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drawings/drawing4.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tables/table4.xml" ContentType="application/vnd.openxmlformats-officedocument.spreadsheetml.tabl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charts/chart14.xml" ContentType="application/vnd.openxmlformats-officedocument.drawingml.chart+xml"/>
  <Override PartName="/xl/drawings/drawing7.xml" ContentType="application/vnd.openxmlformats-officedocument.drawing+xml"/>
  <Override PartName="/xl/tables/table10.xml" ContentType="application/vnd.openxmlformats-officedocument.spreadsheetml.table+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25" windowWidth="28380" windowHeight="13995" tabRatio="641" activeTab="10"/>
  </bookViews>
  <sheets>
    <sheet name="Report" sheetId="4" r:id="rId1"/>
    <sheet name="pmccabe" sheetId="1" r:id="rId2"/>
    <sheet name="pmccabe-lines" sheetId="2" r:id="rId3"/>
    <sheet name="metrix++" sheetId="3" r:id="rId4"/>
    <sheet name="QPF.metrix++.func" sheetId="5" r:id="rId5"/>
    <sheet name="QPF.metrix++.ns" sheetId="6" r:id="rId6"/>
    <sheet name="QPF.metrix++.struct" sheetId="7" r:id="rId7"/>
    <sheet name="QPF.metrix++.glbl" sheetId="8" r:id="rId8"/>
    <sheet name="QPF.metrix++.class" sheetId="9" r:id="rId9"/>
    <sheet name="QPF.metrix++.file" sheetId="10" r:id="rId10"/>
    <sheet name="FILE-VERSIONS" sheetId="11" r:id="rId11"/>
  </sheets>
  <calcPr calcId="145621"/>
</workbook>
</file>

<file path=xl/calcChain.xml><?xml version="1.0" encoding="utf-8"?>
<calcChain xmlns="http://schemas.openxmlformats.org/spreadsheetml/2006/main">
  <c r="K3" i="11" l="1"/>
  <c r="F10" i="11" s="1"/>
  <c r="K4" i="11"/>
  <c r="E66" i="11" s="1"/>
  <c r="K6" i="11"/>
  <c r="C7" i="11"/>
  <c r="D7" i="11"/>
  <c r="E7" i="11"/>
  <c r="F7" i="11"/>
  <c r="K7" i="11"/>
  <c r="C10" i="11"/>
  <c r="D10" i="11"/>
  <c r="C12" i="11"/>
  <c r="C14" i="11"/>
  <c r="D14" i="11"/>
  <c r="E14" i="11"/>
  <c r="F14" i="11"/>
  <c r="C15" i="11"/>
  <c r="F15" i="11"/>
  <c r="C16" i="11"/>
  <c r="C18" i="11"/>
  <c r="D18" i="11"/>
  <c r="C20" i="11"/>
  <c r="C22" i="11"/>
  <c r="D22" i="11"/>
  <c r="E22" i="11"/>
  <c r="D23" i="11"/>
  <c r="E23" i="11"/>
  <c r="F23" i="11"/>
  <c r="C24" i="11"/>
  <c r="C26" i="11"/>
  <c r="D26" i="11"/>
  <c r="C28" i="11"/>
  <c r="C30" i="11"/>
  <c r="F30" i="11"/>
  <c r="C31" i="11"/>
  <c r="D31" i="11"/>
  <c r="E31" i="11"/>
  <c r="F31" i="11"/>
  <c r="C32" i="11"/>
  <c r="C34" i="11"/>
  <c r="D34" i="11"/>
  <c r="F38" i="11"/>
  <c r="C39" i="11"/>
  <c r="D39" i="11"/>
  <c r="E39" i="11"/>
  <c r="F39" i="11"/>
  <c r="C40" i="11"/>
  <c r="C42" i="11"/>
  <c r="D42" i="11"/>
  <c r="F46" i="11"/>
  <c r="C47" i="11"/>
  <c r="D47" i="11"/>
  <c r="E47" i="11"/>
  <c r="F47" i="11"/>
  <c r="C48" i="11"/>
  <c r="C50" i="11"/>
  <c r="D50" i="11"/>
  <c r="F54" i="11"/>
  <c r="C55" i="11"/>
  <c r="D55" i="11"/>
  <c r="E55" i="11"/>
  <c r="F55" i="11"/>
  <c r="C56" i="11"/>
  <c r="F56" i="11"/>
  <c r="C58" i="11"/>
  <c r="C59" i="11"/>
  <c r="C60" i="11"/>
  <c r="C62" i="11"/>
  <c r="D62" i="11"/>
  <c r="E62" i="11"/>
  <c r="F62" i="11"/>
  <c r="C63" i="11"/>
  <c r="D63" i="11"/>
  <c r="E63" i="11"/>
  <c r="F64" i="11"/>
  <c r="C66" i="11"/>
  <c r="C68" i="11"/>
  <c r="E68" i="11"/>
  <c r="F68" i="11"/>
  <c r="C70" i="11"/>
  <c r="D70" i="11"/>
  <c r="C71" i="11"/>
  <c r="D71" i="11"/>
  <c r="E71" i="11"/>
  <c r="F71" i="11"/>
  <c r="C74" i="11"/>
  <c r="F74" i="11"/>
  <c r="C75" i="11"/>
  <c r="F75" i="11"/>
  <c r="C76" i="11"/>
  <c r="E76" i="11"/>
  <c r="F76" i="11"/>
  <c r="C77" i="11"/>
  <c r="D77" i="11"/>
  <c r="C79" i="11"/>
  <c r="F80" i="11"/>
  <c r="C81" i="11"/>
  <c r="D81" i="11"/>
  <c r="C82" i="11"/>
  <c r="D82" i="11"/>
  <c r="E82" i="11"/>
  <c r="F82" i="11"/>
  <c r="C83" i="11"/>
  <c r="C84" i="11"/>
  <c r="C86" i="11"/>
  <c r="E86" i="11"/>
  <c r="F86" i="11"/>
  <c r="C87" i="11"/>
  <c r="D87" i="11"/>
  <c r="E87" i="11"/>
  <c r="F87" i="11"/>
  <c r="C88" i="11"/>
  <c r="E88" i="11"/>
  <c r="C89" i="11"/>
  <c r="C90" i="11"/>
  <c r="C91" i="11"/>
  <c r="F91" i="11"/>
  <c r="C92" i="11"/>
  <c r="E92" i="11"/>
  <c r="F92" i="11"/>
  <c r="C93" i="11"/>
  <c r="D93" i="11"/>
  <c r="C94" i="11"/>
  <c r="D94" i="11"/>
  <c r="C96" i="11"/>
  <c r="C97" i="11"/>
  <c r="D97" i="11"/>
  <c r="C98" i="11"/>
  <c r="D98" i="11"/>
  <c r="E98" i="11"/>
  <c r="F98" i="11"/>
  <c r="C99" i="11"/>
  <c r="D99" i="11"/>
  <c r="E99" i="11"/>
  <c r="C102" i="11"/>
  <c r="C103" i="11"/>
  <c r="D103" i="11"/>
  <c r="E103" i="11"/>
  <c r="F103" i="11"/>
  <c r="C104" i="11"/>
  <c r="E104" i="11"/>
  <c r="D105" i="11"/>
  <c r="C106" i="11"/>
  <c r="C107" i="11"/>
  <c r="C108" i="11"/>
  <c r="E108" i="11"/>
  <c r="F108" i="11"/>
  <c r="C109" i="11"/>
  <c r="D109" i="11"/>
  <c r="E110" i="11"/>
  <c r="F110" i="11"/>
  <c r="C111" i="11"/>
  <c r="D111" i="11"/>
  <c r="C113" i="11"/>
  <c r="C114" i="11"/>
  <c r="D114" i="11"/>
  <c r="E114" i="11"/>
  <c r="D115" i="11"/>
  <c r="E115" i="11"/>
  <c r="F115" i="11"/>
  <c r="C116" i="11"/>
  <c r="E116" i="11"/>
  <c r="F116" i="11"/>
  <c r="C119" i="11"/>
  <c r="C120" i="11"/>
  <c r="E120" i="11"/>
  <c r="F120" i="11"/>
  <c r="C121" i="11"/>
  <c r="D121" i="11"/>
  <c r="F121" i="11"/>
  <c r="C122" i="11"/>
  <c r="D122" i="11"/>
  <c r="C125" i="11"/>
  <c r="D125" i="11"/>
  <c r="F125" i="11"/>
  <c r="C126" i="11"/>
  <c r="D126" i="11"/>
  <c r="E126" i="11"/>
  <c r="F126" i="11"/>
  <c r="C127" i="11"/>
  <c r="C128" i="11"/>
  <c r="C129" i="11"/>
  <c r="C130" i="11"/>
  <c r="D130" i="11"/>
  <c r="E130" i="11"/>
  <c r="F130" i="11"/>
  <c r="C131" i="11"/>
  <c r="D131" i="11"/>
  <c r="E131" i="11"/>
  <c r="F131" i="11"/>
  <c r="C133" i="11"/>
  <c r="C134" i="11"/>
  <c r="F134" i="11"/>
  <c r="C135" i="11"/>
  <c r="D135" i="11"/>
  <c r="E135" i="11"/>
  <c r="F135" i="11"/>
  <c r="C136" i="11"/>
  <c r="D136" i="11"/>
  <c r="E136" i="11"/>
  <c r="C138" i="11"/>
  <c r="C139" i="11"/>
  <c r="E139" i="11"/>
  <c r="F139" i="11"/>
  <c r="C140" i="11"/>
  <c r="D140" i="11"/>
  <c r="E140" i="11"/>
  <c r="F140" i="11"/>
  <c r="F141" i="11"/>
  <c r="C142" i="11"/>
  <c r="C143" i="11"/>
  <c r="C144" i="11"/>
  <c r="D144" i="11"/>
  <c r="E144" i="11"/>
  <c r="F144" i="11"/>
  <c r="C145" i="11"/>
  <c r="C146" i="11"/>
  <c r="D146" i="11"/>
  <c r="E146" i="11"/>
  <c r="F146" i="11"/>
  <c r="C148" i="11"/>
  <c r="C149" i="11"/>
  <c r="D149" i="11"/>
  <c r="D150" i="11"/>
  <c r="E150" i="11"/>
  <c r="F150" i="11"/>
  <c r="C151" i="11"/>
  <c r="D151" i="11"/>
  <c r="E151" i="11"/>
  <c r="C152" i="11"/>
  <c r="C153" i="11"/>
  <c r="F153" i="11"/>
  <c r="E154" i="11"/>
  <c r="F154" i="11"/>
  <c r="C155" i="11"/>
  <c r="D155" i="11"/>
  <c r="E155" i="11"/>
  <c r="F155" i="11"/>
  <c r="C156" i="11"/>
  <c r="D156" i="11"/>
  <c r="C157" i="11"/>
  <c r="C158" i="11"/>
  <c r="C159" i="11"/>
  <c r="D159" i="11"/>
  <c r="E159" i="11"/>
  <c r="F159" i="11"/>
  <c r="C160" i="11"/>
  <c r="D160" i="11"/>
  <c r="E160" i="11"/>
  <c r="F160" i="11"/>
  <c r="C161" i="11"/>
  <c r="C162" i="11"/>
  <c r="C163" i="11"/>
  <c r="C164" i="11"/>
  <c r="D164" i="11"/>
  <c r="E164" i="11"/>
  <c r="F164" i="11"/>
  <c r="C165" i="11"/>
  <c r="D165" i="11"/>
  <c r="F165" i="11"/>
  <c r="C166" i="11"/>
  <c r="C168" i="11"/>
  <c r="F168" i="11"/>
  <c r="C169" i="11"/>
  <c r="D169" i="11"/>
  <c r="F169" i="11"/>
  <c r="C170" i="11"/>
  <c r="D170" i="11"/>
  <c r="E170" i="11"/>
  <c r="F170" i="11"/>
  <c r="C172" i="11"/>
  <c r="C173" i="11"/>
  <c r="F173" i="11"/>
  <c r="C174" i="11"/>
  <c r="D174" i="11"/>
  <c r="E174" i="11"/>
  <c r="F174" i="11"/>
  <c r="C175" i="11"/>
  <c r="F175" i="11"/>
  <c r="C176" i="11"/>
  <c r="C177" i="11"/>
  <c r="C178" i="11"/>
  <c r="D178" i="11"/>
  <c r="E178" i="11"/>
  <c r="F178" i="11"/>
  <c r="C179" i="11"/>
  <c r="D179" i="11"/>
  <c r="C180" i="11"/>
  <c r="D180" i="11"/>
  <c r="E180" i="11"/>
  <c r="F180" i="11"/>
  <c r="C182" i="11"/>
  <c r="C183" i="11"/>
  <c r="D183" i="11"/>
  <c r="E183" i="11"/>
  <c r="D184" i="11"/>
  <c r="E184" i="11"/>
  <c r="F184" i="11"/>
  <c r="C185" i="11"/>
  <c r="D185" i="11"/>
  <c r="F185" i="11"/>
  <c r="C187" i="11"/>
  <c r="F187" i="11"/>
  <c r="E188" i="11"/>
  <c r="F188" i="11"/>
  <c r="C189" i="11"/>
  <c r="D189" i="11"/>
  <c r="F189" i="11"/>
  <c r="C190" i="11"/>
  <c r="D190" i="11"/>
  <c r="E190" i="11"/>
  <c r="C191" i="11"/>
  <c r="C192" i="11"/>
  <c r="C193" i="11"/>
  <c r="D193" i="11"/>
  <c r="F193" i="11"/>
  <c r="C194" i="11"/>
  <c r="D194" i="11"/>
  <c r="E194" i="11"/>
  <c r="F194" i="11"/>
  <c r="C195" i="11"/>
  <c r="D195" i="11"/>
  <c r="C196" i="11"/>
  <c r="C197" i="11"/>
  <c r="C198" i="11"/>
  <c r="D198" i="11"/>
  <c r="E198" i="11"/>
  <c r="F198" i="11"/>
  <c r="C199" i="11"/>
  <c r="D199" i="11"/>
  <c r="E199" i="11"/>
  <c r="F199" i="11"/>
  <c r="C200" i="11"/>
  <c r="C202" i="11"/>
  <c r="F202" i="11"/>
  <c r="C203" i="11"/>
  <c r="D203" i="11"/>
  <c r="E203" i="11"/>
  <c r="F203" i="11"/>
  <c r="C204" i="11"/>
  <c r="D204" i="11"/>
  <c r="E204" i="11"/>
  <c r="F204" i="11"/>
  <c r="C206" i="11"/>
  <c r="C207" i="11"/>
  <c r="E207" i="11"/>
  <c r="F207" i="11"/>
  <c r="C208" i="11"/>
  <c r="D208" i="11"/>
  <c r="E208" i="11"/>
  <c r="F208" i="11"/>
  <c r="C209" i="11"/>
  <c r="F209" i="11"/>
  <c r="C210" i="11"/>
  <c r="C211" i="11"/>
  <c r="C212" i="11"/>
  <c r="D212" i="11"/>
  <c r="E212" i="11"/>
  <c r="F212" i="11"/>
  <c r="C213" i="11"/>
  <c r="D213" i="11"/>
  <c r="C214" i="11"/>
  <c r="D214" i="11"/>
  <c r="E214" i="11"/>
  <c r="C215" i="11"/>
  <c r="C216" i="11"/>
  <c r="E216" i="11"/>
  <c r="F216" i="11"/>
  <c r="C217" i="11"/>
  <c r="D217" i="11"/>
  <c r="F217" i="11"/>
  <c r="D218" i="11"/>
  <c r="E218" i="11"/>
  <c r="F218" i="11"/>
  <c r="C219" i="11"/>
  <c r="C220" i="11"/>
  <c r="C221" i="11"/>
  <c r="D221" i="11"/>
  <c r="F221" i="11"/>
  <c r="F197" i="11" l="1"/>
  <c r="D153" i="11"/>
  <c r="E220" i="11"/>
  <c r="E211" i="11"/>
  <c r="D202" i="11"/>
  <c r="D197" i="11"/>
  <c r="D187" i="11"/>
  <c r="E182" i="11"/>
  <c r="F177" i="11"/>
  <c r="F172" i="11"/>
  <c r="D163" i="11"/>
  <c r="D148" i="11"/>
  <c r="E143" i="11"/>
  <c r="F138" i="11"/>
  <c r="F123" i="11"/>
  <c r="F118" i="11"/>
  <c r="E107" i="11"/>
  <c r="D102" i="11"/>
  <c r="E96" i="11"/>
  <c r="F84" i="11"/>
  <c r="D79" i="11"/>
  <c r="E67" i="11"/>
  <c r="C54" i="11"/>
  <c r="C46" i="11"/>
  <c r="F35" i="11"/>
  <c r="F27" i="11"/>
  <c r="F19" i="11"/>
  <c r="F11" i="11"/>
  <c r="F4" i="11"/>
  <c r="D220" i="11"/>
  <c r="F215" i="11"/>
  <c r="D211" i="11"/>
  <c r="F206" i="11"/>
  <c r="F191" i="11"/>
  <c r="D182" i="11"/>
  <c r="D177" i="11"/>
  <c r="E172" i="11"/>
  <c r="F167" i="11"/>
  <c r="F157" i="11"/>
  <c r="F152" i="11"/>
  <c r="D143" i="11"/>
  <c r="E138" i="11"/>
  <c r="F133" i="11"/>
  <c r="F128" i="11"/>
  <c r="E123" i="11"/>
  <c r="E118" i="11"/>
  <c r="F112" i="11"/>
  <c r="D107" i="11"/>
  <c r="F90" i="11"/>
  <c r="E84" i="11"/>
  <c r="D73" i="11"/>
  <c r="D67" i="11"/>
  <c r="F59" i="11"/>
  <c r="C52" i="11"/>
  <c r="C44" i="11"/>
  <c r="E35" i="11"/>
  <c r="E27" i="11"/>
  <c r="E19" i="11"/>
  <c r="E11" i="11"/>
  <c r="E4" i="11"/>
  <c r="D173" i="11"/>
  <c r="F163" i="11"/>
  <c r="D139" i="11"/>
  <c r="F129" i="11"/>
  <c r="F124" i="11"/>
  <c r="D86" i="11"/>
  <c r="E74" i="11"/>
  <c r="E46" i="11"/>
  <c r="F6" i="11"/>
  <c r="D216" i="11"/>
  <c r="D207" i="11"/>
  <c r="F192" i="11"/>
  <c r="F182" i="11"/>
  <c r="D168" i="11"/>
  <c r="E148" i="11"/>
  <c r="D134" i="11"/>
  <c r="E124" i="11"/>
  <c r="D113" i="11"/>
  <c r="F107" i="11"/>
  <c r="F96" i="11"/>
  <c r="D74" i="11"/>
  <c r="D46" i="11"/>
  <c r="E206" i="11"/>
  <c r="E191" i="11"/>
  <c r="E167" i="11"/>
  <c r="D157" i="11"/>
  <c r="E152" i="11"/>
  <c r="F147" i="11"/>
  <c r="D138" i="11"/>
  <c r="D133" i="11"/>
  <c r="D123" i="11"/>
  <c r="D118" i="11"/>
  <c r="E112" i="11"/>
  <c r="D101" i="11"/>
  <c r="F95" i="11"/>
  <c r="F78" i="11"/>
  <c r="C73" i="11"/>
  <c r="C67" i="11"/>
  <c r="E59" i="11"/>
  <c r="F51" i="11"/>
  <c r="D43" i="11"/>
  <c r="D35" i="11"/>
  <c r="D27" i="11"/>
  <c r="D19" i="11"/>
  <c r="D11" i="11"/>
  <c r="D4" i="11"/>
  <c r="E168" i="11"/>
  <c r="F148" i="11"/>
  <c r="E134" i="11"/>
  <c r="D119" i="11"/>
  <c r="F102" i="11"/>
  <c r="E91" i="11"/>
  <c r="F79" i="11"/>
  <c r="E54" i="11"/>
  <c r="E38" i="11"/>
  <c r="F220" i="11"/>
  <c r="E202" i="11"/>
  <c r="E187" i="11"/>
  <c r="F158" i="11"/>
  <c r="F143" i="11"/>
  <c r="D129" i="11"/>
  <c r="E102" i="11"/>
  <c r="D91" i="11"/>
  <c r="E79" i="11"/>
  <c r="F67" i="11"/>
  <c r="F60" i="11"/>
  <c r="D54" i="11"/>
  <c r="D38" i="11"/>
  <c r="E215" i="11"/>
  <c r="F201" i="11"/>
  <c r="D196" i="11"/>
  <c r="F186" i="11"/>
  <c r="D172" i="11"/>
  <c r="D162" i="11"/>
  <c r="F219" i="11"/>
  <c r="D215" i="11"/>
  <c r="F210" i="11"/>
  <c r="D206" i="11"/>
  <c r="D201" i="11"/>
  <c r="D191" i="11"/>
  <c r="E186" i="11"/>
  <c r="F181" i="11"/>
  <c r="F176" i="11"/>
  <c r="D167" i="11"/>
  <c r="D152" i="11"/>
  <c r="E147" i="11"/>
  <c r="F142" i="11"/>
  <c r="F127" i="11"/>
  <c r="C123" i="11"/>
  <c r="C118" i="11"/>
  <c r="C112" i="11"/>
  <c r="F106" i="11"/>
  <c r="C101" i="11"/>
  <c r="E95" i="11"/>
  <c r="D89" i="11"/>
  <c r="F83" i="11"/>
  <c r="E78" i="11"/>
  <c r="F72" i="11"/>
  <c r="F66" i="11"/>
  <c r="D59" i="11"/>
  <c r="E51" i="11"/>
  <c r="C43" i="11"/>
  <c r="C35" i="11"/>
  <c r="C27" i="11"/>
  <c r="C19" i="11"/>
  <c r="C11" i="11"/>
  <c r="C4" i="11"/>
  <c r="F211" i="11"/>
  <c r="E200" i="11"/>
  <c r="D181" i="11"/>
  <c r="F171" i="11"/>
  <c r="F161" i="11"/>
  <c r="E142" i="11"/>
  <c r="D132" i="11"/>
  <c r="F122" i="11"/>
  <c r="F111" i="11"/>
  <c r="F100" i="11"/>
  <c r="D78" i="11"/>
  <c r="E72" i="11"/>
  <c r="F50" i="11"/>
  <c r="F42" i="11"/>
  <c r="F34" i="11"/>
  <c r="F26" i="11"/>
  <c r="F18" i="11"/>
  <c r="E163" i="11"/>
  <c r="E219" i="11"/>
  <c r="E210" i="11"/>
  <c r="F195" i="11"/>
  <c r="D186" i="11"/>
  <c r="E176" i="11"/>
  <c r="E166" i="11"/>
  <c r="F156" i="11"/>
  <c r="D147" i="11"/>
  <c r="F137" i="11"/>
  <c r="E127" i="11"/>
  <c r="D117" i="11"/>
  <c r="E106" i="11"/>
  <c r="F94" i="11"/>
  <c r="E83" i="11"/>
  <c r="C5" i="11"/>
  <c r="E8" i="11"/>
  <c r="D12" i="11"/>
  <c r="D16" i="11"/>
  <c r="D20" i="11"/>
  <c r="D24" i="11"/>
  <c r="D28" i="11"/>
  <c r="D32" i="11"/>
  <c r="D36" i="11"/>
  <c r="D40" i="11"/>
  <c r="D44" i="11"/>
  <c r="D48" i="11"/>
  <c r="D52" i="11"/>
  <c r="D56" i="11"/>
  <c r="D60" i="11"/>
  <c r="D64" i="11"/>
  <c r="D68" i="11"/>
  <c r="D72" i="11"/>
  <c r="D76" i="11"/>
  <c r="D80" i="11"/>
  <c r="D84" i="11"/>
  <c r="D88" i="11"/>
  <c r="D92" i="11"/>
  <c r="D96" i="11"/>
  <c r="D100" i="11"/>
  <c r="D104" i="11"/>
  <c r="D108" i="11"/>
  <c r="D112" i="11"/>
  <c r="D116" i="11"/>
  <c r="D120" i="11"/>
  <c r="D5" i="11"/>
  <c r="F8" i="11"/>
  <c r="E12" i="11"/>
  <c r="E16" i="11"/>
  <c r="E20" i="11"/>
  <c r="E24" i="11"/>
  <c r="E28" i="11"/>
  <c r="E32" i="11"/>
  <c r="E36" i="11"/>
  <c r="E40" i="11"/>
  <c r="E44" i="11"/>
  <c r="E48" i="11"/>
  <c r="E52" i="11"/>
  <c r="E56" i="11"/>
  <c r="E60" i="11"/>
  <c r="E64" i="11"/>
  <c r="E5" i="11"/>
  <c r="K8" i="11"/>
  <c r="F12" i="11"/>
  <c r="F16" i="11"/>
  <c r="F20" i="11"/>
  <c r="F24" i="11"/>
  <c r="F28" i="11"/>
  <c r="F32" i="11"/>
  <c r="F36" i="11"/>
  <c r="F40" i="11"/>
  <c r="F44" i="11"/>
  <c r="F48" i="11"/>
  <c r="F52" i="11"/>
  <c r="F5" i="11"/>
  <c r="C9" i="11"/>
  <c r="C13" i="11"/>
  <c r="C17" i="11"/>
  <c r="C21" i="11"/>
  <c r="C25" i="11"/>
  <c r="C29" i="11"/>
  <c r="C33" i="11"/>
  <c r="C37" i="11"/>
  <c r="C41" i="11"/>
  <c r="C45" i="11"/>
  <c r="C49" i="11"/>
  <c r="C53" i="11"/>
  <c r="C57" i="11"/>
  <c r="C61" i="11"/>
  <c r="C65" i="11"/>
  <c r="C69" i="11"/>
  <c r="C6" i="11"/>
  <c r="D9" i="11"/>
  <c r="D13" i="11"/>
  <c r="D17" i="11"/>
  <c r="D21" i="11"/>
  <c r="D25" i="11"/>
  <c r="D29" i="11"/>
  <c r="D33" i="11"/>
  <c r="D37" i="11"/>
  <c r="D41" i="11"/>
  <c r="D45" i="11"/>
  <c r="D49" i="11"/>
  <c r="D53" i="11"/>
  <c r="D57" i="11"/>
  <c r="D61" i="11"/>
  <c r="D65" i="11"/>
  <c r="D69" i="11"/>
  <c r="D6" i="11"/>
  <c r="E9" i="11"/>
  <c r="E13" i="11"/>
  <c r="E17" i="11"/>
  <c r="E21" i="11"/>
  <c r="E25" i="11"/>
  <c r="E29" i="11"/>
  <c r="E33" i="11"/>
  <c r="E37" i="11"/>
  <c r="E41" i="11"/>
  <c r="E45" i="11"/>
  <c r="E49" i="11"/>
  <c r="E53" i="11"/>
  <c r="E57" i="11"/>
  <c r="E61" i="11"/>
  <c r="E65" i="11"/>
  <c r="E69" i="11"/>
  <c r="E73" i="11"/>
  <c r="E77" i="11"/>
  <c r="E81" i="11"/>
  <c r="E85" i="11"/>
  <c r="E89" i="11"/>
  <c r="E93" i="11"/>
  <c r="E97" i="11"/>
  <c r="E101" i="11"/>
  <c r="E105" i="11"/>
  <c r="E109" i="11"/>
  <c r="E113" i="11"/>
  <c r="E117" i="11"/>
  <c r="E121" i="11"/>
  <c r="E125" i="11"/>
  <c r="E129" i="11"/>
  <c r="E133" i="11"/>
  <c r="E137" i="11"/>
  <c r="E141" i="11"/>
  <c r="E145" i="11"/>
  <c r="E149" i="11"/>
  <c r="E153" i="11"/>
  <c r="E157" i="11"/>
  <c r="E161" i="11"/>
  <c r="E165" i="11"/>
  <c r="E169" i="11"/>
  <c r="E173" i="11"/>
  <c r="E177" i="11"/>
  <c r="E181" i="11"/>
  <c r="E185" i="11"/>
  <c r="E189" i="11"/>
  <c r="E193" i="11"/>
  <c r="E197" i="11"/>
  <c r="E201" i="11"/>
  <c r="E205" i="11"/>
  <c r="E209" i="11"/>
  <c r="E213" i="11"/>
  <c r="E217" i="11"/>
  <c r="E221" i="11"/>
  <c r="C3" i="11"/>
  <c r="E6" i="11"/>
  <c r="F9" i="11"/>
  <c r="F13" i="11"/>
  <c r="F17" i="11"/>
  <c r="F21" i="11"/>
  <c r="F25" i="11"/>
  <c r="F29" i="11"/>
  <c r="F33" i="11"/>
  <c r="F37" i="11"/>
  <c r="F41" i="11"/>
  <c r="F45" i="11"/>
  <c r="F49" i="11"/>
  <c r="F53" i="11"/>
  <c r="F57" i="11"/>
  <c r="F61" i="11"/>
  <c r="F65" i="11"/>
  <c r="F69" i="11"/>
  <c r="F73" i="11"/>
  <c r="F77" i="11"/>
  <c r="F81" i="11"/>
  <c r="F85" i="11"/>
  <c r="F89" i="11"/>
  <c r="F93" i="11"/>
  <c r="F97" i="11"/>
  <c r="F101" i="11"/>
  <c r="F105" i="11"/>
  <c r="F109" i="11"/>
  <c r="F113" i="11"/>
  <c r="F117" i="11"/>
  <c r="D3" i="11"/>
  <c r="C8" i="11"/>
  <c r="D15" i="11"/>
  <c r="F22" i="11"/>
  <c r="D30" i="11"/>
  <c r="C36" i="11"/>
  <c r="E43" i="11"/>
  <c r="C51" i="11"/>
  <c r="D58" i="11"/>
  <c r="F63" i="11"/>
  <c r="E70" i="11"/>
  <c r="D75" i="11"/>
  <c r="C80" i="11"/>
  <c r="C85" i="11"/>
  <c r="D90" i="11"/>
  <c r="C95" i="11"/>
  <c r="F99" i="11"/>
  <c r="F104" i="11"/>
  <c r="C110" i="11"/>
  <c r="F114" i="11"/>
  <c r="E119" i="11"/>
  <c r="C124" i="11"/>
  <c r="D128" i="11"/>
  <c r="E132" i="11"/>
  <c r="F136" i="11"/>
  <c r="C141" i="11"/>
  <c r="D145" i="11"/>
  <c r="F149" i="11"/>
  <c r="C154" i="11"/>
  <c r="D158" i="11"/>
  <c r="E162" i="11"/>
  <c r="F166" i="11"/>
  <c r="C171" i="11"/>
  <c r="D175" i="11"/>
  <c r="E179" i="11"/>
  <c r="F183" i="11"/>
  <c r="C188" i="11"/>
  <c r="D192" i="11"/>
  <c r="E196" i="11"/>
  <c r="F200" i="11"/>
  <c r="C205" i="11"/>
  <c r="D209" i="11"/>
  <c r="F213" i="11"/>
  <c r="C218" i="11"/>
  <c r="E3" i="11"/>
  <c r="D8" i="11"/>
  <c r="E15" i="11"/>
  <c r="C23" i="11"/>
  <c r="E30" i="11"/>
  <c r="C38" i="11"/>
  <c r="F43" i="11"/>
  <c r="D51" i="11"/>
  <c r="E58" i="11"/>
  <c r="C64" i="11"/>
  <c r="F70" i="11"/>
  <c r="E75" i="11"/>
  <c r="E80" i="11"/>
  <c r="D85" i="11"/>
  <c r="E90" i="11"/>
  <c r="D95" i="11"/>
  <c r="C100" i="11"/>
  <c r="C105" i="11"/>
  <c r="D110" i="11"/>
  <c r="C115" i="11"/>
  <c r="F119" i="11"/>
  <c r="D124" i="11"/>
  <c r="E128" i="11"/>
  <c r="F132" i="11"/>
  <c r="C137" i="11"/>
  <c r="D141" i="11"/>
  <c r="F145" i="11"/>
  <c r="C150" i="11"/>
  <c r="D154" i="11"/>
  <c r="E158" i="11"/>
  <c r="F162" i="11"/>
  <c r="C167" i="11"/>
  <c r="D171" i="11"/>
  <c r="E175" i="11"/>
  <c r="F179" i="11"/>
  <c r="C184" i="11"/>
  <c r="D188" i="11"/>
  <c r="E192" i="11"/>
  <c r="F196" i="11"/>
  <c r="C201" i="11"/>
  <c r="D205" i="11"/>
  <c r="D219" i="11"/>
  <c r="F214" i="11"/>
  <c r="D210" i="11"/>
  <c r="F205" i="11"/>
  <c r="D200" i="11"/>
  <c r="E195" i="11"/>
  <c r="F190" i="11"/>
  <c r="C186" i="11"/>
  <c r="C181" i="11"/>
  <c r="D176" i="11"/>
  <c r="E171" i="11"/>
  <c r="D166" i="11"/>
  <c r="D161" i="11"/>
  <c r="E156" i="11"/>
  <c r="F151" i="11"/>
  <c r="C147" i="11"/>
  <c r="D142" i="11"/>
  <c r="D137" i="11"/>
  <c r="C132" i="11"/>
  <c r="D127" i="11"/>
  <c r="E122" i="11"/>
  <c r="C117" i="11"/>
  <c r="E111" i="11"/>
  <c r="D106" i="11"/>
  <c r="E100" i="11"/>
  <c r="E94" i="11"/>
  <c r="F88" i="11"/>
  <c r="D83" i="11"/>
  <c r="C78" i="11"/>
  <c r="C72" i="11"/>
  <c r="D66" i="11"/>
  <c r="F58" i="11"/>
  <c r="E50" i="11"/>
  <c r="E42" i="11"/>
  <c r="E34" i="11"/>
  <c r="E26" i="11"/>
  <c r="E18" i="11"/>
  <c r="E10" i="11"/>
  <c r="F3" i="11"/>
  <c r="M50" i="4"/>
  <c r="M71" i="4" s="1"/>
  <c r="B32" i="4"/>
  <c r="B9" i="4"/>
  <c r="M22" i="4"/>
  <c r="M42" i="4" s="1"/>
  <c r="M60" i="4" s="1"/>
  <c r="M80" i="4" s="1"/>
  <c r="B80" i="4" s="1"/>
  <c r="E24" i="4"/>
  <c r="A160" i="10"/>
  <c r="B109" i="9"/>
  <c r="F161" i="10"/>
  <c r="E26" i="4" s="1"/>
  <c r="E25" i="4"/>
  <c r="E23" i="4"/>
  <c r="X41" i="5"/>
  <c r="X60" i="5"/>
  <c r="X59" i="5"/>
  <c r="X58" i="5"/>
  <c r="X57" i="5"/>
  <c r="X56" i="5"/>
  <c r="X55" i="5"/>
  <c r="X54" i="5"/>
  <c r="X53" i="5"/>
  <c r="X52" i="5"/>
  <c r="X51" i="5"/>
  <c r="X50" i="5"/>
  <c r="X49" i="5"/>
  <c r="X48" i="5"/>
  <c r="X47" i="5"/>
  <c r="X46" i="5"/>
  <c r="X45" i="5"/>
  <c r="X40" i="5"/>
  <c r="X39" i="5"/>
  <c r="X38" i="5"/>
  <c r="X37" i="5"/>
  <c r="X36" i="5"/>
  <c r="X35" i="5"/>
  <c r="X34" i="5"/>
  <c r="X33" i="5"/>
  <c r="X32" i="5"/>
  <c r="X31" i="5"/>
  <c r="X30" i="5"/>
  <c r="X29" i="5"/>
  <c r="X28" i="5"/>
  <c r="X27" i="5"/>
  <c r="X26" i="5"/>
  <c r="X22" i="5"/>
  <c r="X21" i="5"/>
  <c r="X20" i="5"/>
  <c r="X19" i="5"/>
  <c r="X18" i="5"/>
  <c r="X17" i="5"/>
  <c r="X16" i="5"/>
  <c r="X15" i="5"/>
  <c r="X14" i="5"/>
  <c r="X13" i="5"/>
  <c r="X12" i="5"/>
  <c r="X11" i="5"/>
  <c r="X10" i="5"/>
  <c r="X9" i="5"/>
  <c r="X8" i="5"/>
  <c r="X7" i="5"/>
  <c r="X6" i="5"/>
  <c r="X5" i="5"/>
  <c r="X4" i="5"/>
  <c r="X3" i="5"/>
  <c r="X2" i="5"/>
  <c r="V26" i="10"/>
  <c r="V25" i="10"/>
  <c r="V24" i="10"/>
  <c r="V23" i="10"/>
  <c r="V22" i="10"/>
  <c r="V21" i="10"/>
  <c r="V20" i="10"/>
  <c r="V19" i="10"/>
  <c r="V18" i="10"/>
  <c r="V17" i="10"/>
  <c r="V16" i="10"/>
  <c r="V15" i="10"/>
  <c r="V14" i="10"/>
  <c r="V13" i="10"/>
  <c r="V12" i="10"/>
  <c r="V11" i="10"/>
  <c r="V10" i="10"/>
  <c r="V9" i="10"/>
  <c r="V8" i="10"/>
  <c r="V7" i="10"/>
  <c r="V6" i="10"/>
  <c r="V5" i="10"/>
  <c r="V4" i="10"/>
  <c r="V3" i="10"/>
  <c r="V2" i="10"/>
  <c r="F160" i="10"/>
  <c r="S533" i="5"/>
  <c r="S1103" i="5"/>
  <c r="S1133" i="5"/>
  <c r="S1134" i="5"/>
  <c r="S1135" i="5"/>
  <c r="S635" i="5"/>
  <c r="S407" i="5"/>
  <c r="S888" i="5"/>
  <c r="S889" i="5"/>
  <c r="S890" i="5"/>
  <c r="S72" i="5"/>
  <c r="S891" i="5"/>
  <c r="S113" i="5"/>
  <c r="S562" i="5"/>
  <c r="S843" i="5"/>
  <c r="S892" i="5"/>
  <c r="S893" i="5"/>
  <c r="S558" i="5"/>
  <c r="S1049" i="5"/>
  <c r="S441" i="5"/>
  <c r="S106" i="5"/>
  <c r="S894" i="5"/>
  <c r="S789" i="5"/>
  <c r="S177" i="5"/>
  <c r="S264" i="5"/>
  <c r="S294" i="5"/>
  <c r="S510" i="5"/>
  <c r="S895" i="5"/>
  <c r="S51" i="5"/>
  <c r="S388" i="5"/>
  <c r="S570" i="5"/>
  <c r="S618" i="5"/>
  <c r="S636" i="5"/>
  <c r="S1050" i="5"/>
  <c r="S896" i="5"/>
  <c r="S897" i="5"/>
  <c r="S898" i="5"/>
  <c r="S899" i="5"/>
  <c r="S900" i="5"/>
  <c r="S89" i="5"/>
  <c r="S901" i="5"/>
  <c r="S457" i="5"/>
  <c r="S343" i="5"/>
  <c r="S844" i="5"/>
  <c r="S902" i="5"/>
  <c r="S903" i="5"/>
  <c r="S262" i="5"/>
  <c r="S265" i="5"/>
  <c r="S904" i="5"/>
  <c r="S418" i="5"/>
  <c r="S408" i="5"/>
  <c r="S220" i="5"/>
  <c r="S571" i="5"/>
  <c r="S905" i="5"/>
  <c r="S40" i="5"/>
  <c r="S688" i="5"/>
  <c r="S689" i="5"/>
  <c r="S790" i="5"/>
  <c r="S791" i="5"/>
  <c r="S690" i="5"/>
  <c r="S792" i="5"/>
  <c r="S793" i="5"/>
  <c r="S794" i="5"/>
  <c r="S241" i="5"/>
  <c r="S382" i="5"/>
  <c r="S637" i="5"/>
  <c r="S610" i="5"/>
  <c r="S795" i="5"/>
  <c r="S906" i="5"/>
  <c r="S313" i="5"/>
  <c r="S544" i="5"/>
  <c r="S409" i="5"/>
  <c r="S1051" i="5"/>
  <c r="S1052" i="5"/>
  <c r="S317" i="5"/>
  <c r="S389" i="5"/>
  <c r="S398" i="5"/>
  <c r="S373" i="5"/>
  <c r="S344" i="5"/>
  <c r="S410" i="5"/>
  <c r="S1053" i="5"/>
  <c r="S1054" i="5"/>
  <c r="S316" i="5"/>
  <c r="S390" i="5"/>
  <c r="S399" i="5"/>
  <c r="S198" i="5"/>
  <c r="S307" i="5"/>
  <c r="S907" i="5"/>
  <c r="S741" i="5"/>
  <c r="S796" i="5"/>
  <c r="S908" i="5"/>
  <c r="S237" i="5"/>
  <c r="S742" i="5"/>
  <c r="S411" i="5"/>
  <c r="S909" i="5"/>
  <c r="S910" i="5"/>
  <c r="S419" i="5"/>
  <c r="S86" i="5"/>
  <c r="S1055" i="5"/>
  <c r="S1056" i="5"/>
  <c r="S1057" i="5"/>
  <c r="S532" i="5"/>
  <c r="S55" i="5"/>
  <c r="S1136" i="5"/>
  <c r="S797" i="5"/>
  <c r="S911" i="5"/>
  <c r="S912" i="5"/>
  <c r="S691" i="5"/>
  <c r="S692" i="5"/>
  <c r="S543" i="5"/>
  <c r="S391" i="5"/>
  <c r="S306" i="5"/>
  <c r="S526" i="5"/>
  <c r="S743" i="5"/>
  <c r="S383" i="5"/>
  <c r="S913" i="5"/>
  <c r="S215" i="5"/>
  <c r="S99" i="5"/>
  <c r="S266" i="5"/>
  <c r="S189" i="5"/>
  <c r="S281" i="5"/>
  <c r="S279" i="5"/>
  <c r="S845" i="5"/>
  <c r="S914" i="5"/>
  <c r="S798" i="5"/>
  <c r="S915" i="5"/>
  <c r="S528" i="5"/>
  <c r="S333" i="5"/>
  <c r="S846" i="5"/>
  <c r="S799" i="5"/>
  <c r="S334" i="5"/>
  <c r="S123" i="5"/>
  <c r="S243" i="5"/>
  <c r="S916" i="5"/>
  <c r="S917" i="5"/>
  <c r="S918" i="5"/>
  <c r="S1058" i="5"/>
  <c r="S414" i="5"/>
  <c r="S231" i="5"/>
  <c r="S662" i="5"/>
  <c r="S87" i="5"/>
  <c r="S430" i="5"/>
  <c r="S1059" i="5"/>
  <c r="S275" i="5"/>
  <c r="S338" i="5"/>
  <c r="S392" i="5"/>
  <c r="S431" i="5"/>
  <c r="S164" i="5"/>
  <c r="S278" i="5"/>
  <c r="S172" i="5"/>
  <c r="S242" i="5"/>
  <c r="S800" i="5"/>
  <c r="S467" i="5"/>
  <c r="S468" i="5"/>
  <c r="S469" i="5"/>
  <c r="S470" i="5"/>
  <c r="S471" i="5"/>
  <c r="S472" i="5"/>
  <c r="S744" i="5"/>
  <c r="S919" i="5"/>
  <c r="S920" i="5"/>
  <c r="S921" i="5"/>
  <c r="S527" i="5"/>
  <c r="S801" i="5"/>
  <c r="S922" i="5"/>
  <c r="S529" i="5"/>
  <c r="S534" i="5"/>
  <c r="S802" i="5"/>
  <c r="S923" i="5"/>
  <c r="S693" i="5"/>
  <c r="S1137" i="5"/>
  <c r="S924" i="5"/>
  <c r="S925" i="5"/>
  <c r="S926" i="5"/>
  <c r="S927" i="5"/>
  <c r="S928" i="5"/>
  <c r="S929" i="5"/>
  <c r="S473" i="5"/>
  <c r="S930" i="5"/>
  <c r="S931" i="5"/>
  <c r="S932" i="5"/>
  <c r="S933" i="5"/>
  <c r="S934" i="5"/>
  <c r="S935" i="5"/>
  <c r="S203" i="5"/>
  <c r="S305" i="5"/>
  <c r="S936" i="5"/>
  <c r="S130" i="5"/>
  <c r="S199" i="5"/>
  <c r="S355" i="5"/>
  <c r="S287" i="5"/>
  <c r="S493" i="5"/>
  <c r="S511" i="5"/>
  <c r="S512" i="5"/>
  <c r="S619" i="5"/>
  <c r="S429" i="5"/>
  <c r="S202" i="5"/>
  <c r="S588" i="5"/>
  <c r="S536" i="5"/>
  <c r="S539" i="5"/>
  <c r="S575" i="5"/>
  <c r="S694" i="5"/>
  <c r="S600" i="5"/>
  <c r="S620" i="5"/>
  <c r="S663" i="5"/>
  <c r="S664" i="5"/>
  <c r="S320" i="5"/>
  <c r="S531" i="5"/>
  <c r="S437" i="5"/>
  <c r="S435" i="5"/>
  <c r="S455" i="5"/>
  <c r="S638" i="5"/>
  <c r="S665" i="5"/>
  <c r="S365" i="5"/>
  <c r="S639" i="5"/>
  <c r="S339" i="5"/>
  <c r="S326" i="5"/>
  <c r="S745" i="5"/>
  <c r="S589" i="5"/>
  <c r="S304" i="5"/>
  <c r="S695" i="5"/>
  <c r="S696" i="5"/>
  <c r="S546" i="5"/>
  <c r="S118" i="5"/>
  <c r="S312" i="5"/>
  <c r="S530" i="5"/>
  <c r="S621" i="5"/>
  <c r="S84" i="5"/>
  <c r="S104" i="5"/>
  <c r="S590" i="5"/>
  <c r="S42" i="5"/>
  <c r="S937" i="5"/>
  <c r="S545" i="5"/>
  <c r="S746" i="5"/>
  <c r="S250" i="5"/>
  <c r="S563" i="5"/>
  <c r="S601" i="5"/>
  <c r="S697" i="5"/>
  <c r="S698" i="5"/>
  <c r="S699" i="5"/>
  <c r="S555" i="5"/>
  <c r="S576" i="5"/>
  <c r="S78" i="5"/>
  <c r="S559" i="5"/>
  <c r="S154" i="5"/>
  <c r="S602" i="5"/>
  <c r="S700" i="5"/>
  <c r="S701" i="5"/>
  <c r="S572" i="5"/>
  <c r="S747" i="5"/>
  <c r="S257" i="5"/>
  <c r="S564" i="5"/>
  <c r="S24" i="5"/>
  <c r="S38" i="5"/>
  <c r="S803" i="5"/>
  <c r="S938" i="5"/>
  <c r="S847" i="5"/>
  <c r="S939" i="5"/>
  <c r="S70" i="5"/>
  <c r="S748" i="5"/>
  <c r="S940" i="5"/>
  <c r="S525" i="5"/>
  <c r="S1060" i="5"/>
  <c r="S299" i="5"/>
  <c r="S1104" i="5"/>
  <c r="S1138" i="5"/>
  <c r="S1139" i="5"/>
  <c r="S1140" i="5"/>
  <c r="S1061" i="5"/>
  <c r="S848" i="5"/>
  <c r="S849" i="5"/>
  <c r="S941" i="5"/>
  <c r="S942" i="5"/>
  <c r="S1141" i="5"/>
  <c r="S1142" i="5"/>
  <c r="S850" i="5"/>
  <c r="S851" i="5"/>
  <c r="S943" i="5"/>
  <c r="S944" i="5"/>
  <c r="S1143" i="5"/>
  <c r="S1144" i="5"/>
  <c r="S1062" i="5"/>
  <c r="S1105" i="5"/>
  <c r="S1106" i="5"/>
  <c r="S1145" i="5"/>
  <c r="S1146" i="5"/>
  <c r="S1147" i="5"/>
  <c r="S140" i="5"/>
  <c r="S518" i="5"/>
  <c r="S374" i="5"/>
  <c r="S218" i="5"/>
  <c r="S1063" i="5"/>
  <c r="S1148" i="5"/>
  <c r="S702" i="5"/>
  <c r="S195" i="5"/>
  <c r="S945" i="5"/>
  <c r="S946" i="5"/>
  <c r="S749" i="5"/>
  <c r="S622" i="5"/>
  <c r="S77" i="5"/>
  <c r="S17" i="5"/>
  <c r="S223" i="5"/>
  <c r="S8" i="5"/>
  <c r="S124" i="5"/>
  <c r="S193" i="5"/>
  <c r="S65" i="5"/>
  <c r="S138" i="5"/>
  <c r="S384" i="5"/>
  <c r="S185" i="5"/>
  <c r="S115" i="5"/>
  <c r="S13" i="5"/>
  <c r="S178" i="5"/>
  <c r="S9" i="5"/>
  <c r="S52" i="5"/>
  <c r="S442" i="5"/>
  <c r="S28" i="5"/>
  <c r="S443" i="5"/>
  <c r="S436" i="5"/>
  <c r="S438" i="5"/>
  <c r="S20" i="5"/>
  <c r="S74" i="5"/>
  <c r="S68" i="5"/>
  <c r="S666" i="5"/>
  <c r="S142" i="5"/>
  <c r="S804" i="5"/>
  <c r="S1149" i="5"/>
  <c r="S494" i="5"/>
  <c r="S111" i="5"/>
  <c r="S577" i="5"/>
  <c r="S947" i="5"/>
  <c r="S253" i="5"/>
  <c r="S356" i="5"/>
  <c r="S276" i="5"/>
  <c r="S187" i="5"/>
  <c r="S1064" i="5"/>
  <c r="S750" i="5"/>
  <c r="S1150" i="5"/>
  <c r="S948" i="5"/>
  <c r="S45" i="5"/>
  <c r="S18" i="5"/>
  <c r="S224" i="5"/>
  <c r="S6" i="5"/>
  <c r="S125" i="5"/>
  <c r="S194" i="5"/>
  <c r="S66" i="5"/>
  <c r="S385" i="5"/>
  <c r="S186" i="5"/>
  <c r="S116" i="5"/>
  <c r="S14" i="5"/>
  <c r="S179" i="5"/>
  <c r="S180" i="5"/>
  <c r="S7" i="5"/>
  <c r="S53" i="5"/>
  <c r="S444" i="5"/>
  <c r="S41" i="5"/>
  <c r="S445" i="5"/>
  <c r="S165" i="5"/>
  <c r="S439" i="5"/>
  <c r="S21" i="5"/>
  <c r="S75" i="5"/>
  <c r="S69" i="5"/>
  <c r="S667" i="5"/>
  <c r="S143" i="5"/>
  <c r="S805" i="5"/>
  <c r="S1151" i="5"/>
  <c r="S495" i="5"/>
  <c r="S112" i="5"/>
  <c r="S578" i="5"/>
  <c r="S254" i="5"/>
  <c r="S357" i="5"/>
  <c r="S277" i="5"/>
  <c r="S188" i="5"/>
  <c r="S1065" i="5"/>
  <c r="S751" i="5"/>
  <c r="S400" i="5"/>
  <c r="S949" i="5"/>
  <c r="S1107" i="5"/>
  <c r="S591" i="5"/>
  <c r="S603" i="5"/>
  <c r="S156" i="5"/>
  <c r="S950" i="5"/>
  <c r="S604" i="5"/>
  <c r="S579" i="5"/>
  <c r="S605" i="5"/>
  <c r="S375" i="5"/>
  <c r="S1066" i="5"/>
  <c r="S1067" i="5"/>
  <c r="S1068" i="5"/>
  <c r="S1069" i="5"/>
  <c r="S1070" i="5"/>
  <c r="S167" i="5"/>
  <c r="S420" i="5"/>
  <c r="S951" i="5"/>
  <c r="S269" i="5"/>
  <c r="S474" i="5"/>
  <c r="S458" i="5"/>
  <c r="S513" i="5"/>
  <c r="S401" i="5"/>
  <c r="S1152" i="5"/>
  <c r="S1071" i="5"/>
  <c r="S852" i="5"/>
  <c r="S1153" i="5"/>
  <c r="S1108" i="5"/>
  <c r="S1109" i="5"/>
  <c r="S1110" i="5"/>
  <c r="S952" i="5"/>
  <c r="S668" i="5"/>
  <c r="S496" i="5"/>
  <c r="S953" i="5"/>
  <c r="S1072" i="5"/>
  <c r="S514" i="5"/>
  <c r="S238" i="5"/>
  <c r="S310" i="5"/>
  <c r="S376" i="5"/>
  <c r="S1073" i="5"/>
  <c r="S1074" i="5"/>
  <c r="S1111" i="5"/>
  <c r="S954" i="5"/>
  <c r="S1075" i="5"/>
  <c r="S1076" i="5"/>
  <c r="S955" i="5"/>
  <c r="S956" i="5"/>
  <c r="S1154" i="5"/>
  <c r="S515" i="5"/>
  <c r="S259" i="5"/>
  <c r="S1155" i="5"/>
  <c r="S752" i="5"/>
  <c r="S148" i="5"/>
  <c r="S303" i="5"/>
  <c r="S957" i="5"/>
  <c r="S958" i="5"/>
  <c r="S190" i="5"/>
  <c r="S282" i="5"/>
  <c r="S1156" i="5"/>
  <c r="S1112" i="5"/>
  <c r="S1157" i="5"/>
  <c r="S1158" i="5"/>
  <c r="S67" i="5"/>
  <c r="S959" i="5"/>
  <c r="S960" i="5"/>
  <c r="S853" i="5"/>
  <c r="S961" i="5"/>
  <c r="S962" i="5"/>
  <c r="S963" i="5"/>
  <c r="S854" i="5"/>
  <c r="S855" i="5"/>
  <c r="S964" i="5"/>
  <c r="S856" i="5"/>
  <c r="S965" i="5"/>
  <c r="S29" i="5"/>
  <c r="S46" i="5"/>
  <c r="S966" i="5"/>
  <c r="S669" i="5"/>
  <c r="S806" i="5"/>
  <c r="S1159" i="5"/>
  <c r="S296" i="5"/>
  <c r="S15" i="5"/>
  <c r="S1160" i="5"/>
  <c r="S1161" i="5"/>
  <c r="S1162" i="5"/>
  <c r="S27" i="5"/>
  <c r="S1163" i="5"/>
  <c r="S446" i="5"/>
  <c r="S295" i="5"/>
  <c r="S63" i="5"/>
  <c r="S703" i="5"/>
  <c r="S93" i="5"/>
  <c r="S94" i="5"/>
  <c r="S97" i="5"/>
  <c r="S98" i="5"/>
  <c r="S753" i="5"/>
  <c r="S754" i="5"/>
  <c r="S95" i="5"/>
  <c r="S96" i="5"/>
  <c r="S71" i="5"/>
  <c r="S3" i="5"/>
  <c r="S56" i="5"/>
  <c r="S196" i="5"/>
  <c r="S1164" i="5"/>
  <c r="S141" i="5"/>
  <c r="S114" i="5"/>
  <c r="S145" i="5"/>
  <c r="S807" i="5"/>
  <c r="S191" i="5"/>
  <c r="S808" i="5"/>
  <c r="S755" i="5"/>
  <c r="S146" i="5"/>
  <c r="S144" i="5"/>
  <c r="S516" i="5"/>
  <c r="S1165" i="5"/>
  <c r="S192" i="5"/>
  <c r="S475" i="5"/>
  <c r="S476" i="5"/>
  <c r="S1077" i="5"/>
  <c r="S1078" i="5"/>
  <c r="S1079" i="5"/>
  <c r="S967" i="5"/>
  <c r="S477" i="5"/>
  <c r="S1166" i="5"/>
  <c r="S497" i="5"/>
  <c r="S968" i="5"/>
  <c r="S969" i="5"/>
  <c r="S258" i="5"/>
  <c r="S970" i="5"/>
  <c r="S971" i="5"/>
  <c r="S283" i="5"/>
  <c r="S972" i="5"/>
  <c r="S168" i="5"/>
  <c r="S857" i="5"/>
  <c r="S858" i="5"/>
  <c r="S973" i="5"/>
  <c r="S974" i="5"/>
  <c r="S975" i="5"/>
  <c r="S171" i="5"/>
  <c r="S976" i="5"/>
  <c r="S1167" i="5"/>
  <c r="S1168" i="5"/>
  <c r="S101" i="5"/>
  <c r="S102" i="5"/>
  <c r="S120" i="5"/>
  <c r="S121" i="5"/>
  <c r="S297" i="5"/>
  <c r="S521" i="5"/>
  <c r="S522" i="5"/>
  <c r="S1169" i="5"/>
  <c r="S1170" i="5"/>
  <c r="S1171" i="5"/>
  <c r="S182" i="5"/>
  <c r="S1080" i="5"/>
  <c r="S1081" i="5"/>
  <c r="S517" i="5"/>
  <c r="S498" i="5"/>
  <c r="S1172" i="5"/>
  <c r="S1173" i="5"/>
  <c r="S1174" i="5"/>
  <c r="S1175" i="5"/>
  <c r="S977" i="5"/>
  <c r="S173" i="5"/>
  <c r="S174" i="5"/>
  <c r="S175" i="5"/>
  <c r="S176" i="5"/>
  <c r="S1176" i="5"/>
  <c r="S1113" i="5"/>
  <c r="S1114" i="5"/>
  <c r="S1115" i="5"/>
  <c r="S592" i="5"/>
  <c r="S35" i="5"/>
  <c r="S260" i="5"/>
  <c r="S1082" i="5"/>
  <c r="S76" i="5"/>
  <c r="S79" i="5"/>
  <c r="S107" i="5"/>
  <c r="S272" i="5"/>
  <c r="S183" i="5"/>
  <c r="S255" i="5"/>
  <c r="S756" i="5"/>
  <c r="S1083" i="5"/>
  <c r="S1084" i="5"/>
  <c r="S151" i="5"/>
  <c r="S523" i="5"/>
  <c r="S34" i="5"/>
  <c r="S108" i="5"/>
  <c r="S26" i="5"/>
  <c r="S1085" i="5"/>
  <c r="S1086" i="5"/>
  <c r="S1177" i="5"/>
  <c r="S1178" i="5"/>
  <c r="S1179" i="5"/>
  <c r="S459" i="5"/>
  <c r="S16" i="5"/>
  <c r="S1116" i="5"/>
  <c r="S640" i="5"/>
  <c r="S31" i="5"/>
  <c r="S73" i="5"/>
  <c r="S48" i="5"/>
  <c r="S478" i="5"/>
  <c r="S181" i="5"/>
  <c r="S978" i="5"/>
  <c r="S1180" i="5"/>
  <c r="S979" i="5"/>
  <c r="S122" i="5"/>
  <c r="S270" i="5"/>
  <c r="S301" i="5"/>
  <c r="S1087" i="5"/>
  <c r="S434" i="5"/>
  <c r="S32" i="5"/>
  <c r="S57" i="5"/>
  <c r="S49" i="5"/>
  <c r="S479" i="5"/>
  <c r="S757" i="5"/>
  <c r="S499" i="5"/>
  <c r="S1181" i="5"/>
  <c r="S980" i="5"/>
  <c r="S100" i="5"/>
  <c r="S271" i="5"/>
  <c r="S302" i="5"/>
  <c r="S573" i="5"/>
  <c r="S433" i="5"/>
  <c r="S33" i="5"/>
  <c r="S39" i="5"/>
  <c r="S50" i="5"/>
  <c r="S480" i="5"/>
  <c r="S393" i="5"/>
  <c r="S500" i="5"/>
  <c r="S1182" i="5"/>
  <c r="S981" i="5"/>
  <c r="S83" i="5"/>
  <c r="S184" i="5"/>
  <c r="S300" i="5"/>
  <c r="S982" i="5"/>
  <c r="S1088" i="5"/>
  <c r="S1117" i="5"/>
  <c r="S983" i="5"/>
  <c r="S1118" i="5"/>
  <c r="S119" i="5"/>
  <c r="S704" i="5"/>
  <c r="S157" i="5"/>
  <c r="S984" i="5"/>
  <c r="S641" i="5"/>
  <c r="S809" i="5"/>
  <c r="S810" i="5"/>
  <c r="S308" i="5"/>
  <c r="S105" i="5"/>
  <c r="S623" i="5"/>
  <c r="S153" i="5"/>
  <c r="S170" i="5"/>
  <c r="S350" i="5"/>
  <c r="S2" i="5"/>
  <c r="S234" i="5"/>
  <c r="S166" i="5"/>
  <c r="S61" i="5"/>
  <c r="S345" i="5"/>
  <c r="S346" i="5"/>
  <c r="S10" i="5"/>
  <c r="S1089" i="5"/>
  <c r="S1183" i="5"/>
  <c r="S1184" i="5"/>
  <c r="S1185" i="5"/>
  <c r="S1119" i="5"/>
  <c r="S1120" i="5"/>
  <c r="S1186" i="5"/>
  <c r="S1187" i="5"/>
  <c r="S1188" i="5"/>
  <c r="S1189" i="5"/>
  <c r="S985" i="5"/>
  <c r="S986" i="5"/>
  <c r="S460" i="5"/>
  <c r="S481" i="5"/>
  <c r="S461" i="5"/>
  <c r="S987" i="5"/>
  <c r="S482" i="5"/>
  <c r="S483" i="5"/>
  <c r="S462" i="5"/>
  <c r="S298" i="5"/>
  <c r="S501" i="5"/>
  <c r="S859" i="5"/>
  <c r="S288" i="5"/>
  <c r="S289" i="5"/>
  <c r="S284" i="5"/>
  <c r="S484" i="5"/>
  <c r="S485" i="5"/>
  <c r="S860" i="5"/>
  <c r="S988" i="5"/>
  <c r="S989" i="5"/>
  <c r="S990" i="5"/>
  <c r="S463" i="5"/>
  <c r="S440" i="5"/>
  <c r="S502" i="5"/>
  <c r="S503" i="5"/>
  <c r="S991" i="5"/>
  <c r="S456" i="5"/>
  <c r="S464" i="5"/>
  <c r="S504" i="5"/>
  <c r="S505" i="5"/>
  <c r="S992" i="5"/>
  <c r="S447" i="5"/>
  <c r="S465" i="5"/>
  <c r="S466" i="5"/>
  <c r="S486" i="5"/>
  <c r="S487" i="5"/>
  <c r="S488" i="5"/>
  <c r="S489" i="5"/>
  <c r="S993" i="5"/>
  <c r="S290" i="5"/>
  <c r="S291" i="5"/>
  <c r="S506" i="5"/>
  <c r="S292" i="5"/>
  <c r="S293" i="5"/>
  <c r="S1121" i="5"/>
  <c r="S1190" i="5"/>
  <c r="S12" i="5"/>
  <c r="S490" i="5"/>
  <c r="S1122" i="5"/>
  <c r="S1191" i="5"/>
  <c r="S1192" i="5"/>
  <c r="S1193" i="5"/>
  <c r="S1194" i="5"/>
  <c r="S1195" i="5"/>
  <c r="S1196" i="5"/>
  <c r="S1197" i="5"/>
  <c r="S1198" i="5"/>
  <c r="S1199" i="5"/>
  <c r="S1200" i="5"/>
  <c r="S1201" i="5"/>
  <c r="S1123" i="5"/>
  <c r="S1202" i="5"/>
  <c r="S1203" i="5"/>
  <c r="S267" i="5"/>
  <c r="S1204" i="5"/>
  <c r="S321" i="5"/>
  <c r="S152" i="5"/>
  <c r="S377" i="5"/>
  <c r="S1090" i="5"/>
  <c r="S642" i="5"/>
  <c r="S611" i="5"/>
  <c r="S670" i="5"/>
  <c r="S671" i="5"/>
  <c r="S672" i="5"/>
  <c r="S137" i="5"/>
  <c r="S135" i="5"/>
  <c r="S758" i="5"/>
  <c r="S811" i="5"/>
  <c r="S812" i="5"/>
  <c r="S412" i="5"/>
  <c r="S813" i="5"/>
  <c r="S1091" i="5"/>
  <c r="S1092" i="5"/>
  <c r="S402" i="5"/>
  <c r="S814" i="5"/>
  <c r="S994" i="5"/>
  <c r="S861" i="5"/>
  <c r="S995" i="5"/>
  <c r="S862" i="5"/>
  <c r="S996" i="5"/>
  <c r="S580" i="5"/>
  <c r="S581" i="5"/>
  <c r="S394" i="5"/>
  <c r="S395" i="5"/>
  <c r="S403" i="5"/>
  <c r="S421" i="5"/>
  <c r="S422" i="5"/>
  <c r="S423" i="5"/>
  <c r="S415" i="5"/>
  <c r="S413" i="5"/>
  <c r="S1093" i="5"/>
  <c r="S612" i="5"/>
  <c r="S613" i="5"/>
  <c r="S582" i="5"/>
  <c r="S583" i="5"/>
  <c r="S584" i="5"/>
  <c r="S624" i="5"/>
  <c r="S625" i="5"/>
  <c r="S1094" i="5"/>
  <c r="S1095" i="5"/>
  <c r="S997" i="5"/>
  <c r="S998" i="5"/>
  <c r="S999" i="5"/>
  <c r="S1000" i="5"/>
  <c r="S863" i="5"/>
  <c r="S864" i="5"/>
  <c r="S1096" i="5"/>
  <c r="S1001" i="5"/>
  <c r="S865" i="5"/>
  <c r="S507" i="5"/>
  <c r="S1205" i="5"/>
  <c r="S1002" i="5"/>
  <c r="S1003" i="5"/>
  <c r="S1004" i="5"/>
  <c r="S1005" i="5"/>
  <c r="S1006" i="5"/>
  <c r="S1007" i="5"/>
  <c r="S1008" i="5"/>
  <c r="S1009" i="5"/>
  <c r="S1010" i="5"/>
  <c r="S1011" i="5"/>
  <c r="S1012" i="5"/>
  <c r="S1013" i="5"/>
  <c r="S1124" i="5"/>
  <c r="S1125" i="5"/>
  <c r="S1014" i="5"/>
  <c r="S1015" i="5"/>
  <c r="S1126" i="5"/>
  <c r="S1127" i="5"/>
  <c r="S1128" i="5"/>
  <c r="S1206" i="5"/>
  <c r="S643" i="5"/>
  <c r="S211" i="5"/>
  <c r="S759" i="5"/>
  <c r="S614" i="5"/>
  <c r="S673" i="5"/>
  <c r="S213" i="5"/>
  <c r="S340" i="5"/>
  <c r="S1207" i="5"/>
  <c r="S150" i="5"/>
  <c r="S560" i="5"/>
  <c r="S322" i="5"/>
  <c r="S323" i="5"/>
  <c r="S644" i="5"/>
  <c r="S606" i="5"/>
  <c r="S674" i="5"/>
  <c r="S547" i="5"/>
  <c r="S815" i="5"/>
  <c r="S236" i="5"/>
  <c r="S645" i="5"/>
  <c r="S109" i="5"/>
  <c r="S565" i="5"/>
  <c r="S1097" i="5"/>
  <c r="S227" i="5"/>
  <c r="S351" i="5"/>
  <c r="S626" i="5"/>
  <c r="S208" i="5"/>
  <c r="S366" i="5"/>
  <c r="S352" i="5"/>
  <c r="S353" i="5"/>
  <c r="S705" i="5"/>
  <c r="S280" i="5"/>
  <c r="S706" i="5"/>
  <c r="S707" i="5"/>
  <c r="S708" i="5"/>
  <c r="S709" i="5"/>
  <c r="S155" i="5"/>
  <c r="S540" i="5"/>
  <c r="S710" i="5"/>
  <c r="S358" i="5"/>
  <c r="S760" i="5"/>
  <c r="S761" i="5"/>
  <c r="S762" i="5"/>
  <c r="S432" i="5"/>
  <c r="S11" i="5"/>
  <c r="S711" i="5"/>
  <c r="S646" i="5"/>
  <c r="S675" i="5"/>
  <c r="S23" i="5"/>
  <c r="S554" i="5"/>
  <c r="S615" i="5"/>
  <c r="S593" i="5"/>
  <c r="S647" i="5"/>
  <c r="S607" i="5"/>
  <c r="S574" i="5"/>
  <c r="S314" i="5"/>
  <c r="S318" i="5"/>
  <c r="S594" i="5"/>
  <c r="S59" i="5"/>
  <c r="S676" i="5"/>
  <c r="S1016" i="5"/>
  <c r="S866" i="5"/>
  <c r="S867" i="5"/>
  <c r="S868" i="5"/>
  <c r="S869" i="5"/>
  <c r="S1017" i="5"/>
  <c r="S1018" i="5"/>
  <c r="S1019" i="5"/>
  <c r="S870" i="5"/>
  <c r="S871" i="5"/>
  <c r="S1020" i="5"/>
  <c r="S872" i="5"/>
  <c r="S1021" i="5"/>
  <c r="S1022" i="5"/>
  <c r="S816" i="5"/>
  <c r="S817" i="5"/>
  <c r="S818" i="5"/>
  <c r="S873" i="5"/>
  <c r="S1023" i="5"/>
  <c r="S1024" i="5"/>
  <c r="S1025" i="5"/>
  <c r="S763" i="5"/>
  <c r="S764" i="5"/>
  <c r="S230" i="5"/>
  <c r="S712" i="5"/>
  <c r="S549" i="5"/>
  <c r="S713" i="5"/>
  <c r="S627" i="5"/>
  <c r="S378" i="5"/>
  <c r="S714" i="5"/>
  <c r="S327" i="5"/>
  <c r="S715" i="5"/>
  <c r="S341" i="5"/>
  <c r="S716" i="5"/>
  <c r="S342" i="5"/>
  <c r="S616" i="5"/>
  <c r="S717" i="5"/>
  <c r="S718" i="5"/>
  <c r="S244" i="5"/>
  <c r="S367" i="5"/>
  <c r="S648" i="5"/>
  <c r="S677" i="5"/>
  <c r="S347" i="5"/>
  <c r="S117" i="5"/>
  <c r="S163" i="5"/>
  <c r="S5" i="5"/>
  <c r="S585" i="5"/>
  <c r="S448" i="5"/>
  <c r="S285" i="5"/>
  <c r="S286" i="5"/>
  <c r="S449" i="5"/>
  <c r="S628" i="5"/>
  <c r="S765" i="5"/>
  <c r="S359" i="5"/>
  <c r="S561" i="5"/>
  <c r="S608" i="5"/>
  <c r="S766" i="5"/>
  <c r="S85" i="5"/>
  <c r="S197" i="5"/>
  <c r="S324" i="5"/>
  <c r="S819" i="5"/>
  <c r="S328" i="5"/>
  <c r="S566" i="5"/>
  <c r="S556" i="5"/>
  <c r="S396" i="5"/>
  <c r="S1098" i="5"/>
  <c r="S595" i="5"/>
  <c r="S535" i="5"/>
  <c r="S537" i="5"/>
  <c r="S820" i="5"/>
  <c r="S551" i="5"/>
  <c r="S678" i="5"/>
  <c r="S550" i="5"/>
  <c r="S541" i="5"/>
  <c r="S427" i="5"/>
  <c r="S428" i="5"/>
  <c r="S274" i="5"/>
  <c r="S542" i="5"/>
  <c r="S43" i="5"/>
  <c r="S586" i="5"/>
  <c r="S335" i="5"/>
  <c r="S649" i="5"/>
  <c r="S650" i="5"/>
  <c r="S1026" i="5"/>
  <c r="S1027" i="5"/>
  <c r="S821" i="5"/>
  <c r="S110" i="5"/>
  <c r="S147" i="5"/>
  <c r="S1028" i="5"/>
  <c r="S1029" i="5"/>
  <c r="S1030" i="5"/>
  <c r="S1031" i="5"/>
  <c r="S251" i="5"/>
  <c r="S822" i="5"/>
  <c r="S133" i="5"/>
  <c r="S651" i="5"/>
  <c r="S201" i="5"/>
  <c r="S226" i="5"/>
  <c r="S229" i="5"/>
  <c r="S360" i="5"/>
  <c r="S132" i="5"/>
  <c r="S679" i="5"/>
  <c r="S361" i="5"/>
  <c r="S329" i="5"/>
  <c r="S206" i="5"/>
  <c r="S379" i="5"/>
  <c r="S169" i="5"/>
  <c r="S232" i="5"/>
  <c r="S450" i="5"/>
  <c r="S451" i="5"/>
  <c r="S368" i="5"/>
  <c r="S247" i="5"/>
  <c r="S212" i="5"/>
  <c r="S369" i="5"/>
  <c r="S248" i="5"/>
  <c r="S823" i="5"/>
  <c r="S362" i="5"/>
  <c r="S44" i="5"/>
  <c r="S261" i="5"/>
  <c r="S1099" i="5"/>
  <c r="S1208" i="5"/>
  <c r="S767" i="5"/>
  <c r="S380" i="5"/>
  <c r="S719" i="5"/>
  <c r="S136" i="5"/>
  <c r="S319" i="5"/>
  <c r="S768" i="5"/>
  <c r="S126" i="5"/>
  <c r="S47" i="5"/>
  <c r="S162" i="5"/>
  <c r="S567" i="5"/>
  <c r="S769" i="5"/>
  <c r="S652" i="5"/>
  <c r="S720" i="5"/>
  <c r="S721" i="5"/>
  <c r="S722" i="5"/>
  <c r="S723" i="5"/>
  <c r="S315" i="5"/>
  <c r="S311" i="5"/>
  <c r="S538" i="5"/>
  <c r="S88" i="5"/>
  <c r="S207" i="5"/>
  <c r="S214" i="5"/>
  <c r="S25" i="5"/>
  <c r="S36" i="5"/>
  <c r="S64" i="5"/>
  <c r="S596" i="5"/>
  <c r="S228" i="5"/>
  <c r="S216" i="5"/>
  <c r="S597" i="5"/>
  <c r="S609" i="5"/>
  <c r="S653" i="5"/>
  <c r="S416" i="5"/>
  <c r="S1032" i="5"/>
  <c r="S824" i="5"/>
  <c r="S654" i="5"/>
  <c r="S127" i="5"/>
  <c r="S1033" i="5"/>
  <c r="S19" i="5"/>
  <c r="S770" i="5"/>
  <c r="S552" i="5"/>
  <c r="S245" i="5"/>
  <c r="S655" i="5"/>
  <c r="S771" i="5"/>
  <c r="S772" i="5"/>
  <c r="S773" i="5"/>
  <c r="S233" i="5"/>
  <c r="S724" i="5"/>
  <c r="S725" i="5"/>
  <c r="S336" i="5"/>
  <c r="S656" i="5"/>
  <c r="S131" i="5"/>
  <c r="S325" i="5"/>
  <c r="S37" i="5"/>
  <c r="S657" i="5"/>
  <c r="S204" i="5"/>
  <c r="S1034" i="5"/>
  <c r="S680" i="5"/>
  <c r="S337" i="5"/>
  <c r="S825" i="5"/>
  <c r="S568" i="5"/>
  <c r="S134" i="5"/>
  <c r="S726" i="5"/>
  <c r="S774" i="5"/>
  <c r="S775" i="5"/>
  <c r="S681" i="5"/>
  <c r="S727" i="5"/>
  <c r="S658" i="5"/>
  <c r="S776" i="5"/>
  <c r="S777" i="5"/>
  <c r="S778" i="5"/>
  <c r="S404" i="5"/>
  <c r="S159" i="5"/>
  <c r="S348" i="5"/>
  <c r="S548" i="5"/>
  <c r="S1035" i="5"/>
  <c r="S1100" i="5"/>
  <c r="S1036" i="5"/>
  <c r="S826" i="5"/>
  <c r="S874" i="5"/>
  <c r="S779" i="5"/>
  <c r="S780" i="5"/>
  <c r="S452" i="5"/>
  <c r="S160" i="5"/>
  <c r="S453" i="5"/>
  <c r="S629" i="5"/>
  <c r="S728" i="5"/>
  <c r="S330" i="5"/>
  <c r="S729" i="5"/>
  <c r="S221" i="5"/>
  <c r="S239" i="5"/>
  <c r="S370" i="5"/>
  <c r="S139" i="5"/>
  <c r="S331" i="5"/>
  <c r="S682" i="5"/>
  <c r="S659" i="5"/>
  <c r="S587" i="5"/>
  <c r="S827" i="5"/>
  <c r="S781" i="5"/>
  <c r="S782" i="5"/>
  <c r="S730" i="5"/>
  <c r="S252" i="5"/>
  <c r="S235" i="5"/>
  <c r="S660" i="5"/>
  <c r="S4" i="5"/>
  <c r="S349" i="5"/>
  <c r="S731" i="5"/>
  <c r="S732" i="5"/>
  <c r="S249" i="5"/>
  <c r="S1037" i="5"/>
  <c r="S875" i="5"/>
  <c r="S519" i="5"/>
  <c r="S520" i="5"/>
  <c r="S598" i="5"/>
  <c r="S354" i="5"/>
  <c r="S630" i="5"/>
  <c r="S209" i="5"/>
  <c r="S371" i="5"/>
  <c r="S661" i="5"/>
  <c r="S599" i="5"/>
  <c r="S397" i="5"/>
  <c r="S733" i="5"/>
  <c r="S332" i="5"/>
  <c r="S363" i="5"/>
  <c r="S217" i="5"/>
  <c r="S309" i="5"/>
  <c r="S263" i="5"/>
  <c r="S30" i="5"/>
  <c r="S129" i="5"/>
  <c r="S90" i="5"/>
  <c r="S103" i="5"/>
  <c r="S569" i="5"/>
  <c r="S557" i="5"/>
  <c r="S1101" i="5"/>
  <c r="S876" i="5"/>
  <c r="S1129" i="5"/>
  <c r="S1209" i="5"/>
  <c r="S1210" i="5"/>
  <c r="S1211" i="5"/>
  <c r="S1212" i="5"/>
  <c r="S1213" i="5"/>
  <c r="S1214" i="5"/>
  <c r="S1215" i="5"/>
  <c r="S1216" i="5"/>
  <c r="S426" i="5"/>
  <c r="S1217" i="5"/>
  <c r="S1218" i="5"/>
  <c r="S1038" i="5"/>
  <c r="S1130" i="5"/>
  <c r="S1039" i="5"/>
  <c r="S1040" i="5"/>
  <c r="S617" i="5"/>
  <c r="S734" i="5"/>
  <c r="S405" i="5"/>
  <c r="S406" i="5"/>
  <c r="S256" i="5"/>
  <c r="S364" i="5"/>
  <c r="S735" i="5"/>
  <c r="S736" i="5"/>
  <c r="S683" i="5"/>
  <c r="S684" i="5"/>
  <c r="S783" i="5"/>
  <c r="S784" i="5"/>
  <c r="S785" i="5"/>
  <c r="S60" i="5"/>
  <c r="S685" i="5"/>
  <c r="S200" i="5"/>
  <c r="S737" i="5"/>
  <c r="S210" i="5"/>
  <c r="S631" i="5"/>
  <c r="S632" i="5"/>
  <c r="S686" i="5"/>
  <c r="S158" i="5"/>
  <c r="S738" i="5"/>
  <c r="S739" i="5"/>
  <c r="S740" i="5"/>
  <c r="S633" i="5"/>
  <c r="S634" i="5"/>
  <c r="S246" i="5"/>
  <c r="S1219" i="5"/>
  <c r="S1220" i="5"/>
  <c r="S219" i="5"/>
  <c r="S1102" i="5"/>
  <c r="S1131" i="5"/>
  <c r="S1221" i="5"/>
  <c r="S1222" i="5"/>
  <c r="S1223" i="5"/>
  <c r="S225" i="5"/>
  <c r="S1041" i="5"/>
  <c r="S1224" i="5"/>
  <c r="S1225" i="5"/>
  <c r="S1226" i="5"/>
  <c r="S1227" i="5"/>
  <c r="S1228" i="5"/>
  <c r="S1229" i="5"/>
  <c r="S1230" i="5"/>
  <c r="S1231" i="5"/>
  <c r="S1232" i="5"/>
  <c r="S1233" i="5"/>
  <c r="S222" i="5"/>
  <c r="S828" i="5"/>
  <c r="S829" i="5"/>
  <c r="S830" i="5"/>
  <c r="S831" i="5"/>
  <c r="S832" i="5"/>
  <c r="S833" i="5"/>
  <c r="S91" i="5"/>
  <c r="S877" i="5"/>
  <c r="S1234" i="5"/>
  <c r="S80" i="5"/>
  <c r="S1235" i="5"/>
  <c r="S92" i="5"/>
  <c r="S878" i="5"/>
  <c r="S879" i="5"/>
  <c r="S880" i="5"/>
  <c r="S881" i="5"/>
  <c r="S882" i="5"/>
  <c r="S883" i="5"/>
  <c r="S884" i="5"/>
  <c r="S885" i="5"/>
  <c r="S508" i="5"/>
  <c r="S509" i="5"/>
  <c r="S491" i="5"/>
  <c r="S492" i="5"/>
  <c r="S834" i="5"/>
  <c r="S835" i="5"/>
  <c r="S1236" i="5"/>
  <c r="S1237" i="5"/>
  <c r="S1238" i="5"/>
  <c r="S1239" i="5"/>
  <c r="S1240" i="5"/>
  <c r="S1241" i="5"/>
  <c r="S1242" i="5"/>
  <c r="S1243" i="5"/>
  <c r="S1244" i="5"/>
  <c r="S1245" i="5"/>
  <c r="S1246" i="5"/>
  <c r="S1247" i="5"/>
  <c r="S1248" i="5"/>
  <c r="S1249" i="5"/>
  <c r="S1250" i="5"/>
  <c r="S524" i="5"/>
  <c r="S273" i="5"/>
  <c r="S886" i="5"/>
  <c r="S161" i="5"/>
  <c r="S268" i="5"/>
  <c r="S836" i="5"/>
  <c r="S837" i="5"/>
  <c r="S82" i="5"/>
  <c r="S838" i="5"/>
  <c r="S839" i="5"/>
  <c r="S840" i="5"/>
  <c r="S417" i="5"/>
  <c r="S841" i="5"/>
  <c r="S22" i="5"/>
  <c r="S1251" i="5"/>
  <c r="S1042" i="5"/>
  <c r="S1252" i="5"/>
  <c r="S1043" i="5"/>
  <c r="S1253" i="5"/>
  <c r="S1044" i="5"/>
  <c r="S1254" i="5"/>
  <c r="S1045" i="5"/>
  <c r="S1255" i="5"/>
  <c r="S424" i="5"/>
  <c r="S1256" i="5"/>
  <c r="S425" i="5"/>
  <c r="S1257" i="5"/>
  <c r="S81" i="5"/>
  <c r="S1046" i="5"/>
  <c r="S1047" i="5"/>
  <c r="S1048" i="5"/>
  <c r="S1132" i="5"/>
  <c r="S1258" i="5"/>
  <c r="S372" i="5"/>
  <c r="S386" i="5"/>
  <c r="S786" i="5"/>
  <c r="S787" i="5"/>
  <c r="S54" i="5"/>
  <c r="S62" i="5"/>
  <c r="S887" i="5"/>
  <c r="S240" i="5"/>
  <c r="S842" i="5"/>
  <c r="S553" i="5"/>
  <c r="S58" i="5"/>
  <c r="S205" i="5"/>
  <c r="S149" i="5"/>
  <c r="S128" i="5"/>
  <c r="S381" i="5"/>
  <c r="S687" i="5"/>
  <c r="S387" i="5"/>
  <c r="S788" i="5"/>
  <c r="S454" i="5"/>
  <c r="K1259" i="5"/>
  <c r="L1259" i="5"/>
  <c r="O1259" i="5"/>
  <c r="R533" i="5"/>
  <c r="R1103" i="5"/>
  <c r="R1133" i="5"/>
  <c r="R1134" i="5"/>
  <c r="R1135" i="5"/>
  <c r="R635" i="5"/>
  <c r="R407" i="5"/>
  <c r="R888" i="5"/>
  <c r="R889" i="5"/>
  <c r="R890" i="5"/>
  <c r="R72" i="5"/>
  <c r="R891" i="5"/>
  <c r="R113" i="5"/>
  <c r="R562" i="5"/>
  <c r="R843" i="5"/>
  <c r="R892" i="5"/>
  <c r="R893" i="5"/>
  <c r="R558" i="5"/>
  <c r="R1049" i="5"/>
  <c r="R441" i="5"/>
  <c r="R106" i="5"/>
  <c r="R894" i="5"/>
  <c r="R789" i="5"/>
  <c r="R177" i="5"/>
  <c r="R264" i="5"/>
  <c r="R294" i="5"/>
  <c r="R510" i="5"/>
  <c r="R895" i="5"/>
  <c r="R51" i="5"/>
  <c r="R388" i="5"/>
  <c r="R570" i="5"/>
  <c r="R618" i="5"/>
  <c r="R636" i="5"/>
  <c r="R1050" i="5"/>
  <c r="R896" i="5"/>
  <c r="R897" i="5"/>
  <c r="R898" i="5"/>
  <c r="R899" i="5"/>
  <c r="R900" i="5"/>
  <c r="R89" i="5"/>
  <c r="R901" i="5"/>
  <c r="R457" i="5"/>
  <c r="R343" i="5"/>
  <c r="R844" i="5"/>
  <c r="R902" i="5"/>
  <c r="R903" i="5"/>
  <c r="R262" i="5"/>
  <c r="R265" i="5"/>
  <c r="R904" i="5"/>
  <c r="R418" i="5"/>
  <c r="R408" i="5"/>
  <c r="R220" i="5"/>
  <c r="R571" i="5"/>
  <c r="R905" i="5"/>
  <c r="R40" i="5"/>
  <c r="R688" i="5"/>
  <c r="R689" i="5"/>
  <c r="R790" i="5"/>
  <c r="R791" i="5"/>
  <c r="R690" i="5"/>
  <c r="R792" i="5"/>
  <c r="R793" i="5"/>
  <c r="R794" i="5"/>
  <c r="R241" i="5"/>
  <c r="R382" i="5"/>
  <c r="R637" i="5"/>
  <c r="R610" i="5"/>
  <c r="R795" i="5"/>
  <c r="R906" i="5"/>
  <c r="R313" i="5"/>
  <c r="R544" i="5"/>
  <c r="R409" i="5"/>
  <c r="R1051" i="5"/>
  <c r="R1052" i="5"/>
  <c r="R317" i="5"/>
  <c r="R389" i="5"/>
  <c r="R398" i="5"/>
  <c r="R373" i="5"/>
  <c r="R344" i="5"/>
  <c r="R410" i="5"/>
  <c r="R1053" i="5"/>
  <c r="R1054" i="5"/>
  <c r="R316" i="5"/>
  <c r="R390" i="5"/>
  <c r="R399" i="5"/>
  <c r="R198" i="5"/>
  <c r="R307" i="5"/>
  <c r="R907" i="5"/>
  <c r="R741" i="5"/>
  <c r="R796" i="5"/>
  <c r="R908" i="5"/>
  <c r="R237" i="5"/>
  <c r="R742" i="5"/>
  <c r="R411" i="5"/>
  <c r="R909" i="5"/>
  <c r="R910" i="5"/>
  <c r="R419" i="5"/>
  <c r="R86" i="5"/>
  <c r="R1055" i="5"/>
  <c r="R1056" i="5"/>
  <c r="R1057" i="5"/>
  <c r="R532" i="5"/>
  <c r="R55" i="5"/>
  <c r="R1136" i="5"/>
  <c r="R797" i="5"/>
  <c r="R911" i="5"/>
  <c r="R912" i="5"/>
  <c r="R691" i="5"/>
  <c r="R692" i="5"/>
  <c r="R543" i="5"/>
  <c r="R391" i="5"/>
  <c r="R306" i="5"/>
  <c r="R526" i="5"/>
  <c r="R743" i="5"/>
  <c r="R383" i="5"/>
  <c r="R913" i="5"/>
  <c r="R215" i="5"/>
  <c r="R99" i="5"/>
  <c r="R266" i="5"/>
  <c r="R189" i="5"/>
  <c r="R281" i="5"/>
  <c r="R279" i="5"/>
  <c r="R845" i="5"/>
  <c r="R914" i="5"/>
  <c r="R798" i="5"/>
  <c r="R915" i="5"/>
  <c r="R528" i="5"/>
  <c r="R333" i="5"/>
  <c r="R846" i="5"/>
  <c r="R799" i="5"/>
  <c r="R334" i="5"/>
  <c r="R123" i="5"/>
  <c r="R243" i="5"/>
  <c r="R916" i="5"/>
  <c r="R917" i="5"/>
  <c r="R918" i="5"/>
  <c r="R1058" i="5"/>
  <c r="R414" i="5"/>
  <c r="R231" i="5"/>
  <c r="R662" i="5"/>
  <c r="R87" i="5"/>
  <c r="R430" i="5"/>
  <c r="R1059" i="5"/>
  <c r="R275" i="5"/>
  <c r="R338" i="5"/>
  <c r="R392" i="5"/>
  <c r="R431" i="5"/>
  <c r="R164" i="5"/>
  <c r="R278" i="5"/>
  <c r="R172" i="5"/>
  <c r="R242" i="5"/>
  <c r="R800" i="5"/>
  <c r="R467" i="5"/>
  <c r="R468" i="5"/>
  <c r="R469" i="5"/>
  <c r="R470" i="5"/>
  <c r="R471" i="5"/>
  <c r="R472" i="5"/>
  <c r="R744" i="5"/>
  <c r="R919" i="5"/>
  <c r="R920" i="5"/>
  <c r="R921" i="5"/>
  <c r="R527" i="5"/>
  <c r="R801" i="5"/>
  <c r="R922" i="5"/>
  <c r="R529" i="5"/>
  <c r="R534" i="5"/>
  <c r="R802" i="5"/>
  <c r="R923" i="5"/>
  <c r="R693" i="5"/>
  <c r="R1137" i="5"/>
  <c r="R924" i="5"/>
  <c r="R925" i="5"/>
  <c r="R926" i="5"/>
  <c r="R927" i="5"/>
  <c r="R928" i="5"/>
  <c r="R929" i="5"/>
  <c r="R473" i="5"/>
  <c r="R930" i="5"/>
  <c r="R931" i="5"/>
  <c r="R932" i="5"/>
  <c r="R933" i="5"/>
  <c r="R934" i="5"/>
  <c r="R935" i="5"/>
  <c r="R203" i="5"/>
  <c r="R305" i="5"/>
  <c r="R936" i="5"/>
  <c r="R130" i="5"/>
  <c r="R199" i="5"/>
  <c r="R355" i="5"/>
  <c r="R287" i="5"/>
  <c r="R493" i="5"/>
  <c r="R511" i="5"/>
  <c r="R512" i="5"/>
  <c r="R619" i="5"/>
  <c r="R429" i="5"/>
  <c r="R202" i="5"/>
  <c r="R588" i="5"/>
  <c r="R536" i="5"/>
  <c r="R539" i="5"/>
  <c r="R575" i="5"/>
  <c r="R694" i="5"/>
  <c r="R600" i="5"/>
  <c r="R620" i="5"/>
  <c r="R663" i="5"/>
  <c r="R664" i="5"/>
  <c r="R320" i="5"/>
  <c r="R531" i="5"/>
  <c r="R437" i="5"/>
  <c r="R435" i="5"/>
  <c r="R455" i="5"/>
  <c r="R638" i="5"/>
  <c r="R665" i="5"/>
  <c r="R365" i="5"/>
  <c r="R639" i="5"/>
  <c r="R339" i="5"/>
  <c r="R326" i="5"/>
  <c r="R745" i="5"/>
  <c r="R589" i="5"/>
  <c r="R304" i="5"/>
  <c r="R695" i="5"/>
  <c r="R696" i="5"/>
  <c r="R546" i="5"/>
  <c r="R118" i="5"/>
  <c r="R312" i="5"/>
  <c r="R530" i="5"/>
  <c r="R621" i="5"/>
  <c r="R84" i="5"/>
  <c r="R104" i="5"/>
  <c r="R590" i="5"/>
  <c r="R42" i="5"/>
  <c r="R937" i="5"/>
  <c r="R545" i="5"/>
  <c r="R746" i="5"/>
  <c r="R250" i="5"/>
  <c r="R563" i="5"/>
  <c r="R601" i="5"/>
  <c r="R697" i="5"/>
  <c r="R698" i="5"/>
  <c r="R699" i="5"/>
  <c r="R555" i="5"/>
  <c r="R576" i="5"/>
  <c r="R78" i="5"/>
  <c r="R559" i="5"/>
  <c r="R154" i="5"/>
  <c r="R602" i="5"/>
  <c r="R700" i="5"/>
  <c r="R701" i="5"/>
  <c r="R572" i="5"/>
  <c r="R747" i="5"/>
  <c r="R257" i="5"/>
  <c r="R564" i="5"/>
  <c r="R24" i="5"/>
  <c r="R38" i="5"/>
  <c r="R803" i="5"/>
  <c r="R938" i="5"/>
  <c r="R847" i="5"/>
  <c r="R939" i="5"/>
  <c r="R70" i="5"/>
  <c r="R748" i="5"/>
  <c r="R940" i="5"/>
  <c r="R525" i="5"/>
  <c r="R1060" i="5"/>
  <c r="R299" i="5"/>
  <c r="R1104" i="5"/>
  <c r="R1138" i="5"/>
  <c r="R1139" i="5"/>
  <c r="R1140" i="5"/>
  <c r="R1061" i="5"/>
  <c r="R848" i="5"/>
  <c r="R849" i="5"/>
  <c r="R941" i="5"/>
  <c r="R942" i="5"/>
  <c r="R1141" i="5"/>
  <c r="R1142" i="5"/>
  <c r="R850" i="5"/>
  <c r="R851" i="5"/>
  <c r="R943" i="5"/>
  <c r="R944" i="5"/>
  <c r="R1143" i="5"/>
  <c r="R1144" i="5"/>
  <c r="R1062" i="5"/>
  <c r="R1105" i="5"/>
  <c r="R1106" i="5"/>
  <c r="R1145" i="5"/>
  <c r="R1146" i="5"/>
  <c r="R1147" i="5"/>
  <c r="R140" i="5"/>
  <c r="R518" i="5"/>
  <c r="R374" i="5"/>
  <c r="R218" i="5"/>
  <c r="R1063" i="5"/>
  <c r="R1148" i="5"/>
  <c r="R702" i="5"/>
  <c r="R195" i="5"/>
  <c r="R945" i="5"/>
  <c r="R946" i="5"/>
  <c r="R749" i="5"/>
  <c r="R622" i="5"/>
  <c r="R77" i="5"/>
  <c r="R17" i="5"/>
  <c r="R223" i="5"/>
  <c r="R8" i="5"/>
  <c r="R124" i="5"/>
  <c r="R193" i="5"/>
  <c r="R65" i="5"/>
  <c r="R138" i="5"/>
  <c r="R384" i="5"/>
  <c r="R185" i="5"/>
  <c r="R115" i="5"/>
  <c r="R13" i="5"/>
  <c r="R178" i="5"/>
  <c r="R9" i="5"/>
  <c r="R52" i="5"/>
  <c r="R442" i="5"/>
  <c r="R28" i="5"/>
  <c r="R443" i="5"/>
  <c r="R436" i="5"/>
  <c r="R438" i="5"/>
  <c r="R20" i="5"/>
  <c r="R74" i="5"/>
  <c r="R68" i="5"/>
  <c r="R666" i="5"/>
  <c r="R142" i="5"/>
  <c r="R804" i="5"/>
  <c r="R1149" i="5"/>
  <c r="R494" i="5"/>
  <c r="R111" i="5"/>
  <c r="R577" i="5"/>
  <c r="R947" i="5"/>
  <c r="R253" i="5"/>
  <c r="R356" i="5"/>
  <c r="R276" i="5"/>
  <c r="R187" i="5"/>
  <c r="R1064" i="5"/>
  <c r="R750" i="5"/>
  <c r="R1150" i="5"/>
  <c r="R948" i="5"/>
  <c r="R45" i="5"/>
  <c r="R18" i="5"/>
  <c r="R224" i="5"/>
  <c r="R6" i="5"/>
  <c r="R125" i="5"/>
  <c r="R194" i="5"/>
  <c r="R66" i="5"/>
  <c r="R385" i="5"/>
  <c r="R186" i="5"/>
  <c r="R116" i="5"/>
  <c r="R14" i="5"/>
  <c r="R179" i="5"/>
  <c r="R180" i="5"/>
  <c r="R7" i="5"/>
  <c r="R53" i="5"/>
  <c r="R444" i="5"/>
  <c r="R41" i="5"/>
  <c r="R445" i="5"/>
  <c r="R165" i="5"/>
  <c r="R439" i="5"/>
  <c r="R21" i="5"/>
  <c r="R75" i="5"/>
  <c r="R69" i="5"/>
  <c r="R667" i="5"/>
  <c r="R143" i="5"/>
  <c r="R805" i="5"/>
  <c r="R1151" i="5"/>
  <c r="R495" i="5"/>
  <c r="R112" i="5"/>
  <c r="R578" i="5"/>
  <c r="R254" i="5"/>
  <c r="R357" i="5"/>
  <c r="R277" i="5"/>
  <c r="R188" i="5"/>
  <c r="R1065" i="5"/>
  <c r="R751" i="5"/>
  <c r="R400" i="5"/>
  <c r="R949" i="5"/>
  <c r="R1107" i="5"/>
  <c r="R591" i="5"/>
  <c r="R603" i="5"/>
  <c r="R156" i="5"/>
  <c r="R950" i="5"/>
  <c r="R604" i="5"/>
  <c r="R579" i="5"/>
  <c r="R605" i="5"/>
  <c r="R375" i="5"/>
  <c r="R1066" i="5"/>
  <c r="R1067" i="5"/>
  <c r="R1068" i="5"/>
  <c r="R1069" i="5"/>
  <c r="R1070" i="5"/>
  <c r="R167" i="5"/>
  <c r="R420" i="5"/>
  <c r="R951" i="5"/>
  <c r="R269" i="5"/>
  <c r="R474" i="5"/>
  <c r="R458" i="5"/>
  <c r="R513" i="5"/>
  <c r="R401" i="5"/>
  <c r="R1152" i="5"/>
  <c r="R1071" i="5"/>
  <c r="R852" i="5"/>
  <c r="R1153" i="5"/>
  <c r="R1108" i="5"/>
  <c r="R1109" i="5"/>
  <c r="R1110" i="5"/>
  <c r="R952" i="5"/>
  <c r="R668" i="5"/>
  <c r="R496" i="5"/>
  <c r="R953" i="5"/>
  <c r="R1072" i="5"/>
  <c r="R514" i="5"/>
  <c r="R238" i="5"/>
  <c r="R310" i="5"/>
  <c r="R376" i="5"/>
  <c r="R1073" i="5"/>
  <c r="R1074" i="5"/>
  <c r="R1111" i="5"/>
  <c r="R954" i="5"/>
  <c r="R1075" i="5"/>
  <c r="R1076" i="5"/>
  <c r="R955" i="5"/>
  <c r="R956" i="5"/>
  <c r="R1154" i="5"/>
  <c r="R515" i="5"/>
  <c r="R259" i="5"/>
  <c r="R1155" i="5"/>
  <c r="R752" i="5"/>
  <c r="R148" i="5"/>
  <c r="R303" i="5"/>
  <c r="R957" i="5"/>
  <c r="R958" i="5"/>
  <c r="R190" i="5"/>
  <c r="R282" i="5"/>
  <c r="R1156" i="5"/>
  <c r="R1112" i="5"/>
  <c r="R1157" i="5"/>
  <c r="R1158" i="5"/>
  <c r="R67" i="5"/>
  <c r="R959" i="5"/>
  <c r="R960" i="5"/>
  <c r="R853" i="5"/>
  <c r="R961" i="5"/>
  <c r="R962" i="5"/>
  <c r="R963" i="5"/>
  <c r="R854" i="5"/>
  <c r="R855" i="5"/>
  <c r="R964" i="5"/>
  <c r="R856" i="5"/>
  <c r="R965" i="5"/>
  <c r="R29" i="5"/>
  <c r="R46" i="5"/>
  <c r="R966" i="5"/>
  <c r="R669" i="5"/>
  <c r="R806" i="5"/>
  <c r="R1159" i="5"/>
  <c r="R296" i="5"/>
  <c r="R15" i="5"/>
  <c r="R1160" i="5"/>
  <c r="R1161" i="5"/>
  <c r="R1162" i="5"/>
  <c r="R27" i="5"/>
  <c r="R1163" i="5"/>
  <c r="R446" i="5"/>
  <c r="R295" i="5"/>
  <c r="R63" i="5"/>
  <c r="R703" i="5"/>
  <c r="R93" i="5"/>
  <c r="R94" i="5"/>
  <c r="R97" i="5"/>
  <c r="R98" i="5"/>
  <c r="R753" i="5"/>
  <c r="R754" i="5"/>
  <c r="R95" i="5"/>
  <c r="R96" i="5"/>
  <c r="R71" i="5"/>
  <c r="R3" i="5"/>
  <c r="R56" i="5"/>
  <c r="R196" i="5"/>
  <c r="R1164" i="5"/>
  <c r="R141" i="5"/>
  <c r="R114" i="5"/>
  <c r="R145" i="5"/>
  <c r="R807" i="5"/>
  <c r="R191" i="5"/>
  <c r="R808" i="5"/>
  <c r="R755" i="5"/>
  <c r="R146" i="5"/>
  <c r="R144" i="5"/>
  <c r="R516" i="5"/>
  <c r="R1165" i="5"/>
  <c r="R192" i="5"/>
  <c r="R475" i="5"/>
  <c r="R476" i="5"/>
  <c r="R1077" i="5"/>
  <c r="R1078" i="5"/>
  <c r="R1079" i="5"/>
  <c r="R967" i="5"/>
  <c r="R477" i="5"/>
  <c r="R1166" i="5"/>
  <c r="R497" i="5"/>
  <c r="R968" i="5"/>
  <c r="R969" i="5"/>
  <c r="R258" i="5"/>
  <c r="R970" i="5"/>
  <c r="R971" i="5"/>
  <c r="R283" i="5"/>
  <c r="R972" i="5"/>
  <c r="R168" i="5"/>
  <c r="R857" i="5"/>
  <c r="R858" i="5"/>
  <c r="R973" i="5"/>
  <c r="R974" i="5"/>
  <c r="R975" i="5"/>
  <c r="R171" i="5"/>
  <c r="R976" i="5"/>
  <c r="R1167" i="5"/>
  <c r="R1168" i="5"/>
  <c r="R101" i="5"/>
  <c r="R102" i="5"/>
  <c r="R120" i="5"/>
  <c r="R121" i="5"/>
  <c r="R297" i="5"/>
  <c r="R521" i="5"/>
  <c r="R522" i="5"/>
  <c r="R1169" i="5"/>
  <c r="R1170" i="5"/>
  <c r="R1171" i="5"/>
  <c r="R182" i="5"/>
  <c r="R1080" i="5"/>
  <c r="R1081" i="5"/>
  <c r="R517" i="5"/>
  <c r="R498" i="5"/>
  <c r="R1172" i="5"/>
  <c r="R1173" i="5"/>
  <c r="R1174" i="5"/>
  <c r="R1175" i="5"/>
  <c r="R977" i="5"/>
  <c r="R173" i="5"/>
  <c r="R174" i="5"/>
  <c r="R175" i="5"/>
  <c r="R176" i="5"/>
  <c r="R1176" i="5"/>
  <c r="R1113" i="5"/>
  <c r="R1114" i="5"/>
  <c r="R1115" i="5"/>
  <c r="R592" i="5"/>
  <c r="R35" i="5"/>
  <c r="R260" i="5"/>
  <c r="R1082" i="5"/>
  <c r="R76" i="5"/>
  <c r="R79" i="5"/>
  <c r="R107" i="5"/>
  <c r="R272" i="5"/>
  <c r="R183" i="5"/>
  <c r="R255" i="5"/>
  <c r="R756" i="5"/>
  <c r="R1083" i="5"/>
  <c r="R1084" i="5"/>
  <c r="R151" i="5"/>
  <c r="R523" i="5"/>
  <c r="R34" i="5"/>
  <c r="R108" i="5"/>
  <c r="R26" i="5"/>
  <c r="R1085" i="5"/>
  <c r="R1086" i="5"/>
  <c r="R1177" i="5"/>
  <c r="R1178" i="5"/>
  <c r="R1179" i="5"/>
  <c r="R459" i="5"/>
  <c r="R16" i="5"/>
  <c r="R1116" i="5"/>
  <c r="R640" i="5"/>
  <c r="R31" i="5"/>
  <c r="R73" i="5"/>
  <c r="R48" i="5"/>
  <c r="R478" i="5"/>
  <c r="R181" i="5"/>
  <c r="R978" i="5"/>
  <c r="R1180" i="5"/>
  <c r="R979" i="5"/>
  <c r="R122" i="5"/>
  <c r="R270" i="5"/>
  <c r="R301" i="5"/>
  <c r="R1087" i="5"/>
  <c r="R434" i="5"/>
  <c r="R32" i="5"/>
  <c r="R57" i="5"/>
  <c r="R49" i="5"/>
  <c r="R479" i="5"/>
  <c r="R757" i="5"/>
  <c r="R499" i="5"/>
  <c r="R1181" i="5"/>
  <c r="R980" i="5"/>
  <c r="R100" i="5"/>
  <c r="R271" i="5"/>
  <c r="R302" i="5"/>
  <c r="R573" i="5"/>
  <c r="R433" i="5"/>
  <c r="R33" i="5"/>
  <c r="R39" i="5"/>
  <c r="R50" i="5"/>
  <c r="R480" i="5"/>
  <c r="R393" i="5"/>
  <c r="R500" i="5"/>
  <c r="R1182" i="5"/>
  <c r="R981" i="5"/>
  <c r="R83" i="5"/>
  <c r="R184" i="5"/>
  <c r="R300" i="5"/>
  <c r="R982" i="5"/>
  <c r="R1088" i="5"/>
  <c r="R1117" i="5"/>
  <c r="R983" i="5"/>
  <c r="R1118" i="5"/>
  <c r="R119" i="5"/>
  <c r="R704" i="5"/>
  <c r="R157" i="5"/>
  <c r="R984" i="5"/>
  <c r="R641" i="5"/>
  <c r="R809" i="5"/>
  <c r="R810" i="5"/>
  <c r="R308" i="5"/>
  <c r="R105" i="5"/>
  <c r="R623" i="5"/>
  <c r="R153" i="5"/>
  <c r="R170" i="5"/>
  <c r="R350" i="5"/>
  <c r="R2" i="5"/>
  <c r="R234" i="5"/>
  <c r="R166" i="5"/>
  <c r="R61" i="5"/>
  <c r="R345" i="5"/>
  <c r="R346" i="5"/>
  <c r="R10" i="5"/>
  <c r="R1089" i="5"/>
  <c r="R1183" i="5"/>
  <c r="R1184" i="5"/>
  <c r="R1185" i="5"/>
  <c r="R1119" i="5"/>
  <c r="R1120" i="5"/>
  <c r="R1186" i="5"/>
  <c r="R1187" i="5"/>
  <c r="R1188" i="5"/>
  <c r="R1189" i="5"/>
  <c r="R985" i="5"/>
  <c r="R986" i="5"/>
  <c r="R460" i="5"/>
  <c r="R481" i="5"/>
  <c r="R461" i="5"/>
  <c r="R987" i="5"/>
  <c r="R482" i="5"/>
  <c r="R483" i="5"/>
  <c r="R462" i="5"/>
  <c r="R298" i="5"/>
  <c r="R501" i="5"/>
  <c r="R859" i="5"/>
  <c r="R288" i="5"/>
  <c r="R289" i="5"/>
  <c r="R284" i="5"/>
  <c r="R484" i="5"/>
  <c r="R485" i="5"/>
  <c r="R860" i="5"/>
  <c r="R988" i="5"/>
  <c r="R989" i="5"/>
  <c r="R990" i="5"/>
  <c r="R463" i="5"/>
  <c r="R440" i="5"/>
  <c r="R502" i="5"/>
  <c r="R503" i="5"/>
  <c r="R991" i="5"/>
  <c r="R456" i="5"/>
  <c r="R464" i="5"/>
  <c r="R504" i="5"/>
  <c r="R505" i="5"/>
  <c r="R992" i="5"/>
  <c r="R447" i="5"/>
  <c r="R465" i="5"/>
  <c r="R466" i="5"/>
  <c r="R486" i="5"/>
  <c r="R487" i="5"/>
  <c r="R488" i="5"/>
  <c r="R489" i="5"/>
  <c r="R993" i="5"/>
  <c r="R290" i="5"/>
  <c r="R291" i="5"/>
  <c r="R506" i="5"/>
  <c r="R292" i="5"/>
  <c r="R293" i="5"/>
  <c r="R1121" i="5"/>
  <c r="R1190" i="5"/>
  <c r="R12" i="5"/>
  <c r="R490" i="5"/>
  <c r="R1122" i="5"/>
  <c r="R1191" i="5"/>
  <c r="R1192" i="5"/>
  <c r="R1193" i="5"/>
  <c r="R1194" i="5"/>
  <c r="R1195" i="5"/>
  <c r="R1196" i="5"/>
  <c r="R1197" i="5"/>
  <c r="R1198" i="5"/>
  <c r="R1199" i="5"/>
  <c r="R1200" i="5"/>
  <c r="R1201" i="5"/>
  <c r="R1123" i="5"/>
  <c r="R1202" i="5"/>
  <c r="R1203" i="5"/>
  <c r="R267" i="5"/>
  <c r="R1204" i="5"/>
  <c r="R321" i="5"/>
  <c r="R152" i="5"/>
  <c r="R377" i="5"/>
  <c r="R1090" i="5"/>
  <c r="R642" i="5"/>
  <c r="R611" i="5"/>
  <c r="R670" i="5"/>
  <c r="R671" i="5"/>
  <c r="R672" i="5"/>
  <c r="R137" i="5"/>
  <c r="R135" i="5"/>
  <c r="R758" i="5"/>
  <c r="R811" i="5"/>
  <c r="R812" i="5"/>
  <c r="R412" i="5"/>
  <c r="R813" i="5"/>
  <c r="R1091" i="5"/>
  <c r="R1092" i="5"/>
  <c r="R402" i="5"/>
  <c r="R814" i="5"/>
  <c r="R994" i="5"/>
  <c r="R861" i="5"/>
  <c r="R995" i="5"/>
  <c r="R862" i="5"/>
  <c r="R996" i="5"/>
  <c r="R580" i="5"/>
  <c r="R581" i="5"/>
  <c r="R394" i="5"/>
  <c r="R395" i="5"/>
  <c r="R403" i="5"/>
  <c r="R421" i="5"/>
  <c r="R422" i="5"/>
  <c r="R423" i="5"/>
  <c r="R415" i="5"/>
  <c r="R413" i="5"/>
  <c r="R1093" i="5"/>
  <c r="R612" i="5"/>
  <c r="R613" i="5"/>
  <c r="R582" i="5"/>
  <c r="R583" i="5"/>
  <c r="R584" i="5"/>
  <c r="R624" i="5"/>
  <c r="R625" i="5"/>
  <c r="R1094" i="5"/>
  <c r="R1095" i="5"/>
  <c r="R997" i="5"/>
  <c r="R998" i="5"/>
  <c r="R999" i="5"/>
  <c r="R1000" i="5"/>
  <c r="R863" i="5"/>
  <c r="R864" i="5"/>
  <c r="R1096" i="5"/>
  <c r="R1001" i="5"/>
  <c r="R865" i="5"/>
  <c r="R507" i="5"/>
  <c r="R1205" i="5"/>
  <c r="R1002" i="5"/>
  <c r="R1003" i="5"/>
  <c r="R1004" i="5"/>
  <c r="R1005" i="5"/>
  <c r="R1006" i="5"/>
  <c r="R1007" i="5"/>
  <c r="R1008" i="5"/>
  <c r="R1009" i="5"/>
  <c r="R1010" i="5"/>
  <c r="R1011" i="5"/>
  <c r="R1012" i="5"/>
  <c r="R1013" i="5"/>
  <c r="R1124" i="5"/>
  <c r="R1125" i="5"/>
  <c r="R1014" i="5"/>
  <c r="R1015" i="5"/>
  <c r="R1126" i="5"/>
  <c r="R1127" i="5"/>
  <c r="R1128" i="5"/>
  <c r="R1206" i="5"/>
  <c r="R643" i="5"/>
  <c r="R211" i="5"/>
  <c r="R759" i="5"/>
  <c r="R614" i="5"/>
  <c r="R673" i="5"/>
  <c r="R213" i="5"/>
  <c r="R340" i="5"/>
  <c r="R1207" i="5"/>
  <c r="R150" i="5"/>
  <c r="R560" i="5"/>
  <c r="R322" i="5"/>
  <c r="R323" i="5"/>
  <c r="R644" i="5"/>
  <c r="R606" i="5"/>
  <c r="R674" i="5"/>
  <c r="R547" i="5"/>
  <c r="R815" i="5"/>
  <c r="R236" i="5"/>
  <c r="R645" i="5"/>
  <c r="R109" i="5"/>
  <c r="R565" i="5"/>
  <c r="R1097" i="5"/>
  <c r="R227" i="5"/>
  <c r="R351" i="5"/>
  <c r="R626" i="5"/>
  <c r="R208" i="5"/>
  <c r="R366" i="5"/>
  <c r="R352" i="5"/>
  <c r="R353" i="5"/>
  <c r="R705" i="5"/>
  <c r="R280" i="5"/>
  <c r="R706" i="5"/>
  <c r="R707" i="5"/>
  <c r="R708" i="5"/>
  <c r="R709" i="5"/>
  <c r="R155" i="5"/>
  <c r="R540" i="5"/>
  <c r="R710" i="5"/>
  <c r="R358" i="5"/>
  <c r="R760" i="5"/>
  <c r="R761" i="5"/>
  <c r="R762" i="5"/>
  <c r="R432" i="5"/>
  <c r="R11" i="5"/>
  <c r="R711" i="5"/>
  <c r="R646" i="5"/>
  <c r="R675" i="5"/>
  <c r="R23" i="5"/>
  <c r="R554" i="5"/>
  <c r="R615" i="5"/>
  <c r="R593" i="5"/>
  <c r="R647" i="5"/>
  <c r="R607" i="5"/>
  <c r="R574" i="5"/>
  <c r="R314" i="5"/>
  <c r="R318" i="5"/>
  <c r="R594" i="5"/>
  <c r="R59" i="5"/>
  <c r="R676" i="5"/>
  <c r="R1016" i="5"/>
  <c r="R866" i="5"/>
  <c r="R867" i="5"/>
  <c r="R868" i="5"/>
  <c r="R869" i="5"/>
  <c r="R1017" i="5"/>
  <c r="R1018" i="5"/>
  <c r="R1019" i="5"/>
  <c r="R870" i="5"/>
  <c r="R871" i="5"/>
  <c r="R1020" i="5"/>
  <c r="R872" i="5"/>
  <c r="R1021" i="5"/>
  <c r="R1022" i="5"/>
  <c r="R816" i="5"/>
  <c r="R817" i="5"/>
  <c r="R818" i="5"/>
  <c r="R873" i="5"/>
  <c r="R1023" i="5"/>
  <c r="R1024" i="5"/>
  <c r="R1025" i="5"/>
  <c r="R763" i="5"/>
  <c r="R764" i="5"/>
  <c r="R230" i="5"/>
  <c r="R712" i="5"/>
  <c r="R549" i="5"/>
  <c r="R713" i="5"/>
  <c r="R627" i="5"/>
  <c r="R378" i="5"/>
  <c r="R714" i="5"/>
  <c r="R327" i="5"/>
  <c r="R715" i="5"/>
  <c r="R341" i="5"/>
  <c r="R716" i="5"/>
  <c r="R342" i="5"/>
  <c r="R616" i="5"/>
  <c r="R717" i="5"/>
  <c r="R718" i="5"/>
  <c r="R244" i="5"/>
  <c r="R367" i="5"/>
  <c r="R648" i="5"/>
  <c r="R677" i="5"/>
  <c r="R347" i="5"/>
  <c r="R117" i="5"/>
  <c r="R163" i="5"/>
  <c r="R5" i="5"/>
  <c r="R585" i="5"/>
  <c r="R448" i="5"/>
  <c r="R285" i="5"/>
  <c r="R286" i="5"/>
  <c r="R449" i="5"/>
  <c r="R628" i="5"/>
  <c r="R765" i="5"/>
  <c r="R359" i="5"/>
  <c r="R561" i="5"/>
  <c r="R608" i="5"/>
  <c r="R766" i="5"/>
  <c r="R85" i="5"/>
  <c r="R197" i="5"/>
  <c r="R324" i="5"/>
  <c r="R819" i="5"/>
  <c r="R328" i="5"/>
  <c r="R566" i="5"/>
  <c r="R556" i="5"/>
  <c r="R396" i="5"/>
  <c r="R1098" i="5"/>
  <c r="R595" i="5"/>
  <c r="R535" i="5"/>
  <c r="R537" i="5"/>
  <c r="R820" i="5"/>
  <c r="R551" i="5"/>
  <c r="R678" i="5"/>
  <c r="R550" i="5"/>
  <c r="R541" i="5"/>
  <c r="R427" i="5"/>
  <c r="R428" i="5"/>
  <c r="R274" i="5"/>
  <c r="R542" i="5"/>
  <c r="R43" i="5"/>
  <c r="R586" i="5"/>
  <c r="R335" i="5"/>
  <c r="R649" i="5"/>
  <c r="R650" i="5"/>
  <c r="R1026" i="5"/>
  <c r="R1027" i="5"/>
  <c r="R821" i="5"/>
  <c r="R110" i="5"/>
  <c r="R147" i="5"/>
  <c r="R1028" i="5"/>
  <c r="R1029" i="5"/>
  <c r="R1030" i="5"/>
  <c r="R1031" i="5"/>
  <c r="R251" i="5"/>
  <c r="R822" i="5"/>
  <c r="R133" i="5"/>
  <c r="R651" i="5"/>
  <c r="R201" i="5"/>
  <c r="R226" i="5"/>
  <c r="R229" i="5"/>
  <c r="R360" i="5"/>
  <c r="R132" i="5"/>
  <c r="R679" i="5"/>
  <c r="R361" i="5"/>
  <c r="R329" i="5"/>
  <c r="R206" i="5"/>
  <c r="R379" i="5"/>
  <c r="R169" i="5"/>
  <c r="R232" i="5"/>
  <c r="R450" i="5"/>
  <c r="R451" i="5"/>
  <c r="R368" i="5"/>
  <c r="R247" i="5"/>
  <c r="R212" i="5"/>
  <c r="R369" i="5"/>
  <c r="R248" i="5"/>
  <c r="R823" i="5"/>
  <c r="R362" i="5"/>
  <c r="R44" i="5"/>
  <c r="R261" i="5"/>
  <c r="R1099" i="5"/>
  <c r="R1208" i="5"/>
  <c r="R767" i="5"/>
  <c r="R380" i="5"/>
  <c r="R719" i="5"/>
  <c r="R136" i="5"/>
  <c r="R319" i="5"/>
  <c r="R768" i="5"/>
  <c r="R126" i="5"/>
  <c r="R47" i="5"/>
  <c r="R162" i="5"/>
  <c r="R567" i="5"/>
  <c r="R769" i="5"/>
  <c r="R652" i="5"/>
  <c r="R720" i="5"/>
  <c r="R721" i="5"/>
  <c r="R722" i="5"/>
  <c r="R723" i="5"/>
  <c r="R315" i="5"/>
  <c r="R311" i="5"/>
  <c r="R538" i="5"/>
  <c r="R88" i="5"/>
  <c r="R207" i="5"/>
  <c r="R214" i="5"/>
  <c r="R25" i="5"/>
  <c r="R36" i="5"/>
  <c r="R64" i="5"/>
  <c r="R596" i="5"/>
  <c r="R228" i="5"/>
  <c r="R216" i="5"/>
  <c r="R597" i="5"/>
  <c r="R609" i="5"/>
  <c r="R653" i="5"/>
  <c r="R416" i="5"/>
  <c r="R1032" i="5"/>
  <c r="R824" i="5"/>
  <c r="R654" i="5"/>
  <c r="R127" i="5"/>
  <c r="R1033" i="5"/>
  <c r="R19" i="5"/>
  <c r="R770" i="5"/>
  <c r="R552" i="5"/>
  <c r="R245" i="5"/>
  <c r="R655" i="5"/>
  <c r="R771" i="5"/>
  <c r="R772" i="5"/>
  <c r="R773" i="5"/>
  <c r="R233" i="5"/>
  <c r="R724" i="5"/>
  <c r="R725" i="5"/>
  <c r="R336" i="5"/>
  <c r="R656" i="5"/>
  <c r="R131" i="5"/>
  <c r="R325" i="5"/>
  <c r="R37" i="5"/>
  <c r="R657" i="5"/>
  <c r="R204" i="5"/>
  <c r="R1034" i="5"/>
  <c r="R680" i="5"/>
  <c r="R337" i="5"/>
  <c r="R825" i="5"/>
  <c r="R568" i="5"/>
  <c r="R134" i="5"/>
  <c r="R726" i="5"/>
  <c r="R774" i="5"/>
  <c r="R775" i="5"/>
  <c r="R681" i="5"/>
  <c r="R727" i="5"/>
  <c r="R658" i="5"/>
  <c r="R776" i="5"/>
  <c r="R777" i="5"/>
  <c r="R778" i="5"/>
  <c r="R404" i="5"/>
  <c r="R159" i="5"/>
  <c r="R348" i="5"/>
  <c r="R548" i="5"/>
  <c r="R1035" i="5"/>
  <c r="R1100" i="5"/>
  <c r="R1036" i="5"/>
  <c r="R826" i="5"/>
  <c r="R874" i="5"/>
  <c r="R779" i="5"/>
  <c r="R780" i="5"/>
  <c r="R452" i="5"/>
  <c r="R160" i="5"/>
  <c r="R453" i="5"/>
  <c r="R629" i="5"/>
  <c r="R728" i="5"/>
  <c r="R330" i="5"/>
  <c r="R729" i="5"/>
  <c r="R221" i="5"/>
  <c r="R239" i="5"/>
  <c r="R370" i="5"/>
  <c r="R139" i="5"/>
  <c r="R331" i="5"/>
  <c r="R682" i="5"/>
  <c r="R659" i="5"/>
  <c r="R587" i="5"/>
  <c r="R827" i="5"/>
  <c r="R781" i="5"/>
  <c r="R782" i="5"/>
  <c r="R730" i="5"/>
  <c r="R252" i="5"/>
  <c r="R235" i="5"/>
  <c r="R660" i="5"/>
  <c r="R4" i="5"/>
  <c r="R349" i="5"/>
  <c r="R731" i="5"/>
  <c r="R732" i="5"/>
  <c r="R249" i="5"/>
  <c r="R1037" i="5"/>
  <c r="R875" i="5"/>
  <c r="R519" i="5"/>
  <c r="R520" i="5"/>
  <c r="R598" i="5"/>
  <c r="R354" i="5"/>
  <c r="R630" i="5"/>
  <c r="R209" i="5"/>
  <c r="R371" i="5"/>
  <c r="R661" i="5"/>
  <c r="R599" i="5"/>
  <c r="R397" i="5"/>
  <c r="R733" i="5"/>
  <c r="R332" i="5"/>
  <c r="R363" i="5"/>
  <c r="R217" i="5"/>
  <c r="R309" i="5"/>
  <c r="R263" i="5"/>
  <c r="R30" i="5"/>
  <c r="R129" i="5"/>
  <c r="R90" i="5"/>
  <c r="R103" i="5"/>
  <c r="R569" i="5"/>
  <c r="R557" i="5"/>
  <c r="R1101" i="5"/>
  <c r="R876" i="5"/>
  <c r="R1129" i="5"/>
  <c r="R1209" i="5"/>
  <c r="R1210" i="5"/>
  <c r="R1211" i="5"/>
  <c r="R1212" i="5"/>
  <c r="R1213" i="5"/>
  <c r="R1214" i="5"/>
  <c r="R1215" i="5"/>
  <c r="R1216" i="5"/>
  <c r="R426" i="5"/>
  <c r="R1217" i="5"/>
  <c r="R1218" i="5"/>
  <c r="R1038" i="5"/>
  <c r="R1130" i="5"/>
  <c r="R1039" i="5"/>
  <c r="R1040" i="5"/>
  <c r="R617" i="5"/>
  <c r="R734" i="5"/>
  <c r="R405" i="5"/>
  <c r="R406" i="5"/>
  <c r="R256" i="5"/>
  <c r="R364" i="5"/>
  <c r="R735" i="5"/>
  <c r="R736" i="5"/>
  <c r="R683" i="5"/>
  <c r="R684" i="5"/>
  <c r="R783" i="5"/>
  <c r="R784" i="5"/>
  <c r="R785" i="5"/>
  <c r="R60" i="5"/>
  <c r="R685" i="5"/>
  <c r="R200" i="5"/>
  <c r="R737" i="5"/>
  <c r="R210" i="5"/>
  <c r="R631" i="5"/>
  <c r="R632" i="5"/>
  <c r="R686" i="5"/>
  <c r="R158" i="5"/>
  <c r="R738" i="5"/>
  <c r="R739" i="5"/>
  <c r="R740" i="5"/>
  <c r="R633" i="5"/>
  <c r="R634" i="5"/>
  <c r="R246" i="5"/>
  <c r="R1219" i="5"/>
  <c r="R1220" i="5"/>
  <c r="R219" i="5"/>
  <c r="R1102" i="5"/>
  <c r="R1131" i="5"/>
  <c r="R1221" i="5"/>
  <c r="R1222" i="5"/>
  <c r="R1223" i="5"/>
  <c r="R225" i="5"/>
  <c r="R1041" i="5"/>
  <c r="R1224" i="5"/>
  <c r="R1225" i="5"/>
  <c r="R1226" i="5"/>
  <c r="R1227" i="5"/>
  <c r="R1228" i="5"/>
  <c r="R1229" i="5"/>
  <c r="R1230" i="5"/>
  <c r="R1231" i="5"/>
  <c r="R1232" i="5"/>
  <c r="R1233" i="5"/>
  <c r="R222" i="5"/>
  <c r="R828" i="5"/>
  <c r="R829" i="5"/>
  <c r="R830" i="5"/>
  <c r="R831" i="5"/>
  <c r="R832" i="5"/>
  <c r="R833" i="5"/>
  <c r="R91" i="5"/>
  <c r="R877" i="5"/>
  <c r="R1234" i="5"/>
  <c r="R80" i="5"/>
  <c r="R1235" i="5"/>
  <c r="R92" i="5"/>
  <c r="R878" i="5"/>
  <c r="R879" i="5"/>
  <c r="R880" i="5"/>
  <c r="R881" i="5"/>
  <c r="R882" i="5"/>
  <c r="R883" i="5"/>
  <c r="R884" i="5"/>
  <c r="R885" i="5"/>
  <c r="R508" i="5"/>
  <c r="R509" i="5"/>
  <c r="R491" i="5"/>
  <c r="R492" i="5"/>
  <c r="R834" i="5"/>
  <c r="R835" i="5"/>
  <c r="R1236" i="5"/>
  <c r="R1237" i="5"/>
  <c r="R1238" i="5"/>
  <c r="R1239" i="5"/>
  <c r="R1240" i="5"/>
  <c r="R1241" i="5"/>
  <c r="R1242" i="5"/>
  <c r="R1243" i="5"/>
  <c r="R1244" i="5"/>
  <c r="R1245" i="5"/>
  <c r="R1246" i="5"/>
  <c r="R1247" i="5"/>
  <c r="R1248" i="5"/>
  <c r="R1249" i="5"/>
  <c r="R1250" i="5"/>
  <c r="R524" i="5"/>
  <c r="R273" i="5"/>
  <c r="R886" i="5"/>
  <c r="R161" i="5"/>
  <c r="R268" i="5"/>
  <c r="R836" i="5"/>
  <c r="R837" i="5"/>
  <c r="R82" i="5"/>
  <c r="R838" i="5"/>
  <c r="R839" i="5"/>
  <c r="R840" i="5"/>
  <c r="R417" i="5"/>
  <c r="R841" i="5"/>
  <c r="R22" i="5"/>
  <c r="R1251" i="5"/>
  <c r="R1042" i="5"/>
  <c r="R1252" i="5"/>
  <c r="R1043" i="5"/>
  <c r="R1253" i="5"/>
  <c r="R1044" i="5"/>
  <c r="R1254" i="5"/>
  <c r="R1045" i="5"/>
  <c r="R1255" i="5"/>
  <c r="R424" i="5"/>
  <c r="R1256" i="5"/>
  <c r="R425" i="5"/>
  <c r="R1257" i="5"/>
  <c r="R81" i="5"/>
  <c r="R1046" i="5"/>
  <c r="R1047" i="5"/>
  <c r="R1048" i="5"/>
  <c r="R1132" i="5"/>
  <c r="R1258" i="5"/>
  <c r="R372" i="5"/>
  <c r="R386" i="5"/>
  <c r="R786" i="5"/>
  <c r="R787" i="5"/>
  <c r="R54" i="5"/>
  <c r="R62" i="5"/>
  <c r="R887" i="5"/>
  <c r="R240" i="5"/>
  <c r="R842" i="5"/>
  <c r="R553" i="5"/>
  <c r="R58" i="5"/>
  <c r="R205" i="5"/>
  <c r="R149" i="5"/>
  <c r="R128" i="5"/>
  <c r="R381" i="5"/>
  <c r="R687" i="5"/>
  <c r="R387" i="5"/>
  <c r="R788" i="5"/>
  <c r="R454" i="5"/>
  <c r="U3" i="5"/>
  <c r="U4" i="5" s="1"/>
  <c r="U5" i="5" s="1"/>
  <c r="U6" i="5" s="1"/>
  <c r="U7" i="5" s="1"/>
  <c r="U8" i="5" s="1"/>
  <c r="U9" i="5" s="1"/>
  <c r="U10" i="5" s="1"/>
  <c r="U11" i="5" s="1"/>
  <c r="U12" i="5" s="1"/>
  <c r="U13" i="5" s="1"/>
  <c r="U14" i="5" s="1"/>
  <c r="U15" i="5" s="1"/>
  <c r="U16" i="5" s="1"/>
  <c r="U17" i="5" s="1"/>
  <c r="U18" i="5" s="1"/>
  <c r="U19" i="5" s="1"/>
  <c r="U20" i="5" s="1"/>
  <c r="U21" i="5" s="1"/>
  <c r="B50" i="4" l="1"/>
  <c r="M120" i="4"/>
  <c r="B60" i="4"/>
  <c r="B42" i="4"/>
  <c r="S1259" i="5"/>
  <c r="X73" i="5"/>
  <c r="X74" i="5"/>
  <c r="X75" i="5"/>
  <c r="S1260" i="5"/>
  <c r="X64" i="5"/>
  <c r="X65" i="5"/>
  <c r="X66" i="5"/>
  <c r="X67" i="5"/>
  <c r="X68" i="5"/>
  <c r="X69" i="5"/>
  <c r="X70" i="5"/>
  <c r="X71" i="5"/>
  <c r="X72" i="5"/>
  <c r="W2" i="10"/>
  <c r="W3" i="10" s="1"/>
  <c r="W4" i="10" s="1"/>
  <c r="W5" i="10" s="1"/>
  <c r="W6" i="10" s="1"/>
  <c r="W7" i="10" s="1"/>
  <c r="W8" i="10" s="1"/>
  <c r="W9" i="10" s="1"/>
  <c r="W10" i="10" s="1"/>
  <c r="W11" i="10" s="1"/>
  <c r="W12" i="10" s="1"/>
  <c r="W13" i="10" s="1"/>
  <c r="W14" i="10" s="1"/>
  <c r="W15" i="10" s="1"/>
  <c r="W16" i="10" s="1"/>
  <c r="W17" i="10" s="1"/>
  <c r="W18" i="10" s="1"/>
  <c r="W19" i="10" s="1"/>
  <c r="W20" i="10" s="1"/>
  <c r="W21" i="10" s="1"/>
  <c r="W22" i="10" s="1"/>
  <c r="W23" i="10" s="1"/>
  <c r="W24" i="10" s="1"/>
  <c r="W25" i="10" s="1"/>
  <c r="W26" i="10" s="1"/>
  <c r="B22" i="4"/>
  <c r="Y45" i="5"/>
  <c r="Y46" i="5" s="1"/>
  <c r="Y47" i="5" s="1"/>
  <c r="Y48" i="5" s="1"/>
  <c r="Y49" i="5" s="1"/>
  <c r="Y50" i="5" s="1"/>
  <c r="Y51" i="5" s="1"/>
  <c r="Y52" i="5" s="1"/>
  <c r="Y53" i="5" s="1"/>
  <c r="Y54" i="5" s="1"/>
  <c r="Y55" i="5" s="1"/>
  <c r="Y56" i="5" s="1"/>
  <c r="Y57" i="5" s="1"/>
  <c r="Y58" i="5" s="1"/>
  <c r="Y59" i="5" s="1"/>
  <c r="Y60" i="5" s="1"/>
  <c r="Y26" i="5"/>
  <c r="Y27" i="5"/>
  <c r="Y28" i="5" s="1"/>
  <c r="Y29" i="5" s="1"/>
  <c r="Y30" i="5" s="1"/>
  <c r="Y31" i="5" s="1"/>
  <c r="Y32" i="5" s="1"/>
  <c r="Y33" i="5" s="1"/>
  <c r="Y34" i="5" s="1"/>
  <c r="Y35" i="5" s="1"/>
  <c r="Y36" i="5" s="1"/>
  <c r="Y37" i="5" s="1"/>
  <c r="Y38" i="5" s="1"/>
  <c r="Y39" i="5" s="1"/>
  <c r="Y40" i="5" s="1"/>
  <c r="Y41" i="5" s="1"/>
  <c r="Y2" i="5"/>
  <c r="Y3" i="5" s="1"/>
  <c r="Y4" i="5" s="1"/>
  <c r="Y5" i="5" s="1"/>
  <c r="Y6" i="5" s="1"/>
  <c r="Y7" i="5" s="1"/>
  <c r="Y8" i="5" s="1"/>
  <c r="Y9" i="5" s="1"/>
  <c r="Y10" i="5" s="1"/>
  <c r="Y11" i="5" s="1"/>
  <c r="Y12" i="5" s="1"/>
  <c r="Y13" i="5" s="1"/>
  <c r="Y14" i="5" s="1"/>
  <c r="Y15" i="5" s="1"/>
  <c r="Y16" i="5" s="1"/>
  <c r="Y17" i="5" s="1"/>
  <c r="Y18" i="5" s="1"/>
  <c r="Y19" i="5" s="1"/>
  <c r="Y20" i="5" s="1"/>
  <c r="Y21" i="5" s="1"/>
  <c r="Y22" i="5" s="1"/>
  <c r="R1259" i="5"/>
  <c r="R1260" i="5"/>
  <c r="S10" i="3"/>
  <c r="S11" i="3" s="1"/>
  <c r="S12" i="3" s="1"/>
  <c r="S13" i="3" s="1"/>
  <c r="S14" i="3" s="1"/>
  <c r="S15" i="3" s="1"/>
  <c r="S16" i="3" s="1"/>
  <c r="S17" i="3" s="1"/>
  <c r="S18" i="3" s="1"/>
  <c r="S19" i="3" s="1"/>
  <c r="S20" i="3" s="1"/>
  <c r="S21" i="3" s="1"/>
  <c r="S22" i="3" s="1"/>
  <c r="S23" i="3" s="1"/>
  <c r="S24" i="3" s="1"/>
  <c r="S25" i="3" s="1"/>
  <c r="S26" i="3" s="1"/>
  <c r="S27" i="3" s="1"/>
  <c r="S28" i="3" s="1"/>
  <c r="B120" i="4" l="1"/>
  <c r="M138" i="4"/>
  <c r="B138" i="4" s="1"/>
  <c r="B71" i="4"/>
  <c r="M88" i="4"/>
  <c r="Y64" i="5"/>
  <c r="Y65" i="5" s="1"/>
  <c r="E163" i="2"/>
  <c r="E2" i="2" s="1"/>
  <c r="G1" i="2"/>
  <c r="F1" i="2"/>
  <c r="E2" i="1"/>
  <c r="E1" i="1"/>
  <c r="D2" i="1"/>
  <c r="D1" i="1"/>
  <c r="F162"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J10" i="1"/>
  <c r="J11" i="1" s="1"/>
  <c r="J12" i="1" s="1"/>
  <c r="J13" i="1" s="1"/>
  <c r="J14" i="1" s="1"/>
  <c r="J15" i="1" s="1"/>
  <c r="J16" i="1" s="1"/>
  <c r="J17" i="1" s="1"/>
  <c r="J18" i="1" s="1"/>
  <c r="J19" i="1" s="1"/>
  <c r="J20" i="1" s="1"/>
  <c r="J21" i="1" s="1"/>
  <c r="J22" i="1" s="1"/>
  <c r="J23" i="1" s="1"/>
  <c r="J24" i="1" s="1"/>
  <c r="J25" i="1" s="1"/>
  <c r="J26" i="1" s="1"/>
  <c r="J27" i="1" s="1"/>
  <c r="J28" i="1" s="1"/>
  <c r="B88" i="4" l="1"/>
  <c r="M113" i="4"/>
  <c r="B113" i="4" s="1"/>
  <c r="E162" i="2"/>
  <c r="C162" i="2"/>
  <c r="F972" i="1"/>
  <c r="D972" i="1"/>
  <c r="C972" i="1"/>
  <c r="B972" i="1"/>
</calcChain>
</file>

<file path=xl/sharedStrings.xml><?xml version="1.0" encoding="utf-8"?>
<sst xmlns="http://schemas.openxmlformats.org/spreadsheetml/2006/main" count="13555" uniqueCount="3204">
  <si>
    <t>QPF::MdataField::MdataField</t>
  </si>
  <si>
    <t>ModelView::getModel</t>
  </si>
  <si>
    <t>ModelView::getView</t>
  </si>
  <si>
    <t>ModelView::getSelectionModel</t>
  </si>
  <si>
    <t>QPF::VerbLevelDlg::VerbLevelDlg</t>
  </si>
  <si>
    <t>QPF::VerbLevelDlg::setVerbosityLevel</t>
  </si>
  <si>
    <t>QPF::VerbLevelDlg::getVerbosityLevelName</t>
  </si>
  <si>
    <t>QPF::VerbLevelDlg::~VerbLevelDlg</t>
  </si>
  <si>
    <t>ConnectionWidget::ConnectionWidget</t>
  </si>
  <si>
    <t>ConnectionWidget::~ConnectionWidget</t>
  </si>
  <si>
    <t>qDBCaption</t>
  </si>
  <si>
    <t>ConnectionWidget::refresh</t>
  </si>
  <si>
    <t>ConnectionWidget::currentDatabase</t>
  </si>
  <si>
    <t>qSetBold</t>
  </si>
  <si>
    <t>ConnectionWidget::setActive</t>
  </si>
  <si>
    <t>ConnectionWidget::on_tree_itemActivated</t>
  </si>
  <si>
    <t>ConnectionWidget::showMetaData</t>
  </si>
  <si>
    <t>ConnectionWidget::on_tree_currentItemChanged</t>
  </si>
  <si>
    <t>TextView::TextView</t>
  </si>
  <si>
    <t>TextView::saveAs</t>
  </si>
  <si>
    <t>TextView::saveFile</t>
  </si>
  <si>
    <t>TextView::setLogName</t>
  </si>
  <si>
    <t>TextView::logName</t>
  </si>
  <si>
    <t>TextView::closeEvent</t>
  </si>
  <si>
    <t>ModelView::ModelView</t>
  </si>
  <si>
    <t>ModelView::setHeader</t>
  </si>
  <si>
    <t>ModelView::setHeaders</t>
  </si>
  <si>
    <t>ModelView::setData</t>
  </si>
  <si>
    <t>QPF::ConfigTool::ConfigTool</t>
  </si>
  <si>
    <t>QPF::ConfigTool::~ConfigTool</t>
  </si>
  <si>
    <t>QPF::ConfigTool::readConfig</t>
  </si>
  <si>
    <t>QPF::ConfigTool::createListModelView</t>
  </si>
  <si>
    <t>QPF::ConfigTool::createTableModelView</t>
  </si>
  <si>
    <t>QPF::ConfigTool::save</t>
  </si>
  <si>
    <t>QPF::ConfigTool::saveAs</t>
  </si>
  <si>
    <t>QPF::ConfigTool::setWorkingPaths</t>
  </si>
  <si>
    <t>QPF::FrmAgentStatus::FrmAgentStatus</t>
  </si>
  <si>
    <t>QPF::FrmAgentStatus::~FrmAgentStatus</t>
  </si>
  <si>
    <t>QPF::FrmAgentStatus::updateInfo</t>
  </si>
  <si>
    <t>QT_FORWARD_DECLARE_CLASS</t>
  </si>
  <si>
    <t>DBBrowser::DBBrowser</t>
  </si>
  <si>
    <t>DBBrowser::~DBBrowser</t>
  </si>
  <si>
    <t>QPF::LogWatcher::LogWatcher</t>
  </si>
  <si>
    <t>QPF::LogWatcher::setFile</t>
  </si>
  <si>
    <t>QPF::LogWatcher::getFile</t>
  </si>
  <si>
    <t>QPF::LogWatcher::updateLogView</t>
  </si>
  <si>
    <t>QPF::ExtToolEdit::ExtToolEdit</t>
  </si>
  <si>
    <t>QPF::ExtToolEdit::~ExtToolEdit</t>
  </si>
  <si>
    <t>QPF::ExtToolEdit::setProdTypes</t>
  </si>
  <si>
    <t>QPF::ExtToolEdit::editTool</t>
  </si>
  <si>
    <t>QPF::ExtToolEdit::getToolInfo</t>
  </si>
  <si>
    <t>QPF::ExtToolEdit::showHelp</t>
  </si>
  <si>
    <t>QPF::ExtToolEdit::selectApp</t>
  </si>
  <si>
    <t>QPF::ExtToolEdit::selectProdTypes</t>
  </si>
  <si>
    <t>QPF::ExtToolsDef::ExtToolsDef</t>
  </si>
  <si>
    <t>QPF::ExtToolsDef::~ExtToolsDef</t>
  </si>
  <si>
    <t>QPF::ExtToolsDef::initialize</t>
  </si>
  <si>
    <t>QPF::ExtToolsDef::addNewTool</t>
  </si>
  <si>
    <t>QPF::ExtToolsDef::editTool</t>
  </si>
  <si>
    <t>QPF::ExtToolsDef::changeToolWithItem</t>
  </si>
  <si>
    <t>QPF::ExtToolsDef::removeTool</t>
  </si>
  <si>
    <t>QPF::ExtToolsDef::cancelDlg</t>
  </si>
  <si>
    <t>QPF::ExtToolsDef::getTools</t>
  </si>
  <si>
    <t>QPF::ProgressBarDelegate::ProgressBarDelegate</t>
  </si>
  <si>
    <t>QPF::ProgressBarDelegate::~ProgressBarDelegate</t>
  </si>
  <si>
    <t>QPF::ProgressBarDelegate::paint</t>
  </si>
  <si>
    <t>main</t>
  </si>
  <si>
    <t>Browser::Browser</t>
  </si>
  <si>
    <t>Browser::~Browser</t>
  </si>
  <si>
    <t>Browser::exec</t>
  </si>
  <si>
    <t>Browser::addConnection</t>
  </si>
  <si>
    <t>Browser::showTable</t>
  </si>
  <si>
    <t>Browser::showMetaData</t>
  </si>
  <si>
    <t>Browser::insertRow</t>
  </si>
  <si>
    <t>Browser::deleteRow</t>
  </si>
  <si>
    <t>Browser::updateActions</t>
  </si>
  <si>
    <t>Browser::about</t>
  </si>
  <si>
    <t>Browser::on_fieldStrategyAction_triggered</t>
  </si>
  <si>
    <t>Browser::on_rowStrategyAction_triggered</t>
  </si>
  <si>
    <t>Browser::on_manualStrategyAction_triggered</t>
  </si>
  <si>
    <t>Browser::on_submitAction_triggered</t>
  </si>
  <si>
    <t>Browser::on_revertAction_triggered</t>
  </si>
  <si>
    <t>Browser::on_selectAction_triggered</t>
  </si>
  <si>
    <t>DlgShowTaskInfo::DlgShowTaskInfo</t>
  </si>
  <si>
    <t>DlgShowTaskInfo::~DlgShowTaskInfo</t>
  </si>
  <si>
    <t>DlgShowTaskInfo::getTreeTaskInfo</t>
  </si>
  <si>
    <t>DlgShowTaskInfo::setTaskInfo</t>
  </si>
  <si>
    <t>QPF::Deployer::Deployer</t>
  </si>
  <si>
    <t>QPF::Deployer::~Deployer</t>
  </si>
  <si>
    <t>QPF::Deployer::run</t>
  </si>
  <si>
    <t>QPF::Deployer::processCmdLineOpts</t>
  </si>
  <si>
    <t>QPF::Deployer::readConfig</t>
  </si>
  <si>
    <t>QPF::Deployer::launchPeerNodes</t>
  </si>
  <si>
    <t>QPF::Deployer::start</t>
  </si>
  <si>
    <t>QPF::Deployer::cleanUp</t>
  </si>
  <si>
    <t>QPF::Deployer::fexists</t>
  </si>
  <si>
    <t>QPF::Deployer::removeOldFiles</t>
  </si>
  <si>
    <t>QPF::Deployer::existsDir</t>
  </si>
  <si>
    <t>QPF::MainWindow::MainWindow</t>
  </si>
  <si>
    <t>QPF::MainWindow::~MainWindow</t>
  </si>
  <si>
    <t>QPF::MainWindow::manualSetupUI</t>
  </si>
  <si>
    <t>QPF::MainWindow::closeEvent</t>
  </si>
  <si>
    <t>QPF::MainWindow::saveAs</t>
  </si>
  <si>
    <t>QPF::MainWindow::cut</t>
  </si>
  <si>
    <t>QPF::MainWindow::copy</t>
  </si>
  <si>
    <t>QPF::MainWindow::paste</t>
  </si>
  <si>
    <t>QPF::MainWindow::about</t>
  </si>
  <si>
    <t>QPF::MainWindow::updateMenus</t>
  </si>
  <si>
    <t>QPF::MainWindow::updateWindowMenu</t>
  </si>
  <si>
    <t>QPF::MainWindow::createTextView</t>
  </si>
  <si>
    <t>QPF::MainWindow::createActions</t>
  </si>
  <si>
    <t>QPF::MainWindow::createMenus</t>
  </si>
  <si>
    <t>QPF::MainWindow::createToolBars</t>
  </si>
  <si>
    <t>QPF::MainWindow::createStatusBar</t>
  </si>
  <si>
    <t>QPF::MainWindow::readSettings</t>
  </si>
  <si>
    <t>QPF::MainWindow::writeSettings</t>
  </si>
  <si>
    <t>QPF::MainWindow::getFromSettings</t>
  </si>
  <si>
    <t>QPF::MainWindow::putToSettings</t>
  </si>
  <si>
    <t>QPF::MainWindow::getUserToolsFromSettings</t>
  </si>
  <si>
    <t>QPF::MainWindow::putUserToolsToSettings</t>
  </si>
  <si>
    <t>QPF::MainWindow::activeTextView</t>
  </si>
  <si>
    <t>QPF::MainWindow::switchLayoutDirection</t>
  </si>
  <si>
    <t>QPF::MainWindow::setActiveSubWindow</t>
  </si>
  <si>
    <t>QPF::MainWindow::readConfig</t>
  </si>
  <si>
    <t>QPF::MainWindow::showConfigTool</t>
  </si>
  <si>
    <t>QPF::MainWindow::showDBBrowser</t>
  </si>
  <si>
    <t>QPF::MainWindow::showExtToolsDef</t>
  </si>
  <si>
    <t>QPF::MainWindow::showVerbLevel</t>
  </si>
  <si>
    <t>QPF::MainWindow::quitApp</t>
  </si>
  <si>
    <t>QPF::MainWindow::transitToOperational</t>
  </si>
  <si>
    <t>QPF::MainWindow::init</t>
  </si>
  <si>
    <t>QPF::MainWindow::setLogWatch</t>
  </si>
  <si>
    <t>QPF::MainWindow::processPendingEvents</t>
  </si>
  <si>
    <t>QPF::MainWindow::handleFinishedHMI</t>
  </si>
  <si>
    <t>QPF::MainWindow::updateAgentsMonitPanel</t>
  </si>
  <si>
    <t>QPF::MainWindow::sortTaskViewByColumn</t>
  </si>
  <si>
    <t>QPF::MainWindow::showTaskMonitContextMenu</t>
  </si>
  <si>
    <t>QPF::MainWindow::showAlertsContextMenu</t>
  </si>
  <si>
    <t>QPF::MainWindow::openWithDefault</t>
  </si>
  <si>
    <t>QPF::MainWindow::openWith</t>
  </si>
  <si>
    <t>QPF::MainWindow::showArchiveTableContextMenu</t>
  </si>
  <si>
    <t>QPF::MainWindow::showWorkDir</t>
  </si>
  <si>
    <t>QPF::MainWindow::displayTaskInfo</t>
  </si>
  <si>
    <t>QPF::MainWindow::showAlertInfo</t>
  </si>
  <si>
    <t>QPF::MainWindow::pauseTask</t>
  </si>
  <si>
    <t>QPF::MainWindow::resumeTask</t>
  </si>
  <si>
    <t>QPF::MainWindow::stopTask</t>
  </si>
  <si>
    <t>QPF::MainWindow::runDockerCmd</t>
  </si>
  <si>
    <t>QPF::MainWindow::dumpTaskInfoToTree</t>
  </si>
  <si>
    <t>QPF::MainWindow::dumpToTree</t>
  </si>
  <si>
    <t>QPF::MainWindow::defineValidTransitions</t>
  </si>
  <si>
    <t>QPF::MainWindow::showState</t>
  </si>
  <si>
    <t>LogFrame::LogFrame</t>
  </si>
  <si>
    <t>LogFrame::~LogFrame</t>
  </si>
  <si>
    <t>LogFrame::setMsg</t>
  </si>
  <si>
    <t>LogFrame::clearMsg</t>
  </si>
  <si>
    <t>LogFrame::displayLed</t>
  </si>
  <si>
    <t>LogFrame::clearLed</t>
  </si>
  <si>
    <t>LogFrame::getTextEditor</t>
  </si>
  <si>
    <t>CustomModel::CustomModel</t>
  </si>
  <si>
    <t>./qpfgui/procalertmodel.cpp(43):</t>
  </si>
  <si>
    <t>QPF::ProcAlertModel::ProcAlertModel</t>
  </si>
  <si>
    <t>./qpfgui/procalertmodel.cpp</t>
  </si>
  <si>
    <t>./qpfgui/types.h(69):</t>
  </si>
  <si>
    <t>./qpfgui/types.h</t>
  </si>
  <si>
    <t>./qpfgui/logwatcher.h</t>
  </si>
  <si>
    <t>./qpfgui/configtool.h(20):</t>
  </si>
  <si>
    <t>./qpfgui/configtool.h(21):</t>
  </si>
  <si>
    <t>./qpfgui/configtool.h(22):</t>
  </si>
  <si>
    <t>./qpfgui/configtool.h</t>
  </si>
  <si>
    <t>./qpfgui/procalertmodel.h</t>
  </si>
  <si>
    <t>./qpfgui/dbtblmodel.cpp(45):</t>
  </si>
  <si>
    <t>QPF::DBTableModel::DBTableModel</t>
  </si>
  <si>
    <t>./qpfgui/dbtblmodel.cpp(56):</t>
  </si>
  <si>
    <t>QPF::DBTableModel::setHeaders</t>
  </si>
  <si>
    <t>./qpfgui/dbtblmodel.cpp(65):</t>
  </si>
  <si>
    <t>QPF::DBTableModel::defineHeaders</t>
  </si>
  <si>
    <t>./qpfgui/dbtblmodel.cpp(70):</t>
  </si>
  <si>
    <t>QPF::DBTableModel::defineQuery</t>
  </si>
  <si>
    <t>./qpfgui/dbtblmodel.cpp(75):</t>
  </si>
  <si>
    <t>QPF::DBTableModel::defineTablePalette</t>
  </si>
  <si>
    <t>./qpfgui/dbtblmodel.cpp(80):</t>
  </si>
  <si>
    <t>QPF::DBTableModel::data</t>
  </si>
  <si>
    <t>./qpfgui/dbtblmodel.cpp(109):</t>
  </si>
  <si>
    <t>QPF::DBTableModel::setFullUpdate</t>
  </si>
  <si>
    <t>./qpfgui/dbtblmodel.cpp(114):</t>
  </si>
  <si>
    <t>QPF::DBTableModel::refresh</t>
  </si>
  <si>
    <t>./qpfgui/dbtblmodel.cpp</t>
  </si>
  <si>
    <t>./qpfgui/verbleveldlg.cpp(9):</t>
  </si>
  <si>
    <t>./qpfgui/verbleveldlg.cpp(30):</t>
  </si>
  <si>
    <t>./qpfgui/verbleveldlg.cpp(36):</t>
  </si>
  <si>
    <t>./qpfgui/verbleveldlg.cpp(41):</t>
  </si>
  <si>
    <t>./qpfgui/verbleveldlg.cpp</t>
  </si>
  <si>
    <t>./qpfgui/connectionwidget.cpp(39):</t>
  </si>
  <si>
    <t>./qpfgui/connectionwidget.cpp(60):</t>
  </si>
  <si>
    <t>./qpfgui/connectionwidget.cpp(64):</t>
  </si>
  <si>
    <t>./qpfgui/connectionwidget.cpp(74):</t>
  </si>
  <si>
    <t>./qpfgui/connectionwidget.cpp(104):</t>
  </si>
  <si>
    <t>./qpfgui/connectionwidget.cpp(109):</t>
  </si>
  <si>
    <t>./qpfgui/connectionwidget.cpp(116):</t>
  </si>
  <si>
    <t>./qpfgui/connectionwidget.cpp(130):</t>
  </si>
  <si>
    <t>./qpfgui/connectionwidget.cpp(143):</t>
  </si>
  <si>
    <t>./qpfgui/connectionwidget.cpp(152):</t>
  </si>
  <si>
    <t>./qpfgui/connectionwidget.cpp</t>
  </si>
  <si>
    <t>./qpfgui/exttooledit.h</t>
  </si>
  <si>
    <t>./qpfgui/txitemdlg.cpp(46):</t>
  </si>
  <si>
    <t>QPF::TxItemDelegate::TxItemDelegate</t>
  </si>
  <si>
    <t>./qpfgui/txitemdlg.cpp(51):</t>
  </si>
  <si>
    <t>QPF::TxItemDelegate::paint</t>
  </si>
  <si>
    <t>./qpfgui/txitemdlg.cpp(98):</t>
  </si>
  <si>
    <t>QPF::TxItemDelegate::sizeHint</t>
  </si>
  <si>
    <t>./qpfgui/txitemdlg.cpp(109):</t>
  </si>
  <si>
    <t>QPF::TxItemDelegate::createEditor</t>
  </si>
  <si>
    <t>./qpfgui/txitemdlg.cpp(126):</t>
  </si>
  <si>
    <t>QPF::TxItemDelegate::setEditorData</t>
  </si>
  <si>
    <t>./qpfgui/txitemdlg.cpp(138):</t>
  </si>
  <si>
    <t>QPF::TxItemDelegate::setModelData</t>
  </si>
  <si>
    <t>./qpfgui/txitemdlg.cpp</t>
  </si>
  <si>
    <t>./qpfgui/txitem.cpp(45):</t>
  </si>
  <si>
    <t>QPF::TxItem::TxItem</t>
  </si>
  <si>
    <t>./qpfgui/txitem.cpp(49):</t>
  </si>
  <si>
    <t>QPF::TxItem::setMode</t>
  </si>
  <si>
    <t>./qpfgui/txitem.cpp(54):</t>
  </si>
  <si>
    <t>QPF::TxItem::setOrientation</t>
  </si>
  <si>
    <t>./qpfgui/txitem.cpp(59):</t>
  </si>
  <si>
    <t>QPF::TxItem::setMsgName</t>
  </si>
  <si>
    <t>./qpfgui/txitem.cpp(64):</t>
  </si>
  <si>
    <t>QPF::TxItem::setContent</t>
  </si>
  <si>
    <t>./qpfgui/txitem.cpp(69):</t>
  </si>
  <si>
    <t>QPF::TxItem::sizeHint</t>
  </si>
  <si>
    <t>./qpfgui/txitem.cpp(74):</t>
  </si>
  <si>
    <t>QPF::TxItem::paint</t>
  </si>
  <si>
    <t>./qpfgui/txitem.cpp</t>
  </si>
  <si>
    <t>./qpfgui/dlgdataing.h</t>
  </si>
  <si>
    <t>./qpfgui/dlgshowtaskinfo.h</t>
  </si>
  <si>
    <t>./qpfgui/textview.cpp(5):</t>
  </si>
  <si>
    <t>./qpfgui/textview.cpp(10):</t>
  </si>
  <si>
    <t>./qpfgui/textview.cpp(19):</t>
  </si>
  <si>
    <t>./qpfgui/textview.cpp(38):</t>
  </si>
  <si>
    <t>./qpfgui/textview.cpp(45):</t>
  </si>
  <si>
    <t>./qpfgui/textview.cpp(50):</t>
  </si>
  <si>
    <t>./qpfgui/textview.cpp</t>
  </si>
  <si>
    <t>./qpfgui/types.cpp</t>
  </si>
  <si>
    <t>./qpfgui/configtool.cpp(15):</t>
  </si>
  <si>
    <t>./qpfgui/configtool.cpp(27):</t>
  </si>
  <si>
    <t>./qpfgui/configtool.cpp(38):</t>
  </si>
  <si>
    <t>./qpfgui/configtool.cpp(43):</t>
  </si>
  <si>
    <t>./qpfgui/configtool.cpp(50):</t>
  </si>
  <si>
    <t>./qpfgui/configtool.cpp(59):</t>
  </si>
  <si>
    <t>./qpfgui/configtool.cpp(74):</t>
  </si>
  <si>
    <t>./qpfgui/configtool.cpp(94):</t>
  </si>
  <si>
    <t>./qpfgui/configtool.cpp(99):</t>
  </si>
  <si>
    <t>./qpfgui/configtool.cpp(245):</t>
  </si>
  <si>
    <t>./qpfgui/configtool.cpp(256):</t>
  </si>
  <si>
    <t>./qpfgui/configtool.cpp(266):</t>
  </si>
  <si>
    <t>./qpfgui/configtool.cpp(273):</t>
  </si>
  <si>
    <t>./qpfgui/configtool.cpp(280):</t>
  </si>
  <si>
    <t>./qpfgui/configtool.cpp</t>
  </si>
  <si>
    <t>./qpfgui/textview.h</t>
  </si>
  <si>
    <t>./qpfgui/xmlsyntaxhighlight.cpp(3):</t>
  </si>
  <si>
    <t>XMLBasicSyntaxHighlighter::XMLBasicSyntaxHighlighter</t>
  </si>
  <si>
    <t>./qpfgui/xmlsyntaxhighlight.cpp(10):</t>
  </si>
  <si>
    <t>./qpfgui/xmlsyntaxhighlight.cpp(17):</t>
  </si>
  <si>
    <t>./qpfgui/xmlsyntaxhighlight.cpp(24):</t>
  </si>
  <si>
    <t>XMLBasicSyntaxHighlighter::highlightBlock</t>
  </si>
  <si>
    <t>./qpfgui/xmlsyntaxhighlight.cpp(50):</t>
  </si>
  <si>
    <t>XMLBasicSyntaxHighlighter::highlightByRegex</t>
  </si>
  <si>
    <t>./qpfgui/xmlsyntaxhighlight.cpp(64):</t>
  </si>
  <si>
    <t>XMLBasicSyntaxHighlighter::setRegexes</t>
  </si>
  <si>
    <t>./qpfgui/xmlsyntaxhighlight.cpp(76):</t>
  </si>
  <si>
    <t>XMLBasicSyntaxHighlighter::setFormats</t>
  </si>
  <si>
    <t>./qpfgui/xmlsyntaxhighlight.cpp</t>
  </si>
  <si>
    <t>./qpfgui/txitemdlg.h</t>
  </si>
  <si>
    <t>./qpfgui/dbbrowser.h</t>
  </si>
  <si>
    <t>./qpfgui/logframe.h</t>
  </si>
  <si>
    <t>./qpfgui/txtblmodel.h</t>
  </si>
  <si>
    <t>./qpfgui/productsmodel.h</t>
  </si>
  <si>
    <t>./qpfgui/init.h</t>
  </si>
  <si>
    <t>./qpfgui/sysalertmodel.h</t>
  </si>
  <si>
    <t>./qpfgui/frmagentstatus.cpp(6):</t>
  </si>
  <si>
    <t>./qpfgui/frmagentstatus.cpp(13):</t>
  </si>
  <si>
    <t>./qpfgui/frmagentstatus.cpp(18):</t>
  </si>
  <si>
    <t>./qpfgui/frmagentstatus.cpp</t>
  </si>
  <si>
    <t>./qpfgui/version.h</t>
  </si>
  <si>
    <t>./qpfgui/proctskstatmodel.h</t>
  </si>
  <si>
    <t>./qpfgui/proctskmng.h</t>
  </si>
  <si>
    <t>./qpfgui/connectionwidget.h(39):</t>
  </si>
  <si>
    <t>./qpfgui/connectionwidget.h</t>
  </si>
  <si>
    <t>./qpfgui/dbmng.cpp(47):</t>
  </si>
  <si>
    <t>QPF::DBManager::DBManager</t>
  </si>
  <si>
    <t>./qpfgui/dbmng.cpp(56):</t>
  </si>
  <si>
    <t>QPF::DBManager::~DBManager</t>
  </si>
  <si>
    <t>./qpfgui/dbmng.cpp(61):</t>
  </si>
  <si>
    <t>QPF::DBManager::checkTaskStatusInfo</t>
  </si>
  <si>
    <t>./qpfgui/dbmng.cpp(66):</t>
  </si>
  <si>
    <t>QPF::DBManager::addConnection</t>
  </si>
  <si>
    <t>./qpfgui/dbmng.cpp(91):</t>
  </si>
  <si>
    <t>./qpfgui/dbmng.cpp(102):</t>
  </si>
  <si>
    <t>QPF::DBManager::getState</t>
  </si>
  <si>
    <t>./qpfgui/dbmng.cpp(112):</t>
  </si>
  <si>
    <t>QPF::DBManager::numOfRowsInDbTable</t>
  </si>
  <si>
    <t>./qpfgui/dbmng.cpp(125):</t>
  </si>
  <si>
    <t>QPF::DBManager::addICommand</t>
  </si>
  <si>
    <t>./qpfgui/dbmng.cpp</t>
  </si>
  <si>
    <t>./qpfgui/dlgalert.h</t>
  </si>
  <si>
    <t>./qpfgui/proctskmng.cpp(43):</t>
  </si>
  <si>
    <t>QPF::ProcTaskManager::ProcTaskManager</t>
  </si>
  <si>
    <t>./qpfgui/proctskmng.cpp(52):</t>
  </si>
  <si>
    <t>QPF::ProcTaskManager::~ProcTaskManager</t>
  </si>
  <si>
    <t>./qpfgui/proctskmng.cpp(57):</t>
  </si>
  <si>
    <t>QPF::ProcTaskManager::checkTaskStatusInfo</t>
  </si>
  <si>
    <t>./qpfgui/proctskmng.cpp(62):</t>
  </si>
  <si>
    <t>QPF::ProcTaskManager::addConnection</t>
  </si>
  <si>
    <t>./qpfgui/proctskmng.cpp(88):</t>
  </si>
  <si>
    <t>./qpfgui/proctskmng.cpp(99):</t>
  </si>
  <si>
    <t>QPF::ProcTaskManager::getState</t>
  </si>
  <si>
    <t>./qpfgui/proctskmng.cpp(110):</t>
  </si>
  <si>
    <t>QPF::ProcTaskManager::getTasksInfo</t>
  </si>
  <si>
    <t>./qpfgui/proctskmng.cpp</t>
  </si>
  <si>
    <t>./qpfgui/dbbrowser.cpp(5):</t>
  </si>
  <si>
    <t>./qpfgui/dbbrowser.cpp(28):</t>
  </si>
  <si>
    <t>./qpfgui/dbbrowser.cpp</t>
  </si>
  <si>
    <t>./qpfgui/logwatcher.cpp(46):</t>
  </si>
  <si>
    <t>./qpfgui/logwatcher.cpp(55):</t>
  </si>
  <si>
    <t>./qpfgui/logwatcher.cpp(62):</t>
  </si>
  <si>
    <t>./qpfgui/logwatcher.cpp(67):</t>
  </si>
  <si>
    <t>./qpfgui/logwatcher.cpp</t>
  </si>
  <si>
    <t>./qpfgui/mainwindow.h</t>
  </si>
  <si>
    <t>./qpfgui/dbtreemodel.cpp(46):</t>
  </si>
  <si>
    <t>QPF::DBTreeModel::DBTreeModel</t>
  </si>
  <si>
    <t>./qpfgui/dbtreemodel.cpp(54):</t>
  </si>
  <si>
    <t>QPF::DBTreeModel::setHeaders</t>
  </si>
  <si>
    <t>./qpfgui/dbtreemodel.cpp(63):</t>
  </si>
  <si>
    <t>QPF::DBTreeModel::defineHeaders</t>
  </si>
  <si>
    <t>./qpfgui/dbtreemodel.cpp(68):</t>
  </si>
  <si>
    <t>QPF::DBTreeModel::defineQuery</t>
  </si>
  <si>
    <t>./qpfgui/dbtreemodel.cpp(73):</t>
  </si>
  <si>
    <t>QPF::DBTreeModel::refresh</t>
  </si>
  <si>
    <t>./qpfgui/dbtreemodel.cpp(80):</t>
  </si>
  <si>
    <t>QPF::DBTreeModel::execQuery</t>
  </si>
  <si>
    <t>./qpfgui/dbtreemodel.cpp</t>
  </si>
  <si>
    <t>./qpfgui/taskstatmng.cpp(43):</t>
  </si>
  <si>
    <t>TaskStatusManager::TaskStatusManager</t>
  </si>
  <si>
    <t>./qpfgui/taskstatmng.cpp(47):</t>
  </si>
  <si>
    <t>TaskStatusManager::~TaskStatusManager</t>
  </si>
  <si>
    <t>./qpfgui/taskstatmng.cpp(52):</t>
  </si>
  <si>
    <t>TaskStatusManager::checkTaskStatusInfo</t>
  </si>
  <si>
    <t>./qpfgui/taskstatmng.cpp</t>
  </si>
  <si>
    <t>./qpfgui/txtblmodel.cpp(45):</t>
  </si>
  <si>
    <t>QPF::TxTableModel::TxTableModel</t>
  </si>
  <si>
    <t>./qpfgui/txtblmodel.cpp(67):</t>
  </si>
  <si>
    <t>QPF::TxTableModel::data</t>
  </si>
  <si>
    <t>./qpfgui/txtblmodel.cpp</t>
  </si>
  <si>
    <t>./qpfgui/dbmng.h(72):</t>
  </si>
  <si>
    <t>QPF::DBManager::getDB</t>
  </si>
  <si>
    <t>./qpfgui/dbmng.h</t>
  </si>
  <si>
    <t>./qpfgui/hmitypes.h</t>
  </si>
  <si>
    <t>./qpfgui/exttooledit.cpp(12):</t>
  </si>
  <si>
    <t>./qpfgui/exttooledit.cpp(19):</t>
  </si>
  <si>
    <t>./qpfgui/exttooledit.cpp(24):</t>
  </si>
  <si>
    <t>./qpfgui/exttooledit.cpp(29):</t>
  </si>
  <si>
    <t>./qpfgui/exttooledit.cpp(38):</t>
  </si>
  <si>
    <t>./qpfgui/exttooledit.cpp(47):</t>
  </si>
  <si>
    <t>./qpfgui/exttooledit.cpp(75):</t>
  </si>
  <si>
    <t>./qpfgui/exttooledit.cpp(86):</t>
  </si>
  <si>
    <t>./qpfgui/exttooledit.cpp</t>
  </si>
  <si>
    <t>./qpfgui/proctskstatmodel.cpp(43):</t>
  </si>
  <si>
    <t>QPF::ProcTaskStatusModel::ProcTaskStatusModel</t>
  </si>
  <si>
    <t>./qpfgui/proctskstatmodel.cpp</t>
  </si>
  <si>
    <t>./qpfgui/qjsonmodel.cpp(28):</t>
  </si>
  <si>
    <t>QJsonModel::QJsonModel</t>
  </si>
  <si>
    <t>./qpfgui/qjsonmodel.cpp(38):</t>
  </si>
  <si>
    <t>QJsonModel::load</t>
  </si>
  <si>
    <t>./qpfgui/qjsonmodel.cpp(51):</t>
  </si>
  <si>
    <t>./qpfgui/qjsonmodel.cpp(56):</t>
  </si>
  <si>
    <t>QJsonModel::loadJson</t>
  </si>
  <si>
    <t>./qpfgui/qjsonmodel.cpp(75):</t>
  </si>
  <si>
    <t>QJsonModel::data</t>
  </si>
  <si>
    <t>./qpfgui/qjsonmodel.cpp(106):</t>
  </si>
  <si>
    <t>QJsonModel::headerData</t>
  </si>
  <si>
    <t>./qpfgui/qjsonmodel.cpp(119):</t>
  </si>
  <si>
    <t>QJsonModel::index</t>
  </si>
  <si>
    <t>./qpfgui/qjsonmodel.cpp(138):</t>
  </si>
  <si>
    <t>QJsonModel::parent</t>
  </si>
  <si>
    <t>./qpfgui/qjsonmodel.cpp(152):</t>
  </si>
  <si>
    <t>QJsonModel::rowCount</t>
  </si>
  <si>
    <t>./qpfgui/qjsonmodel.cpp(166):</t>
  </si>
  <si>
    <t>QJsonModel::columnCount</t>
  </si>
  <si>
    <t>./qpfgui/qjsonmodel.cpp(172):</t>
  </si>
  <si>
    <t>QJsonModel::setIcon</t>
  </si>
  <si>
    <t>./qpfgui/qjsonmodel.cpp</t>
  </si>
  <si>
    <t>./qpfgui/taskstatmng.h</t>
  </si>
  <si>
    <t>./qpfgui/exttoolsdef.cpp(9):</t>
  </si>
  <si>
    <t>./qpfgui/exttoolsdef.cpp(16):</t>
  </si>
  <si>
    <t>./qpfgui/exttoolsdef.cpp(21):</t>
  </si>
  <si>
    <t>./qpfgui/exttoolsdef.cpp(49):</t>
  </si>
  <si>
    <t>./qpfgui/exttoolsdef.cpp(70):</t>
  </si>
  <si>
    <t>./qpfgui/exttoolsdef.cpp(76):</t>
  </si>
  <si>
    <t>./qpfgui/exttoolsdef.cpp(83):</t>
  </si>
  <si>
    <t>./qpfgui/exttoolsdef.cpp(104):</t>
  </si>
  <si>
    <t>./qpfgui/exttoolsdef.cpp(119):</t>
  </si>
  <si>
    <t>./qpfgui/exttoolsdef.cpp(140):</t>
  </si>
  <si>
    <t>./qpfgui/exttoolsdef.cpp(145):</t>
  </si>
  <si>
    <t>./qpfgui/exttoolsdef.cpp</t>
  </si>
  <si>
    <t>./qpfgui/txitem.h</t>
  </si>
  <si>
    <t>./qpfgui/progbardlg.cpp(46):</t>
  </si>
  <si>
    <t>./qpfgui/progbardlg.cpp(51):</t>
  </si>
  <si>
    <t>./qpfgui/progbardlg.cpp(55):</t>
  </si>
  <si>
    <t>QPF::ProgressBarDelegate::sizeHint</t>
  </si>
  <si>
    <t>./qpfgui/progbardlg.cpp(63):</t>
  </si>
  <si>
    <t>./qpfgui/progbardlg.cpp</t>
  </si>
  <si>
    <t>./qpfgui/main.cpp(5):</t>
  </si>
  <si>
    <t>usage</t>
  </si>
  <si>
    <t>./qpfgui/main.cpp(15):</t>
  </si>
  <si>
    <t>./qpfgui/main.cpp</t>
  </si>
  <si>
    <t>./qpfgui/exttoolsdef.h</t>
  </si>
  <si>
    <t>./qpfgui/dbtreemodel.h</t>
  </si>
  <si>
    <t>./qpfgui/browser.cpp(42):</t>
  </si>
  <si>
    <t>./qpfgui/browser.cpp(69):</t>
  </si>
  <si>
    <t>./qpfgui/browser.cpp(73):</t>
  </si>
  <si>
    <t>./qpfgui/browser.cpp(91):</t>
  </si>
  <si>
    <t>./qpfgui/browser.cpp(111):</t>
  </si>
  <si>
    <t>./qpfgui/browser.cpp(122):</t>
  </si>
  <si>
    <t>./qpfgui/browser.cpp(141):</t>
  </si>
  <si>
    <t>./qpfgui/browser.cpp(180):</t>
  </si>
  <si>
    <t>./qpfgui/browser.cpp(194):</t>
  </si>
  <si>
    <t>./qpfgui/browser.cpp(212):</t>
  </si>
  <si>
    <t>./qpfgui/browser.cpp(236):</t>
  </si>
  <si>
    <t>./qpfgui/browser.cpp(243):</t>
  </si>
  <si>
    <t>./qpfgui/browser.cpp(250):</t>
  </si>
  <si>
    <t>./qpfgui/browser.cpp(257):</t>
  </si>
  <si>
    <t>./qpfgui/browser.cpp(264):</t>
  </si>
  <si>
    <t>./qpfgui/browser.cpp(271):</t>
  </si>
  <si>
    <t>./qpfgui/browser.cpp(278):</t>
  </si>
  <si>
    <t>./qpfgui/browser.cpp</t>
  </si>
  <si>
    <t>./qpfgui/dlgshowtaskinfo.cpp(41):</t>
  </si>
  <si>
    <t>./qpfgui/dlgshowtaskinfo.cpp(49):</t>
  </si>
  <si>
    <t>./qpfgui/dlgshowtaskinfo.cpp(54):</t>
  </si>
  <si>
    <t>./qpfgui/dlgshowtaskinfo.cpp(59):</t>
  </si>
  <si>
    <t>./qpfgui/dlgshowtaskinfo.cpp</t>
  </si>
  <si>
    <t>./qpfgui/productsmodel.cpp(43):</t>
  </si>
  <si>
    <t>QPF::ProductsModel::ProductsModel</t>
  </si>
  <si>
    <t>./qpfgui/productsmodel.cpp</t>
  </si>
  <si>
    <t>./qpfgui/dlgdataing.cpp(4):</t>
  </si>
  <si>
    <t>DlgDataIngestion::DlgDataIngestion</t>
  </si>
  <si>
    <t>./qpfgui/dlgdataing.cpp(11):</t>
  </si>
  <si>
    <t>DlgDataIngestion::~DlgDataIngestion</t>
  </si>
  <si>
    <t>./qpfgui/dlgdataing.cpp</t>
  </si>
  <si>
    <t>./qpfgui/sysalertmodel.cpp(43):</t>
  </si>
  <si>
    <t>QPF::SysAlertModel::SysAlertModel</t>
  </si>
  <si>
    <t>./qpfgui/sysalertmodel.cpp(73):</t>
  </si>
  <si>
    <t>QPF::SysAlertModel::getAlertAt</t>
  </si>
  <si>
    <t>./qpfgui/sysalertmodel.cpp</t>
  </si>
  <si>
    <t>./qpfgui/dlgalert.cpp(6):</t>
  </si>
  <si>
    <t>QPF::DlgAlert::DlgAlert</t>
  </si>
  <si>
    <t>./qpfgui/dlgalert.cpp(13):</t>
  </si>
  <si>
    <t>QPF::DlgAlert::~DlgAlert</t>
  </si>
  <si>
    <t>./qpfgui/dlgalert.cpp(18):</t>
  </si>
  <si>
    <t>QPF::DlgAlert::setAlert</t>
  </si>
  <si>
    <t>./qpfgui/dlgalert.cpp</t>
  </si>
  <si>
    <t>./qpfgui/dbtblmodel.h(53):</t>
  </si>
  <si>
    <t>QPF::DBTableModel::FgBgColors::FgBgColors</t>
  </si>
  <si>
    <t>./qpfgui/dbtblmodel.h</t>
  </si>
  <si>
    <t>./qpfgui/qjsonitem.cpp(22):</t>
  </si>
  <si>
    <t>QJsonTreeItem::QJsonTreeItem</t>
  </si>
  <si>
    <t>./qpfgui/qjsonitem.cpp(30):</t>
  </si>
  <si>
    <t>QJsonTreeItem::~QJsonTreeItem</t>
  </si>
  <si>
    <t>./qpfgui/qjsonitem.cpp(36):</t>
  </si>
  <si>
    <t>QJsonTreeItem::appendChild</t>
  </si>
  <si>
    <t>./qpfgui/qjsonitem.cpp(41):</t>
  </si>
  <si>
    <t>QJsonTreeItem::child</t>
  </si>
  <si>
    <t>./qpfgui/qjsonitem.cpp(46):</t>
  </si>
  <si>
    <t>QJsonTreeItem::parent</t>
  </si>
  <si>
    <t>./qpfgui/qjsonitem.cpp(51):</t>
  </si>
  <si>
    <t>QJsonTreeItem::childCount</t>
  </si>
  <si>
    <t>./qpfgui/qjsonitem.cpp(56):</t>
  </si>
  <si>
    <t>QJsonTreeItem::row</t>
  </si>
  <si>
    <t>./qpfgui/qjsonitem.cpp(64):</t>
  </si>
  <si>
    <t>QJsonTreeItem::setKey</t>
  </si>
  <si>
    <t>./qpfgui/qjsonitem.cpp(69):</t>
  </si>
  <si>
    <t>QJsonTreeItem::setValue</t>
  </si>
  <si>
    <t>./qpfgui/qjsonitem.cpp(74):</t>
  </si>
  <si>
    <t>QJsonTreeItem::setType</t>
  </si>
  <si>
    <t>./qpfgui/qjsonitem.cpp(79):</t>
  </si>
  <si>
    <t>QJsonTreeItem::key</t>
  </si>
  <si>
    <t>./qpfgui/qjsonitem.cpp(84):</t>
  </si>
  <si>
    <t>QJsonTreeItem::value</t>
  </si>
  <si>
    <t>./qpfgui/qjsonitem.cpp(89):</t>
  </si>
  <si>
    <t>QJsonTreeItem::type</t>
  </si>
  <si>
    <t>./qpfgui/qjsonitem.cpp(94):</t>
  </si>
  <si>
    <t>QJsonTreeItem::load</t>
  </si>
  <si>
    <t>./qpfgui/qjsonitem.cpp</t>
  </si>
  <si>
    <t>./qpfgui/mainwindow.cpp(94):</t>
  </si>
  <si>
    <t>./qpfgui/mainwindow.cpp(136):</t>
  </si>
  <si>
    <t>./qpfgui/mainwindow.cpp(145):</t>
  </si>
  <si>
    <t>./qpfgui/mainwindow.cpp(235):</t>
  </si>
  <si>
    <t>./qpfgui/mainwindow.cpp(281):</t>
  </si>
  <si>
    <t>./qpfgui/mainwindow.cpp(296):</t>
  </si>
  <si>
    <t>./qpfgui/mainwindow.cpp(303):</t>
  </si>
  <si>
    <t>./qpfgui/mainwindow.cpp(308):</t>
  </si>
  <si>
    <t>./qpfgui/mainwindow.cpp(313):</t>
  </si>
  <si>
    <t>./qpfgui/mainwindow.cpp(323):</t>
  </si>
  <si>
    <t>./qpfgui/mainwindow.cpp(335):</t>
  </si>
  <si>
    <t>./qpfgui/mainwindow.cpp(363):</t>
  </si>
  <si>
    <t>./qpfgui/mainwindow.cpp(403):</t>
  </si>
  <si>
    <t>./qpfgui/mainwindow.cpp(420):</t>
  </si>
  <si>
    <t>./qpfgui/mainwindow.cpp(534):</t>
  </si>
  <si>
    <t>./qpfgui/mainwindow.cpp(585):</t>
  </si>
  <si>
    <t>./qpfgui/mainwindow.cpp(602):</t>
  </si>
  <si>
    <t>./qpfgui/mainwindow.cpp(611):</t>
  </si>
  <si>
    <t>./qpfgui/mainwindow.cpp(625):</t>
  </si>
  <si>
    <t>./qpfgui/mainwindow.cpp(637):</t>
  </si>
  <si>
    <t>./qpfgui/mainwindow.cpp(647):</t>
  </si>
  <si>
    <t>./qpfgui/mainwindow.cpp(657):</t>
  </si>
  <si>
    <t>./qpfgui/mainwindow.cpp(679):</t>
  </si>
  <si>
    <t>./qpfgui/mainwindow.cpp(702):</t>
  </si>
  <si>
    <t>./qpfgui/mainwindow.cpp(713):</t>
  </si>
  <si>
    <t>./qpfgui/mainwindow.cpp(724):</t>
  </si>
  <si>
    <t>./qpfgui/mainwindow.cpp(734):</t>
  </si>
  <si>
    <t>./qpfgui/mainwindow.cpp(746):</t>
  </si>
  <si>
    <t>./qpfgui/mainwindow.cpp(757):</t>
  </si>
  <si>
    <t>./qpfgui/mainwindow.cpp(771):</t>
  </si>
  <si>
    <t>./qpfgui/mainwindow.cpp(784):</t>
  </si>
  <si>
    <t>./qpfgui/mainwindow.cpp(805):</t>
  </si>
  <si>
    <t>QPF::MainWindow::quitAllQPF</t>
  </si>
  <si>
    <t>./qpfgui/mainwindow.cpp(830):</t>
  </si>
  <si>
    <t>./qpfgui/mainwindow.cpp(838):</t>
  </si>
  <si>
    <t>./qpfgui/mainwindow.cpp(853):</t>
  </si>
  <si>
    <t>./qpfgui/mainwindow.cpp(896):</t>
  </si>
  <si>
    <t>./qpfgui/mainwindow.cpp(905):</t>
  </si>
  <si>
    <t>./qpfgui/mainwindow.cpp(914):</t>
  </si>
  <si>
    <t>./qpfgui/mainwindow.cpp(941):</t>
  </si>
  <si>
    <t>./qpfgui/mainwindow.cpp(976):</t>
  </si>
  <si>
    <t>QPF::MainWindow::updateSystemView</t>
  </si>
  <si>
    <t>./qpfgui/mainwindow.cpp(1017):</t>
  </si>
  <si>
    <t>QPF::MainWindow::initLocalArchiveView</t>
  </si>
  <si>
    <t>./qpfgui/mainwindow.cpp(1048):</t>
  </si>
  <si>
    <t>./qpfgui/mainwindow.cpp(1060):</t>
  </si>
  <si>
    <t>./qpfgui/mainwindow.cpp(1156):</t>
  </si>
  <si>
    <t>./qpfgui/mainwindow.cpp(1189):</t>
  </si>
  <si>
    <t>QPF::MainWindow::showJSONdata</t>
  </si>
  <si>
    <t>./qpfgui/mainwindow.cpp(1205):</t>
  </si>
  <si>
    <t>QPF::MainWindow::openLocalArchiveElement</t>
  </si>
  <si>
    <t>./qpfgui/mainwindow.cpp(1308):</t>
  </si>
  <si>
    <t>QPF::MainWindow::closeTab</t>
  </si>
  <si>
    <t>./qpfgui/mainwindow.cpp(1320):</t>
  </si>
  <si>
    <t>QPF::MainWindow::initTasksMonitView</t>
  </si>
  <si>
    <t>./qpfgui/mainwindow.cpp(1352):</t>
  </si>
  <si>
    <t>./qpfgui/mainwindow.cpp(1360):</t>
  </si>
  <si>
    <t>./qpfgui/mainwindow.cpp(1379):</t>
  </si>
  <si>
    <t>./qpfgui/mainwindow.cpp(1397):</t>
  </si>
  <si>
    <t>./qpfgui/mainwindow.cpp(1412):</t>
  </si>
  <si>
    <t>./qpfgui/mainwindow.cpp(1421):</t>
  </si>
  <si>
    <t>./qpfgui/mainwindow.cpp(1430):</t>
  </si>
  <si>
    <t>./qpfgui/mainwindow.cpp(1439):</t>
  </si>
  <si>
    <t>./qpfgui/mainwindow.cpp(1461):</t>
  </si>
  <si>
    <t>./qpfgui/mainwindow.cpp(1477):</t>
  </si>
  <si>
    <t>./qpfgui/mainwindow.cpp(1519):</t>
  </si>
  <si>
    <t>QPF::MainWindow::initAlertsTables</t>
  </si>
  <si>
    <t>./qpfgui/mainwindow.cpp(1541):</t>
  </si>
  <si>
    <t>./qpfgui/mainwindow.cpp(1563):</t>
  </si>
  <si>
    <t>./qpfgui/mainwindow.cpp(1577):</t>
  </si>
  <si>
    <t>QPF::MainWindow::showSysAlertInfo</t>
  </si>
  <si>
    <t>./qpfgui/mainwindow.cpp(1586):</t>
  </si>
  <si>
    <t>QPF::MainWindow::showProcAlertInfo</t>
  </si>
  <si>
    <t>./qpfgui/mainwindow.cpp(1598):</t>
  </si>
  <si>
    <t>QPF::MainWindow::initTxView</t>
  </si>
  <si>
    <t>./qpfgui/mainwindow.cpp(1620):</t>
  </si>
  <si>
    <t>QPF::MainWindow::sortTxViewByColumn</t>
  </si>
  <si>
    <t>./qpfgui/mainwindow.cpp(1628):</t>
  </si>
  <si>
    <t>QPF::MainWindow::showTxContextMenu</t>
  </si>
  <si>
    <t>./qpfgui/mainwindow.cpp(1644):</t>
  </si>
  <si>
    <t>QPF::MainWindow::displayTxInfo</t>
  </si>
  <si>
    <t>./qpfgui/mainwindow.cpp(1666):</t>
  </si>
  <si>
    <t>./qpfgui/mainwindow.cpp(1756):</t>
  </si>
  <si>
    <t>QPF::MainWindow::binaryGetFITSHeader</t>
  </si>
  <si>
    <t>./qpfgui/mainwindow.cpp</t>
  </si>
  <si>
    <t>./qpfgui/qjsonitem.h</t>
  </si>
  <si>
    <t>./qpfgui/logframe.cpp(8):</t>
  </si>
  <si>
    <t>./qpfgui/logframe.cpp(15):</t>
  </si>
  <si>
    <t>./qpfgui/logframe.cpp(20):</t>
  </si>
  <si>
    <t>./qpfgui/logframe.cpp(26):</t>
  </si>
  <si>
    <t>./qpfgui/logframe.cpp(31):</t>
  </si>
  <si>
    <t>./qpfgui/logframe.cpp(54):</t>
  </si>
  <si>
    <t>./qpfgui/logframe.cpp(62):</t>
  </si>
  <si>
    <t>./qpfgui/logframe.cpp</t>
  </si>
  <si>
    <t>./qpfgui/frmagentstatus.h</t>
  </si>
  <si>
    <t>./qpfgui/verbleveldlg.h</t>
  </si>
  <si>
    <t>./qpfgui/browser.h(42):</t>
  </si>
  <si>
    <t>./qpfgui/browser.h(112):</t>
  </si>
  <si>
    <t>./qpfgui/browser.h</t>
  </si>
  <si>
    <t>./qpfgui/qjsonmodel.h</t>
  </si>
  <si>
    <t>./qpfgui/xmlsyntaxhighlight.h</t>
  </si>
  <si>
    <t>./qpfgui/progbardlg.h</t>
  </si>
  <si>
    <t>./json/json/json.h(1189):</t>
  </si>
  <si>
    <t>std::swap</t>
  </si>
  <si>
    <t>./json/json/json.h</t>
  </si>
  <si>
    <t>./json/json/json-forwards.h</t>
  </si>
  <si>
    <t>./json/jsoncpp.cpp(99):</t>
  </si>
  <si>
    <t>Json::codePointToUTF8</t>
  </si>
  <si>
    <t>./json/jsoncpp.cpp(128):</t>
  </si>
  <si>
    <t>Json::isControlCharacter</t>
  </si>
  <si>
    <t>./json/jsoncpp.cpp(144):</t>
  </si>
  <si>
    <t>Json::uintToString</t>
  </si>
  <si>
    <t>./json/jsoncpp.cpp(157):</t>
  </si>
  <si>
    <t>Json::fixNumericLocale</t>
  </si>
  <si>
    <t>./json/jsoncpp.cpp(226):</t>
  </si>
  <si>
    <t>Json::Features::Features</t>
  </si>
  <si>
    <t>./json/jsoncpp.cpp(230):</t>
  </si>
  <si>
    <t>Json::Features::all</t>
  </si>
  <si>
    <t>./json/jsoncpp.cpp(232):</t>
  </si>
  <si>
    <t>Json::Features::strictMode</t>
  </si>
  <si>
    <t>./json/jsoncpp.cpp(244):</t>
  </si>
  <si>
    <t>Json::containsNewLine</t>
  </si>
  <si>
    <t>./json/jsoncpp.cpp(254):</t>
  </si>
  <si>
    <t>Json::Reader::Reader</t>
  </si>
  <si>
    <t>./json/jsoncpp.cpp(259):</t>
  </si>
  <si>
    <t>./json/jsoncpp.cpp(265):</t>
  </si>
  <si>
    <t>Json::Reader::parse</t>
  </si>
  <si>
    <t>./json/jsoncpp.cpp(272):</t>
  </si>
  <si>
    <t>./json/jsoncpp.cpp(285):</t>
  </si>
  <si>
    <t>./json/jsoncpp.cpp(327):</t>
  </si>
  <si>
    <t>Json::Reader::readValue</t>
  </si>
  <si>
    <t>./json/jsoncpp.cpp(411):</t>
  </si>
  <si>
    <t>Json::Reader::skipCommentTokens</t>
  </si>
  <si>
    <t>./json/jsoncpp.cpp(421):</t>
  </si>
  <si>
    <t>Json::Reader::readToken</t>
  </si>
  <si>
    <t>./json/jsoncpp.cpp(492):</t>
  </si>
  <si>
    <t>Json::Reader::skipSpaces</t>
  </si>
  <si>
    <t>./json/jsoncpp.cpp(502):</t>
  </si>
  <si>
    <t>Json::Reader::match</t>
  </si>
  <si>
    <t>./json/jsoncpp.cpp(513):</t>
  </si>
  <si>
    <t>Json::Reader::readComment</t>
  </si>
  <si>
    <t>./json/jsoncpp.cpp(536):</t>
  </si>
  <si>
    <t>Json::normalizeEOL</t>
  </si>
  <si>
    <t>./json/jsoncpp.cpp(556):</t>
  </si>
  <si>
    <t>Json::Reader::addComment</t>
  </si>
  <si>
    <t>./json/jsoncpp.cpp(567):</t>
  </si>
  <si>
    <t>Json::Reader::readCStyleComment</t>
  </si>
  <si>
    <t>./json/jsoncpp.cpp(576):</t>
  </si>
  <si>
    <t>Json::Reader::readCppStyleComment</t>
  </si>
  <si>
    <t>./json/jsoncpp.cpp(592):</t>
  </si>
  <si>
    <t>Json::Reader::readNumber</t>
  </si>
  <si>
    <t>./json/jsoncpp.cpp(614):</t>
  </si>
  <si>
    <t>Json::Reader::readString</t>
  </si>
  <si>
    <t>./json/jsoncpp.cpp(626):</t>
  </si>
  <si>
    <t>Json::Reader::readObject</t>
  </si>
  <si>
    <t>./json/jsoncpp.cpp(682):</t>
  </si>
  <si>
    <t>Json::Reader::readArray</t>
  </si>
  <si>
    <t>./json/jsoncpp.cpp(720):</t>
  </si>
  <si>
    <t>Json::Reader::decodeNumber</t>
  </si>
  <si>
    <t>./json/jsoncpp.cpp(730):</t>
  </si>
  <si>
    <t>./json/jsoncpp.cpp(772):</t>
  </si>
  <si>
    <t>Json::Reader::decodeDouble</t>
  </si>
  <si>
    <t>./json/jsoncpp.cpp(782):</t>
  </si>
  <si>
    <t>./json/jsoncpp.cpp(794):</t>
  </si>
  <si>
    <t>Json::Reader::decodeString</t>
  </si>
  <si>
    <t>./json/jsoncpp.cpp(805):</t>
  </si>
  <si>
    <t>./json/jsoncpp.cpp(858):</t>
  </si>
  <si>
    <t>Json::Reader::decodeUnicodeCodePoint</t>
  </si>
  <si>
    <t>./json/jsoncpp.cpp(887):</t>
  </si>
  <si>
    <t>Json::Reader::decodeUnicodeEscapeSequence</t>
  </si>
  <si>
    <t>./json/jsoncpp.cpp(916):</t>
  </si>
  <si>
    <t>Json::Reader::addError</t>
  </si>
  <si>
    <t>./json/jsoncpp.cpp(925):</t>
  </si>
  <si>
    <t>Json::Reader::recoverFromError</t>
  </si>
  <si>
    <t>./json/jsoncpp.cpp(938):</t>
  </si>
  <si>
    <t>Json::Reader::addErrorAndRecover</t>
  </si>
  <si>
    <t>./json/jsoncpp.cpp(945):</t>
  </si>
  <si>
    <t>Json::Reader::currentValue</t>
  </si>
  <si>
    <t>./json/jsoncpp.cpp(947):</t>
  </si>
  <si>
    <t>Json::Reader::getNextChar</t>
  </si>
  <si>
    <t>./json/jsoncpp.cpp(953):</t>
  </si>
  <si>
    <t>Json::Reader::getLocationLineAndColumn</t>
  </si>
  <si>
    <t>./json/jsoncpp.cpp(976):</t>
  </si>
  <si>
    <t>./json/jsoncpp.cpp(993):</t>
  </si>
  <si>
    <t>Json::Reader::getFormatedErrorMessages</t>
  </si>
  <si>
    <t>./json/jsoncpp.cpp(997):</t>
  </si>
  <si>
    <t>Json::Reader::getFormattedErrorMessages</t>
  </si>
  <si>
    <t>./json/jsoncpp.cpp(1013):</t>
  </si>
  <si>
    <t>Json::Reader::getStructuredErrors</t>
  </si>
  <si>
    <t>./json/jsoncpp.cpp(1028):</t>
  </si>
  <si>
    <t>Json::Reader::pushError</t>
  </si>
  <si>
    <t>./json/jsoncpp.cpp(1045):</t>
  </si>
  <si>
    <t>./json/jsoncpp.cpp(1063):</t>
  </si>
  <si>
    <t>Json::Reader::good</t>
  </si>
  <si>
    <t>./json/jsoncpp.cpp(1085):</t>
  </si>
  <si>
    <t>Json::OurFeatures::OurFeatures</t>
  </si>
  <si>
    <t>./json/jsoncpp.cpp(1093):</t>
  </si>
  <si>
    <t>Json::OurFeatures::all</t>
  </si>
  <si>
    <t>./json/jsoncpp.cpp(1215):</t>
  </si>
  <si>
    <t>Json::OurReader::OurReader</t>
  </si>
  <si>
    <t>./json/jsoncpp.cpp(1220):</t>
  </si>
  <si>
    <t>Json::OurReader::parse</t>
  </si>
  <si>
    <t>./json/jsoncpp.cpp(1268):</t>
  </si>
  <si>
    <t>Json::OurReader::readValue</t>
  </si>
  <si>
    <t>./json/jsoncpp.cpp(1347):</t>
  </si>
  <si>
    <t>Json::OurReader::skipCommentTokens</t>
  </si>
  <si>
    <t>./json/jsoncpp.cpp(1357):</t>
  </si>
  <si>
    <t>Json::OurReader::readToken</t>
  </si>
  <si>
    <t>./json/jsoncpp.cpp(1434):</t>
  </si>
  <si>
    <t>Json::OurReader::skipSpaces</t>
  </si>
  <si>
    <t>./json/jsoncpp.cpp(1444):</t>
  </si>
  <si>
    <t>Json::OurReader::match</t>
  </si>
  <si>
    <t>./json/jsoncpp.cpp(1455):</t>
  </si>
  <si>
    <t>Json::OurReader::readComment</t>
  </si>
  <si>
    <t>./json/jsoncpp.cpp(1479):</t>
  </si>
  <si>
    <t>Json::OurReader::addComment</t>
  </si>
  <si>
    <t>./json/jsoncpp.cpp(1490):</t>
  </si>
  <si>
    <t>Json::OurReader::readCStyleComment</t>
  </si>
  <si>
    <t>./json/jsoncpp.cpp(1499):</t>
  </si>
  <si>
    <t>Json::OurReader::readCppStyleComment</t>
  </si>
  <si>
    <t>./json/jsoncpp.cpp(1515):</t>
  </si>
  <si>
    <t>Json::OurReader::readNumber</t>
  </si>
  <si>
    <t>./json/jsoncpp.cpp(1536):</t>
  </si>
  <si>
    <t>Json::OurReader::readString</t>
  </si>
  <si>
    <t>./json/jsoncpp.cpp(1549):</t>
  </si>
  <si>
    <t>Json::OurReader::readStringSingleQuote</t>
  </si>
  <si>
    <t>./json/jsoncpp.cpp(1561):</t>
  </si>
  <si>
    <t>Json::OurReader::readObject</t>
  </si>
  <si>
    <t>./json/jsoncpp.cpp(1623):</t>
  </si>
  <si>
    <t>Json::OurReader::readArray</t>
  </si>
  <si>
    <t>./json/jsoncpp.cpp(1661):</t>
  </si>
  <si>
    <t>Json::OurReader::decodeNumber</t>
  </si>
  <si>
    <t>./json/jsoncpp.cpp(1671):</t>
  </si>
  <si>
    <t>./json/jsoncpp.cpp(1711):</t>
  </si>
  <si>
    <t>Json::OurReader::decodeDouble</t>
  </si>
  <si>
    <t>./json/jsoncpp.cpp(1721):</t>
  </si>
  <si>
    <t>./json/jsoncpp.cpp(1757):</t>
  </si>
  <si>
    <t>Json::OurReader::decodeString</t>
  </si>
  <si>
    <t>./json/jsoncpp.cpp(1768):</t>
  </si>
  <si>
    <t>./json/jsoncpp.cpp(1821):</t>
  </si>
  <si>
    <t>Json::OurReader::decodeUnicodeCodePoint</t>
  </si>
  <si>
    <t>./json/jsoncpp.cpp(1850):</t>
  </si>
  <si>
    <t>Json::OurReader::decodeUnicodeEscapeSequence</t>
  </si>
  <si>
    <t>./json/jsoncpp.cpp(1879):</t>
  </si>
  <si>
    <t>Json::OurReader::addError</t>
  </si>
  <si>
    <t>./json/jsoncpp.cpp(1888):</t>
  </si>
  <si>
    <t>Json::OurReader::recoverFromError</t>
  </si>
  <si>
    <t>./json/jsoncpp.cpp(1901):</t>
  </si>
  <si>
    <t>Json::OurReader::addErrorAndRecover</t>
  </si>
  <si>
    <t>./json/jsoncpp.cpp(1908):</t>
  </si>
  <si>
    <t>Json::OurReader::currentValue</t>
  </si>
  <si>
    <t>./json/jsoncpp.cpp(1910):</t>
  </si>
  <si>
    <t>Json::OurReader::getNextChar</t>
  </si>
  <si>
    <t>./json/jsoncpp.cpp(1916):</t>
  </si>
  <si>
    <t>Json::OurReader::getLocationLineAndColumn</t>
  </si>
  <si>
    <t>./json/jsoncpp.cpp(1939):</t>
  </si>
  <si>
    <t>./json/jsoncpp.cpp(1955):</t>
  </si>
  <si>
    <t>Json::OurReader::getFormattedErrorMessages</t>
  </si>
  <si>
    <t>./json/jsoncpp.cpp(1971):</t>
  </si>
  <si>
    <t>Json::OurReader::getStructuredErrors</t>
  </si>
  <si>
    <t>./json/jsoncpp.cpp(1986):</t>
  </si>
  <si>
    <t>Json::OurReader::pushError</t>
  </si>
  <si>
    <t>./json/jsoncpp.cpp(2003):</t>
  </si>
  <si>
    <t>./json/jsoncpp.cpp(2021):</t>
  </si>
  <si>
    <t>Json::OurReader::good</t>
  </si>
  <si>
    <t>./json/jsoncpp.cpp(2030):</t>
  </si>
  <si>
    <t>Json::OurCharReader::OurCharReader</t>
  </si>
  <si>
    <t>./json/jsoncpp.cpp(2036):</t>
  </si>
  <si>
    <t>Json::OurCharReader::parse</t>
  </si>
  <si>
    <t>./json/jsoncpp.cpp(2047):</t>
  </si>
  <si>
    <t>Json::CharReaderBuilder::CharReaderBuilder</t>
  </si>
  <si>
    <t>./json/jsoncpp.cpp(2051):</t>
  </si>
  <si>
    <t>Json::CharReaderBuilder::~CharReaderBuilder</t>
  </si>
  <si>
    <t>./json/jsoncpp.cpp(2053):</t>
  </si>
  <si>
    <t>Json::CharReaderBuilder::newCharReader</t>
  </si>
  <si>
    <t>./json/jsoncpp.cpp(2067):</t>
  </si>
  <si>
    <t>Json::getValidReaderKeys</t>
  </si>
  <si>
    <t>./json/jsoncpp.cpp(2080):</t>
  </si>
  <si>
    <t>Json::CharReaderBuilder::validate</t>
  </si>
  <si>
    <t>./json/jsoncpp.cpp(2097):</t>
  </si>
  <si>
    <t>Json::CharReaderBuilder::operator[]</t>
  </si>
  <si>
    <t>./json/jsoncpp.cpp(2102):</t>
  </si>
  <si>
    <t>Json::CharReaderBuilder::strictMode</t>
  </si>
  <si>
    <t>./json/jsoncpp.cpp(2115):</t>
  </si>
  <si>
    <t>Json::CharReaderBuilder::setDefaults</t>
  </si>
  <si>
    <t>./json/jsoncpp.cpp(2133):</t>
  </si>
  <si>
    <t>Json::parseFromStream</t>
  </si>
  <si>
    <t>./json/jsoncpp.cpp(2147):</t>
  </si>
  <si>
    <t>Json::operator</t>
  </si>
  <si>
    <t>./json/jsoncpp.cpp(2193):</t>
  </si>
  <si>
    <t>Json::ValueIteratorBase::ValueIteratorBase</t>
  </si>
  <si>
    <t>./json/jsoncpp.cpp(2197):</t>
  </si>
  <si>
    <t>./json/jsoncpp.cpp(2201):</t>
  </si>
  <si>
    <t>Json::ValueIteratorBase::deref</t>
  </si>
  <si>
    <t>./json/jsoncpp.cpp(2205):</t>
  </si>
  <si>
    <t>Json::ValueIteratorBase::increment</t>
  </si>
  <si>
    <t>./json/jsoncpp.cpp(2209):</t>
  </si>
  <si>
    <t>Json::ValueIteratorBase::decrement</t>
  </si>
  <si>
    <t>./json/jsoncpp.cpp(2214):</t>
  </si>
  <si>
    <t>Json::ValueIteratorBase::computeDistance</t>
  </si>
  <si>
    <t>./json/jsoncpp.cpp(2241):</t>
  </si>
  <si>
    <t>Json::ValueIteratorBase::isEqual</t>
  </si>
  <si>
    <t>./json/jsoncpp.cpp(2248):</t>
  </si>
  <si>
    <t>Json::ValueIteratorBase::copy</t>
  </si>
  <si>
    <t>./json/jsoncpp.cpp(2253):</t>
  </si>
  <si>
    <t>Json::ValueIteratorBase::key</t>
  </si>
  <si>
    <t>./json/jsoncpp.cpp(2263):</t>
  </si>
  <si>
    <t>Json::ValueIteratorBase::index</t>
  </si>
  <si>
    <t>./json/jsoncpp.cpp(2270):</t>
  </si>
  <si>
    <t>Json::ValueIteratorBase::name</t>
  </si>
  <si>
    <t>./json/jsoncpp.cpp(2278):</t>
  </si>
  <si>
    <t>Json::ValueIteratorBase::memberName</t>
  </si>
  <si>
    <t>./json/jsoncpp.cpp(2283):</t>
  </si>
  <si>
    <t>./json/jsoncpp.cpp(2301):</t>
  </si>
  <si>
    <t>Json::ValueConstIterator::ValueConstIterator</t>
  </si>
  <si>
    <t>./json/jsoncpp.cpp(2303):</t>
  </si>
  <si>
    <t>./json/jsoncpp.cpp(2308):</t>
  </si>
  <si>
    <t>Json::ValueConstIterator::operator=</t>
  </si>
  <si>
    <t>./json/jsoncpp.cpp(2321):</t>
  </si>
  <si>
    <t>Json::ValueIterator::ValueIterator</t>
  </si>
  <si>
    <t>./json/jsoncpp.cpp(2323):</t>
  </si>
  <si>
    <t>./json/jsoncpp.cpp(2326):</t>
  </si>
  <si>
    <t>./json/jsoncpp.cpp(2329):</t>
  </si>
  <si>
    <t>./json/jsoncpp.cpp(2332):</t>
  </si>
  <si>
    <t>Json::ValueIterator::operator=</t>
  </si>
  <si>
    <t>./json/jsoncpp.cpp(2385):</t>
  </si>
  <si>
    <t>Json::ALIGNAS</t>
  </si>
  <si>
    <t>./json/jsoncpp.cpp(2408):</t>
  </si>
  <si>
    <t>Json::InRange</t>
  </si>
  <si>
    <t>./json/jsoncpp.cpp(2412):</t>
  </si>
  <si>
    <t>Json::integerToDouble</t>
  </si>
  <si>
    <t>./json/jsoncpp.cpp(2416):</t>
  </si>
  <si>
    <t>./json/jsoncpp.cpp(2421):</t>
  </si>
  <si>
    <t>./json/jsoncpp.cpp(2433):</t>
  </si>
  <si>
    <t>Json::duplicateStringValue</t>
  </si>
  <si>
    <t>./json/jsoncpp.cpp(2453):</t>
  </si>
  <si>
    <t>Json::duplicateAndPrefixStringValue</t>
  </si>
  <si>
    <t>./json/jsoncpp.cpp(2485):</t>
  </si>
  <si>
    <t>Json::decodePrefixedString</t>
  </si>
  <si>
    <t>./json/jsoncpp.cpp(2499):</t>
  </si>
  <si>
    <t>Json::releaseStringValue</t>
  </si>
  <si>
    <t>./json/jsoncpp.cpp(2517):</t>
  </si>
  <si>
    <t>Json::Exception::Exception</t>
  </si>
  <si>
    <t>./json/jsoncpp.cpp(2520):</t>
  </si>
  <si>
    <t>Json::Exception::~Exception</t>
  </si>
  <si>
    <t>./json/jsoncpp.cpp</t>
  </si>
  <si>
    <t>./misc/synchronizer.h</t>
  </si>
  <si>
    <t>./infix/infixeval.tcc(75):</t>
  </si>
  <si>
    <t>InFix::split</t>
  </si>
  <si>
    <t>./infix/infixeval.tcc(92):</t>
  </si>
  <si>
    <t>InFix::getToken</t>
  </si>
  <si>
    <t>./infix/infixeval.tcc(221):</t>
  </si>
  <si>
    <t>InFix::getValue</t>
  </si>
  <si>
    <t>./infix/infixeval.tcc(255):</t>
  </si>
  <si>
    <t>InFix::eval</t>
  </si>
  <si>
    <t>./infix/infixeval.tcc(287):</t>
  </si>
  <si>
    <t>InFix::processToken</t>
  </si>
  <si>
    <t>./infix/infixeval.tcc(332):</t>
  </si>
  <si>
    <t>InFix::getTop</t>
  </si>
  <si>
    <t>./infix/infixeval.tcc(350):</t>
  </si>
  <si>
    <t>InFix::getTopSymbol</t>
  </si>
  <si>
    <t>./infix/infixeval.tcc(369):</t>
  </si>
  <si>
    <t>InFix::binaryOp</t>
  </si>
  <si>
    <t>./infix/infixeval.tcc</t>
  </si>
  <si>
    <t>./infix/infixeval.h(142):</t>
  </si>
  <si>
    <t>InFix::Token::Token</t>
  </si>
  <si>
    <t>./infix/infixeval.h(145):</t>
  </si>
  <si>
    <t>InFix::Token::getType</t>
  </si>
  <si>
    <t>./infix/infixeval.h(146):</t>
  </si>
  <si>
    <t>InFix::Token::getValue</t>
  </si>
  <si>
    <t>./infix/infixeval.h(147):</t>
  </si>
  <si>
    <t>InFix::Token::getSymbol</t>
  </si>
  <si>
    <t>./infix/infixeval.h(158):</t>
  </si>
  <si>
    <t>InFix::TokensList::TokensList</t>
  </si>
  <si>
    <t>./infix/infixeval.h(170):</t>
  </si>
  <si>
    <t>InFix::Evaluator::Evaluator</t>
  </si>
  <si>
    <t>./infix/infixeval.h(174):</t>
  </si>
  <si>
    <t>InFix::Evaluator::getStatus</t>
  </si>
  <si>
    <t>./infix/infixeval.h(175):</t>
  </si>
  <si>
    <t>InFix::Evaluator::set</t>
  </si>
  <si>
    <t>./infix/infixeval.h(176):</t>
  </si>
  <si>
    <t>InFix::Evaluator::clear</t>
  </si>
  <si>
    <t>./infix/infixeval.h</t>
  </si>
  <si>
    <t>./contrib/pcre2/PCRegEx.h(15):</t>
  </si>
  <si>
    <t>PCRegEx::PCRegEx</t>
  </si>
  <si>
    <t>./contrib/pcre2/PCRegEx.h(16):</t>
  </si>
  <si>
    <t>./contrib/pcre2/PCRegEx.h(17):</t>
  </si>
  <si>
    <t>PCRegEx::~PCRegEx</t>
  </si>
  <si>
    <t>./contrib/pcre2/PCRegEx.h(19):</t>
  </si>
  <si>
    <t>PCRegEx::clear</t>
  </si>
  <si>
    <t>./contrib/pcre2/PCRegEx.h(30):</t>
  </si>
  <si>
    <t>PCRegEx::global</t>
  </si>
  <si>
    <t>./contrib/pcre2/PCRegEx.h(32):</t>
  </si>
  <si>
    <t>PCRegEx::set</t>
  </si>
  <si>
    <t>./contrib/pcre2/PCRegEx.h(56):</t>
  </si>
  <si>
    <t>PCRegEx::match</t>
  </si>
  <si>
    <t>./contrib/pcre2/PCRegEx.h(86):</t>
  </si>
  <si>
    <t>PCRegEx::get</t>
  </si>
  <si>
    <t>./contrib/pcre2/PCRegEx.h</t>
  </si>
  <si>
    <t>./src/config.h</t>
  </si>
  <si>
    <t>./src/alert.cpp(68):</t>
  </si>
  <si>
    <t>QPF::Alert::Alert</t>
  </si>
  <si>
    <t>./src/alert.cpp(72):</t>
  </si>
  <si>
    <t>./src/alert.cpp(83):</t>
  </si>
  <si>
    <t>./src/alert.cpp(97):</t>
  </si>
  <si>
    <t>QPF::Alert::createNewVar</t>
  </si>
  <si>
    <t>./src/alert.cpp(107):</t>
  </si>
  <si>
    <t>./src/alert.cpp(117):</t>
  </si>
  <si>
    <t>./src/alert.cpp(127):</t>
  </si>
  <si>
    <t>QPF::Alert::what</t>
  </si>
  <si>
    <t>./src/alert.cpp(151):</t>
  </si>
  <si>
    <t>QPF::Alert::varAsTuple</t>
  </si>
  <si>
    <t>./src/alert.cpp(181):</t>
  </si>
  <si>
    <t>QPF::Alert::now</t>
  </si>
  <si>
    <t>./src/alert.cpp(189):</t>
  </si>
  <si>
    <t>QPF::Alert::here</t>
  </si>
  <si>
    <t>./src/alert.cpp(196):</t>
  </si>
  <si>
    <t>QPF::Alert::timeStampString</t>
  </si>
  <si>
    <t>./src/alert.cpp(203):</t>
  </si>
  <si>
    <t>QPF::Alert::allMessages</t>
  </si>
  <si>
    <t>./src/alert.cpp(212):</t>
  </si>
  <si>
    <t>QPF::Alert::dump</t>
  </si>
  <si>
    <t>./src/alert.cpp</t>
  </si>
  <si>
    <t>./src/datatypes.cpp(82):</t>
  </si>
  <si>
    <t>QPF::JsonStruct::JsonStruct</t>
  </si>
  <si>
    <t>./src/datatypes.cpp(86):</t>
  </si>
  <si>
    <t>QPF::JsonStruct::~JsonStruct</t>
  </si>
  <si>
    <t>./src/datatypes.cpp(90):</t>
  </si>
  <si>
    <t>QPF::JsonStruct::operator=</t>
  </si>
  <si>
    <t>./src/datatypes.cpp(100):</t>
  </si>
  <si>
    <t>QPF::JsonStruct::setData</t>
  </si>
  <si>
    <t>./src/datatypes.cpp(107):</t>
  </si>
  <si>
    <t>./src/datatypes.cpp(112):</t>
  </si>
  <si>
    <t>QPF::JsonStruct::setDataString</t>
  </si>
  <si>
    <t>./src/datatypes.cpp(118):</t>
  </si>
  <si>
    <t>QPF::JsonStruct::getData</t>
  </si>
  <si>
    <t>./src/datatypes.cpp(123):</t>
  </si>
  <si>
    <t>QPF::JsonStruct::getDataString</t>
  </si>
  <si>
    <t>./src/datatypes.cpp(131):</t>
  </si>
  <si>
    <t>QPF::operator</t>
  </si>
  <si>
    <t>./src/datatypes.cpp(138):</t>
  </si>
  <si>
    <t>QPF::ProductMetadata::toFields</t>
  </si>
  <si>
    <t>./src/datatypes.cpp(154):</t>
  </si>
  <si>
    <t>QPF::ProductMetadata::toData</t>
  </si>
  <si>
    <t>./src/datatypes.cpp(172):</t>
  </si>
  <si>
    <t>QPF::ProductCollection::toFields</t>
  </si>
  <si>
    <t>./src/datatypes.cpp(183):</t>
  </si>
  <si>
    <t>QPF::ProductCollection::toData</t>
  </si>
  <si>
    <t>./src/datatypes.cpp(196):</t>
  </si>
  <si>
    <t>QPF::ProductList::toFields</t>
  </si>
  <si>
    <t>./src/datatypes.cpp(206):</t>
  </si>
  <si>
    <t>QPF::ProductList::toData</t>
  </si>
  <si>
    <t>./src/datatypes.cpp(215):</t>
  </si>
  <si>
    <t>QPF::StringList::toFields</t>
  </si>
  <si>
    <t>./src/datatypes.cpp(222):</t>
  </si>
  <si>
    <t>QPF::StringList::toData</t>
  </si>
  <si>
    <t>./src/datatypes.cpp(235):</t>
  </si>
  <si>
    <t>QPF::ParameterList::toFields</t>
  </si>
  <si>
    <t>./src/datatypes.cpp(243):</t>
  </si>
  <si>
    <t>QPF::ParameterList::toData</t>
  </si>
  <si>
    <t>./src/datatypes.cpp(254):</t>
  </si>
  <si>
    <t>QPF::TaskInfo::TaskInfo</t>
  </si>
  <si>
    <t>./src/datatypes.cpp(258):</t>
  </si>
  <si>
    <t>QPF::TaskInfo::toFields</t>
  </si>
  <si>
    <t>./src/datatypes.cpp(271):</t>
  </si>
  <si>
    <t>QPF::TaskInfo::toData</t>
  </si>
  <si>
    <t>./src/datatypes.cpp(286):</t>
  </si>
  <si>
    <t>QPF::TaskAgentInfo::TaskAgentInfo</t>
  </si>
  <si>
    <t>./src/datatypes.cpp(302):</t>
  </si>
  <si>
    <t>QPF::TaskAgentInfo::toFields</t>
  </si>
  <si>
    <t>./src/datatypes.cpp(318):</t>
  </si>
  <si>
    <t>QPF::TaskAgentInfo::toData</t>
  </si>
  <si>
    <t>./src/datatypes.cpp(340):</t>
  </si>
  <si>
    <t>QPF::MessageHeader::toFields</t>
  </si>
  <si>
    <t>./src/datatypes.cpp(352):</t>
  </si>
  <si>
    <t>QPF::MessageHeader::toData</t>
  </si>
  <si>
    <t>./src/datatypes.cpp(366):</t>
  </si>
  <si>
    <t>QPF::Message::toFields</t>
  </si>
  <si>
    <t>./src/datatypes.cpp(370):</t>
  </si>
  <si>
    <t>QPF::Message::toData</t>
  </si>
  <si>
    <t>./src/datatypes.cpp(376):</t>
  </si>
  <si>
    <t>QPF::Message_INDATA::toFields</t>
  </si>
  <si>
    <t>./src/datatypes.cpp(381):</t>
  </si>
  <si>
    <t>QPF::Message_INDATA::toData</t>
  </si>
  <si>
    <t>./src/datatypes.cpp(388):</t>
  </si>
  <si>
    <t>QPF::Message_DATA_Exchange::toFields</t>
  </si>
  <si>
    <t>./src/datatypes.cpp(393):</t>
  </si>
  <si>
    <t>QPF::Message_DATA_Exchange::toData</t>
  </si>
  <si>
    <t>./src/datatypes.cpp(400):</t>
  </si>
  <si>
    <t>QPF::Message_TASK_Processing::toFields</t>
  </si>
  <si>
    <t>./src/datatypes.cpp(406):</t>
  </si>
  <si>
    <t>QPF::Message_TASK_Processing::toData</t>
  </si>
  <si>
    <t>./src/datatypes.cpp(414):</t>
  </si>
  <si>
    <t>QPF::MessageData::MessageData</t>
  </si>
  <si>
    <t>./src/datatypes.cpp(418):</t>
  </si>
  <si>
    <t>QPF::MessageData::~MessageData</t>
  </si>
  <si>
    <t>./src/datatypes.cpp(423):</t>
  </si>
  <si>
    <t>QPF::MessageData::assign</t>
  </si>
  <si>
    <t>./src/datatypes.cpp(429):</t>
  </si>
  <si>
    <t>QPF::MessageData::reset</t>
  </si>
  <si>
    <t>./src/datatypes.cpp</t>
  </si>
  <si>
    <t>./src/component.h(85):</t>
  </si>
  <si>
    <t>QPF::Component::~Component</t>
  </si>
  <si>
    <t>./src/component.h(122):</t>
  </si>
  <si>
    <t>QPF::Component::execAdditonalLoopTasks</t>
  </si>
  <si>
    <t>./src/component.h(129):</t>
  </si>
  <si>
    <t>QPF::Component::processSTART</t>
  </si>
  <si>
    <t>./src/component.h(134):</t>
  </si>
  <si>
    <t>QPF::Component::processINDATA</t>
  </si>
  <si>
    <t>./src/component.h(139):</t>
  </si>
  <si>
    <t>QPF::Component::processDATA_RQST</t>
  </si>
  <si>
    <t>./src/component.h(144):</t>
  </si>
  <si>
    <t>QPF::Component::processDATA_INFO</t>
  </si>
  <si>
    <t>./src/component.h(149):</t>
  </si>
  <si>
    <t>QPF::Component::processMONIT_RQST</t>
  </si>
  <si>
    <t>./src/component.h(154):</t>
  </si>
  <si>
    <t>QPF::Component::processMONIT_INFO</t>
  </si>
  <si>
    <t>./src/component.h(159):</t>
  </si>
  <si>
    <t>QPF::Component::processTASK_PROC</t>
  </si>
  <si>
    <t>./src/component.h(164):</t>
  </si>
  <si>
    <t>QPF::Component::processTASK_RES</t>
  </si>
  <si>
    <t>./src/component.h(169):</t>
  </si>
  <si>
    <t>QPF::Component::processCMD</t>
  </si>
  <si>
    <t>./src/component.h(174):</t>
  </si>
  <si>
    <t>QPF::Component::processSTOP</t>
  </si>
  <si>
    <t>./src/component.h(179):</t>
  </si>
  <si>
    <t>QPF::Component::processUNKNOWN</t>
  </si>
  <si>
    <t>./src/component.h</t>
  </si>
  <si>
    <t>./src/except.cpp(49):</t>
  </si>
  <si>
    <t>QPF::Exception::Exception</t>
  </si>
  <si>
    <t>./src/except.cpp(52):</t>
  </si>
  <si>
    <t>QPF::Exception::~Exception</t>
  </si>
  <si>
    <t>./src/except.cpp(65):</t>
  </si>
  <si>
    <t>QPF::RuntimeException::RuntimeException</t>
  </si>
  <si>
    <t>./src/except.cpp(68):</t>
  </si>
  <si>
    <t>QPF::LogicException::LogicException</t>
  </si>
  <si>
    <t>./src/except.cpp(71):</t>
  </si>
  <si>
    <t>QPF::Error::Error</t>
  </si>
  <si>
    <t>./src/except.cpp</t>
  </si>
  <si>
    <t>./src/alert.h(114):</t>
  </si>
  <si>
    <t>QPF::Alert::Variable::Variable</t>
  </si>
  <si>
    <t>./src/alert.h</t>
  </si>
  <si>
    <t>./src/taskmng.cpp(60):</t>
  </si>
  <si>
    <t>QPF::TaskManager::TaskManager</t>
  </si>
  <si>
    <t>./src/taskmng.cpp(71):</t>
  </si>
  <si>
    <t>QPF::TaskManager::fromRunningToOperational</t>
  </si>
  <si>
    <t>./src/taskmng.cpp(93):</t>
  </si>
  <si>
    <t>QPF::TaskManager::fromRunningToOff</t>
  </si>
  <si>
    <t>./src/taskmng.cpp(101):</t>
  </si>
  <si>
    <t>QPF::TaskManager::processTASK_PROC</t>
  </si>
  <si>
    <t>./src/taskmng.cpp(115):</t>
  </si>
  <si>
    <t>QPF::TaskManager::processTASK_RES</t>
  </si>
  <si>
    <t>./src/taskmng.cpp(125):</t>
  </si>
  <si>
    <t>QPF::TaskManager::processMONIT_INFO</t>
  </si>
  <si>
    <t>./src/taskmng.cpp(149):</t>
  </si>
  <si>
    <t>QPF::TaskManager::exeRule</t>
  </si>
  <si>
    <t>./src/taskmng.cpp(166):</t>
  </si>
  <si>
    <t>QPF::weightFunc</t>
  </si>
  <si>
    <t>./src/taskmng.cpp(173):</t>
  </si>
  <si>
    <t>QPF::TaskManager::selectAgent</t>
  </si>
  <si>
    <t>./src/taskmng.cpp(211):</t>
  </si>
  <si>
    <t>QPF::TaskManager::sendTaskAgMsg</t>
  </si>
  <si>
    <t>./src/taskmng.cpp(230):</t>
  </si>
  <si>
    <t>QPF::TaskManager::sendTaskRes</t>
  </si>
  <si>
    <t>./src/taskmng.cpp(252):</t>
  </si>
  <si>
    <t>QPF::TaskManager::sendMonitInfo</t>
  </si>
  <si>
    <t>./src/taskmng.cpp</t>
  </si>
  <si>
    <t>./src/datamng.h</t>
  </si>
  <si>
    <t>./src/uuid.h</t>
  </si>
  <si>
    <t>./src/taskagent.cpp(58):</t>
  </si>
  <si>
    <t>QPF::TaskAgent::TaskAgent</t>
  </si>
  <si>
    <t>./src/taskagent.cpp(70):</t>
  </si>
  <si>
    <t>QPF::TaskAgent::fromRunningToOperational</t>
  </si>
  <si>
    <t>./src/taskagent.cpp(86):</t>
  </si>
  <si>
    <t>QPF::TaskAgent::fromRunningToOff</t>
  </si>
  <si>
    <t>./src/taskagent.cpp(97):</t>
  </si>
  <si>
    <t>QPF::TaskAgent::processTASK_PROC</t>
  </si>
  <si>
    <t>./src/taskagent.cpp(127):</t>
  </si>
  <si>
    <t>QPF::TaskAgent::processCMD</t>
  </si>
  <si>
    <t>./src/taskagent.cpp(135):</t>
  </si>
  <si>
    <t>QPF::TaskAgent::execAdditonalLoopTasks</t>
  </si>
  <si>
    <t>./src/taskagent.cpp(162):</t>
  </si>
  <si>
    <t>QPF::TaskAgent::procElemFinished</t>
  </si>
  <si>
    <t>./src/taskagent.cpp(173):</t>
  </si>
  <si>
    <t>QPF::TaskAgent::checkProcessingElements</t>
  </si>
  <si>
    <t>./src/taskagent.cpp(221):</t>
  </si>
  <si>
    <t>QPF::TaskAgent::sendTaskResMsg</t>
  </si>
  <si>
    <t>./src/taskagent.cpp(235):</t>
  </si>
  <si>
    <t>QPF::dbl2IntStr</t>
  </si>
  <si>
    <t>./src/taskagent.cpp(244):</t>
  </si>
  <si>
    <t>QPF::TaskAgent::sendMonitInfo</t>
  </si>
  <si>
    <t>./src/taskagent.cpp</t>
  </si>
  <si>
    <t>./src/str.cpp(66):</t>
  </si>
  <si>
    <t>QPF::str::split</t>
  </si>
  <si>
    <t>./src/str.cpp(82):</t>
  </si>
  <si>
    <t>./src/str.cpp(94):</t>
  </si>
  <si>
    <t>QPF::str::join</t>
  </si>
  <si>
    <t>./src/str.cpp(117):</t>
  </si>
  <si>
    <t>QPF::str::replaceAll</t>
  </si>
  <si>
    <t>./src/str.cpp(131):</t>
  </si>
  <si>
    <t>QPF::str::mid</t>
  </si>
  <si>
    <t>./src/str.cpp(147):</t>
  </si>
  <si>
    <t>./src/str.cpp(163):</t>
  </si>
  <si>
    <t>QPF::str::quoted</t>
  </si>
  <si>
    <t>./src/str.cpp(172):</t>
  </si>
  <si>
    <t>QPF::str::getExtension</t>
  </si>
  <si>
    <t>./src/str.cpp(184):</t>
  </si>
  <si>
    <t>QPF::str::getBaseName</t>
  </si>
  <si>
    <t>./src/str.cpp(193):</t>
  </si>
  <si>
    <t>./src/str.cpp(202):</t>
  </si>
  <si>
    <t>QPF::str::getDirName</t>
  </si>
  <si>
    <t>./src/str.cpp(211):</t>
  </si>
  <si>
    <t>./src/str.cpp(220):</t>
  </si>
  <si>
    <t>QPF::str::tagToTimestamp</t>
  </si>
  <si>
    <t>./src/str.cpp</t>
  </si>
  <si>
    <t>./src/except.h(61):</t>
  </si>
  <si>
    <t>./src/except.h</t>
  </si>
  <si>
    <t>./src/main-alert.cpp(6):</t>
  </si>
  <si>
    <t>./src/main-alert.cpp</t>
  </si>
  <si>
    <t>./src/component.cpp(84):</t>
  </si>
  <si>
    <t>QPF::Component::Component</t>
  </si>
  <si>
    <t>./src/component.cpp(93):</t>
  </si>
  <si>
    <t>QPF::Component::fromInitialisedToRunning</t>
  </si>
  <si>
    <t>./src/component.cpp(109):</t>
  </si>
  <si>
    <t>QPF::Component::fromRunningToOperational</t>
  </si>
  <si>
    <t>./src/component.cpp(117):</t>
  </si>
  <si>
    <t>QPF::Component::fromOperationalToRunning</t>
  </si>
  <si>
    <t>./src/component.cpp(125):</t>
  </si>
  <si>
    <t>QPF::Component::fromRunningToOff</t>
  </si>
  <si>
    <t>./src/component.cpp(134):</t>
  </si>
  <si>
    <t>QPF::Component::init</t>
  </si>
  <si>
    <t>./src/component.cpp(154):</t>
  </si>
  <si>
    <t>QPF::Component::run</t>
  </si>
  <si>
    <t>./src/component.cpp(267):</t>
  </si>
  <si>
    <t>QPF::Component::canProcessMessage</t>
  </si>
  <si>
    <t>./src/component.cpp(276):</t>
  </si>
  <si>
    <t>QPF::Component::is</t>
  </si>
  <si>
    <t>./src/component.cpp(287):</t>
  </si>
  <si>
    <t>./src/component.cpp(297):</t>
  </si>
  <si>
    <t>QPF::Component::process</t>
  </si>
  <si>
    <t>./src/component.cpp(374):</t>
  </si>
  <si>
    <t>QPF::Component::buildMsgHeader</t>
  </si>
  <si>
    <t>./src/component.cpp(395):</t>
  </si>
  <si>
    <t>QPF::Component::buildMsgINDATA</t>
  </si>
  <si>
    <t>./src/component.cpp(408):</t>
  </si>
  <si>
    <t>QPF::Component::buildMsgTASKPROC</t>
  </si>
  <si>
    <t>./src/component.cpp(423):</t>
  </si>
  <si>
    <t>QPF::Component::procMsg</t>
  </si>
  <si>
    <t>./src/component.cpp(434):</t>
  </si>
  <si>
    <t>QPF::Component::setForwardTo</t>
  </si>
  <si>
    <t>./src/component.cpp(448):</t>
  </si>
  <si>
    <t>QPF::Component::convertTo</t>
  </si>
  <si>
    <t>./src/component.cpp(465):</t>
  </si>
  <si>
    <t>QPF::Component::writeToFile</t>
  </si>
  <si>
    <t>./src/component.cpp(493):</t>
  </si>
  <si>
    <t>QPF::Component::registerMsg</t>
  </si>
  <si>
    <t>./src/component.cpp(518):</t>
  </si>
  <si>
    <t>QPF::Component::sendLogPacketAsDataInfoMsg</t>
  </si>
  <si>
    <t>./src/component.cpp(534):</t>
  </si>
  <si>
    <t>QPF::Component::raise</t>
  </si>
  <si>
    <t>./src/component.cpp(589):</t>
  </si>
  <si>
    <t>QPF::Component::setHeartBeatPeriod</t>
  </si>
  <si>
    <t>./src/component.cpp</t>
  </si>
  <si>
    <t>./src/version.h</t>
  </si>
  <si>
    <t>./src/uuid.cpp(49):</t>
  </si>
  <si>
    <t>QPF::UUID::UUID</t>
  </si>
  <si>
    <t>./src/uuid.cpp(55):</t>
  </si>
  <si>
    <t>QPF::UUID::clear</t>
  </si>
  <si>
    <t>./src/uuid.cpp(62):</t>
  </si>
  <si>
    <t>QPF::UUID::compare</t>
  </si>
  <si>
    <t>./src/uuid.cpp(69):</t>
  </si>
  <si>
    <t>QPF::UUID::copy</t>
  </si>
  <si>
    <t>./src/uuid.cpp(76):</t>
  </si>
  <si>
    <t>QPF::UUID::generate</t>
  </si>
  <si>
    <t>./src/uuid.cpp(81):</t>
  </si>
  <si>
    <t>QPF::UUID::generate_random</t>
  </si>
  <si>
    <t>./src/uuid.cpp(86):</t>
  </si>
  <si>
    <t>QPF::UUID::generate_time</t>
  </si>
  <si>
    <t>./src/uuid.cpp(91):</t>
  </si>
  <si>
    <t>QPF::UUID::generate_time_safe</t>
  </si>
  <si>
    <t>./src/uuid.cpp(98):</t>
  </si>
  <si>
    <t>QPF::UUID::is_null</t>
  </si>
  <si>
    <t>./src/uuid.cpp(105):</t>
  </si>
  <si>
    <t>QPF::UUID::parse</t>
  </si>
  <si>
    <t>./src/uuid.cpp(110):</t>
  </si>
  <si>
    <t>./src/uuid.cpp(117):</t>
  </si>
  <si>
    <t>QPF::UUID::unparse</t>
  </si>
  <si>
    <t>./src/uuid.cpp(122):</t>
  </si>
  <si>
    <t>QPF::UUID::unparse_lower</t>
  </si>
  <si>
    <t>./src/uuid.cpp(127):</t>
  </si>
  <si>
    <t>QPF::UUID::unparse_upper</t>
  </si>
  <si>
    <t>./src/uuid.cpp(132):</t>
  </si>
  <si>
    <t>QPF::UUID::asString</t>
  </si>
  <si>
    <t>./src/uuid.cpp(139):</t>
  </si>
  <si>
    <t>QPF::UUID::asLowerString</t>
  </si>
  <si>
    <t>./src/uuid.cpp(146):</t>
  </si>
  <si>
    <t>QPF::UUID::asUpperString</t>
  </si>
  <si>
    <t>./src/uuid.cpp(155):</t>
  </si>
  <si>
    <t>QPF::UUID::time</t>
  </si>
  <si>
    <t>./src/uuid.cpp(160):</t>
  </si>
  <si>
    <t>QPF::UUID::type</t>
  </si>
  <si>
    <t>./src/uuid.cpp(165):</t>
  </si>
  <si>
    <t>QPF::UUID::variant</t>
  </si>
  <si>
    <t>./src/uuid.cpp(170):</t>
  </si>
  <si>
    <t>QPF::UUID::uuid</t>
  </si>
  <si>
    <t>./src/uuid.cpp</t>
  </si>
  <si>
    <t>./src/config.cpp(81):</t>
  </si>
  <si>
    <t>QPF::Configuration::Configuration</t>
  </si>
  <si>
    <t>./src/config.cpp(89):</t>
  </si>
  <si>
    <t>./src/config.cpp(97):</t>
  </si>
  <si>
    <t>QPF::Configuration::init</t>
  </si>
  <si>
    <t>./src/config.cpp(131):</t>
  </si>
  <si>
    <t>QPF::Configuration::getCfgInfo</t>
  </si>
  <si>
    <t>./src/config.cpp(140):</t>
  </si>
  <si>
    <t>QPF::Configuration::getGeneralInfo</t>
  </si>
  <si>
    <t>./src/config.cpp(167):</t>
  </si>
  <si>
    <t>QPF::Configuration::setLastAccess</t>
  </si>
  <si>
    <t>./src/config.cpp(176):</t>
  </si>
  <si>
    <t>QPF::Configuration::reset</t>
  </si>
  <si>
    <t>./src/config.cpp(188):</t>
  </si>
  <si>
    <t>QPF::Configuration::getProductTypes</t>
  </si>
  <si>
    <t>./src/config.cpp(201):</t>
  </si>
  <si>
    <t>QPF::Configuration::getNumOrchRules</t>
  </si>
  <si>
    <t>./src/config.cpp(210):</t>
  </si>
  <si>
    <t>QPF::Configuration::getOrchRule</t>
  </si>
  <si>
    <t>./src/config.cpp(231):</t>
  </si>
  <si>
    <t>QPF::Configuration::getNumProcs</t>
  </si>
  <si>
    <t>./src/config.cpp(240):</t>
  </si>
  <si>
    <t>QPF::Configuration::getProc</t>
  </si>
  <si>
    <t>./src/config.cpp(259):</t>
  </si>
  <si>
    <t>QPF::Configuration::getNumNodes</t>
  </si>
  <si>
    <t>./src/config.cpp(268):</t>
  </si>
  <si>
    <t>QPF::Configuration::getNode</t>
  </si>
  <si>
    <t>./src/config.cpp(287):</t>
  </si>
  <si>
    <t>QPF::Configuration::getNodeByName</t>
  </si>
  <si>
    <t>./src/config.cpp(300):</t>
  </si>
  <si>
    <t>QPF::Configuration::getHMINodeName</t>
  </si>
  <si>
    <t>./src/config.cpp(309):</t>
  </si>
  <si>
    <t>QPF::Configuration::getNumMachines</t>
  </si>
  <si>
    <t>./src/config.cpp(318):</t>
  </si>
  <si>
    <t>QPF::Configuration::getMachine</t>
  </si>
  <si>
    <t>./src/config.cpp(340):</t>
  </si>
  <si>
    <t>QPF::Configuration::getConnectionsForNode</t>
  </si>
  <si>
    <t>./src/config.cpp(354):</t>
  </si>
  <si>
    <t>QPF::Configuration::applyNewConfig</t>
  </si>
  <si>
    <t>./src/config.cpp(365):</t>
  </si>
  <si>
    <t>QPF::Configuration::setConfigFile</t>
  </si>
  <si>
    <t>./src/config.cpp(375):</t>
  </si>
  <si>
    <t>QPF::Configuration::readConfigurationFromFile</t>
  </si>
  <si>
    <t>./src/config.cpp(393):</t>
  </si>
  <si>
    <t>QPF::Configuration::readConfigurationFromDB</t>
  </si>
  <si>
    <t>./src/config.cpp(461):</t>
  </si>
  <si>
    <t>QPF::Configuration::saveConfigurationToDB</t>
  </si>
  <si>
    <t>./src/config.cpp(507):</t>
  </si>
  <si>
    <t>QPF::Configuration::processConfiguration</t>
  </si>
  <si>
    <t>./src/config.cpp(710):</t>
  </si>
  <si>
    <t>QPF::Configuration::getExternalStorage</t>
  </si>
  <si>
    <t>./src/config.cpp(725):</t>
  </si>
  <si>
    <t>QPF::Configuration::getEnvVar</t>
  </si>
  <si>
    <t>./src/config.cpp(735):</t>
  </si>
  <si>
    <t>QPF::isLE1Product</t>
  </si>
  <si>
    <t>./src/config.cpp(746):</t>
  </si>
  <si>
    <t>QPF::isLE1Metadata</t>
  </si>
  <si>
    <t>./src/config.cpp(757):</t>
  </si>
  <si>
    <t>QPF::isValidExtension</t>
  </si>
  <si>
    <t>./src/config.cpp</t>
  </si>
  <si>
    <t>./src/evtmng.cpp(66):</t>
  </si>
  <si>
    <t>QPF::EventManager::EventManager</t>
  </si>
  <si>
    <t>./src/evtmng.cpp(79):</t>
  </si>
  <si>
    <t>QPF::EventManager::go</t>
  </si>
  <si>
    <t>./src/evtmng.cpp(87):</t>
  </si>
  <si>
    <t>QPF::EventManager::fromInitialisedToRunning</t>
  </si>
  <si>
    <t>./src/evtmng.cpp(103):</t>
  </si>
  <si>
    <t>QPF::EventManager::fromRunningToOperational</t>
  </si>
  <si>
    <t>./src/evtmng.cpp(126):</t>
  </si>
  <si>
    <t>QPF::EventManager::fromOperationalToRunning</t>
  </si>
  <si>
    <t>./src/evtmng.cpp(141):</t>
  </si>
  <si>
    <t>QPF::EventManager::fromRunningToOff</t>
  </si>
  <si>
    <t>./src/evtmng.cpp(149):</t>
  </si>
  <si>
    <t>QPF::EventManager::execAdditonalLoopTasks</t>
  </si>
  <si>
    <t>./src/evtmng.cpp(229):</t>
  </si>
  <si>
    <t>QPF::EventManager::processINDATA</t>
  </si>
  <si>
    <t>./src/evtmng.cpp(285):</t>
  </si>
  <si>
    <t>QPF::EventManager::processTASK_RES</t>
  </si>
  <si>
    <t>./src/evtmng.cpp(308):</t>
  </si>
  <si>
    <t>QPF::EventManager::processMONIT_INFO</t>
  </si>
  <si>
    <t>./src/evtmng.cpp(315):</t>
  </si>
  <si>
    <t>QPF::EventManager::afterTransition</t>
  </si>
  <si>
    <t>./src/evtmng.cpp</t>
  </si>
  <si>
    <t>./src/str.h(90):</t>
  </si>
  <si>
    <t>QPF::str::toStr</t>
  </si>
  <si>
    <t>./src/str.h(109):</t>
  </si>
  <si>
    <t>QPF::str::strTo</t>
  </si>
  <si>
    <t>./src/str.h</t>
  </si>
  <si>
    <t>./src/dbg.h(122):</t>
  </si>
  <si>
    <t>mid</t>
  </si>
  <si>
    <t>./src/dbg.h</t>
  </si>
  <si>
    <t>./src/cfginfo.cpp(49):</t>
  </si>
  <si>
    <t>QPF::ConfigurationInfo::ConfigurationInfo</t>
  </si>
  <si>
    <t>./src/cfginfo.cpp(53):</t>
  </si>
  <si>
    <t>QPF::ConfigurationInfo::clear</t>
  </si>
  <si>
    <t>./src/cfginfo.cpp(68):</t>
  </si>
  <si>
    <t>QPF::ConfigurationInfo::data</t>
  </si>
  <si>
    <t>./src/cfginfo.cpp(73):</t>
  </si>
  <si>
    <t>QPF::ConfigurationInfo::dump</t>
  </si>
  <si>
    <t>./src/cfginfo.cpp</t>
  </si>
  <si>
    <t>./src/common.h</t>
  </si>
  <si>
    <t>./src/urlhdl.cpp(65):</t>
  </si>
  <si>
    <t>QPF::URLHandler::URLHandler</t>
  </si>
  <si>
    <t>./src/urlhdl.cpp(72):</t>
  </si>
  <si>
    <t>QPF::URLHandler::fromExternal2Inbox</t>
  </si>
  <si>
    <t>./src/urlhdl.cpp(101):</t>
  </si>
  <si>
    <t>QPF::URLHandler::fromOutbox2External</t>
  </si>
  <si>
    <t>./src/urlhdl.cpp(112):</t>
  </si>
  <si>
    <t>QPF::URLHandler::fromFolder2Inbox</t>
  </si>
  <si>
    <t>./src/urlhdl.cpp(142):</t>
  </si>
  <si>
    <t>QPF::URLHandler::fromInbox2LocalArch</t>
  </si>
  <si>
    <t>./src/urlhdl.cpp(177):</t>
  </si>
  <si>
    <t>QPF::URLHandler::fromLocalArch2Gateway</t>
  </si>
  <si>
    <t>./src/urlhdl.cpp(212):</t>
  </si>
  <si>
    <t>QPF::URLHandler::fromGateway2Processing</t>
  </si>
  <si>
    <t>./src/urlhdl.cpp(246):</t>
  </si>
  <si>
    <t>QPF::URLHandler::fromProcessing2Gateway</t>
  </si>
  <si>
    <t>./src/urlhdl.cpp(286):</t>
  </si>
  <si>
    <t>QPF::URLHandler::fromGateway2LocalArch</t>
  </si>
  <si>
    <t>./src/urlhdl.cpp(321):</t>
  </si>
  <si>
    <t>QPF::URLHandler::relocate</t>
  </si>
  <si>
    <t>./src/urlhdl.cpp(375):</t>
  </si>
  <si>
    <t>QPF::URLHandler::copyfile</t>
  </si>
  <si>
    <t>./src/urlhdl.cpp(395):</t>
  </si>
  <si>
    <t>QPF::URLHandler::rcopyfile</t>
  </si>
  <si>
    <t>./src/urlhdl.cpp(415):</t>
  </si>
  <si>
    <t>QPF::URLHandler::setRemoteCopyParams</t>
  </si>
  <si>
    <t>./src/urlhdl.cpp(426):</t>
  </si>
  <si>
    <t>QPF::URLHandler::setProcElemRunDir</t>
  </si>
  <si>
    <t>./src/urlhdl.cpp</t>
  </si>
  <si>
    <t>./src/dbhdl.h(93):</t>
  </si>
  <si>
    <t>QPF::DBHandler::DBHandler</t>
  </si>
  <si>
    <t>./src/dbhdl.h(98):</t>
  </si>
  <si>
    <t>QPF::DBHandler::~DBHandler</t>
  </si>
  <si>
    <t>./src/dbhdl.h</t>
  </si>
  <si>
    <t>./src/propdef.h</t>
  </si>
  <si>
    <t>./src/logmng.h</t>
  </si>
  <si>
    <t>./src/error.h</t>
  </si>
  <si>
    <t>./src/taskagent.h</t>
  </si>
  <si>
    <t>./src/dwatcher.h</t>
  </si>
  <si>
    <t>./src/filetransfer.cpp(63):</t>
  </si>
  <si>
    <t>QPF::FileTransfer::FileTransfer</t>
  </si>
  <si>
    <t>./src/filetransfer.cpp(67):</t>
  </si>
  <si>
    <t>QPF::FileTransfer::download</t>
  </si>
  <si>
    <t>./src/filetransfer.cpp(100):</t>
  </si>
  <si>
    <t>./src/filetransfer.cpp(118):</t>
  </si>
  <si>
    <t>QPF::FileTransfer::str</t>
  </si>
  <si>
    <t>./src/filetransfer.cpp(123):</t>
  </si>
  <si>
    <t>QPF::FileTransfer::mode</t>
  </si>
  <si>
    <t>./src/filetransfer.cpp(128):</t>
  </si>
  <si>
    <t>QPF::FileTransfer::setMode</t>
  </si>
  <si>
    <t>./src/filetransfer.cpp(133):</t>
  </si>
  <si>
    <t>QPF::FileTransfer::writeData</t>
  </si>
  <si>
    <t>./src/filetransfer.cpp(138):</t>
  </si>
  <si>
    <t>QPF::FileTransfer::writeDataImpl</t>
  </si>
  <si>
    <t>./src/filetransfer.cpp</t>
  </si>
  <si>
    <t>./src/dbhdlpostgre.cpp(62):</t>
  </si>
  <si>
    <t>QPF::DBHdlPostgreSQL::DBHdlPostgreSQL</t>
  </si>
  <si>
    <t>./src/dbhdlpostgre.cpp(70):</t>
  </si>
  <si>
    <t>QPF::DBHdlPostgreSQL::openConnection</t>
  </si>
  <si>
    <t>./src/dbhdlpostgre.cpp(113):</t>
  </si>
  <si>
    <t>QPF::DBHdlPostgreSQL::closeConnection</t>
  </si>
  <si>
    <t>./src/dbhdlpostgre.cpp(125):</t>
  </si>
  <si>
    <t>QPF::DBHdlPostgreSQL::storeProducts</t>
  </si>
  <si>
    <t>./src/dbhdlpostgre.cpp(170):</t>
  </si>
  <si>
    <t>QPF::DBHdlPostgreSQL::retrieveProducts</t>
  </si>
  <si>
    <t>./src/dbhdlpostgre.cpp(222):</t>
  </si>
  <si>
    <t>QPF::DBHdlPostgreSQL::storeTask</t>
  </si>
  <si>
    <t>./src/dbhdlpostgre.cpp(259):</t>
  </si>
  <si>
    <t>QPF::DBHdlPostgreSQL::checkTask</t>
  </si>
  <si>
    <t>./src/dbhdlpostgre.cpp(278):</t>
  </si>
  <si>
    <t>QPF::int</t>
  </si>
  <si>
    <t>./src/dbhdlpostgre.cpp(289):</t>
  </si>
  <si>
    <t>QPF::double</t>
  </si>
  <si>
    <t>./src/dbhdlpostgre.cpp(300):</t>
  </si>
  <si>
    <t>QPF::std::string</t>
  </si>
  <si>
    <t>./src/dbhdlpostgre.cpp(311):</t>
  </si>
  <si>
    <t>QPF::Json::Value</t>
  </si>
  <si>
    <t>./src/dbhdlpostgre.cpp(322):</t>
  </si>
  <si>
    <t>QPF::DBHdlPostgreSQL::updateTask</t>
  </si>
  <si>
    <t>./src/dbhdlpostgre.cpp(369):</t>
  </si>
  <si>
    <t>QPF::DBHdlPostgreSQL::retrieveTask</t>
  </si>
  <si>
    <t>./src/dbhdlpostgre.cpp(380):</t>
  </si>
  <si>
    <t>QPF::DBHdlPostgreSQL::storeState</t>
  </si>
  <si>
    <t>./src/dbhdlpostgre.cpp(399):</t>
  </si>
  <si>
    <t>QPF::DBHdlPostgreSQL::getCurrentState</t>
  </si>
  <si>
    <t>./src/dbhdlpostgre.cpp(421):</t>
  </si>
  <si>
    <t>QPF::DBHdlPostgreSQL::getICommand</t>
  </si>
  <si>
    <t>./src/dbhdlpostgre.cpp(453):</t>
  </si>
  <si>
    <t>QPF::DBHdlPostgreSQL::markICommandAsDone</t>
  </si>
  <si>
    <t>./src/dbhdlpostgre.cpp(468):</t>
  </si>
  <si>
    <t>QPF::DBHdlPostgreSQL::storeMsg</t>
  </si>
  <si>
    <t>./src/dbhdlpostgre.cpp(495):</t>
  </si>
  <si>
    <t>QPF::DBHdlPostgreSQL::retrieveMsgs</t>
  </si>
  <si>
    <t>./src/dbhdlpostgre.cpp(528):</t>
  </si>
  <si>
    <t>QPF::DBHdlPostgreSQL::getTable</t>
  </si>
  <si>
    <t>./src/dbhdlpostgre.cpp(538):</t>
  </si>
  <si>
    <t>QPF::DBHdlPostgreSQL::getQuery</t>
  </si>
  <si>
    <t>./src/dbhdlpostgre.cpp(548):</t>
  </si>
  <si>
    <t>QPF::DBHdlPostgreSQL::getNumRowsInTable</t>
  </si>
  <si>
    <t>./src/dbhdlpostgre.cpp(562):</t>
  </si>
  <si>
    <t>QPF::DBHdlPostgreSQL::runCmd</t>
  </si>
  <si>
    <t>./src/dbhdlpostgre.cpp(582):</t>
  </si>
  <si>
    <t>QPF::DBHdlPostgreSQL::fillWithResult</t>
  </si>
  <si>
    <t>./src/dbhdlpostgre.cpp(604):</t>
  </si>
  <si>
    <t>QPF::DBHdlPostgreSQL::updTable</t>
  </si>
  <si>
    <t>./src/dbhdlpostgre.cpp</t>
  </si>
  <si>
    <t>./src/dwatcher.cpp(62):</t>
  </si>
  <si>
    <t>QPF::DirWatcher::DirWatcher</t>
  </si>
  <si>
    <t>./src/dwatcher.cpp(83):</t>
  </si>
  <si>
    <t>QPF::DirWatcher::~DirWatcher</t>
  </si>
  <si>
    <t>./src/dwatcher.cpp(90):</t>
  </si>
  <si>
    <t>QPF::DirWatcher::watch</t>
  </si>
  <si>
    <t>./src/dwatcher.cpp(105):</t>
  </si>
  <si>
    <t>QPF::DirWatcher::start</t>
  </si>
  <si>
    <t>./src/dwatcher.cpp(197):</t>
  </si>
  <si>
    <t>QPF::DirWatcher::stop</t>
  </si>
  <si>
    <t>./src/dwatcher.cpp(205):</t>
  </si>
  <si>
    <t>QPF::DirWatcher::nextEvent</t>
  </si>
  <si>
    <t>./src/dwatcher.cpp</t>
  </si>
  <si>
    <t>./src/datatypes.h</t>
  </si>
  <si>
    <t>./src/filetransfer.h</t>
  </si>
  <si>
    <t>./src/taskmng.h</t>
  </si>
  <si>
    <t>./src/taskorc.cpp(63):</t>
  </si>
  <si>
    <t>QPF::TaskOrchestrator::TaskOrchestrator</t>
  </si>
  <si>
    <t>./src/taskorc.cpp(72):</t>
  </si>
  <si>
    <t>QPF::TaskOrchestrator::defineOrchestrationParams</t>
  </si>
  <si>
    <t>./src/taskorc.cpp(99):</t>
  </si>
  <si>
    <t>QPF::TaskOrchestrator::fromRunningToOperational</t>
  </si>
  <si>
    <t>./src/taskorc.cpp(124):</t>
  </si>
  <si>
    <t>QPF::TaskOrchestrator::fromRunningToOff</t>
  </si>
  <si>
    <t>./src/taskorc.cpp(132):</t>
  </si>
  <si>
    <t>QPF::TaskOrchestrator::processINDATA</t>
  </si>
  <si>
    <t>./src/taskorc.cpp(162):</t>
  </si>
  <si>
    <t>QPF::TaskOrchestrator::checkRulesForProductType</t>
  </si>
  <si>
    <t>./src/taskorc.cpp(294):</t>
  </si>
  <si>
    <t>QPF::TaskOrchestrator::sendTaskProcMsg</t>
  </si>
  <si>
    <t>./src/taskorc.cpp</t>
  </si>
  <si>
    <t>./src/procelem.cpp(66):</t>
  </si>
  <si>
    <t>QPF::ProcessingElement::ProcessingElement</t>
  </si>
  <si>
    <t>./src/procelem.cpp(84):</t>
  </si>
  <si>
    <t>QPF::ProcessingElement::~ProcessingElement</t>
  </si>
  <si>
    <t>./src/procelem.cpp(93):</t>
  </si>
  <si>
    <t>QPF::ProcessingElement::setTaskInfo</t>
  </si>
  <si>
    <t>./src/procelem.cpp(104):</t>
  </si>
  <si>
    <t>QPF::ProcessingElement::getStatus</t>
  </si>
  <si>
    <t>./src/procelem.cpp(113):</t>
  </si>
  <si>
    <t>QPF::ProcessingElement::getTask</t>
  </si>
  <si>
    <t>./src/procelem.cpp(122):</t>
  </si>
  <si>
    <t>QPF::ProcessingElement::start</t>
  </si>
  <si>
    <t>./src/procelem.cpp(131):</t>
  </si>
  <si>
    <t>QPF::ProcessingElement::end</t>
  </si>
  <si>
    <t>./src/procelem.cpp(140):</t>
  </si>
  <si>
    <t>QPF::ProcessingElement::exec</t>
  </si>
  <si>
    <t>./src/procelem.cpp(169):</t>
  </si>
  <si>
    <t>QPF::ProcessingElement::executeProcessor</t>
  </si>
  <si>
    <t>./src/procelem.cpp(208):</t>
  </si>
  <si>
    <t>QPF::ProcessingElement::initTaskInfo</t>
  </si>
  <si>
    <t>./src/procelem.cpp(272):</t>
  </si>
  <si>
    <t>QPF::ProcessingElement::configureProcElem</t>
  </si>
  <si>
    <t>./src/procelem.cpp(398):</t>
  </si>
  <si>
    <t>QPF::ProcessingElement::forkProcess</t>
  </si>
  <si>
    <t>./src/procelem.cpp(427):</t>
  </si>
  <si>
    <t>QPF::ProcessingElement::obtainProcElemId</t>
  </si>
  <si>
    <t>./src/procelem.cpp(445):</t>
  </si>
  <si>
    <t>QPF::ProcessingElement::monitorProcElemLoop</t>
  </si>
  <si>
    <t>./src/procelem.cpp(545):</t>
  </si>
  <si>
    <t>QPF::ProcessingElement::retrieveOutputProducts</t>
  </si>
  <si>
    <t>./src/procelem.cpp(688):</t>
  </si>
  <si>
    <t>QPF::ProcessingElement::sendUpdatedInfo</t>
  </si>
  <si>
    <t>./src/procelem.cpp(716):</t>
  </si>
  <si>
    <t>QPF::ProcessingElement::cleanup</t>
  </si>
  <si>
    <t>./src/procelem.cpp(731):</t>
  </si>
  <si>
    <t>QPF::ProcessingElement::getMonitoringInfo</t>
  </si>
  <si>
    <t>./src/procelem.cpp(764):</t>
  </si>
  <si>
    <t>QPF::ProcessingElement::updateProgress</t>
  </si>
  <si>
    <t>./src/procelem.cpp(782):</t>
  </si>
  <si>
    <t>QPF::ProcessingElement::getSimplifiedDateTime</t>
  </si>
  <si>
    <t>./src/procelem.cpp(798):</t>
  </si>
  <si>
    <t>QPF::ProcessingElement::getExpandedDateTime</t>
  </si>
  <si>
    <t>./src/procelem.cpp(812):</t>
  </si>
  <si>
    <t>QPF::ProcessingElement::goIdle</t>
  </si>
  <si>
    <t>./src/procelem.cpp</t>
  </si>
  <si>
    <t>./src/filenamespec.cpp(57):</t>
  </si>
  <si>
    <t>QPF::FileNameSpec::FileNameSpec</t>
  </si>
  <si>
    <t>./src/filenamespec.cpp(62):</t>
  </si>
  <si>
    <t>./src/filenamespec.cpp(67):</t>
  </si>
  <si>
    <t>QPF::FileNameSpec::setFileNameSpec</t>
  </si>
  <si>
    <t>./src/filenamespec.cpp(74):</t>
  </si>
  <si>
    <t>QPF::FileNameSpec::setRegEx</t>
  </si>
  <si>
    <t>./src/filenamespec.cpp(86):</t>
  </si>
  <si>
    <t>QPF::FileNameSpec::setAssignations</t>
  </si>
  <si>
    <t>./src/filenamespec.cpp(123):</t>
  </si>
  <si>
    <t>QPF::FileNameSpec::setProductIdTpl</t>
  </si>
  <si>
    <t>./src/filenamespec.cpp(128):</t>
  </si>
  <si>
    <t>QPF::FileNameSpec::parseFileName</t>
  </si>
  <si>
    <t>./src/filenamespec.cpp(225):</t>
  </si>
  <si>
    <t>QPF::FileNameSpec::buildProductId</t>
  </si>
  <si>
    <t>./src/filenamespec.cpp(233):</t>
  </si>
  <si>
    <t>./src/filenamespec.cpp</t>
  </si>
  <si>
    <t>./src/dbg.cpp(67):</t>
  </si>
  <si>
    <t>showBacktrace</t>
  </si>
  <si>
    <t>./src/dbg.cpp</t>
  </si>
  <si>
    <t>./src/urlhdl.h</t>
  </si>
  <si>
    <t>./src/cfg.h</t>
  </si>
  <si>
    <t>./src/datamng.cpp(72):</t>
  </si>
  <si>
    <t>QPF::DataManager::DataManager</t>
  </si>
  <si>
    <t>./src/datamng.cpp(83):</t>
  </si>
  <si>
    <t>QPF::DataManager::fromRunningToOperational</t>
  </si>
  <si>
    <t>./src/datamng.cpp(91):</t>
  </si>
  <si>
    <t>QPF::DataManager::fromOperationalToRunning</t>
  </si>
  <si>
    <t>./src/datamng.cpp(99):</t>
  </si>
  <si>
    <t>QPF::DataManager::fromRunningToOff</t>
  </si>
  <si>
    <t>./src/datamng.cpp(107):</t>
  </si>
  <si>
    <t>QPF::DataManager::processINDATA</t>
  </si>
  <si>
    <t>./src/datamng.cpp(140):</t>
  </si>
  <si>
    <t>QPF::DataManager::processTASK_PROC</t>
  </si>
  <si>
    <t>./src/datamng.cpp(149):</t>
  </si>
  <si>
    <t>QPF::DataManager::processTASK_RES</t>
  </si>
  <si>
    <t>./src/datamng.cpp(160):</t>
  </si>
  <si>
    <t>QPF::DataManager::initializeDB</t>
  </si>
  <si>
    <t>./src/datamng.cpp(181):</t>
  </si>
  <si>
    <t>QPF::DataManager::saveToDB</t>
  </si>
  <si>
    <t>./src/datamng.cpp(191):</t>
  </si>
  <si>
    <t>QPF::DataManager::saveTaskToDB</t>
  </si>
  <si>
    <t>./src/datamng.cpp(251):</t>
  </si>
  <si>
    <t>QPF::DataManager::saveProductsToDB</t>
  </si>
  <si>
    <t>./src/datamng.cpp(276):</t>
  </si>
  <si>
    <t>QPF::DataManager::archiveDSSnEAS</t>
  </si>
  <si>
    <t>./src/datamng.cpp(365):</t>
  </si>
  <si>
    <t>QPF::DataManager::isProductAvailable</t>
  </si>
  <si>
    <t>./src/datamng.cpp(377):</t>
  </si>
  <si>
    <t>QPF::DataManager::getProductLatest</t>
  </si>
  <si>
    <t>./src/datamng.cpp</t>
  </si>
  <si>
    <t>./src/cfginfo.h</t>
  </si>
  <si>
    <t>./src/procelem.h</t>
  </si>
  <si>
    <t>./src/dbhdlpostgre.h(86):</t>
  </si>
  <si>
    <t>QPF::DBHdlPostgreSQL::~DBHdlPostgreSQL</t>
  </si>
  <si>
    <t>./src/dbhdlpostgre.h</t>
  </si>
  <si>
    <t>./src/evtmng.h</t>
  </si>
  <si>
    <t>./src/taskorc.h</t>
  </si>
  <si>
    <t>./src/logmng.cpp(55):</t>
  </si>
  <si>
    <t>QPF::LogManager::LogManager</t>
  </si>
  <si>
    <t>./src/logmng.cpp(65):</t>
  </si>
  <si>
    <t>QPF::LogManager::processDATA_INFO</t>
  </si>
  <si>
    <t>./src/logmng.cpp(84):</t>
  </si>
  <si>
    <t>QPF::LogManager::execAdditonalLoopTasks</t>
  </si>
  <si>
    <t>./src/logmng.cpp</t>
  </si>
  <si>
    <t>./src/filenamespec.h(105):</t>
  </si>
  <si>
    <t>QPF::FileNameSpec::FileNameComponents::dump</t>
  </si>
  <si>
    <t>./src/filenamespec.h</t>
  </si>
  <si>
    <t>./libcomm/statem.cpp(52):</t>
  </si>
  <si>
    <t>LibComm::StateMachine::transitTo</t>
  </si>
  <si>
    <t>./libcomm/statem.cpp(89):</t>
  </si>
  <si>
    <t>LibComm::StateMachine::afterTransition</t>
  </si>
  <si>
    <t>./libcomm/statem.cpp(98):</t>
  </si>
  <si>
    <t>LibComm::StateMachine::getStateName</t>
  </si>
  <si>
    <t>./libcomm/statem.cpp(106):</t>
  </si>
  <si>
    <t>LibComm::StateMachine::getStateIdx</t>
  </si>
  <si>
    <t>./libcomm/statem.cpp(115):</t>
  </si>
  <si>
    <t>LibComm::StateMachine::defineState</t>
  </si>
  <si>
    <t>./libcomm/statem.cpp(125):</t>
  </si>
  <si>
    <t>LibComm::StateMachine::defineValidTransition</t>
  </si>
  <si>
    <t>./libcomm/statem.cpp</t>
  </si>
  <si>
    <t>./libcomm/commnode.cpp(83):</t>
  </si>
  <si>
    <t>LibComm::CommNode::CommNode</t>
  </si>
  <si>
    <t>./libcomm/commnode.cpp(95):</t>
  </si>
  <si>
    <t>LibComm::CommNode::~CommNode</t>
  </si>
  <si>
    <t>./libcomm/commnode.cpp(103):</t>
  </si>
  <si>
    <t>LibComm::CommNode::dump</t>
  </si>
  <si>
    <t>./libcomm/commnode.cpp(111):</t>
  </si>
  <si>
    <t>LibComm::CommNode::init</t>
  </si>
  <si>
    <t>./libcomm/commnode.cpp(119):</t>
  </si>
  <si>
    <t>LibComm::CommNode::run</t>
  </si>
  <si>
    <t>./libcomm/commnode.cpp(130):</t>
  </si>
  <si>
    <t>LibComm::CommNode::logMsg</t>
  </si>
  <si>
    <t>./libcomm/commnode.cpp(146):</t>
  </si>
  <si>
    <t>LibComm::CommNode::flushLog</t>
  </si>
  <si>
    <t>./libcomm/commnode.cpp(165):</t>
  </si>
  <si>
    <t>LibComm::CommNode::defineValidTransitions</t>
  </si>
  <si>
    <t>./libcomm/commnode.cpp</t>
  </si>
  <si>
    <t>./libcomm/thread.cpp(49):</t>
  </si>
  <si>
    <t>LibComm::Thread::Thread</t>
  </si>
  <si>
    <t>./libcomm/thread.cpp(54):</t>
  </si>
  <si>
    <t>LibComm::Thread::~Thread</t>
  </si>
  <si>
    <t>./libcomm/thread.cpp(58):</t>
  </si>
  <si>
    <t>LibComm::Thread::create</t>
  </si>
  <si>
    <t>./libcomm/thread.cpp(63):</t>
  </si>
  <si>
    <t>LibComm::Thread::stop</t>
  </si>
  <si>
    <t>./libcomm/thread.cpp(70):</t>
  </si>
  <si>
    <t>LibComm::Thread::wait</t>
  </si>
  <si>
    <t>./libcomm/thread.cpp(76):</t>
  </si>
  <si>
    <t>LibComm::Thread::getThreadStatus</t>
  </si>
  <si>
    <t>./libcomm/thread.cpp(84):</t>
  </si>
  <si>
    <t>LibComm::Thread::getGlobalStatus</t>
  </si>
  <si>
    <t>./libcomm/thread.cpp(92):</t>
  </si>
  <si>
    <t>LibComm::Thread::bootstrap</t>
  </si>
  <si>
    <t>./libcomm/thread.cpp(103):</t>
  </si>
  <si>
    <t>LibComm::Thread::spawn</t>
  </si>
  <si>
    <t>./libcomm/thread.cpp</t>
  </si>
  <si>
    <t>./libcomm/counter.h</t>
  </si>
  <si>
    <t>./libcomm/r2rpeer.cpp(61):</t>
  </si>
  <si>
    <t>LibComm::dumpDebugInfo</t>
  </si>
  <si>
    <t>./libcomm/r2rpeer.cpp(104):</t>
  </si>
  <si>
    <t>LibComm::Router2RouterPeer::Router2RouterPeer</t>
  </si>
  <si>
    <t>./libcomm/r2rpeer.cpp(117):</t>
  </si>
  <si>
    <t>LibComm::Router2RouterPeer::~Router2RouterPeer</t>
  </si>
  <si>
    <t>./libcomm/r2rpeer.cpp(126):</t>
  </si>
  <si>
    <t>LibComm::Router2RouterPeer::addPeer</t>
  </si>
  <si>
    <t>./libcomm/r2rpeer.cpp(146):</t>
  </si>
  <si>
    <t>LibComm::Router2RouterPeer::selfPeer</t>
  </si>
  <si>
    <t>./libcomm/r2rpeer.cpp(155):</t>
  </si>
  <si>
    <t>LibComm::Router2RouterPeer::isPeer</t>
  </si>
  <si>
    <t>./libcomm/r2rpeer.cpp(167):</t>
  </si>
  <si>
    <t>LibComm::Router2RouterPeer::broadcast</t>
  </si>
  <si>
    <t>./libcomm/r2rpeer.cpp(193):</t>
  </si>
  <si>
    <t>LibComm::Router2RouterPeer::setTransmissionToPeer</t>
  </si>
  <si>
    <t>./libcomm/r2rpeer.cpp(207):</t>
  </si>
  <si>
    <t>./libcomm/r2rpeer.cpp(240):</t>
  </si>
  <si>
    <t>LibComm::Router2RouterPeer::getNewTransmission</t>
  </si>
  <si>
    <t>./libcomm/r2rpeer.cpp(260):</t>
  </si>
  <si>
    <t>LibComm::Router2RouterPeer::thereArePendingTransmissions</t>
  </si>
  <si>
    <t>./libcomm/r2rpeer.cpp(269):</t>
  </si>
  <si>
    <t>LibComm::Router2RouterPeer::storeAtBuffer</t>
  </si>
  <si>
    <t>./libcomm/r2rpeer.cpp(281):</t>
  </si>
  <si>
    <t>LibComm::Router2RouterPeer::buildPeerMsg</t>
  </si>
  <si>
    <t>./libcomm/r2rpeer.cpp(296):</t>
  </si>
  <si>
    <t>LibComm::Router2RouterPeer::dump</t>
  </si>
  <si>
    <t>./libcomm/r2rpeer.cpp(303):</t>
  </si>
  <si>
    <t>LibComm::Router2RouterPeer::deactivateCommunications</t>
  </si>
  <si>
    <t>./libcomm/r2rpeer.cpp(311):</t>
  </si>
  <si>
    <t>LibComm::Router2RouterPeer::waitForStartSignal</t>
  </si>
  <si>
    <t>./libcomm/r2rpeer.cpp(319):</t>
  </si>
  <si>
    <t>LibComm::Router2RouterPeer::emitStartSignal</t>
  </si>
  <si>
    <t>./libcomm/r2rpeer.cpp(328):</t>
  </si>
  <si>
    <t>LibComm::Router2RouterPeer::startSignalReceived</t>
  </si>
  <si>
    <t>./libcomm/r2rpeer.cpp(346):</t>
  </si>
  <si>
    <t>LibComm::Router2RouterPeer::establishCommunications</t>
  </si>
  <si>
    <t>./libcomm/r2rpeer.cpp(376):</t>
  </si>
  <si>
    <t>LibComm::Router2RouterPeer::launchTransmissionsHandler</t>
  </si>
  <si>
    <t>./libcomm/r2rpeer.cpp(387):</t>
  </si>
  <si>
    <t>LibComm::Router2RouterPeer::transmissionsHandler</t>
  </si>
  <si>
    <t>./libcomm/r2rpeer.cpp(641):</t>
  </si>
  <si>
    <t>LibComm::Router2RouterPeer::setClock</t>
  </si>
  <si>
    <t>./libcomm/r2rpeer.cpp(659):</t>
  </si>
  <si>
    <t>LibComm::Router2RouterPeer::setDebugInfo</t>
  </si>
  <si>
    <t>./libcomm/r2rpeer.cpp(668):</t>
  </si>
  <si>
    <t>LibComm::Router2RouterPeer::getDebugInfo</t>
  </si>
  <si>
    <t>./libcomm/r2rpeer.cpp(677):</t>
  </si>
  <si>
    <t>LibComm::Router2RouterPeer::dumpMsgStats</t>
  </si>
  <si>
    <t>./libcomm/r2rpeer.cpp</t>
  </si>
  <si>
    <t>./libcomm/statem.h(88):</t>
  </si>
  <si>
    <t>LibComm::StateMachine::StateMachine</t>
  </si>
  <si>
    <t>./libcomm/statem.h(94):</t>
  </si>
  <si>
    <t>LibComm::StateMachine::~StateMachine</t>
  </si>
  <si>
    <t>./libcomm/statem.h</t>
  </si>
  <si>
    <t>./libcomm/tools.cpp(57):</t>
  </si>
  <si>
    <t>LibComm::max</t>
  </si>
  <si>
    <t>./libcomm/tools.cpp(60):</t>
  </si>
  <si>
    <t>LibComm::min</t>
  </si>
  <si>
    <t>./libcomm/tools.cpp(68):</t>
  </si>
  <si>
    <t>LibComm::waitForHeartBeat</t>
  </si>
  <si>
    <t>./libcomm/tools.cpp(84):</t>
  </si>
  <si>
    <t>LibComm::split</t>
  </si>
  <si>
    <t>./libcomm/tools.cpp(100):</t>
  </si>
  <si>
    <t>./libcomm/tools.cpp(112):</t>
  </si>
  <si>
    <t>LibComm::join</t>
  </si>
  <si>
    <t>./libcomm/tools.cpp(136):</t>
  </si>
  <si>
    <t>LibComm::replaceAll</t>
  </si>
  <si>
    <t>./libcomm/tools.cpp(150):</t>
  </si>
  <si>
    <t>LibComm::getYMD</t>
  </si>
  <si>
    <t>./libcomm/tools.cpp(161):</t>
  </si>
  <si>
    <t>LibComm::timeTag</t>
  </si>
  <si>
    <t>./libcomm/tools.cpp(178):</t>
  </si>
  <si>
    <t>LibComm::sessionTag</t>
  </si>
  <si>
    <t>./libcomm/tools.cpp(189):</t>
  </si>
  <si>
    <t>LibComm::setSessionTag</t>
  </si>
  <si>
    <t>./libcomm/tools.cpp(198):</t>
  </si>
  <si>
    <t>LibComm::preciseTimeTag</t>
  </si>
  <si>
    <t>./libcomm/tools.cpp(221):</t>
  </si>
  <si>
    <t>LibComm::tagToTimestamp</t>
  </si>
  <si>
    <t>./libcomm/tools.cpp(236):</t>
  </si>
  <si>
    <t>LibComm::waitUntilNextSecond</t>
  </si>
  <si>
    <t>./libcomm/tools.cpp(251):</t>
  </si>
  <si>
    <t>LibComm::getLoadAvgs</t>
  </si>
  <si>
    <t>./libcomm/tools.cpp(262):</t>
  </si>
  <si>
    <t>LibComm::getUptime</t>
  </si>
  <si>
    <t>./libcomm/tools.cpp(274):</t>
  </si>
  <si>
    <t>LibComm::scanMemoryInfo</t>
  </si>
  <si>
    <t>./libcomm/tools.cpp(317):</t>
  </si>
  <si>
    <t>LibComm::scanCPUTime</t>
  </si>
  <si>
    <t>./libcomm/tools.cpp(403):</t>
  </si>
  <si>
    <t>LibComm::SysInfo::update</t>
  </si>
  <si>
    <t>./libcomm/tools.cpp(453):</t>
  </si>
  <si>
    <t>LibComm::SysInfo::computeStats</t>
  </si>
  <si>
    <t>./libcomm/tools.cpp</t>
  </si>
  <si>
    <t>./libcomm/tools.h(84):</t>
  </si>
  <si>
    <t>LibComm::toStr</t>
  </si>
  <si>
    <t>./libcomm/tools.h(103):</t>
  </si>
  <si>
    <t>LibComm::strTo</t>
  </si>
  <si>
    <t>./libcomm/tools.h(291):</t>
  </si>
  <si>
    <t>LibComm::SysInfo::SysInfo</t>
  </si>
  <si>
    <t>./libcomm/tools.h</t>
  </si>
  <si>
    <t>./libcomm/version.h</t>
  </si>
  <si>
    <t>./libcomm/thread.h</t>
  </si>
  <si>
    <t>./libcomm/commnode.h(119):</t>
  </si>
  <si>
    <t>LibComm::CommNode::Property</t>
  </si>
  <si>
    <t>./libcomm/commnode.h</t>
  </si>
  <si>
    <t>./libcomm/common.h</t>
  </si>
  <si>
    <t>./libcomm/propdef.h</t>
  </si>
  <si>
    <t>./libcomm/r2rpeer.h(123):</t>
  </si>
  <si>
    <t>LibComm::Router2RouterPeer::PeerMessage::PeerMessage</t>
  </si>
  <si>
    <t>./libcomm/r2rpeer.h(125):</t>
  </si>
  <si>
    <t>LibComm::Router2RouterPeer::PeerMessage::size</t>
  </si>
  <si>
    <t>./libcomm/r2rpeer.h(126):</t>
  </si>
  <si>
    <t>LibComm::Router2RouterPeer::PeerMessage::clear</t>
  </si>
  <si>
    <t>./libcomm/r2rpeer.h(128):</t>
  </si>
  <si>
    <t>LibComm::Router2RouterPeer::PeerMessage::push_back</t>
  </si>
  <si>
    <t>./libcomm/r2rpeer.h(130):</t>
  </si>
  <si>
    <t>LibComm::Router2RouterPeer::PeerMessage::at</t>
  </si>
  <si>
    <t>./libcomm/r2rpeer.h(131):</t>
  </si>
  <si>
    <t>./libcomm/r2rpeer.h(133):</t>
  </si>
  <si>
    <t>LibComm::Router2RouterPeer::PeerMessage::operator[]</t>
  </si>
  <si>
    <t>./libcomm/r2rpeer.h(134):</t>
  </si>
  <si>
    <t>./libcomm/r2rpeer.h(136):</t>
  </si>
  <si>
    <t>LibComm::Router2RouterPeer::PeerMessage::peer</t>
  </si>
  <si>
    <t>./libcomm/r2rpeer.h(137):</t>
  </si>
  <si>
    <t>LibComm::Router2RouterPeer::PeerMessage::type</t>
  </si>
  <si>
    <t>./libcomm/r2rpeer.h(141):</t>
  </si>
  <si>
    <t>LibComm::Router2RouterPeer::PeerMessage::content</t>
  </si>
  <si>
    <t>./libcomm/r2rpeer.h(142):</t>
  </si>
  <si>
    <t>LibComm::Router2RouterPeer::PeerMessage::isAck</t>
  </si>
  <si>
    <t>./libcomm/r2rpeer.h(143):</t>
  </si>
  <si>
    <t>LibComm::Router2RouterPeer::PeerMessage::ackRqsted</t>
  </si>
  <si>
    <t>./libcomm/r2rpeer.h(174):</t>
  </si>
  <si>
    <t>LibComm::Router2RouterPeer::MsgStats::MsgStats</t>
  </si>
  <si>
    <t>./libcomm/r2rpeer.h</t>
  </si>
  <si>
    <t>./libcomm/error.h</t>
  </si>
  <si>
    <t>./libcomm/log.h(259):</t>
  </si>
  <si>
    <t>LibComm::Log::Log</t>
  </si>
  <si>
    <t>./libcomm/log.h(264):</t>
  </si>
  <si>
    <t>LibComm::Log::operator=</t>
  </si>
  <si>
    <t>./libcomm/log.h</t>
  </si>
  <si>
    <t>./libcomm/counter.cpp(55):</t>
  </si>
  <si>
    <t>LibComm::Counter::Counter</t>
  </si>
  <si>
    <t>./libcomm/counter.cpp(68):</t>
  </si>
  <si>
    <t>LibComm::Counter::reset</t>
  </si>
  <si>
    <t>./libcomm/counter.cpp(77):</t>
  </si>
  <si>
    <t>LibComm::Counter::incr</t>
  </si>
  <si>
    <t>./libcomm/counter.cpp(87):</t>
  </si>
  <si>
    <t>LibComm::Counter::decr</t>
  </si>
  <si>
    <t>./libcomm/counter.cpp(97):</t>
  </si>
  <si>
    <t>LibComm::Counter::encode</t>
  </si>
  <si>
    <t>./libcomm/counter.cpp(113):</t>
  </si>
  <si>
    <t>LibComm::Counter::decode</t>
  </si>
  <si>
    <t>./libcomm/counter.cpp(128):</t>
  </si>
  <si>
    <t>LibComm::Counter::getValue</t>
  </si>
  <si>
    <t>./libcomm/counter.cpp(137):</t>
  </si>
  <si>
    <t>LibComm::Counter::setValue</t>
  </si>
  <si>
    <t>./libcomm/counter.cpp(146):</t>
  </si>
  <si>
    <t>LibComm::Counter::getString</t>
  </si>
  <si>
    <t>./libcomm/counter.cpp(156):</t>
  </si>
  <si>
    <t>LibComm::Counter::setString</t>
  </si>
  <si>
    <t>./libcomm/counter.cpp(166):</t>
  </si>
  <si>
    <t>LibComm::Counter::toFields</t>
  </si>
  <si>
    <t>./libcomm/counter.cpp</t>
  </si>
  <si>
    <t>./libcomm/log.cpp(79):</t>
  </si>
  <si>
    <t>./libcomm/log.cpp(87):</t>
  </si>
  <si>
    <t>LibComm::Log::~Log</t>
  </si>
  <si>
    <t>./libcomm/log.cpp(95):</t>
  </si>
  <si>
    <t>LibComm::Log::log</t>
  </si>
  <si>
    <t>./libcomm/log.cpp(148):</t>
  </si>
  <si>
    <t>LibComm::Log::getLastLogMsgs</t>
  </si>
  <si>
    <t>./libcomm/log.cpp(161):</t>
  </si>
  <si>
    <t>LibComm::Log::getTimeTag</t>
  </si>
  <si>
    <t>./libcomm/log.cpp(204):</t>
  </si>
  <si>
    <t>LibComm::Log::setQuietExit</t>
  </si>
  <si>
    <t>./libcomm/log.cpp(213):</t>
  </si>
  <si>
    <t>LibComm::Log::defineLogSystem</t>
  </si>
  <si>
    <t>./libcomm/log.cpp(242):</t>
  </si>
  <si>
    <t>LibComm::Log::getLogFileName</t>
  </si>
  <si>
    <t>./libcomm/log.cpp(254):</t>
  </si>
  <si>
    <t>LibComm::Log::getRemoteLogFileName</t>
  </si>
  <si>
    <t>./libcomm/log.cpp(263):</t>
  </si>
  <si>
    <t>LibComm::Log::defineSizeOfLogBuffer</t>
  </si>
  <si>
    <t>./libcomm/log.cpp(273):</t>
  </si>
  <si>
    <t>LibComm::Log::closeLogStreams</t>
  </si>
  <si>
    <t>./libcomm/log.cpp(291):</t>
  </si>
  <si>
    <t>LibComm::Log::setConsoleOutput</t>
  </si>
  <si>
    <t>./libcomm/log.cpp(300):</t>
  </si>
  <si>
    <t>LibComm::Log::setLogBaseDir</t>
  </si>
  <si>
    <t>./libcomm/log.cpp(309):</t>
  </si>
  <si>
    <t>LibComm::Log::getLogBaseDir</t>
  </si>
  <si>
    <t>./libcomm/log.cpp(321):</t>
  </si>
  <si>
    <t>LibComm::Log::setMinLogLevel</t>
  </si>
  <si>
    <t>./libcomm/log.cpp(333):</t>
  </si>
  <si>
    <t>LibComm::Log::getMinLogLevel</t>
  </si>
  <si>
    <t>./libcomm/log.cpp(343):</t>
  </si>
  <si>
    <t>LibComm::showBacktrace</t>
  </si>
  <si>
    <t>./libcomm/log.cpp</t>
  </si>
  <si>
    <t>./sdc/sdc.h</t>
  </si>
  <si>
    <t>./sdc/dict.cpp(13):</t>
  </si>
  <si>
    <t>SDC::Dict::Dict</t>
  </si>
  <si>
    <t>./sdc/dict.cpp(15):</t>
  </si>
  <si>
    <t>SDC::Dict::~Dict</t>
  </si>
  <si>
    <t>./sdc/dict.cpp(17):</t>
  </si>
  <si>
    <t>SDC::Dict::dump</t>
  </si>
  <si>
    <t>./sdc/dict.cpp(30):</t>
  </si>
  <si>
    <t>SDC::Dict::has</t>
  </si>
  <si>
    <t>./sdc/dict.cpp</t>
  </si>
  <si>
    <t>./sdc/valueio.h(16):</t>
  </si>
  <si>
    <t>SDC::ValueIO::ValueIO</t>
  </si>
  <si>
    <t>./sdc/valueio.h(17):</t>
  </si>
  <si>
    <t>SDC::ValueIO::~ValueIO</t>
  </si>
  <si>
    <t>./sdc/valueio.h</t>
  </si>
  <si>
    <t>./sdc/array.cpp(13):</t>
  </si>
  <si>
    <t>SDC::Array::Array</t>
  </si>
  <si>
    <t>./sdc/array.cpp(15):</t>
  </si>
  <si>
    <t>SDC::Array::~Array</t>
  </si>
  <si>
    <t>./sdc/array.cpp(17):</t>
  </si>
  <si>
    <t>SDC::Array::dump</t>
  </si>
  <si>
    <t>./sdc/array.cpp</t>
  </si>
  <si>
    <t>./sdc/dict.h(32):</t>
  </si>
  <si>
    <t>SDC::Dict::operator&lt;&lt;</t>
  </si>
  <si>
    <t>./sdc/dict.h</t>
  </si>
  <si>
    <t>./sdc/value.cpp(19):</t>
  </si>
  <si>
    <t>SDC::Value::Value</t>
  </si>
  <si>
    <t>./sdc/value.cpp(21):</t>
  </si>
  <si>
    <t>./sdc/value.cpp(22):</t>
  </si>
  <si>
    <t>./sdc/value.cpp(23):</t>
  </si>
  <si>
    <t>./sdc/value.cpp(24):</t>
  </si>
  <si>
    <t>./sdc/value.cpp(25):</t>
  </si>
  <si>
    <t>./sdc/value.cpp(26):</t>
  </si>
  <si>
    <t>./sdc/value.cpp(27):</t>
  </si>
  <si>
    <t>./sdc/value.cpp(28):</t>
  </si>
  <si>
    <t>./sdc/value.cpp(30):</t>
  </si>
  <si>
    <t>SDC::Value::~Value</t>
  </si>
  <si>
    <t>./sdc/value.cpp(32):</t>
  </si>
  <si>
    <t>SDC::Value::clear</t>
  </si>
  <si>
    <t>./sdc/value.cpp(44):</t>
  </si>
  <si>
    <t>SDC::Value::set</t>
  </si>
  <si>
    <t>./sdc/value.cpp(50):</t>
  </si>
  <si>
    <t>./sdc/value.cpp(56):</t>
  </si>
  <si>
    <t>./sdc/value.cpp(62):</t>
  </si>
  <si>
    <t>./sdc/value.cpp(68):</t>
  </si>
  <si>
    <t>./sdc/value.cpp(74):</t>
  </si>
  <si>
    <t>./sdc/value.cpp(80):</t>
  </si>
  <si>
    <t>./sdc/value.cpp(107):</t>
  </si>
  <si>
    <t>./sdc/value.cpp(113):</t>
  </si>
  <si>
    <t>SDC::Value::type</t>
  </si>
  <si>
    <t>./sdc/value.cpp(114):</t>
  </si>
  <si>
    <t>SDC::Value::setType</t>
  </si>
  <si>
    <t>./sdc/value.cpp(143):</t>
  </si>
  <si>
    <t>SDC::Value::getData</t>
  </si>
  <si>
    <t>./sdc/value.cpp(145):</t>
  </si>
  <si>
    <t>SDC::Value::getSizeOfData</t>
  </si>
  <si>
    <t>./sdc/value.cpp(173):</t>
  </si>
  <si>
    <t>SDC::Value::operator=</t>
  </si>
  <si>
    <t>./sdc/value.cpp(178):</t>
  </si>
  <si>
    <t>./sdc/value.cpp(183):</t>
  </si>
  <si>
    <t>./sdc/value.cpp(188):</t>
  </si>
  <si>
    <t>./sdc/value.cpp(193):</t>
  </si>
  <si>
    <t>./sdc/value.cpp(198):</t>
  </si>
  <si>
    <t>./sdc/value.cpp(203):</t>
  </si>
  <si>
    <t>./sdc/value.cpp(208):</t>
  </si>
  <si>
    <t>./sdc/value.cpp(213):</t>
  </si>
  <si>
    <t>./sdc/value.cpp(218):</t>
  </si>
  <si>
    <t>./sdc/value.cpp(224):</t>
  </si>
  <si>
    <t>SDC::Value::operator&lt;&lt;</t>
  </si>
  <si>
    <t>./sdc/value.cpp(231):</t>
  </si>
  <si>
    <t>./sdc/value.cpp(238):</t>
  </si>
  <si>
    <t>./sdc/value.cpp(245):</t>
  </si>
  <si>
    <t>./sdc/value.cpp(254):</t>
  </si>
  <si>
    <t>SDC::Value::asBool</t>
  </si>
  <si>
    <t>./sdc/value.cpp(255):</t>
  </si>
  <si>
    <t>SDC::Value::asInt</t>
  </si>
  <si>
    <t>./sdc/value.cpp(256):</t>
  </si>
  <si>
    <t>SDC::Value::asDbl</t>
  </si>
  <si>
    <t>./sdc/value.cpp(257):</t>
  </si>
  <si>
    <t>SDC::Value::asString</t>
  </si>
  <si>
    <t>./sdc/value.cpp(258):</t>
  </si>
  <si>
    <t>SDC::Value::asArray</t>
  </si>
  <si>
    <t>./sdc/value.cpp(259):</t>
  </si>
  <si>
    <t>SDC::Value::asDict</t>
  </si>
  <si>
    <t>./sdc/value.cpp(261):</t>
  </si>
  <si>
    <t>./sdc/value.cpp(262):</t>
  </si>
  <si>
    <t>./sdc/value.cpp(263):</t>
  </si>
  <si>
    <t>./sdc/value.cpp(265):</t>
  </si>
  <si>
    <t>SDC::Value::isBool</t>
  </si>
  <si>
    <t>./sdc/value.cpp(266):</t>
  </si>
  <si>
    <t>SDC::Value::isInt</t>
  </si>
  <si>
    <t>./sdc/value.cpp(267):</t>
  </si>
  <si>
    <t>SDC::Value::isDbl</t>
  </si>
  <si>
    <t>./sdc/value.cpp(268):</t>
  </si>
  <si>
    <t>SDC::Value::isStr</t>
  </si>
  <si>
    <t>./sdc/value.cpp(269):</t>
  </si>
  <si>
    <t>SDC::Value::isArray</t>
  </si>
  <si>
    <t>./sdc/value.cpp(270):</t>
  </si>
  <si>
    <t>SDC::Value::isDict</t>
  </si>
  <si>
    <t>./sdc/value.cpp(272):</t>
  </si>
  <si>
    <t>SDC::Value::isNull</t>
  </si>
  <si>
    <t>./sdc/value.cpp(274):</t>
  </si>
  <si>
    <t>SDC::Value::operator[]</t>
  </si>
  <si>
    <t>./sdc/value.cpp(282):</t>
  </si>
  <si>
    <t>./sdc/value.cpp(288):</t>
  </si>
  <si>
    <t>./sdc/value.cpp(301):</t>
  </si>
  <si>
    <t>SDC::Value::size</t>
  </si>
  <si>
    <t>./sdc/value.cpp(312):</t>
  </si>
  <si>
    <t>SDC::Value::begin</t>
  </si>
  <si>
    <t>./sdc/value.cpp(319):</t>
  </si>
  <si>
    <t>SDC::Value::end</t>
  </si>
  <si>
    <t>./sdc/value.cpp(326):</t>
  </si>
  <si>
    <t>SDC::Value::dump</t>
  </si>
  <si>
    <t>./sdc/value.cpp(352):</t>
  </si>
  <si>
    <t>SDC::Value::readFrom</t>
  </si>
  <si>
    <t>./sdc/value.cpp(359):</t>
  </si>
  <si>
    <t>SDC::Value::saveTo</t>
  </si>
  <si>
    <t>./sdc/value.cpp(366):</t>
  </si>
  <si>
    <t>SDC::Value::deserialize</t>
  </si>
  <si>
    <t>./sdc/value.cpp(373):</t>
  </si>
  <si>
    <t>SDC::Value::serialize</t>
  </si>
  <si>
    <t>./sdc/value.cpp(382):</t>
  </si>
  <si>
    <t>SDC::Value::asSerialized</t>
  </si>
  <si>
    <t>./sdc/value.cpp(389):</t>
  </si>
  <si>
    <t>SDC::Value::prettyFormat</t>
  </si>
  <si>
    <t>./sdc/value.cpp(429):</t>
  </si>
  <si>
    <t>SDC::operator</t>
  </si>
  <si>
    <t>./sdc/value.cpp(430):</t>
  </si>
  <si>
    <t>./sdc/value.cpp(435):</t>
  </si>
  <si>
    <t>./sdc/value.cpp(436):</t>
  </si>
  <si>
    <t>./sdc/value.cpp(441):</t>
  </si>
  <si>
    <t>./sdc/value.cpp(442):</t>
  </si>
  <si>
    <t>./sdc/value.cpp(447):</t>
  </si>
  <si>
    <t>./sdc/value.cpp(448):</t>
  </si>
  <si>
    <t>./sdc/value.cpp(453):</t>
  </si>
  <si>
    <t>./sdc/value.cpp(454):</t>
  </si>
  <si>
    <t>./sdc/value.cpp(461):</t>
  </si>
  <si>
    <t>./sdc/value.cpp(462):</t>
  </si>
  <si>
    <t>./sdc/value.cpp(469):</t>
  </si>
  <si>
    <t>./sdc/value.cpp(470):</t>
  </si>
  <si>
    <t>./sdc/value.cpp(498):</t>
  </si>
  <si>
    <t>SDC::Value::setDefaultType</t>
  </si>
  <si>
    <t>./sdc/value.cpp</t>
  </si>
  <si>
    <t>./sdc/value.h(112):</t>
  </si>
  <si>
    <t>./sdc/value.h</t>
  </si>
  <si>
    <t>./sdc/array.h(29):</t>
  </si>
  <si>
    <t>SDC::Array::operator&lt;&lt;</t>
  </si>
  <si>
    <t>./sdc/array.h</t>
  </si>
  <si>
    <t>./sdc/valueiojsoncpp.h(18):</t>
  </si>
  <si>
    <t>SDC::ValueIOJsonCpp::ValueIOJsonCpp</t>
  </si>
  <si>
    <t>./sdc/valueiojsoncpp.h(19):</t>
  </si>
  <si>
    <t>SDC::ValueIOJsonCpp::~ValueIOJsonCpp</t>
  </si>
  <si>
    <t>./sdc/valueiojsoncpp.h</t>
  </si>
  <si>
    <t>./sdc/valueiojsoncpp.cpp(20):</t>
  </si>
  <si>
    <t>SDC::ValueIOJsonCpp::readFrom</t>
  </si>
  <si>
    <t>./sdc/valueiojsoncpp.cpp(36):</t>
  </si>
  <si>
    <t>SDC::ValueIOJsonCpp::saveTo</t>
  </si>
  <si>
    <t>./sdc/valueiojsoncpp.cpp(49):</t>
  </si>
  <si>
    <t>SDC::ValueIOJsonCpp::deserialize</t>
  </si>
  <si>
    <t>./sdc/valueiojsoncpp.cpp(57):</t>
  </si>
  <si>
    <t>SDC::ValueIOJsonCpp::serialize</t>
  </si>
  <si>
    <t>./sdc/valueiojsoncpp.cpp(65):</t>
  </si>
  <si>
    <t>SDC::ValueIOJsonCpp::importData</t>
  </si>
  <si>
    <t>./sdc/valueiojsoncpp.cpp(101):</t>
  </si>
  <si>
    <t>SDC::ValueIOJsonCpp::exportData</t>
  </si>
  <si>
    <t>./sdc/valueiojsoncpp.cpp</t>
  </si>
  <si>
    <t>./qpf/deployer.h</t>
  </si>
  <si>
    <t>./qpf/init.h</t>
  </si>
  <si>
    <t>./qpf/main.cpp(41):</t>
  </si>
  <si>
    <t>./qpf/main.cpp</t>
  </si>
  <si>
    <t>./qpf/deployer.cpp(61):</t>
  </si>
  <si>
    <t>./qpf/deployer.cpp(86):</t>
  </si>
  <si>
    <t>./qpf/deployer.cpp(99):</t>
  </si>
  <si>
    <t>./qpf/deployer.cpp(121):</t>
  </si>
  <si>
    <t>./qpf/deployer.cpp(175):</t>
  </si>
  <si>
    <t>./qpf/deployer.cpp(209):</t>
  </si>
  <si>
    <t>./qpf/deployer.cpp(246):</t>
  </si>
  <si>
    <t>./qpf/deployer.cpp(268):</t>
  </si>
  <si>
    <t>./qpf/deployer.cpp(281):</t>
  </si>
  <si>
    <t>./qpf/deployer.cpp(292):</t>
  </si>
  <si>
    <t>QPF::Deployer::waitingForGoAhead</t>
  </si>
  <si>
    <t>./qpf/deployer.cpp(303):</t>
  </si>
  <si>
    <t>./qpf/deployer.cpp(311):</t>
  </si>
  <si>
    <t>./qpf/deployer.cpp</t>
  </si>
  <si>
    <t>Modified McCabe CC</t>
  </si>
  <si>
    <t>Traditional McCabe CC</t>
  </si>
  <si>
    <t>Statements per function</t>
  </si>
  <si>
    <t>First Line of Function</t>
  </si>
  <si>
    <t>Num.Of Lines per fuinction</t>
  </si>
  <si>
    <t>Function</t>
  </si>
  <si>
    <t>Filename</t>
  </si>
  <si>
    <t>N</t>
  </si>
  <si>
    <t>CC</t>
  </si>
  <si>
    <t>Bin</t>
  </si>
  <si>
    <t>More</t>
  </si>
  <si>
    <t>Frequency</t>
  </si>
  <si>
    <t>Cumulative %</t>
  </si>
  <si>
    <t>FILENAME</t>
  </si>
  <si>
    <t>TOTAL</t>
  </si>
  <si>
    <t>NCSL</t>
  </si>
  <si>
    <t>CSL</t>
  </si>
  <si>
    <t>%CSL</t>
  </si>
  <si>
    <t>%NCSL</t>
  </si>
  <si>
    <t>NLOC/FUN</t>
  </si>
  <si>
    <t>McCabe CC Max:</t>
  </si>
  <si>
    <t>NLOC/Fun Max:</t>
  </si>
  <si>
    <t>NLOC/File</t>
  </si>
  <si>
    <t>Max. NLOC/File:</t>
  </si>
  <si>
    <t>Total NLOC:</t>
  </si>
  <si>
    <t>file</t>
  </si>
  <si>
    <t>function</t>
  </si>
  <si>
    <t>existsDir</t>
  </si>
  <si>
    <t>removeOldFiles</t>
  </si>
  <si>
    <t>waitingForGoAhead</t>
  </si>
  <si>
    <t>fexists</t>
  </si>
  <si>
    <t>cleanUp</t>
  </si>
  <si>
    <t>start</t>
  </si>
  <si>
    <t>launchPeerNodes</t>
  </si>
  <si>
    <t>readConfig</t>
  </si>
  <si>
    <t>processCmdLineOpts</t>
  </si>
  <si>
    <t>run</t>
  </si>
  <si>
    <t>~Deployer</t>
  </si>
  <si>
    <t>Deployer</t>
  </si>
  <si>
    <t>namespace</t>
  </si>
  <si>
    <t>QPF</t>
  </si>
  <si>
    <t>global</t>
  </si>
  <si>
    <t>__global__</t>
  </si>
  <si>
    <t>class</t>
  </si>
  <si>
    <t>exportData</t>
  </si>
  <si>
    <t>importData</t>
  </si>
  <si>
    <t>serialize</t>
  </si>
  <si>
    <t>deserialize</t>
  </si>
  <si>
    <t>saveTo</t>
  </si>
  <si>
    <t>readFrom</t>
  </si>
  <si>
    <t>SDC</t>
  </si>
  <si>
    <t>~ValueIOJsonCpp</t>
  </si>
  <si>
    <t>ValueIOJsonCpp</t>
  </si>
  <si>
    <t>operator&lt;&lt;</t>
  </si>
  <si>
    <t>Array</t>
  </si>
  <si>
    <t>Value</t>
  </si>
  <si>
    <t>setDefaultType</t>
  </si>
  <si>
    <t>operator==</t>
  </si>
  <si>
    <t>operator!=</t>
  </si>
  <si>
    <t>prettyFormat</t>
  </si>
  <si>
    <t>asSerialized</t>
  </si>
  <si>
    <t>dump</t>
  </si>
  <si>
    <t>end</t>
  </si>
  <si>
    <t>begin</t>
  </si>
  <si>
    <t>size</t>
  </si>
  <si>
    <t>operator[]</t>
  </si>
  <si>
    <t>isNull</t>
  </si>
  <si>
    <t>isDict</t>
  </si>
  <si>
    <t>isArray</t>
  </si>
  <si>
    <t>isStr</t>
  </si>
  <si>
    <t>isDbl</t>
  </si>
  <si>
    <t>isInt</t>
  </si>
  <si>
    <t>isBool</t>
  </si>
  <si>
    <t>asDict</t>
  </si>
  <si>
    <t>asArray</t>
  </si>
  <si>
    <t>asString</t>
  </si>
  <si>
    <t>asDbl</t>
  </si>
  <si>
    <t>asInt</t>
  </si>
  <si>
    <t>asBool</t>
  </si>
  <si>
    <t>operator=</t>
  </si>
  <si>
    <t>getSizeOfData</t>
  </si>
  <si>
    <t>getData</t>
  </si>
  <si>
    <t>setType</t>
  </si>
  <si>
    <t>type</t>
  </si>
  <si>
    <t>set</t>
  </si>
  <si>
    <t>clear</t>
  </si>
  <si>
    <t>~Value</t>
  </si>
  <si>
    <t>Dict</t>
  </si>
  <si>
    <t>~Array</t>
  </si>
  <si>
    <t>~ValueIO</t>
  </si>
  <si>
    <t>ValueIO</t>
  </si>
  <si>
    <t>has</t>
  </si>
  <si>
    <t>~Dict</t>
  </si>
  <si>
    <t>getMinLogLevel</t>
  </si>
  <si>
    <t>setMinLogLevel</t>
  </si>
  <si>
    <t>getLogBaseDir</t>
  </si>
  <si>
    <t>setLogBaseDir</t>
  </si>
  <si>
    <t>setConsoleOutput</t>
  </si>
  <si>
    <t>closeLogStreams</t>
  </si>
  <si>
    <t>defineSizeOfLogBuffer</t>
  </si>
  <si>
    <t>getRemoteLogFileName</t>
  </si>
  <si>
    <t>getLogFileName</t>
  </si>
  <si>
    <t>defineLogSystem</t>
  </si>
  <si>
    <t>setQuietExit</t>
  </si>
  <si>
    <t>getTimeTag</t>
  </si>
  <si>
    <t>getLastLogMsgs</t>
  </si>
  <si>
    <t>log</t>
  </si>
  <si>
    <t>~Log</t>
  </si>
  <si>
    <t>Log</t>
  </si>
  <si>
    <t>LibComm</t>
  </si>
  <si>
    <t>toFields</t>
  </si>
  <si>
    <t>setString</t>
  </si>
  <si>
    <t>getString</t>
  </si>
  <si>
    <t>setValue</t>
  </si>
  <si>
    <t>getValue</t>
  </si>
  <si>
    <t>decode</t>
  </si>
  <si>
    <t>encode</t>
  </si>
  <si>
    <t>decr</t>
  </si>
  <si>
    <t>incr</t>
  </si>
  <si>
    <t>reset</t>
  </si>
  <si>
    <t>Counter</t>
  </si>
  <si>
    <t>struct</t>
  </si>
  <si>
    <t>AckInfo</t>
  </si>
  <si>
    <t>MsgStats</t>
  </si>
  <si>
    <t>ackRqsted</t>
  </si>
  <si>
    <t>isAck</t>
  </si>
  <si>
    <t>content</t>
  </si>
  <si>
    <t>peer</t>
  </si>
  <si>
    <t>at</t>
  </si>
  <si>
    <t>push_back</t>
  </si>
  <si>
    <t>PeerMessage</t>
  </si>
  <si>
    <t>Peer</t>
  </si>
  <si>
    <t>Router2RouterPeer</t>
  </si>
  <si>
    <t>initialize</t>
  </si>
  <si>
    <t>CommNode</t>
  </si>
  <si>
    <t>Thread</t>
  </si>
  <si>
    <t>SysInfo</t>
  </si>
  <si>
    <t>SysInfoMeter</t>
  </si>
  <si>
    <t>MemData</t>
  </si>
  <si>
    <t>CPUData</t>
  </si>
  <si>
    <t>strTo</t>
  </si>
  <si>
    <t>toStr</t>
  </si>
  <si>
    <t>computeStats</t>
  </si>
  <si>
    <t>update</t>
  </si>
  <si>
    <t>scanCPUTime</t>
  </si>
  <si>
    <t>scanMemoryInfo</t>
  </si>
  <si>
    <t>getUptime</t>
  </si>
  <si>
    <t>getLoadAvgs</t>
  </si>
  <si>
    <t>waitUntilNextSecond</t>
  </si>
  <si>
    <t>tagToTimestamp</t>
  </si>
  <si>
    <t>preciseTimeTag</t>
  </si>
  <si>
    <t>setSessionTag</t>
  </si>
  <si>
    <t>sessionTag</t>
  </si>
  <si>
    <t>timeTag</t>
  </si>
  <si>
    <t>getYMD</t>
  </si>
  <si>
    <t>replaceAll</t>
  </si>
  <si>
    <t>join</t>
  </si>
  <si>
    <t>split</t>
  </si>
  <si>
    <t>waitForHeartBeat</t>
  </si>
  <si>
    <t>min</t>
  </si>
  <si>
    <t>max</t>
  </si>
  <si>
    <t>~StateMachine</t>
  </si>
  <si>
    <t>StateMachine</t>
  </si>
  <si>
    <t>dumpMsgStats</t>
  </si>
  <si>
    <t>getDebugInfo</t>
  </si>
  <si>
    <t>setDebugInfo</t>
  </si>
  <si>
    <t>setClock</t>
  </si>
  <si>
    <t>transmissionsHandler</t>
  </si>
  <si>
    <t>launchTransmissionsHandler</t>
  </si>
  <si>
    <t>establishCommunications</t>
  </si>
  <si>
    <t>startSignalReceived</t>
  </si>
  <si>
    <t>emitStartSignal</t>
  </si>
  <si>
    <t>waitForStartSignal</t>
  </si>
  <si>
    <t>deactivateCommunications</t>
  </si>
  <si>
    <t>buildPeerMsg</t>
  </si>
  <si>
    <t>storeAtBuffer</t>
  </si>
  <si>
    <t>thereArePendingTransmissions</t>
  </si>
  <si>
    <t>getNewTransmission</t>
  </si>
  <si>
    <t>setTransmissionToPeer</t>
  </si>
  <si>
    <t>broadcast</t>
  </si>
  <si>
    <t>isPeer</t>
  </si>
  <si>
    <t>selfPeer</t>
  </si>
  <si>
    <t>addPeer</t>
  </si>
  <si>
    <t>~Router2RouterPeer</t>
  </si>
  <si>
    <t>dumpDebugInfo</t>
  </si>
  <si>
    <t>spawn</t>
  </si>
  <si>
    <t>bootstrap</t>
  </si>
  <si>
    <t>getGlobalStatus</t>
  </si>
  <si>
    <t>getThreadStatus</t>
  </si>
  <si>
    <t>wait</t>
  </si>
  <si>
    <t>stop</t>
  </si>
  <si>
    <t>create</t>
  </si>
  <si>
    <t>~Thread</t>
  </si>
  <si>
    <t>defineValidTransitions</t>
  </si>
  <si>
    <t>flushLog</t>
  </si>
  <si>
    <t>logMsg</t>
  </si>
  <si>
    <t>init</t>
  </si>
  <si>
    <t>~CommNode</t>
  </si>
  <si>
    <t>defineValidTransition</t>
  </si>
  <si>
    <t>defineState</t>
  </si>
  <si>
    <t>getStateIdx</t>
  </si>
  <si>
    <t>getStateName</t>
  </si>
  <si>
    <t>afterTransition</t>
  </si>
  <si>
    <t>transitTo</t>
  </si>
  <si>
    <t>FileNameComponents</t>
  </si>
  <si>
    <t>FileNameSpec</t>
  </si>
  <si>
    <t>execAdditonalLoopTasks</t>
  </si>
  <si>
    <t>processDATA_INFO</t>
  </si>
  <si>
    <t>LogManager</t>
  </si>
  <si>
    <t>TaskOrchestrator</t>
  </si>
  <si>
    <t>EventManager</t>
  </si>
  <si>
    <t>~DBHdlPostgreSQL</t>
  </si>
  <si>
    <t>DBHdlPostgreSQL</t>
  </si>
  <si>
    <t>ProcessingElement</t>
  </si>
  <si>
    <t>ConfigurationInfo</t>
  </si>
  <si>
    <t>getProductLatest</t>
  </si>
  <si>
    <t>isProductAvailable</t>
  </si>
  <si>
    <t>archiveDSSnEAS</t>
  </si>
  <si>
    <t>saveProductsToDB</t>
  </si>
  <si>
    <t>saveTaskToDB</t>
  </si>
  <si>
    <t>saveToDB</t>
  </si>
  <si>
    <t>initializeDB</t>
  </si>
  <si>
    <t>processTASK_RES</t>
  </si>
  <si>
    <t>processTASK_PROC</t>
  </si>
  <si>
    <t>processINDATA</t>
  </si>
  <si>
    <t>fromRunningToOff</t>
  </si>
  <si>
    <t>fromOperationalToRunning</t>
  </si>
  <si>
    <t>fromRunningToOperational</t>
  </si>
  <si>
    <t>DataManager</t>
  </si>
  <si>
    <t>StorageConfig</t>
  </si>
  <si>
    <t>StorageLocal</t>
  </si>
  <si>
    <t>StorageExternal</t>
  </si>
  <si>
    <t>OrchestrationMaps</t>
  </si>
  <si>
    <t>OrchestrationParameters</t>
  </si>
  <si>
    <t>Processor</t>
  </si>
  <si>
    <t>Rule</t>
  </si>
  <si>
    <t>URLHandler</t>
  </si>
  <si>
    <t>buildProductId</t>
  </si>
  <si>
    <t>parseFileName</t>
  </si>
  <si>
    <t>setProductIdTpl</t>
  </si>
  <si>
    <t>setAssignations</t>
  </si>
  <si>
    <t>setRegEx</t>
  </si>
  <si>
    <t>setFileNameSpec</t>
  </si>
  <si>
    <t>goIdle</t>
  </si>
  <si>
    <t>getExpandedDateTime</t>
  </si>
  <si>
    <t>getSimplifiedDateTime</t>
  </si>
  <si>
    <t>updateProgress</t>
  </si>
  <si>
    <t>getMonitoringInfo</t>
  </si>
  <si>
    <t>cleanup</t>
  </si>
  <si>
    <t>sendUpdatedInfo</t>
  </si>
  <si>
    <t>retrieveOutputProducts</t>
  </si>
  <si>
    <t>monitorProcElemLoop</t>
  </si>
  <si>
    <t>obtainProcElemId</t>
  </si>
  <si>
    <t>forkProcess</t>
  </si>
  <si>
    <t>configureProcElem</t>
  </si>
  <si>
    <t>initTaskInfo</t>
  </si>
  <si>
    <t>executeProcessor</t>
  </si>
  <si>
    <t>exec</t>
  </si>
  <si>
    <t>getTask</t>
  </si>
  <si>
    <t>getStatus</t>
  </si>
  <si>
    <t>setTaskInfo</t>
  </si>
  <si>
    <t>~ProcessingElement</t>
  </si>
  <si>
    <t>sendTaskProcMsg</t>
  </si>
  <si>
    <t>checkRulesForProductType</t>
  </si>
  <si>
    <t>defineOrchestrationParams</t>
  </si>
  <si>
    <t>AgentInfo</t>
  </si>
  <si>
    <t>TaskManager</t>
  </si>
  <si>
    <t>FileTransfer</t>
  </si>
  <si>
    <t>MessageData</t>
  </si>
  <si>
    <t>Message_TASK_RES</t>
  </si>
  <si>
    <t>Message_TASK_PROC</t>
  </si>
  <si>
    <t>Message_TASK_Processing</t>
  </si>
  <si>
    <t>Message_DATA_Exchange</t>
  </si>
  <si>
    <t>Message_INDATA</t>
  </si>
  <si>
    <t>Message</t>
  </si>
  <si>
    <t>MessageHeader</t>
  </si>
  <si>
    <t>NodeList</t>
  </si>
  <si>
    <t>TaskAgentInfo</t>
  </si>
  <si>
    <t>TaskInfo</t>
  </si>
  <si>
    <t>ParameterList</t>
  </si>
  <si>
    <t>ProductShortList</t>
  </si>
  <si>
    <t>StringList</t>
  </si>
  <si>
    <t>ProductList</t>
  </si>
  <si>
    <t>ProductCollection</t>
  </si>
  <si>
    <t>ProductMetadata</t>
  </si>
  <si>
    <t>JsonStruct</t>
  </si>
  <si>
    <t>nextEvent</t>
  </si>
  <si>
    <t>if</t>
  </si>
  <si>
    <t>inotify_event</t>
  </si>
  <si>
    <t>watch</t>
  </si>
  <si>
    <t>~DirWatcher</t>
  </si>
  <si>
    <t>DirWatcher</t>
  </si>
  <si>
    <t>updTable</t>
  </si>
  <si>
    <t>fillWithResult</t>
  </si>
  <si>
    <t>runCmd</t>
  </si>
  <si>
    <t>getNumRowsInTable</t>
  </si>
  <si>
    <t>getQuery</t>
  </si>
  <si>
    <t>getTable</t>
  </si>
  <si>
    <t>retrieveMsgs</t>
  </si>
  <si>
    <t>storeMsg</t>
  </si>
  <si>
    <t>markICommandAsDone</t>
  </si>
  <si>
    <t>getICommand</t>
  </si>
  <si>
    <t>getCurrentState</t>
  </si>
  <si>
    <t>storeState</t>
  </si>
  <si>
    <t>retrieveTask</t>
  </si>
  <si>
    <t>updateTask</t>
  </si>
  <si>
    <t>checkTask</t>
  </si>
  <si>
    <t>storeTask</t>
  </si>
  <si>
    <t>retrieveProducts</t>
  </si>
  <si>
    <t>storeProducts</t>
  </si>
  <si>
    <t>closeConnection</t>
  </si>
  <si>
    <t>openConnection</t>
  </si>
  <si>
    <t>writeDataImpl</t>
  </si>
  <si>
    <t>writeData</t>
  </si>
  <si>
    <t>setMode</t>
  </si>
  <si>
    <t>mode</t>
  </si>
  <si>
    <t>str</t>
  </si>
  <si>
    <t>download</t>
  </si>
  <si>
    <t>DirWatchEvent</t>
  </si>
  <si>
    <t>TaskAgent</t>
  </si>
  <si>
    <t>~DBHandler</t>
  </si>
  <si>
    <t>DBHandler</t>
  </si>
  <si>
    <t>setProcElemRunDir</t>
  </si>
  <si>
    <t>setRemoteCopyParams</t>
  </si>
  <si>
    <t>rcopyfile</t>
  </si>
  <si>
    <t>copyfile</t>
  </si>
  <si>
    <t>relocate</t>
  </si>
  <si>
    <t>fromGateway2LocalArch</t>
  </si>
  <si>
    <t>fromProcessing2Gateway</t>
  </si>
  <si>
    <t>fromGateway2Processing</t>
  </si>
  <si>
    <t>fromLocalArch2Gateway</t>
  </si>
  <si>
    <t>fromInbox2LocalArch</t>
  </si>
  <si>
    <t>fromFolder2Inbox</t>
  </si>
  <si>
    <t>fromOutbox2External</t>
  </si>
  <si>
    <t>fromExternal2Inbox</t>
  </si>
  <si>
    <t>data</t>
  </si>
  <si>
    <t>processMONIT_INFO</t>
  </si>
  <si>
    <t>fromInitialisedToRunning</t>
  </si>
  <si>
    <t>go</t>
  </si>
  <si>
    <t>isValidExtension</t>
  </si>
  <si>
    <t>isLE1Metadata</t>
  </si>
  <si>
    <t>isLE1Product</t>
  </si>
  <si>
    <t>getEnvVar</t>
  </si>
  <si>
    <t>getExternalStorage</t>
  </si>
  <si>
    <t>processConfiguration</t>
  </si>
  <si>
    <t>saveConfigurationToDB</t>
  </si>
  <si>
    <t>readConfigurationFromDB</t>
  </si>
  <si>
    <t>readConfigurationFromFile</t>
  </si>
  <si>
    <t>setConfigFile</t>
  </si>
  <si>
    <t>applyNewConfig</t>
  </si>
  <si>
    <t>getConnectionsForNode</t>
  </si>
  <si>
    <t>getMachine</t>
  </si>
  <si>
    <t>getNumMachines</t>
  </si>
  <si>
    <t>getHMINodeName</t>
  </si>
  <si>
    <t>getNodeByName</t>
  </si>
  <si>
    <t>getNode</t>
  </si>
  <si>
    <t>getNumNodes</t>
  </si>
  <si>
    <t>getProc</t>
  </si>
  <si>
    <t>getNumProcs</t>
  </si>
  <si>
    <t>getOrchRule</t>
  </si>
  <si>
    <t>getNumOrchRules</t>
  </si>
  <si>
    <t>getProductTypes</t>
  </si>
  <si>
    <t>setLastAccess</t>
  </si>
  <si>
    <t>getGeneralInfo</t>
  </si>
  <si>
    <t>getCfgInfo</t>
  </si>
  <si>
    <t>Configuration</t>
  </si>
  <si>
    <t>uuid</t>
  </si>
  <si>
    <t>variant</t>
  </si>
  <si>
    <t>time</t>
  </si>
  <si>
    <t>asUpperString</t>
  </si>
  <si>
    <t>asLowerString</t>
  </si>
  <si>
    <t>unparse_upper</t>
  </si>
  <si>
    <t>unparse_lower</t>
  </si>
  <si>
    <t>unparse</t>
  </si>
  <si>
    <t>parse</t>
  </si>
  <si>
    <t>is_null</t>
  </si>
  <si>
    <t>generate_time_safe</t>
  </si>
  <si>
    <t>generate_time</t>
  </si>
  <si>
    <t>generate_random</t>
  </si>
  <si>
    <t>generate</t>
  </si>
  <si>
    <t>copy</t>
  </si>
  <si>
    <t>compare</t>
  </si>
  <si>
    <t>UUID</t>
  </si>
  <si>
    <t>setHeartBeatPeriod</t>
  </si>
  <si>
    <t>raise</t>
  </si>
  <si>
    <t>sendLogPacketAsDataInfoMsg</t>
  </si>
  <si>
    <t>registerMsg</t>
  </si>
  <si>
    <t>writeToFile</t>
  </si>
  <si>
    <t>convertTo</t>
  </si>
  <si>
    <t>setForwardTo</t>
  </si>
  <si>
    <t>procMsg</t>
  </si>
  <si>
    <t>buildMsgTASKPROC</t>
  </si>
  <si>
    <t>buildMsgINDATA</t>
  </si>
  <si>
    <t>buildMsgHeader</t>
  </si>
  <si>
    <t>process</t>
  </si>
  <si>
    <t>is</t>
  </si>
  <si>
    <t>canProcessMessage</t>
  </si>
  <si>
    <t>Component</t>
  </si>
  <si>
    <t>Error</t>
  </si>
  <si>
    <t>LogicException</t>
  </si>
  <si>
    <t>RuntimeException</t>
  </si>
  <si>
    <t>Exception</t>
  </si>
  <si>
    <t>getDirName</t>
  </si>
  <si>
    <t>getBaseName</t>
  </si>
  <si>
    <t>getExtension</t>
  </si>
  <si>
    <t>quoted</t>
  </si>
  <si>
    <t>sendMonitInfo</t>
  </si>
  <si>
    <t>dbl2IntStr</t>
  </si>
  <si>
    <t>sendTaskResMsg</t>
  </si>
  <si>
    <t>checkProcessingElements</t>
  </si>
  <si>
    <t>procElemFinished</t>
  </si>
  <si>
    <t>processCMD</t>
  </si>
  <si>
    <t>Json</t>
  </si>
  <si>
    <t>sendTaskRes</t>
  </si>
  <si>
    <t>sendTaskAgMsg</t>
  </si>
  <si>
    <t>selectAgent</t>
  </si>
  <si>
    <t>weightFunc</t>
  </si>
  <si>
    <t>exeRule</t>
  </si>
  <si>
    <t>Variable</t>
  </si>
  <si>
    <t>Alert</t>
  </si>
  <si>
    <t>code</t>
  </si>
  <si>
    <t>what</t>
  </si>
  <si>
    <t>~Exception</t>
  </si>
  <si>
    <t>processUNKNOWN</t>
  </si>
  <si>
    <t>processSTOP</t>
  </si>
  <si>
    <t>processMONIT_RQST</t>
  </si>
  <si>
    <t>processDATA_RQST</t>
  </si>
  <si>
    <t>processSTART</t>
  </si>
  <si>
    <t>~Component</t>
  </si>
  <si>
    <t>assign</t>
  </si>
  <si>
    <t>~MessageData</t>
  </si>
  <si>
    <t>toData</t>
  </si>
  <si>
    <t>getDataString</t>
  </si>
  <si>
    <t>setDataString</t>
  </si>
  <si>
    <t>setData</t>
  </si>
  <si>
    <t>~JsonStruct</t>
  </si>
  <si>
    <t>allMessages</t>
  </si>
  <si>
    <t>timeStampString</t>
  </si>
  <si>
    <t>here</t>
  </si>
  <si>
    <t>now</t>
  </si>
  <si>
    <t>varAsTuple</t>
  </si>
  <si>
    <t>createNewVar</t>
  </si>
  <si>
    <t>get</t>
  </si>
  <si>
    <t>match</t>
  </si>
  <si>
    <t>~PCRegEx</t>
  </si>
  <si>
    <t>PCRegEx</t>
  </si>
  <si>
    <t>./contrib/cppzmq-master/zmq.hpp</t>
  </si>
  <si>
    <t>on_event_unknown</t>
  </si>
  <si>
    <t>on_event_disconnected</t>
  </si>
  <si>
    <t>on_event_close_failed</t>
  </si>
  <si>
    <t>on_event_closed</t>
  </si>
  <si>
    <t>on_event_accept_failed</t>
  </si>
  <si>
    <t>on_event_accepted</t>
  </si>
  <si>
    <t>on_event_bind_failed</t>
  </si>
  <si>
    <t>on_event_listening</t>
  </si>
  <si>
    <t>on_event_connect_retried</t>
  </si>
  <si>
    <t>on_event_connect_delayed</t>
  </si>
  <si>
    <t>on_event_connected</t>
  </si>
  <si>
    <t>on_monitor_started</t>
  </si>
  <si>
    <t>abort</t>
  </si>
  <si>
    <t>monitor</t>
  </si>
  <si>
    <t>~monitor_t</t>
  </si>
  <si>
    <t>monitor_t</t>
  </si>
  <si>
    <t>recv</t>
  </si>
  <si>
    <t>send</t>
  </si>
  <si>
    <t>connected</t>
  </si>
  <si>
    <t>disconnect</t>
  </si>
  <si>
    <t>connect</t>
  </si>
  <si>
    <t>unbind</t>
  </si>
  <si>
    <t>bind</t>
  </si>
  <si>
    <t>getsockopt</t>
  </si>
  <si>
    <t>setsockopt</t>
  </si>
  <si>
    <t>close</t>
  </si>
  <si>
    <t>~socket_t</t>
  </si>
  <si>
    <t>socket_t</t>
  </si>
  <si>
    <t>~context_t</t>
  </si>
  <si>
    <t>operator =</t>
  </si>
  <si>
    <t>context_t</t>
  </si>
  <si>
    <t>more</t>
  </si>
  <si>
    <t>move</t>
  </si>
  <si>
    <t>rebuild</t>
  </si>
  <si>
    <t>~message_t</t>
  </si>
  <si>
    <t>message_t</t>
  </si>
  <si>
    <t>version</t>
  </si>
  <si>
    <t>proxy_steerable</t>
  </si>
  <si>
    <t>proxy</t>
  </si>
  <si>
    <t>poll</t>
  </si>
  <si>
    <t>num</t>
  </si>
  <si>
    <t>error_t</t>
  </si>
  <si>
    <t>zmq</t>
  </si>
  <si>
    <t>__noname__</t>
  </si>
  <si>
    <t>Evaluator</t>
  </si>
  <si>
    <t>TokensList</t>
  </si>
  <si>
    <t>getSymbol</t>
  </si>
  <si>
    <t>getType</t>
  </si>
  <si>
    <t>Token</t>
  </si>
  <si>
    <t>Symbols</t>
  </si>
  <si>
    <t>InFix</t>
  </si>
  <si>
    <t>binaryOp</t>
  </si>
  <si>
    <t>getTopSymbol</t>
  </si>
  <si>
    <t>getTop</t>
  </si>
  <si>
    <t>processToken</t>
  </si>
  <si>
    <t>eval</t>
  </si>
  <si>
    <t>Precedence</t>
  </si>
  <si>
    <t>getToken</t>
  </si>
  <si>
    <t>./misc/synchronizer.c</t>
  </si>
  <si>
    <t>synchro_register</t>
  </si>
  <si>
    <t>synchro_sync</t>
  </si>
  <si>
    <t>synchro_launch</t>
  </si>
  <si>
    <t>synchro_thread</t>
  </si>
  <si>
    <t>synchro_init</t>
  </si>
  <si>
    <t>writeString</t>
  </si>
  <si>
    <t>setDefaults</t>
  </si>
  <si>
    <t>validate</t>
  </si>
  <si>
    <t>getValidWriterKeys</t>
  </si>
  <si>
    <t>newStreamWriter</t>
  </si>
  <si>
    <t>~StreamWriterBuilder</t>
  </si>
  <si>
    <t>StreamWriterBuilder</t>
  </si>
  <si>
    <t>~Factory</t>
  </si>
  <si>
    <t>~StreamWriter</t>
  </si>
  <si>
    <t>StreamWriter</t>
  </si>
  <si>
    <t>hasCommentForValue</t>
  </si>
  <si>
    <t>writeCommentAfterValueOnSameLine</t>
  </si>
  <si>
    <t>writeCommentBeforeValue</t>
  </si>
  <si>
    <t>unindent</t>
  </si>
  <si>
    <t>indent</t>
  </si>
  <si>
    <t>writeWithIndent</t>
  </si>
  <si>
    <t>writeIndent</t>
  </si>
  <si>
    <t>pushValue</t>
  </si>
  <si>
    <t>isMultineArray</t>
  </si>
  <si>
    <t>writeArrayValue</t>
  </si>
  <si>
    <t>writeValue</t>
  </si>
  <si>
    <t>write</t>
  </si>
  <si>
    <t>BuiltStyledStreamWriter</t>
  </si>
  <si>
    <t>CommentStyle</t>
  </si>
  <si>
    <t>StyledStreamWriter</t>
  </si>
  <si>
    <t>StyledWriter</t>
  </si>
  <si>
    <t>omitEndingLineFeed</t>
  </si>
  <si>
    <t>dropNullPlaceholders</t>
  </si>
  <si>
    <t>enableYAMLCompatibility</t>
  </si>
  <si>
    <t>FastWriter</t>
  </si>
  <si>
    <t>~Writer</t>
  </si>
  <si>
    <t>valueToQuotedStringN</t>
  </si>
  <si>
    <t>strnpbrk</t>
  </si>
  <si>
    <t>valueToQuotedString</t>
  </si>
  <si>
    <t>valueToString</t>
  </si>
  <si>
    <t>containsControlCharacter0</t>
  </si>
  <si>
    <t>containsControlCharacter</t>
  </si>
  <si>
    <t>make</t>
  </si>
  <si>
    <t>resolve</t>
  </si>
  <si>
    <t>invalidPath</t>
  </si>
  <si>
    <t>addPathInArg</t>
  </si>
  <si>
    <t>makePath</t>
  </si>
  <si>
    <t>Path</t>
  </si>
  <si>
    <t>PathArgument</t>
  </si>
  <si>
    <t>toStyledString</t>
  </si>
  <si>
    <t>getOffsetLimit</t>
  </si>
  <si>
    <t>getOffsetStart</t>
  </si>
  <si>
    <t>setOffsetLimit</t>
  </si>
  <si>
    <t>setOffsetStart</t>
  </si>
  <si>
    <t>getComment</t>
  </si>
  <si>
    <t>hasComment</t>
  </si>
  <si>
    <t>setComment</t>
  </si>
  <si>
    <t>isObject</t>
  </si>
  <si>
    <t>isString</t>
  </si>
  <si>
    <t>isNumeric</t>
  </si>
  <si>
    <t>isDouble</t>
  </si>
  <si>
    <t>isIntegral</t>
  </si>
  <si>
    <t>isUInt64</t>
  </si>
  <si>
    <t>isInt64</t>
  </si>
  <si>
    <t>isUInt</t>
  </si>
  <si>
    <t>IsIntegral</t>
  </si>
  <si>
    <t>getMemberNames</t>
  </si>
  <si>
    <t>isMember</t>
  </si>
  <si>
    <t>removeIndex</t>
  </si>
  <si>
    <t>removeMember</t>
  </si>
  <si>
    <t>append</t>
  </si>
  <si>
    <t>find</t>
  </si>
  <si>
    <t>isValidIndex</t>
  </si>
  <si>
    <t>resolveReference</t>
  </si>
  <si>
    <t>initBasic</t>
  </si>
  <si>
    <t>resize</t>
  </si>
  <si>
    <t>operator!</t>
  </si>
  <si>
    <t>empty</t>
  </si>
  <si>
    <t>isConvertibleTo</t>
  </si>
  <si>
    <t>asFloat</t>
  </si>
  <si>
    <t>asDouble</t>
  </si>
  <si>
    <t>asLargestUInt</t>
  </si>
  <si>
    <t>asLargestInt</t>
  </si>
  <si>
    <t>asUInt64</t>
  </si>
  <si>
    <t>asInt64</t>
  </si>
  <si>
    <t>asUInt</t>
  </si>
  <si>
    <t>asConstString</t>
  </si>
  <si>
    <t>asCString</t>
  </si>
  <si>
    <t>operator&gt;</t>
  </si>
  <si>
    <t>operator&gt;=</t>
  </si>
  <si>
    <t>operator&lt;=</t>
  </si>
  <si>
    <t>operator&lt;</t>
  </si>
  <si>
    <t>swap</t>
  </si>
  <si>
    <t>swapPayload</t>
  </si>
  <si>
    <t>isStaticString</t>
  </si>
  <si>
    <t>length</t>
  </si>
  <si>
    <t>index</t>
  </si>
  <si>
    <t>~CZString</t>
  </si>
  <si>
    <t>CZString</t>
  </si>
  <si>
    <t>~CommentInfo</t>
  </si>
  <si>
    <t>CommentInfo</t>
  </si>
  <si>
    <t>throwLogicError</t>
  </si>
  <si>
    <t>throwRuntimeError</t>
  </si>
  <si>
    <t>LogicError</t>
  </si>
  <si>
    <t>RuntimeError</t>
  </si>
  <si>
    <t>releaseStringValue</t>
  </si>
  <si>
    <t>decodePrefixedString</t>
  </si>
  <si>
    <t>duplicateAndPrefixStringValue</t>
  </si>
  <si>
    <t>duplicateStringValue</t>
  </si>
  <si>
    <t>InRange</t>
  </si>
  <si>
    <t>integerToDouble</t>
  </si>
  <si>
    <t>ALIGNAS</t>
  </si>
  <si>
    <t>ValueIterator</t>
  </si>
  <si>
    <t>ValueConstIterator</t>
  </si>
  <si>
    <t>memberName</t>
  </si>
  <si>
    <t>name</t>
  </si>
  <si>
    <t>key</t>
  </si>
  <si>
    <t>isEqual</t>
  </si>
  <si>
    <t>computeDistance</t>
  </si>
  <si>
    <t>decrement</t>
  </si>
  <si>
    <t>increment</t>
  </si>
  <si>
    <t>deref</t>
  </si>
  <si>
    <t>ValueIteratorBase</t>
  </si>
  <si>
    <t>operator&gt;&gt;</t>
  </si>
  <si>
    <t>parseFromStream</t>
  </si>
  <si>
    <t>strictMode</t>
  </si>
  <si>
    <t>getValidReaderKeys</t>
  </si>
  <si>
    <t>newCharReader</t>
  </si>
  <si>
    <t>~CharReaderBuilder</t>
  </si>
  <si>
    <t>CharReaderBuilder</t>
  </si>
  <si>
    <t>OurCharReader</t>
  </si>
  <si>
    <t>good</t>
  </si>
  <si>
    <t>pushError</t>
  </si>
  <si>
    <t>getStructuredErrors</t>
  </si>
  <si>
    <t>getFormattedErrorMessages</t>
  </si>
  <si>
    <t>getLocationLineAndColumn</t>
  </si>
  <si>
    <t>getNextChar</t>
  </si>
  <si>
    <t>currentValue</t>
  </si>
  <si>
    <t>addErrorAndRecover</t>
  </si>
  <si>
    <t>recoverFromError</t>
  </si>
  <si>
    <t>addError</t>
  </si>
  <si>
    <t>decodeUnicodeEscapeSequence</t>
  </si>
  <si>
    <t>decodeUnicodeCodePoint</t>
  </si>
  <si>
    <t>decodeString</t>
  </si>
  <si>
    <t>decodeDouble</t>
  </si>
  <si>
    <t>decodeNumber</t>
  </si>
  <si>
    <t>readArray</t>
  </si>
  <si>
    <t>readObject</t>
  </si>
  <si>
    <t>readStringSingleQuote</t>
  </si>
  <si>
    <t>readString</t>
  </si>
  <si>
    <t>readNumber</t>
  </si>
  <si>
    <t>readCppStyleComment</t>
  </si>
  <si>
    <t>readCStyleComment</t>
  </si>
  <si>
    <t>addComment</t>
  </si>
  <si>
    <t>readComment</t>
  </si>
  <si>
    <t>skipSpaces</t>
  </si>
  <si>
    <t>readToken</t>
  </si>
  <si>
    <t>skipCommentTokens</t>
  </si>
  <si>
    <t>readValue</t>
  </si>
  <si>
    <t>OurReader</t>
  </si>
  <si>
    <t>ErrorInfo</t>
  </si>
  <si>
    <t>StructuredError</t>
  </si>
  <si>
    <t>all</t>
  </si>
  <si>
    <t>OurFeatures</t>
  </si>
  <si>
    <t>getFormatedErrorMessages</t>
  </si>
  <si>
    <t>normalizeEOL</t>
  </si>
  <si>
    <t>Reader</t>
  </si>
  <si>
    <t>containsNewLine</t>
  </si>
  <si>
    <t>Features</t>
  </si>
  <si>
    <t>fixNumericLocale</t>
  </si>
  <si>
    <t>uintToString</t>
  </si>
  <si>
    <t>isControlCharacter</t>
  </si>
  <si>
    <t>codePointToUTF8</t>
  </si>
  <si>
    <t>~StyledStreamWriter</t>
  </si>
  <si>
    <t>JSON_API</t>
  </si>
  <si>
    <t>~StyledWriter</t>
  </si>
  <si>
    <t>~FastWriter</t>
  </si>
  <si>
    <t>Factory</t>
  </si>
  <si>
    <t>~CharReader</t>
  </si>
  <si>
    <t>std</t>
  </si>
  <si>
    <t>operator-&gt;</t>
  </si>
  <si>
    <t>operator*</t>
  </si>
  <si>
    <t>operator++</t>
  </si>
  <si>
    <t>operator--</t>
  </si>
  <si>
    <t>operator-</t>
  </si>
  <si>
    <t>StringStorage</t>
  </si>
  <si>
    <t>c_str</t>
  </si>
  <si>
    <t>StaticString</t>
  </si>
  <si>
    <t>ProgressBarDelegate</t>
  </si>
  <si>
    <t>XMLBasicSyntaxHighlighter</t>
  </si>
  <si>
    <t>QJsonModel</t>
  </si>
  <si>
    <t>CustomModel</t>
  </si>
  <si>
    <t>DBConnection</t>
  </si>
  <si>
    <t>VerbLevelDlg</t>
  </si>
  <si>
    <t>Ui</t>
  </si>
  <si>
    <t>FrmAgentStatus</t>
  </si>
  <si>
    <t>getTextEditor</t>
  </si>
  <si>
    <t>clearLed</t>
  </si>
  <si>
    <t>displayLed</t>
  </si>
  <si>
    <t>clearMsg</t>
  </si>
  <si>
    <t>setMsg</t>
  </si>
  <si>
    <t>~LogFrame</t>
  </si>
  <si>
    <t>LogFrame</t>
  </si>
  <si>
    <t>QJsonTreeItem</t>
  </si>
  <si>
    <t>binaryGetFITSHeader</t>
  </si>
  <si>
    <t>updateAgentsMonitPanel</t>
  </si>
  <si>
    <t>displayTxInfo</t>
  </si>
  <si>
    <t>showTxContextMenu</t>
  </si>
  <si>
    <t>sortTxViewByColumn</t>
  </si>
  <si>
    <t>initTxView</t>
  </si>
  <si>
    <t>showProcAlertInfo</t>
  </si>
  <si>
    <t>showSysAlertInfo</t>
  </si>
  <si>
    <t>showAlertInfo</t>
  </si>
  <si>
    <t>showAlertsContextMenu</t>
  </si>
  <si>
    <t>initAlertsTables</t>
  </si>
  <si>
    <t>dumpToTree</t>
  </si>
  <si>
    <t>dumpTaskInfoToTree</t>
  </si>
  <si>
    <t>runDockerCmd</t>
  </si>
  <si>
    <t>stopTask</t>
  </si>
  <si>
    <t>resumeTask</t>
  </si>
  <si>
    <t>pauseTask</t>
  </si>
  <si>
    <t>displayTaskInfo</t>
  </si>
  <si>
    <t>showWorkDir</t>
  </si>
  <si>
    <t>showTaskMonitContextMenu</t>
  </si>
  <si>
    <t>sortTaskViewByColumn</t>
  </si>
  <si>
    <t>initTasksMonitView</t>
  </si>
  <si>
    <t>closeTab</t>
  </si>
  <si>
    <t>openLocalArchiveElement</t>
  </si>
  <si>
    <t>showJSONdata</t>
  </si>
  <si>
    <t>showArchiveTableContextMenu</t>
  </si>
  <si>
    <t>openWith</t>
  </si>
  <si>
    <t>openWithDefault</t>
  </si>
  <si>
    <t>initLocalArchiveView</t>
  </si>
  <si>
    <t>updateSystemView</t>
  </si>
  <si>
    <t>showState</t>
  </si>
  <si>
    <t>handleFinishedHMI</t>
  </si>
  <si>
    <t>processPendingEvents</t>
  </si>
  <si>
    <t>setLogWatch</t>
  </si>
  <si>
    <t>transitToOperational</t>
  </si>
  <si>
    <t>quitAllQPF</t>
  </si>
  <si>
    <t>quitApp</t>
  </si>
  <si>
    <t>showVerbLevel</t>
  </si>
  <si>
    <t>showExtToolsDef</t>
  </si>
  <si>
    <t>showDBBrowser</t>
  </si>
  <si>
    <t>showConfigTool</t>
  </si>
  <si>
    <t>setActiveSubWindow</t>
  </si>
  <si>
    <t>switchLayoutDirection</t>
  </si>
  <si>
    <t>activeTextView</t>
  </si>
  <si>
    <t>putUserToolsToSettings</t>
  </si>
  <si>
    <t>getUserToolsFromSettings</t>
  </si>
  <si>
    <t>putToSettings</t>
  </si>
  <si>
    <t>getFromSettings</t>
  </si>
  <si>
    <t>writeSettings</t>
  </si>
  <si>
    <t>readSettings</t>
  </si>
  <si>
    <t>createStatusBar</t>
  </si>
  <si>
    <t>createToolBars</t>
  </si>
  <si>
    <t>createMenus</t>
  </si>
  <si>
    <t>createActions</t>
  </si>
  <si>
    <t>createTextView</t>
  </si>
  <si>
    <t>updateWindowMenu</t>
  </si>
  <si>
    <t>updateMenus</t>
  </si>
  <si>
    <t>about</t>
  </si>
  <si>
    <t>paste</t>
  </si>
  <si>
    <t>cut</t>
  </si>
  <si>
    <t>saveAs</t>
  </si>
  <si>
    <t>closeEvent</t>
  </si>
  <si>
    <t>manualSetupUI</t>
  </si>
  <si>
    <t>~MainWindow</t>
  </si>
  <si>
    <t>MainWindow</t>
  </si>
  <si>
    <t>load</t>
  </si>
  <si>
    <t>value</t>
  </si>
  <si>
    <t>setKey</t>
  </si>
  <si>
    <t>row</t>
  </si>
  <si>
    <t>childCount</t>
  </si>
  <si>
    <t>parent</t>
  </si>
  <si>
    <t>child</t>
  </si>
  <si>
    <t>appendChild</t>
  </si>
  <si>
    <t>~QJsonTreeItem</t>
  </si>
  <si>
    <t>FgBgColors</t>
  </si>
  <si>
    <t>DBTableModel</t>
  </si>
  <si>
    <t>setAlert</t>
  </si>
  <si>
    <t>~DlgAlert</t>
  </si>
  <si>
    <t>DlgAlert</t>
  </si>
  <si>
    <t>getAlertAt</t>
  </si>
  <si>
    <t>SysAlertModel</t>
  </si>
  <si>
    <t>~DlgDataIngestion</t>
  </si>
  <si>
    <t>DlgDataIngestion</t>
  </si>
  <si>
    <t>ProductsModel</t>
  </si>
  <si>
    <t>getTreeTaskInfo</t>
  </si>
  <si>
    <t>~DlgShowTaskInfo</t>
  </si>
  <si>
    <t>DlgShowTaskInfo</t>
  </si>
  <si>
    <t>on_selectAction_triggered</t>
  </si>
  <si>
    <t>on_revertAction_triggered</t>
  </si>
  <si>
    <t>on_submitAction_triggered</t>
  </si>
  <si>
    <t>on_manualStrategyAction_triggered</t>
  </si>
  <si>
    <t>on_rowStrategyAction_triggered</t>
  </si>
  <si>
    <t>on_fieldStrategyAction_triggered</t>
  </si>
  <si>
    <t>updateActions</t>
  </si>
  <si>
    <t>deleteRow</t>
  </si>
  <si>
    <t>insertRow</t>
  </si>
  <si>
    <t>showMetaData</t>
  </si>
  <si>
    <t>showTable</t>
  </si>
  <si>
    <t>addConnection</t>
  </si>
  <si>
    <t>~Browser</t>
  </si>
  <si>
    <t>Browser</t>
  </si>
  <si>
    <t>DBTreeModel</t>
  </si>
  <si>
    <t>ExtToolsDef</t>
  </si>
  <si>
    <t>paint</t>
  </si>
  <si>
    <t>sizeHint</t>
  </si>
  <si>
    <t>~ProgressBarDelegate</t>
  </si>
  <si>
    <t>TxItem</t>
  </si>
  <si>
    <t>getTools</t>
  </si>
  <si>
    <t>cancelDlg</t>
  </si>
  <si>
    <t>removeTool</t>
  </si>
  <si>
    <t>changeToolWithItem</t>
  </si>
  <si>
    <t>editTool</t>
  </si>
  <si>
    <t>addNewTool</t>
  </si>
  <si>
    <t>~ExtToolsDef</t>
  </si>
  <si>
    <t>TaskStatusManager</t>
  </si>
  <si>
    <t>setIcon</t>
  </si>
  <si>
    <t>columnCount</t>
  </si>
  <si>
    <t>rowCount</t>
  </si>
  <si>
    <t>headerData</t>
  </si>
  <si>
    <t>loadJson</t>
  </si>
  <si>
    <t>ProcTaskStatusModel</t>
  </si>
  <si>
    <t>selectProdTypes</t>
  </si>
  <si>
    <t>selectApp</t>
  </si>
  <si>
    <t>showHelp</t>
  </si>
  <si>
    <t>getToolInfo</t>
  </si>
  <si>
    <t>setProdTypes</t>
  </si>
  <si>
    <t>~ExtToolEdit</t>
  </si>
  <si>
    <t>ExtToolEdit</t>
  </si>
  <si>
    <t>UserDefTool</t>
  </si>
  <si>
    <t>getDB</t>
  </si>
  <si>
    <t>DBManager</t>
  </si>
  <si>
    <t>TxTableModel</t>
  </si>
  <si>
    <t>checkTaskStatusInfo</t>
  </si>
  <si>
    <t>~TaskStatusManager</t>
  </si>
  <si>
    <t>execQuery</t>
  </si>
  <si>
    <t>refresh</t>
  </si>
  <si>
    <t>defineQuery</t>
  </si>
  <si>
    <t>defineHeaders</t>
  </si>
  <si>
    <t>setHeaders</t>
  </si>
  <si>
    <t>updateLogView</t>
  </si>
  <si>
    <t>getFile</t>
  </si>
  <si>
    <t>setFile</t>
  </si>
  <si>
    <t>LogWatcher</t>
  </si>
  <si>
    <t>~DBBrowser</t>
  </si>
  <si>
    <t>DBBrowser</t>
  </si>
  <si>
    <t>getTasksInfo</t>
  </si>
  <si>
    <t>getState</t>
  </si>
  <si>
    <t>~ProcTaskManager</t>
  </si>
  <si>
    <t>ProcTaskManager</t>
  </si>
  <si>
    <t>addICommand</t>
  </si>
  <si>
    <t>numOfRowsInDbTable</t>
  </si>
  <si>
    <t>~DBManager</t>
  </si>
  <si>
    <t>updateInfo</t>
  </si>
  <si>
    <t>~FrmAgentStatus</t>
  </si>
  <si>
    <t>TxItemDelegate</t>
  </si>
  <si>
    <t>setFormats</t>
  </si>
  <si>
    <t>setRegexes</t>
  </si>
  <si>
    <t>highlightByRegex</t>
  </si>
  <si>
    <t>highlightBlock</t>
  </si>
  <si>
    <t>TextView</t>
  </si>
  <si>
    <t>setWorkingPaths</t>
  </si>
  <si>
    <t>save</t>
  </si>
  <si>
    <t>createTableModelView</t>
  </si>
  <si>
    <t>createListModelView</t>
  </si>
  <si>
    <t>~ConfigTool</t>
  </si>
  <si>
    <t>ConfigTool</t>
  </si>
  <si>
    <t>setHeader</t>
  </si>
  <si>
    <t>ModelView</t>
  </si>
  <si>
    <t>logName</t>
  </si>
  <si>
    <t>setLogName</t>
  </si>
  <si>
    <t>saveFile</t>
  </si>
  <si>
    <t>setContent</t>
  </si>
  <si>
    <t>setMsgName</t>
  </si>
  <si>
    <t>setOrientation</t>
  </si>
  <si>
    <t>setModelData</t>
  </si>
  <si>
    <t>setEditorData</t>
  </si>
  <si>
    <t>createEditor</t>
  </si>
  <si>
    <t>on_tree_currentItemChanged</t>
  </si>
  <si>
    <t>on_tree_itemActivated</t>
  </si>
  <si>
    <t>setActive</t>
  </si>
  <si>
    <t>currentDatabase</t>
  </si>
  <si>
    <t>~ConnectionWidget</t>
  </si>
  <si>
    <t>ConnectionWidget</t>
  </si>
  <si>
    <t>~VerbLevelDlg</t>
  </si>
  <si>
    <t>getVerbosityLevelName</t>
  </si>
  <si>
    <t>setVerbosityLevel</t>
  </si>
  <si>
    <t>setFullUpdate</t>
  </si>
  <si>
    <t>defineTablePalette</t>
  </si>
  <si>
    <t>ProcAlertModel</t>
  </si>
  <si>
    <t>getSelectionModel</t>
  </si>
  <si>
    <t>getView</t>
  </si>
  <si>
    <t>getModel</t>
  </si>
  <si>
    <t>MdataField</t>
  </si>
  <si>
    <t>std code lines comments</t>
  </si>
  <si>
    <t>std code lines preprocessor</t>
  </si>
  <si>
    <t>std code lines total</t>
  </si>
  <si>
    <t>std code lines code</t>
  </si>
  <si>
    <t>std code length total</t>
  </si>
  <si>
    <t>std code complexity maxindent</t>
  </si>
  <si>
    <t>std code complexity cyclomatic</t>
  </si>
  <si>
    <t>std code todo comments</t>
  </si>
  <si>
    <t>std code todo strings</t>
  </si>
  <si>
    <t>std general size</t>
  </si>
  <si>
    <t>std code magic numbers</t>
  </si>
  <si>
    <t>line end</t>
  </si>
  <si>
    <t>line start</t>
  </si>
  <si>
    <t>modified</t>
  </si>
  <si>
    <t>region</t>
  </si>
  <si>
    <t>NestLev</t>
  </si>
  <si>
    <t>std.code.lines:comments</t>
  </si>
  <si>
    <t>std.code.lines:preprocessor</t>
  </si>
  <si>
    <t>std.code.lines:total</t>
  </si>
  <si>
    <t>std.code.lines:code</t>
  </si>
  <si>
    <t>std.code.length:total</t>
  </si>
  <si>
    <t>std.code.complexity:maxindent</t>
  </si>
  <si>
    <t>std.code.complexity:cyclomatic</t>
  </si>
  <si>
    <t>std.code.todo:comments</t>
  </si>
  <si>
    <t>std.code.todo:strings</t>
  </si>
  <si>
    <t>std.general:size</t>
  </si>
  <si>
    <t>std.code.magic:numbers</t>
  </si>
  <si>
    <t>NLOC</t>
  </si>
  <si>
    <t>fraction comments/code</t>
  </si>
  <si>
    <t>index comments vs code</t>
  </si>
  <si>
    <t>Idx CmtCode</t>
  </si>
  <si>
    <t>QPF Code Metrics</t>
  </si>
  <si>
    <t>The following document contains a report on the static code metrics analysis performed on the QPF code.  This analysis has been performed using different C++ source code analysis tools.  The results from the different tools are always very similar, so there is no major difference in using either of them.  The final results shown in this report are the ones obtained from the Metrix++ tool.</t>
  </si>
  <si>
    <t>Along the report, a set of thresholds for the different metrics is mentioned.  The values of these threshold are well established as being optimal for obtaining good quality code for the smaller development cost.  It is not the purpose of this document to justify these values.</t>
  </si>
  <si>
    <t>General statistics</t>
  </si>
  <si>
    <t>Number of files</t>
  </si>
  <si>
    <t>Number of classes</t>
  </si>
  <si>
    <t>Total Lines</t>
  </si>
  <si>
    <t>Number of packages</t>
  </si>
  <si>
    <t>In the next table we show the general statistics of the QPF project.  In this context, "packages" means either executables or libraries that are built in the building process.</t>
  </si>
  <si>
    <t>Input data</t>
  </si>
  <si>
    <t>URL</t>
  </si>
  <si>
    <t>Revision</t>
  </si>
  <si>
    <t>Date</t>
  </si>
  <si>
    <t>Last change Revision</t>
  </si>
  <si>
    <t>https://euclid.esac.esa.int/svn/ESA/SOC/SOC-3-DEV/SOC-3-07-QLook/QPF/trunk</t>
  </si>
  <si>
    <t>The analysis has been carried out over the QPF code in the Euclid SVN repository, in the main (trunk) branch.  The following table shows the repository information at the time of the analysis.</t>
  </si>
  <si>
    <t>Metrics</t>
  </si>
  <si>
    <t>Size Of Code</t>
  </si>
  <si>
    <t>File</t>
  </si>
  <si>
    <t>We see in the next table that there are several modules with a value larger than 1500 NLOC, some of them more than twice this value.  However, only the last one has been created from scratch (for the QPF HMI).  The other two belong to an external library incorporated into the QPF source code.</t>
  </si>
  <si>
    <t>A reasonable maximum number of NLOC used is 1500.  Larger modules imply that either the content is too complex, or that the components included might be decomposed in simpler ones.</t>
  </si>
  <si>
    <t>Nesting Level</t>
  </si>
  <si>
    <t>The nesting level is an indirect measure of complexity of the code. Nesting, in programming, refers to the enclosing of control structures one into another, usually indicated through different indentation levels within the source code.  Intuitively, when the nesting is high, it means the algorithmic complexity is high and hence the difficulty for maintenance and testing increases.</t>
  </si>
  <si>
    <t>A reasonable maximum nesting level is 7.  More than 7 is usually understood as a bad practice that leads to hard to understand algorithms.</t>
  </si>
  <si>
    <t>In the next figure we show the maximum nesting level found for each of the analysed packages.  Each of the bars shows the number of functions that have a maximum nesting level of N and N-1, or above the maximum of 10.</t>
  </si>
  <si>
    <r>
      <t>In addition, we can measure the</t>
    </r>
    <r>
      <rPr>
        <b/>
        <sz val="11"/>
        <color theme="1"/>
        <rFont val="Constantia"/>
        <family val="1"/>
      </rPr>
      <t xml:space="preserve"> number of lines per function</t>
    </r>
    <r>
      <rPr>
        <sz val="11"/>
        <color theme="1"/>
        <rFont val="Constantia"/>
        <family val="1"/>
      </rPr>
      <t xml:space="preserve">. In the next figure we show the histogram of the number of source lines of code for all functions in the different files.  Again, each bin shows the number of modules with NLOC larger than the value of the previous bin and up to the value of that bin. </t>
    </r>
  </si>
  <si>
    <r>
      <t xml:space="preserve">In the next figure we show the histogram of the </t>
    </r>
    <r>
      <rPr>
        <b/>
        <sz val="11"/>
        <color theme="1"/>
        <rFont val="Constantia"/>
        <family val="1"/>
      </rPr>
      <t>number of source lines of code for all the files</t>
    </r>
    <r>
      <rPr>
        <sz val="11"/>
        <color theme="1"/>
        <rFont val="Constantia"/>
        <family val="1"/>
      </rPr>
      <t xml:space="preserve"> in the QPF.  Each bin shows the number of modules with NLOC larger than the value of the previous bin and up to the value of that bin. </t>
    </r>
  </si>
  <si>
    <t>A reasonable maximum number of NLOC per function or method is 150 for C++ code.  Larger functions or methods imply that either the content is too complex, or that they might be decomposed in simpler ones.</t>
  </si>
  <si>
    <t>We see in the next table that there are several functions/methods with a value larger than 150 NLOC, some of them more than twice this value.  However, only the last one has been created from scratch (for the QPF HMI).  The other two belong to an external library incorporated into the QPF source code.</t>
  </si>
  <si>
    <t>NLOC/Func</t>
  </si>
  <si>
    <t>Function/Method</t>
  </si>
  <si>
    <t>Max.Nest.Level</t>
  </si>
  <si>
    <t>Finally, in next table we list the modules with a maximum nesting level larger than 7.</t>
  </si>
  <si>
    <t>Cyclomatic Complexity</t>
  </si>
  <si>
    <t>Cyclomatic  Complexity</t>
  </si>
  <si>
    <t>Risk Evaluation</t>
  </si>
  <si>
    <t>a simple program, not much risk</t>
  </si>
  <si>
    <t>more complex, moderate risk</t>
  </si>
  <si>
    <t>21-50</t>
  </si>
  <si>
    <t>complex, high risk program</t>
  </si>
  <si>
    <t>greater than 50</t>
  </si>
  <si>
    <t>untestable program (very high risk)</t>
  </si>
  <si>
    <t>1-10</t>
  </si>
  <si>
    <t>11-20</t>
  </si>
  <si>
    <t>The next figures shows information on the cyclomatic complexity for each of the function or method of the QPF.   The table below shows the list of methods/functions with a CC larger that an autoimpossed threshold of 20.</t>
  </si>
  <si>
    <t>Note that five out of the eight listed methods correspond to an external component included in the QPF code.  In addition, the first one correspond to a method with a trivial multi-case switch statement.</t>
  </si>
  <si>
    <t>Conclusions</t>
  </si>
  <si>
    <t>The analysed code appears to be largely controlled in terms of metrics.  There are still some modules/methods that should be re-engineered in order to move their metrics into the allowed bounds.  However, this task seems to be an easy one, since only a bunch of modules need to be fixed.</t>
  </si>
  <si>
    <t>Problem</t>
  </si>
  <si>
    <t>NLOC&gt;1500 (1834)</t>
  </si>
  <si>
    <t>Action</t>
  </si>
  <si>
    <t>Refactor in classes</t>
  </si>
  <si>
    <t>MaxNest&gt;7 (8)</t>
  </si>
  <si>
    <t>CC&gt;20 (35)</t>
  </si>
  <si>
    <t>Refactor</t>
  </si>
  <si>
    <t>Refactor (justified)</t>
  </si>
  <si>
    <t>The recommended list of modules/functions to be modified, with the actions required and ordered from high to low priority.</t>
  </si>
  <si>
    <t>CC&gt;20 (30)
NLOC&gt;150 (217)</t>
  </si>
  <si>
    <t>CC&gt;20 (26)
NLOC&gt;150 (170)</t>
  </si>
  <si>
    <t>Perhaps the mos important measure of readability as well as maintainability of code is cyclomatic complexity, a software metric that measures a program's complexity based on the number of distinct paths or branches in the code. There are several criteria for the relation of cyclomatic complexity and the risk for the maintenance of the code.  A useful rule of thumb is to set a threshold between acceptable, easily maintainable code and risky, unmaintainable code in a value of 15 for the cyclomatic complexity of a function or procedure.  A useful, somehow relaxed, set of delineations between low/medium/high/unacceptable complexity values can be seen in the next figure:</t>
  </si>
  <si>
    <t>It is also recommended to have a look into the methods and modules of third party code included in the QPF (json library).  But this task should have lower priority, and has to be executed with special care, since there is risk of regression.</t>
  </si>
  <si>
    <t>VERSION</t>
  </si>
  <si>
    <t>src/version.h</t>
  </si>
  <si>
    <t>src/uuid.h</t>
  </si>
  <si>
    <t>src/uuid.cpp</t>
  </si>
  <si>
    <t>src/urlhdl.h</t>
  </si>
  <si>
    <t>src/urlhdl.cpp</t>
  </si>
  <si>
    <t>src/taskorc.h</t>
  </si>
  <si>
    <t>src/taskorc.cpp</t>
  </si>
  <si>
    <t>src/taskmng.h</t>
  </si>
  <si>
    <t>src/taskmng.cpp</t>
  </si>
  <si>
    <t>src/taskagent.h</t>
  </si>
  <si>
    <t>src/taskagent.cpp</t>
  </si>
  <si>
    <t>src/str.h</t>
  </si>
  <si>
    <t>src/str.cpp</t>
  </si>
  <si>
    <t>src/src.pro</t>
  </si>
  <si>
    <t>src/propdef.h</t>
  </si>
  <si>
    <t>src/procelem.h</t>
  </si>
  <si>
    <t>src/procelem.cpp</t>
  </si>
  <si>
    <t>src/msgtypes.h</t>
  </si>
  <si>
    <t>src/main-alert.cpp</t>
  </si>
  <si>
    <t>src/logmng.h</t>
  </si>
  <si>
    <t>src/logmng.cpp</t>
  </si>
  <si>
    <t>src/filetransfer.h</t>
  </si>
  <si>
    <t>src/filetransfer.cpp</t>
  </si>
  <si>
    <t>src/filenamespec.h</t>
  </si>
  <si>
    <t>src/filenamespec.cpp</t>
  </si>
  <si>
    <t>src/except.h</t>
  </si>
  <si>
    <t>src/except.cpp</t>
  </si>
  <si>
    <t>src/evtmng.h</t>
  </si>
  <si>
    <t>src/evtmng.cpp</t>
  </si>
  <si>
    <t>src/error.h</t>
  </si>
  <si>
    <t>src/dwatcher.h</t>
  </si>
  <si>
    <t>src/dwatcher.cpp</t>
  </si>
  <si>
    <t>src/dbhdlpostgre.h</t>
  </si>
  <si>
    <t>src/dbhdlpostgre.cpp</t>
  </si>
  <si>
    <t>src/dbhdl.h</t>
  </si>
  <si>
    <t>src/dbg.h</t>
  </si>
  <si>
    <t>src/dbg.cpp</t>
  </si>
  <si>
    <t>src/datatypes.h</t>
  </si>
  <si>
    <t>src/datatypes.cpp</t>
  </si>
  <si>
    <t>src/datamng.h</t>
  </si>
  <si>
    <t>src/datamng.cpp</t>
  </si>
  <si>
    <t>src/config.h</t>
  </si>
  <si>
    <t>src/config.cpp</t>
  </si>
  <si>
    <t>src/component.h</t>
  </si>
  <si>
    <t>src/component.cpp</t>
  </si>
  <si>
    <t>src/common.h</t>
  </si>
  <si>
    <t>src/CMakeLists.txt</t>
  </si>
  <si>
    <t>src/cfginfo.h</t>
  </si>
  <si>
    <t>src/cfginfo.cpp</t>
  </si>
  <si>
    <t>src/cfg.h</t>
  </si>
  <si>
    <t>src/alert.h</t>
  </si>
  <si>
    <t>src/alert.cpp</t>
  </si>
  <si>
    <t>src</t>
  </si>
  <si>
    <t>sdc/valueiojsoncpp.h</t>
  </si>
  <si>
    <t>sdc/valueiojsoncpp.cpp</t>
  </si>
  <si>
    <t>sdc/valueio.h</t>
  </si>
  <si>
    <t>sdc/value.h</t>
  </si>
  <si>
    <t>sdc/value.cpp</t>
  </si>
  <si>
    <t>sdc/sdc.pro</t>
  </si>
  <si>
    <t>sdc/sdc.h</t>
  </si>
  <si>
    <t>sdc/dict.h</t>
  </si>
  <si>
    <t>sdc/dict.cpp</t>
  </si>
  <si>
    <t>sdc/CMakeLists.txt</t>
  </si>
  <si>
    <t>sdc/array.h</t>
  </si>
  <si>
    <t>sdc/array.cpp</t>
  </si>
  <si>
    <t>sdc</t>
  </si>
  <si>
    <t>scripts/ssh-connect.sh</t>
  </si>
  <si>
    <t>scripts/RunQPFHMI.sh</t>
  </si>
  <si>
    <t>scripts/RunQPF.sh</t>
  </si>
  <si>
    <t>scripts/pgsql_start_server.sh</t>
  </si>
  <si>
    <t>scripts/pgsql_initdb.sh</t>
  </si>
  <si>
    <t>scripts/InstallCOTS.sh</t>
  </si>
  <si>
    <t>scripts/docker_start.sh</t>
  </si>
  <si>
    <t>scripts/CreateDockerContainer.sh</t>
  </si>
  <si>
    <t>scripts/BuildQPF.sh</t>
  </si>
  <si>
    <t>scripts</t>
  </si>
  <si>
    <t>run/QPF-workarea.tgz</t>
  </si>
  <si>
    <t>run/QPFHMI.conf</t>
  </si>
  <si>
    <t>run/qpfdb.sql</t>
  </si>
  <si>
    <t>run/Dockerfile</t>
  </si>
  <si>
    <t>README.md</t>
  </si>
  <si>
    <t>qpfgui/xmlsyntaxhighlight.h</t>
  </si>
  <si>
    <t>qpfgui/xmlsyntaxhighlight.cpp</t>
  </si>
  <si>
    <t>qpfgui/qpfgui.pro</t>
  </si>
  <si>
    <t>qpfgui/qjsonmodel.h</t>
  </si>
  <si>
    <t>qpfgui/qjsonmodel.cpp</t>
  </si>
  <si>
    <t>qpfgui/qjsonitem.h</t>
  </si>
  <si>
    <t>qpfgui/qjsonitem.cpp</t>
  </si>
  <si>
    <t>qpfgui/mainwindow.h</t>
  </si>
  <si>
    <t>qpfgui/mainwindow.cpp</t>
  </si>
  <si>
    <t>qpfgui/jsontree.qrc</t>
  </si>
  <si>
    <t>qpfgui/img/table.png</t>
  </si>
  <si>
    <t>qpfgui/img/bullet_red.png</t>
  </si>
  <si>
    <t>qpfgui/img/bullet_purple.png</t>
  </si>
  <si>
    <t>qpfgui/img/bullet_orange.png</t>
  </si>
  <si>
    <t>qpfgui/img/bullet_green.png</t>
  </si>
  <si>
    <t>qpfgui/img/bullet_blue.png</t>
  </si>
  <si>
    <t>qpfgui/img/bullet_black.png</t>
  </si>
  <si>
    <t>qpfgui/img/brick.png</t>
  </si>
  <si>
    <t>qpfgui/CMakeLists.txt</t>
  </si>
  <si>
    <t>qpfgui</t>
  </si>
  <si>
    <t>qpf/qpf.pro</t>
  </si>
  <si>
    <t>qpf/main.cpp</t>
  </si>
  <si>
    <t>qpf/deployer.h</t>
  </si>
  <si>
    <t>qpf/deployer.cpp</t>
  </si>
  <si>
    <t>qpf/CMakeLists.txt</t>
  </si>
  <si>
    <t>QPF.pro.user</t>
  </si>
  <si>
    <t>QPF.pro</t>
  </si>
  <si>
    <t>qpf</t>
  </si>
  <si>
    <t>misc/unixftp.py</t>
  </si>
  <si>
    <t>misc/synchronizer.h</t>
  </si>
  <si>
    <t>misc/synchronizer.c</t>
  </si>
  <si>
    <t>misc/showProcNodeLogs.sh</t>
  </si>
  <si>
    <t>misc/qpfdb-pgsql-20151002.backup.gz</t>
  </si>
  <si>
    <t>misc/qpf_singlehost.json</t>
  </si>
  <si>
    <t>misc/qpf_multihost-eucl06+vmu1+vmu2_storage.json</t>
  </si>
  <si>
    <t>misc/qpf_multihost-eucl06+vmu1+vmu2_servers.json</t>
  </si>
  <si>
    <t>misc/qpf_multihost-eucl06+vmu1+vmu2.json</t>
  </si>
  <si>
    <t>misc/qpf_multihost-eucl06+vmu1.json</t>
  </si>
  <si>
    <t>misc/qpf_chlg6_multihost-eucl06+vmu1+vmu2_servers.json</t>
  </si>
  <si>
    <t>misc/prj/Topics.txt</t>
  </si>
  <si>
    <t>misc/prj/Menu.txt</t>
  </si>
  <si>
    <t>misc/prj/Languages.txt</t>
  </si>
  <si>
    <t>misc/prj/Data/SymbolTable.nd</t>
  </si>
  <si>
    <t>misc/prj/Data/PreviousSettings.nd</t>
  </si>
  <si>
    <t>misc/prj/Data/PreviousMenuState.nd</t>
  </si>
  <si>
    <t>misc/prj/Data/IndexInfo.nd</t>
  </si>
  <si>
    <t>misc/prj/Data/ImageReferenceTable.nd</t>
  </si>
  <si>
    <t>misc/prj/Data/ImageFileInfo.nd</t>
  </si>
  <si>
    <t>misc/prj/Data/FileInfo.nd</t>
  </si>
  <si>
    <t>misc/prj/Data/ConfigFileInfo.nd</t>
  </si>
  <si>
    <t>misc/prj/Data/ClassHierarchy.nd</t>
  </si>
  <si>
    <t>misc/prj/Data</t>
  </si>
  <si>
    <t>misc/prj</t>
  </si>
  <si>
    <t>misc/License.txt</t>
  </si>
  <si>
    <t>misc/LaunchUnixFTPServer.sh</t>
  </si>
  <si>
    <t>misc/LaunchHTTPServer.sh</t>
  </si>
  <si>
    <t>misc/env.sh</t>
  </si>
  <si>
    <t>misc/doc/styles/main.css</t>
  </si>
  <si>
    <t>misc/doc/styles</t>
  </si>
  <si>
    <t>misc/doc/search/TypesR.html</t>
  </si>
  <si>
    <t>misc/doc/search/NoResults.html</t>
  </si>
  <si>
    <t>misc/doc/search/GeneralT.html</t>
  </si>
  <si>
    <t>misc/doc/search/GeneralS.html</t>
  </si>
  <si>
    <t>misc/doc/search/GeneralR.html</t>
  </si>
  <si>
    <t>misc/doc/search/GeneralP.html</t>
  </si>
  <si>
    <t>misc/doc/search/GeneralL.html</t>
  </si>
  <si>
    <t>misc/doc/search/GeneralI.html</t>
  </si>
  <si>
    <t>misc/doc/search/GeneralG.html</t>
  </si>
  <si>
    <t>misc/doc/search/GeneralE.html</t>
  </si>
  <si>
    <t>misc/doc/search/GeneralD.html</t>
  </si>
  <si>
    <t>misc/doc/search/GeneralC.html</t>
  </si>
  <si>
    <t>misc/doc/search/FunctionsT.html</t>
  </si>
  <si>
    <t>misc/doc/search/FunctionsS.html</t>
  </si>
  <si>
    <t>misc/doc/search/FunctionsL.html</t>
  </si>
  <si>
    <t>misc/doc/search/FunctionsI.html</t>
  </si>
  <si>
    <t>misc/doc/search/FilesS.html</t>
  </si>
  <si>
    <t>misc/doc/search</t>
  </si>
  <si>
    <t>misc/doc/javascript/searchdata.js</t>
  </si>
  <si>
    <t>misc/doc/javascript/prettify.js</t>
  </si>
  <si>
    <t>misc/doc/javascript/main.js</t>
  </si>
  <si>
    <t>misc/doc/javascript</t>
  </si>
  <si>
    <t>misc/doc/index/Types.html</t>
  </si>
  <si>
    <t>misc/doc/index/General.html</t>
  </si>
  <si>
    <t>misc/doc/index/Functions.html</t>
  </si>
  <si>
    <t>misc/doc/index/Files.html</t>
  </si>
  <si>
    <t>misc/doc/index.html</t>
  </si>
  <si>
    <t>misc/doc/index</t>
  </si>
  <si>
    <t>misc/doc/files/synchronizer-h.html</t>
  </si>
  <si>
    <t>misc/doc/files/synchronizer-c.html</t>
  </si>
  <si>
    <t>misc/doc/files/License-txt.html</t>
  </si>
  <si>
    <t>misc/doc/files</t>
  </si>
  <si>
    <t>misc/doc</t>
  </si>
  <si>
    <t>misc/ClearForQPF.sh</t>
  </si>
  <si>
    <t>misc</t>
  </si>
  <si>
    <t>libcomm/version.h</t>
  </si>
  <si>
    <t>libcomm/tools.h</t>
  </si>
  <si>
    <t>libcomm/tools.cpp</t>
  </si>
  <si>
    <t>libcomm/thread.h</t>
  </si>
  <si>
    <t>libcomm/thread.cpp</t>
  </si>
  <si>
    <t>libcomm/statem.h</t>
  </si>
  <si>
    <t>libcomm/statem.cpp</t>
  </si>
  <si>
    <t>libcomm/r2rpeer.h</t>
  </si>
  <si>
    <t>libcomm/r2rpeer.cpp</t>
  </si>
  <si>
    <t>libcomm/propdef.h</t>
  </si>
  <si>
    <t>libcomm/log.h</t>
  </si>
  <si>
    <t>libcomm/log.cpp</t>
  </si>
  <si>
    <t>libcomm/libcomm.pro</t>
  </si>
  <si>
    <t>libcomm/error.h</t>
  </si>
  <si>
    <t>libcomm/counter.h</t>
  </si>
  <si>
    <t>libcomm/counter.cpp</t>
  </si>
  <si>
    <t>libcomm/common.h</t>
  </si>
  <si>
    <t>libcomm/commnode.h</t>
  </si>
  <si>
    <t>libcomm/commnode.cpp</t>
  </si>
  <si>
    <t>libcomm/CMakeLists.txt</t>
  </si>
  <si>
    <t>libcomm/ChangeLog.md</t>
  </si>
  <si>
    <t>libcomm</t>
  </si>
  <si>
    <t>json/jsoncpp.cpp</t>
  </si>
  <si>
    <t>json/json/json-forwards.h</t>
  </si>
  <si>
    <t>json/json/json.h</t>
  </si>
  <si>
    <t>json/json.pro</t>
  </si>
  <si>
    <t>json/json</t>
  </si>
  <si>
    <t>json/CMakeLists.txt</t>
  </si>
  <si>
    <t>json</t>
  </si>
  <si>
    <t>INSTALL.md</t>
  </si>
  <si>
    <t>infix/infixeval.tcc</t>
  </si>
  <si>
    <t>infix/infixeval.h</t>
  </si>
  <si>
    <t>infix/infixeval.cpp</t>
  </si>
  <si>
    <t>infix/infix.pro</t>
  </si>
  <si>
    <t>infix/CMakeLists.txt</t>
  </si>
  <si>
    <t>infix</t>
  </si>
  <si>
    <t>m+3s</t>
  </si>
  <si>
    <t>ext.cmake</t>
  </si>
  <si>
    <t>m+2s</t>
  </si>
  <si>
    <t>env.sh</t>
  </si>
  <si>
    <t>m+1s</t>
  </si>
  <si>
    <t>defaults.pri</t>
  </si>
  <si>
    <t>contrib</t>
  </si>
  <si>
    <t>StdDev</t>
  </si>
  <si>
    <t>CMakeLists.txt</t>
  </si>
  <si>
    <t>Mean</t>
  </si>
  <si>
    <t>QPF/trunk</t>
  </si>
  <si>
    <t>Mean+3s</t>
  </si>
  <si>
    <t>Mean+2s</t>
  </si>
  <si>
    <t>Mean+1s</t>
  </si>
  <si>
    <t>Nver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</si>
</sst>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0"/>
      <color theme="1"/>
      <name val="Calibri"/>
      <family val="2"/>
      <scheme val="minor"/>
    </font>
    <font>
      <b/>
      <sz val="10"/>
      <color theme="0"/>
      <name val="Calibri"/>
      <family val="2"/>
      <scheme val="minor"/>
    </font>
    <font>
      <b/>
      <sz val="24"/>
      <color theme="1"/>
      <name val="Calibri"/>
      <family val="2"/>
      <scheme val="minor"/>
    </font>
    <font>
      <b/>
      <sz val="9"/>
      <color theme="1"/>
      <name val="Calibri"/>
      <family val="2"/>
      <scheme val="minor"/>
    </font>
    <font>
      <b/>
      <sz val="14"/>
      <color theme="1"/>
      <name val="Calibri"/>
      <family val="2"/>
      <scheme val="minor"/>
    </font>
    <font>
      <b/>
      <sz val="16"/>
      <color theme="1"/>
      <name val="Calibri"/>
      <family val="2"/>
      <scheme val="minor"/>
    </font>
    <font>
      <sz val="11"/>
      <color theme="1"/>
      <name val="Constantia"/>
      <family val="1"/>
    </font>
    <font>
      <u/>
      <sz val="11"/>
      <color theme="10"/>
      <name val="Calibri"/>
      <family val="2"/>
      <scheme val="minor"/>
    </font>
    <font>
      <sz val="11"/>
      <color theme="9" tint="-0.249977111117893"/>
      <name val="Calibri"/>
      <family val="2"/>
      <scheme val="minor"/>
    </font>
    <font>
      <b/>
      <sz val="11"/>
      <color theme="1"/>
      <name val="Constantia"/>
      <family val="1"/>
    </font>
    <font>
      <b/>
      <sz val="9"/>
      <color rgb="FFFFFFFF"/>
      <name val="Calibri"/>
      <family val="2"/>
      <scheme val="minor"/>
    </font>
    <font>
      <sz val="9"/>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8"/>
        <bgColor theme="8"/>
      </patternFill>
    </fill>
    <fill>
      <patternFill patternType="solid">
        <fgColor rgb="FFD99594"/>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theme="8" tint="0.39997558519241921"/>
      </left>
      <right/>
      <top/>
      <bottom style="thin">
        <color theme="8" tint="0.39997558519241921"/>
      </bottom>
      <diagonal/>
    </border>
    <border>
      <left/>
      <right/>
      <top/>
      <bottom style="thin">
        <color theme="8" tint="0.39997558519241921"/>
      </bottom>
      <diagonal/>
    </border>
    <border>
      <left/>
      <right style="thin">
        <color theme="8" tint="0.39997558519241921"/>
      </right>
      <top/>
      <bottom style="thin">
        <color theme="8"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applyNumberFormat="0" applyFill="0" applyBorder="0" applyAlignment="0" applyProtection="0"/>
  </cellStyleXfs>
  <cellXfs count="62">
    <xf numFmtId="0" fontId="0" fillId="0" borderId="0" xfId="0"/>
    <xf numFmtId="0" fontId="0" fillId="0" borderId="0" xfId="0" applyAlignment="1">
      <alignment vertical="top"/>
    </xf>
    <xf numFmtId="0" fontId="16" fillId="0" borderId="0" xfId="0" applyFont="1" applyAlignment="1">
      <alignment horizontal="center" vertical="center" wrapText="1"/>
    </xf>
    <xf numFmtId="0" fontId="16" fillId="0" borderId="0" xfId="0" applyFont="1" applyAlignment="1">
      <alignment horizontal="center" vertical="center"/>
    </xf>
    <xf numFmtId="0" fontId="0" fillId="0" borderId="0" xfId="0" applyNumberFormat="1" applyFill="1" applyBorder="1" applyAlignme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164" fontId="0" fillId="0" borderId="0" xfId="1" applyNumberFormat="1" applyFont="1"/>
    <xf numFmtId="9" fontId="0" fillId="0" borderId="0" xfId="0" applyNumberFormat="1" applyFill="1" applyBorder="1" applyAlignment="1"/>
    <xf numFmtId="9" fontId="0" fillId="0" borderId="10" xfId="0" applyNumberFormat="1" applyFill="1" applyBorder="1" applyAlignment="1"/>
    <xf numFmtId="0" fontId="0" fillId="33" borderId="0" xfId="0" applyFill="1" applyAlignment="1">
      <alignment vertical="top"/>
    </xf>
    <xf numFmtId="0" fontId="0" fillId="34" borderId="0" xfId="0" applyFill="1" applyAlignment="1">
      <alignment vertical="top"/>
    </xf>
    <xf numFmtId="0" fontId="0" fillId="0" borderId="0" xfId="0" applyAlignment="1">
      <alignment horizontal="left" vertical="top"/>
    </xf>
    <xf numFmtId="164" fontId="0" fillId="0" borderId="0" xfId="1" applyNumberFormat="1" applyFont="1" applyAlignment="1">
      <alignment vertical="top"/>
    </xf>
    <xf numFmtId="0" fontId="0" fillId="0" borderId="0" xfId="0" applyAlignment="1">
      <alignment horizontal="right"/>
    </xf>
    <xf numFmtId="0" fontId="16" fillId="0" borderId="0" xfId="0" applyFont="1" applyAlignment="1">
      <alignment horizontal="center"/>
    </xf>
    <xf numFmtId="0" fontId="16" fillId="0" borderId="0" xfId="0" applyFont="1" applyAlignment="1">
      <alignment horizontal="center" vertical="top"/>
    </xf>
    <xf numFmtId="164" fontId="0" fillId="0" borderId="0" xfId="0" applyNumberFormat="1" applyFont="1"/>
    <xf numFmtId="0" fontId="0" fillId="0" borderId="0" xfId="0" applyAlignment="1">
      <alignment horizontal="center" vertical="center" wrapText="1"/>
    </xf>
    <xf numFmtId="10" fontId="0" fillId="0" borderId="0" xfId="0" applyNumberFormat="1" applyFill="1" applyBorder="1" applyAlignment="1"/>
    <xf numFmtId="10" fontId="0" fillId="0" borderId="10" xfId="0" applyNumberFormat="1" applyFill="1" applyBorder="1" applyAlignment="1"/>
    <xf numFmtId="0" fontId="13" fillId="35" borderId="13" xfId="0" applyFont="1" applyFill="1" applyBorder="1" applyAlignment="1">
      <alignment horizontal="center" vertical="center" wrapText="1"/>
    </xf>
    <xf numFmtId="0" fontId="13" fillId="35" borderId="14" xfId="0" applyFont="1" applyFill="1" applyBorder="1" applyAlignment="1">
      <alignment horizontal="center" vertical="center" wrapText="1"/>
    </xf>
    <xf numFmtId="0" fontId="19" fillId="0" borderId="0" xfId="0" applyFont="1" applyAlignment="1">
      <alignment horizontal="center" vertical="center" wrapText="1"/>
    </xf>
    <xf numFmtId="0" fontId="20" fillId="35" borderId="14" xfId="0" applyFont="1" applyFill="1" applyBorder="1" applyAlignment="1">
      <alignment horizontal="center" vertical="center" wrapText="1"/>
    </xf>
    <xf numFmtId="0" fontId="20" fillId="35" borderId="15" xfId="0" applyFont="1" applyFill="1" applyBorder="1" applyAlignment="1">
      <alignment horizontal="center" vertical="center" wrapText="1"/>
    </xf>
    <xf numFmtId="0" fontId="19" fillId="0" borderId="0" xfId="0" applyFont="1" applyAlignment="1">
      <alignment vertical="center" wrapText="1"/>
    </xf>
    <xf numFmtId="165" fontId="0" fillId="0" borderId="0" xfId="0" applyNumberFormat="1"/>
    <xf numFmtId="9" fontId="18" fillId="0" borderId="11" xfId="1" applyFont="1" applyFill="1" applyBorder="1" applyAlignment="1">
      <alignment horizontal="center"/>
    </xf>
    <xf numFmtId="9" fontId="0" fillId="0" borderId="0" xfId="1" applyFont="1"/>
    <xf numFmtId="0" fontId="21" fillId="0" borderId="0" xfId="0" applyFont="1"/>
    <xf numFmtId="0" fontId="23" fillId="0" borderId="0" xfId="0" applyFont="1"/>
    <xf numFmtId="0" fontId="24" fillId="0" borderId="0" xfId="0" applyFont="1"/>
    <xf numFmtId="0" fontId="27" fillId="0" borderId="0" xfId="0" applyFont="1"/>
    <xf numFmtId="0" fontId="0" fillId="0" borderId="16" xfId="0" applyBorder="1" applyAlignment="1">
      <alignment vertical="top"/>
    </xf>
    <xf numFmtId="0" fontId="25" fillId="0" borderId="0" xfId="0" applyFont="1" applyAlignment="1">
      <alignment vertical="top" wrapText="1"/>
    </xf>
    <xf numFmtId="0" fontId="22" fillId="0" borderId="17" xfId="0" applyFont="1" applyBorder="1" applyAlignment="1">
      <alignment horizontal="left" vertical="center"/>
    </xf>
    <xf numFmtId="0" fontId="0" fillId="0" borderId="16" xfId="0" applyBorder="1" applyAlignment="1">
      <alignment vertical="top"/>
    </xf>
    <xf numFmtId="0" fontId="13" fillId="21" borderId="16" xfId="31" applyFont="1" applyBorder="1" applyAlignment="1">
      <alignment vertical="top"/>
    </xf>
    <xf numFmtId="0" fontId="0" fillId="0" borderId="16" xfId="0" applyBorder="1" applyAlignment="1">
      <alignment vertical="top" wrapText="1"/>
    </xf>
    <xf numFmtId="0" fontId="0" fillId="0" borderId="18" xfId="0" applyBorder="1" applyAlignment="1">
      <alignment vertical="top"/>
    </xf>
    <xf numFmtId="0" fontId="0" fillId="0" borderId="12" xfId="0" applyBorder="1" applyAlignment="1">
      <alignment vertical="top"/>
    </xf>
    <xf numFmtId="0" fontId="0" fillId="0" borderId="19" xfId="0" applyBorder="1" applyAlignment="1">
      <alignment vertical="top"/>
    </xf>
    <xf numFmtId="0" fontId="0" fillId="0" borderId="16" xfId="0" applyBorder="1"/>
    <xf numFmtId="0" fontId="22" fillId="0" borderId="0" xfId="0" applyFont="1" applyBorder="1" applyAlignment="1">
      <alignment horizontal="left" vertical="center"/>
    </xf>
    <xf numFmtId="0" fontId="13" fillId="21" borderId="16" xfId="31" applyFont="1" applyBorder="1" applyAlignment="1">
      <alignment horizontal="center"/>
    </xf>
    <xf numFmtId="0" fontId="13" fillId="21" borderId="16" xfId="31" applyFont="1" applyBorder="1" applyAlignment="1"/>
    <xf numFmtId="0" fontId="29" fillId="36" borderId="16" xfId="0" applyFont="1" applyFill="1" applyBorder="1" applyAlignment="1">
      <alignment horizontal="center" vertical="center" wrapText="1"/>
    </xf>
    <xf numFmtId="0" fontId="30" fillId="0" borderId="16" xfId="0" applyFont="1" applyBorder="1" applyAlignment="1">
      <alignment horizontal="center" vertical="center" wrapText="1"/>
    </xf>
    <xf numFmtId="16" fontId="30" fillId="0" borderId="16" xfId="0" quotePrefix="1" applyNumberFormat="1" applyFont="1" applyBorder="1" applyAlignment="1">
      <alignment horizontal="center" vertical="center" wrapText="1"/>
    </xf>
    <xf numFmtId="16" fontId="30" fillId="0" borderId="16" xfId="0" applyNumberFormat="1" applyFont="1" applyBorder="1" applyAlignment="1">
      <alignment horizontal="center" vertical="center" wrapText="1"/>
    </xf>
    <xf numFmtId="17" fontId="30" fillId="0" borderId="16" xfId="0" quotePrefix="1" applyNumberFormat="1" applyFont="1" applyBorder="1" applyAlignment="1">
      <alignment horizontal="center" vertical="center" wrapText="1"/>
    </xf>
    <xf numFmtId="17" fontId="30" fillId="0" borderId="16" xfId="0" applyNumberFormat="1" applyFont="1" applyBorder="1" applyAlignment="1">
      <alignment horizontal="center" vertical="center" wrapText="1"/>
    </xf>
    <xf numFmtId="0" fontId="30" fillId="0" borderId="16" xfId="0" quotePrefix="1" applyFont="1" applyBorder="1" applyAlignment="1">
      <alignment horizontal="center" vertical="center" wrapText="1"/>
    </xf>
    <xf numFmtId="0" fontId="0" fillId="0" borderId="16" xfId="0" applyBorder="1" applyAlignment="1"/>
    <xf numFmtId="14" fontId="0" fillId="0" borderId="16" xfId="0" applyNumberFormat="1" applyBorder="1" applyAlignment="1">
      <alignment vertical="center" wrapText="1"/>
    </xf>
    <xf numFmtId="0" fontId="0" fillId="0" borderId="16" xfId="0" applyBorder="1" applyAlignment="1">
      <alignment vertical="center" wrapText="1"/>
    </xf>
    <xf numFmtId="0" fontId="13" fillId="21" borderId="16" xfId="31" applyFont="1" applyBorder="1" applyAlignment="1">
      <alignment vertical="center"/>
    </xf>
    <xf numFmtId="0" fontId="0" fillId="0" borderId="16" xfId="0" applyBorder="1" applyAlignment="1">
      <alignment vertical="center"/>
    </xf>
    <xf numFmtId="0" fontId="26" fillId="0" borderId="16" xfId="43" applyBorder="1" applyAlignment="1">
      <alignment vertical="center" wrapText="1"/>
    </xf>
    <xf numFmtId="2"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1">
    <dxf>
      <border outline="0">
        <top style="thin">
          <color theme="8" tint="0.39997558519241921"/>
        </top>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center" textRotation="0" wrapText="1" indent="0" justifyLastLine="0" shrinkToFit="0" readingOrder="0"/>
    </dxf>
    <dxf>
      <border outline="0">
        <top style="thin">
          <color theme="8" tint="0.39997558519241921"/>
        </top>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center" textRotation="0" wrapText="1" indent="0" justifyLastLine="0" shrinkToFit="0" readingOrder="0"/>
    </dxf>
    <dxf>
      <border outline="0">
        <top style="thin">
          <color theme="8" tint="0.39997558519241921"/>
        </top>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center" textRotation="0" wrapText="1" indent="0" justifyLastLine="0" shrinkToFit="0" readingOrder="0"/>
    </dxf>
    <dxf>
      <border outline="0">
        <top style="thin">
          <color theme="8" tint="0.39997558519241921"/>
        </top>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center" textRotation="0" wrapText="1" indent="0" justifyLastLine="0" shrinkToFit="0" readingOrder="0"/>
    </dxf>
    <dxf>
      <border outline="0">
        <top style="thin">
          <color theme="8" tint="0.39997558519241921"/>
        </top>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center" textRotation="0" wrapText="1" indent="0" justifyLastLine="0" shrinkToFit="0" readingOrder="0"/>
    </dxf>
    <dxf>
      <numFmt numFmtId="0" formatCode="General"/>
    </dxf>
    <dxf>
      <numFmt numFmtId="165" formatCode="0.0"/>
    </dxf>
    <dxf>
      <numFmt numFmtId="165" formatCode="0.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0.0%"/>
    </dxf>
    <dxf>
      <numFmt numFmtId="164" formatCode="0.0%"/>
    </dxf>
    <dxf>
      <font>
        <b val="0"/>
        <i val="0"/>
        <strike val="0"/>
        <condense val="0"/>
        <extend val="0"/>
        <outline val="0"/>
        <shadow val="0"/>
        <u val="none"/>
        <vertAlign val="baseline"/>
        <sz val="11"/>
        <color theme="1"/>
        <name val="Calibri"/>
        <scheme val="minor"/>
      </font>
      <numFmt numFmtId="164" formatCode="0.0%"/>
    </dxf>
    <dxf>
      <numFmt numFmtId="164" formatCode="0.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NLOC/File</a:t>
            </a:r>
          </a:p>
        </c:rich>
      </c:tx>
      <c:overlay val="0"/>
    </c:title>
    <c:autoTitleDeleted val="0"/>
    <c:plotArea>
      <c:layout>
        <c:manualLayout>
          <c:layoutTarget val="inner"/>
          <c:xMode val="edge"/>
          <c:yMode val="edge"/>
          <c:x val="0.1208121901428988"/>
          <c:y val="0.17001033961663883"/>
          <c:w val="0.76901173811606882"/>
          <c:h val="0.59386908454624987"/>
        </c:manualLayout>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'QPF.metrix++.file'!$U$2:$U$26</c:f>
              <c:strCache>
                <c:ptCount val="25"/>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22">
                  <c:v>5750</c:v>
                </c:pt>
                <c:pt idx="23">
                  <c:v>6000</c:v>
                </c:pt>
                <c:pt idx="24">
                  <c:v>More</c:v>
                </c:pt>
              </c:strCache>
            </c:strRef>
          </c:cat>
          <c:val>
            <c:numRef>
              <c:f>'QPF.metrix++.file'!$V$2:$V$26</c:f>
              <c:numCache>
                <c:formatCode>General</c:formatCode>
                <c:ptCount val="25"/>
                <c:pt idx="0">
                  <c:v>124</c:v>
                </c:pt>
                <c:pt idx="1">
                  <c:v>23</c:v>
                </c:pt>
                <c:pt idx="2">
                  <c:v>6</c:v>
                </c:pt>
                <c:pt idx="3">
                  <c:v>2</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pt idx="24">
                  <c:v>0</c:v>
                </c:pt>
              </c:numCache>
            </c:numRef>
          </c:val>
        </c:ser>
        <c:dLbls>
          <c:showLegendKey val="0"/>
          <c:showVal val="0"/>
          <c:showCatName val="0"/>
          <c:showSerName val="0"/>
          <c:showPercent val="0"/>
          <c:showBubbleSize val="0"/>
        </c:dLbls>
        <c:gapWidth val="0"/>
        <c:axId val="194778624"/>
        <c:axId val="268428416"/>
      </c:barChart>
      <c:lineChart>
        <c:grouping val="standard"/>
        <c:varyColors val="0"/>
        <c:ser>
          <c:idx val="1"/>
          <c:order val="1"/>
          <c:tx>
            <c:v>Cumulative %</c:v>
          </c:tx>
          <c:marker>
            <c:symbol val="none"/>
          </c:marker>
          <c:cat>
            <c:strRef>
              <c:f>'QPF.metrix++.file'!$U$2:$U$26</c:f>
              <c:strCache>
                <c:ptCount val="25"/>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22">
                  <c:v>5750</c:v>
                </c:pt>
                <c:pt idx="23">
                  <c:v>6000</c:v>
                </c:pt>
                <c:pt idx="24">
                  <c:v>More</c:v>
                </c:pt>
              </c:strCache>
            </c:strRef>
          </c:cat>
          <c:val>
            <c:numRef>
              <c:f>'QPF.metrix++.file'!$W$2:$W$26</c:f>
              <c:numCache>
                <c:formatCode>0%</c:formatCode>
                <c:ptCount val="25"/>
                <c:pt idx="0">
                  <c:v>0.78481012658227844</c:v>
                </c:pt>
                <c:pt idx="1">
                  <c:v>0.930379746835443</c:v>
                </c:pt>
                <c:pt idx="2">
                  <c:v>0.96835443037974678</c:v>
                </c:pt>
                <c:pt idx="3">
                  <c:v>0.981012658227848</c:v>
                </c:pt>
                <c:pt idx="4">
                  <c:v>0.981012658227848</c:v>
                </c:pt>
                <c:pt idx="5">
                  <c:v>0.981012658227848</c:v>
                </c:pt>
                <c:pt idx="6">
                  <c:v>0.981012658227848</c:v>
                </c:pt>
                <c:pt idx="7">
                  <c:v>0.98734177215189867</c:v>
                </c:pt>
                <c:pt idx="8">
                  <c:v>0.99367088607594933</c:v>
                </c:pt>
                <c:pt idx="9">
                  <c:v>0.99367088607594933</c:v>
                </c:pt>
                <c:pt idx="10">
                  <c:v>0.99367088607594933</c:v>
                </c:pt>
                <c:pt idx="11">
                  <c:v>0.99367088607594933</c:v>
                </c:pt>
                <c:pt idx="12">
                  <c:v>0.99367088607594933</c:v>
                </c:pt>
                <c:pt idx="13">
                  <c:v>0.99367088607594933</c:v>
                </c:pt>
                <c:pt idx="14">
                  <c:v>0.99367088607594933</c:v>
                </c:pt>
                <c:pt idx="15">
                  <c:v>0.99367088607594933</c:v>
                </c:pt>
                <c:pt idx="16">
                  <c:v>0.99367088607594933</c:v>
                </c:pt>
                <c:pt idx="17">
                  <c:v>0.99367088607594933</c:v>
                </c:pt>
                <c:pt idx="18">
                  <c:v>0.99367088607594933</c:v>
                </c:pt>
                <c:pt idx="19">
                  <c:v>0.99367088607594933</c:v>
                </c:pt>
                <c:pt idx="20">
                  <c:v>1</c:v>
                </c:pt>
                <c:pt idx="21">
                  <c:v>1</c:v>
                </c:pt>
                <c:pt idx="22">
                  <c:v>1</c:v>
                </c:pt>
                <c:pt idx="23">
                  <c:v>1</c:v>
                </c:pt>
                <c:pt idx="24">
                  <c:v>1</c:v>
                </c:pt>
              </c:numCache>
            </c:numRef>
          </c:val>
          <c:smooth val="0"/>
        </c:ser>
        <c:dLbls>
          <c:showLegendKey val="0"/>
          <c:showVal val="0"/>
          <c:showCatName val="0"/>
          <c:showSerName val="0"/>
          <c:showPercent val="0"/>
          <c:showBubbleSize val="0"/>
        </c:dLbls>
        <c:marker val="1"/>
        <c:smooth val="0"/>
        <c:axId val="194779648"/>
        <c:axId val="268428992"/>
      </c:lineChart>
      <c:catAx>
        <c:axId val="194778624"/>
        <c:scaling>
          <c:orientation val="minMax"/>
        </c:scaling>
        <c:delete val="0"/>
        <c:axPos val="b"/>
        <c:title>
          <c:tx>
            <c:rich>
              <a:bodyPr/>
              <a:lstStyle/>
              <a:p>
                <a:pPr>
                  <a:defRPr/>
                </a:pPr>
                <a:r>
                  <a:rPr lang="es-ES"/>
                  <a:t>Bin</a:t>
                </a:r>
              </a:p>
            </c:rich>
          </c:tx>
          <c:overlay val="0"/>
        </c:title>
        <c:majorTickMark val="out"/>
        <c:minorTickMark val="none"/>
        <c:tickLblPos val="nextTo"/>
        <c:crossAx val="268428416"/>
        <c:crosses val="autoZero"/>
        <c:auto val="1"/>
        <c:lblAlgn val="ctr"/>
        <c:lblOffset val="100"/>
        <c:noMultiLvlLbl val="0"/>
      </c:catAx>
      <c:valAx>
        <c:axId val="268428416"/>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194778624"/>
        <c:crosses val="autoZero"/>
        <c:crossBetween val="between"/>
      </c:valAx>
      <c:valAx>
        <c:axId val="268428992"/>
        <c:scaling>
          <c:orientation val="minMax"/>
        </c:scaling>
        <c:delete val="0"/>
        <c:axPos val="r"/>
        <c:numFmt formatCode="0%" sourceLinked="1"/>
        <c:majorTickMark val="out"/>
        <c:minorTickMark val="none"/>
        <c:tickLblPos val="nextTo"/>
        <c:crossAx val="194779648"/>
        <c:crosses val="max"/>
        <c:crossBetween val="between"/>
      </c:valAx>
      <c:catAx>
        <c:axId val="194779648"/>
        <c:scaling>
          <c:orientation val="minMax"/>
        </c:scaling>
        <c:delete val="1"/>
        <c:axPos val="b"/>
        <c:majorTickMark val="out"/>
        <c:minorTickMark val="none"/>
        <c:tickLblPos val="nextTo"/>
        <c:crossAx val="268428992"/>
        <c:crosses val="autoZero"/>
        <c:auto val="1"/>
        <c:lblAlgn val="ctr"/>
        <c:lblOffset val="100"/>
        <c:noMultiLvlLbl val="0"/>
      </c:catAx>
    </c:plotArea>
    <c:legend>
      <c:legendPos val="r"/>
      <c:layout>
        <c:manualLayout>
          <c:xMode val="edge"/>
          <c:yMode val="edge"/>
          <c:x val="0.57300871245261009"/>
          <c:y val="0.52587703809751052"/>
          <c:w val="0.19782462088072325"/>
          <c:h val="0.1461245526127416"/>
        </c:manualLayou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McCabe</a:t>
            </a:r>
            <a:r>
              <a:rPr lang="es-ES" baseline="0"/>
              <a:t> Cyclomatic Complexity</a:t>
            </a:r>
            <a:endParaRPr lang="es-ES"/>
          </a:p>
        </c:rich>
      </c:tx>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'QPF.metrix++.func'!$W$2:$W$22</c:f>
              <c:strCache>
                <c:ptCount val="21"/>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More</c:v>
                </c:pt>
              </c:strCache>
            </c:strRef>
          </c:cat>
          <c:val>
            <c:numRef>
              <c:f>'QPF.metrix++.func'!$X$2:$X$22</c:f>
              <c:numCache>
                <c:formatCode>General</c:formatCode>
                <c:ptCount val="21"/>
                <c:pt idx="0">
                  <c:v>1062</c:v>
                </c:pt>
                <c:pt idx="1">
                  <c:v>71</c:v>
                </c:pt>
                <c:pt idx="2">
                  <c:v>42</c:v>
                </c:pt>
                <c:pt idx="3">
                  <c:v>27</c:v>
                </c:pt>
                <c:pt idx="4">
                  <c:v>13</c:v>
                </c:pt>
                <c:pt idx="5">
                  <c:v>13</c:v>
                </c:pt>
                <c:pt idx="6">
                  <c:v>12</c:v>
                </c:pt>
                <c:pt idx="7">
                  <c:v>4</c:v>
                </c:pt>
                <c:pt idx="8">
                  <c:v>4</c:v>
                </c:pt>
                <c:pt idx="9">
                  <c:v>1</c:v>
                </c:pt>
                <c:pt idx="10">
                  <c:v>1</c:v>
                </c:pt>
                <c:pt idx="11">
                  <c:v>2</c:v>
                </c:pt>
                <c:pt idx="12">
                  <c:v>2</c:v>
                </c:pt>
                <c:pt idx="13">
                  <c:v>0</c:v>
                </c:pt>
                <c:pt idx="14">
                  <c:v>1</c:v>
                </c:pt>
                <c:pt idx="15">
                  <c:v>0</c:v>
                </c:pt>
                <c:pt idx="16">
                  <c:v>0</c:v>
                </c:pt>
                <c:pt idx="17">
                  <c:v>2</c:v>
                </c:pt>
                <c:pt idx="18">
                  <c:v>0</c:v>
                </c:pt>
                <c:pt idx="19">
                  <c:v>0</c:v>
                </c:pt>
                <c:pt idx="20">
                  <c:v>0</c:v>
                </c:pt>
              </c:numCache>
            </c:numRef>
          </c:val>
        </c:ser>
        <c:dLbls>
          <c:showLegendKey val="0"/>
          <c:showVal val="0"/>
          <c:showCatName val="0"/>
          <c:showSerName val="0"/>
          <c:showPercent val="0"/>
          <c:showBubbleSize val="0"/>
        </c:dLbls>
        <c:gapWidth val="0"/>
        <c:axId val="270469120"/>
        <c:axId val="271229504"/>
      </c:barChart>
      <c:lineChart>
        <c:grouping val="standard"/>
        <c:varyColors val="0"/>
        <c:ser>
          <c:idx val="1"/>
          <c:order val="1"/>
          <c:tx>
            <c:v>Cumulative %</c:v>
          </c:tx>
          <c:cat>
            <c:strRef>
              <c:f>'QPF.metrix++.func'!$W$2:$W$22</c:f>
              <c:strCache>
                <c:ptCount val="21"/>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More</c:v>
                </c:pt>
              </c:strCache>
            </c:strRef>
          </c:cat>
          <c:val>
            <c:numRef>
              <c:f>'QPF.metrix++.func'!$Y$2:$Y$22</c:f>
              <c:numCache>
                <c:formatCode>0%</c:formatCode>
                <c:ptCount val="21"/>
                <c:pt idx="0">
                  <c:v>0.84486873508353222</c:v>
                </c:pt>
                <c:pt idx="1">
                  <c:v>0.90135242641209223</c:v>
                </c:pt>
                <c:pt idx="2">
                  <c:v>0.93476531424025455</c:v>
                </c:pt>
                <c:pt idx="3">
                  <c:v>0.95624502784407317</c:v>
                </c:pt>
                <c:pt idx="4">
                  <c:v>0.96658711217183768</c:v>
                </c:pt>
                <c:pt idx="5">
                  <c:v>0.97692919649960219</c:v>
                </c:pt>
                <c:pt idx="6">
                  <c:v>0.98647573587907711</c:v>
                </c:pt>
                <c:pt idx="7">
                  <c:v>0.98965791567223538</c:v>
                </c:pt>
                <c:pt idx="8">
                  <c:v>0.99284009546539365</c:v>
                </c:pt>
                <c:pt idx="9">
                  <c:v>0.99363564041368324</c:v>
                </c:pt>
                <c:pt idx="10">
                  <c:v>0.99443118536197284</c:v>
                </c:pt>
                <c:pt idx="11">
                  <c:v>0.99602227525855203</c:v>
                </c:pt>
                <c:pt idx="12">
                  <c:v>0.99761336515513122</c:v>
                </c:pt>
                <c:pt idx="13">
                  <c:v>0.99761336515513122</c:v>
                </c:pt>
                <c:pt idx="14">
                  <c:v>0.99840891010342081</c:v>
                </c:pt>
                <c:pt idx="15">
                  <c:v>0.99840891010342081</c:v>
                </c:pt>
                <c:pt idx="16">
                  <c:v>0.99840891010342081</c:v>
                </c:pt>
                <c:pt idx="17">
                  <c:v>1</c:v>
                </c:pt>
                <c:pt idx="18">
                  <c:v>1</c:v>
                </c:pt>
                <c:pt idx="19">
                  <c:v>1</c:v>
                </c:pt>
                <c:pt idx="20">
                  <c:v>1</c:v>
                </c:pt>
              </c:numCache>
            </c:numRef>
          </c:val>
          <c:smooth val="0"/>
        </c:ser>
        <c:dLbls>
          <c:showLegendKey val="0"/>
          <c:showVal val="0"/>
          <c:showCatName val="0"/>
          <c:showSerName val="0"/>
          <c:showPercent val="0"/>
          <c:showBubbleSize val="0"/>
        </c:dLbls>
        <c:marker val="1"/>
        <c:smooth val="0"/>
        <c:axId val="270470656"/>
        <c:axId val="271230080"/>
      </c:lineChart>
      <c:catAx>
        <c:axId val="270469120"/>
        <c:scaling>
          <c:orientation val="minMax"/>
        </c:scaling>
        <c:delete val="0"/>
        <c:axPos val="b"/>
        <c:title>
          <c:tx>
            <c:rich>
              <a:bodyPr/>
              <a:lstStyle/>
              <a:p>
                <a:pPr>
                  <a:defRPr/>
                </a:pPr>
                <a:r>
                  <a:rPr lang="es-ES"/>
                  <a:t>Bin</a:t>
                </a:r>
              </a:p>
            </c:rich>
          </c:tx>
          <c:overlay val="0"/>
        </c:title>
        <c:majorTickMark val="out"/>
        <c:minorTickMark val="none"/>
        <c:tickLblPos val="nextTo"/>
        <c:crossAx val="271229504"/>
        <c:crosses val="autoZero"/>
        <c:auto val="1"/>
        <c:lblAlgn val="ctr"/>
        <c:lblOffset val="100"/>
        <c:noMultiLvlLbl val="0"/>
      </c:catAx>
      <c:valAx>
        <c:axId val="271229504"/>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270469120"/>
        <c:crosses val="autoZero"/>
        <c:crossBetween val="between"/>
      </c:valAx>
      <c:valAx>
        <c:axId val="271230080"/>
        <c:scaling>
          <c:orientation val="minMax"/>
        </c:scaling>
        <c:delete val="0"/>
        <c:axPos val="r"/>
        <c:numFmt formatCode="0%" sourceLinked="1"/>
        <c:majorTickMark val="out"/>
        <c:minorTickMark val="none"/>
        <c:tickLblPos val="nextTo"/>
        <c:crossAx val="270470656"/>
        <c:crosses val="max"/>
        <c:crossBetween val="between"/>
      </c:valAx>
      <c:catAx>
        <c:axId val="270470656"/>
        <c:scaling>
          <c:orientation val="minMax"/>
        </c:scaling>
        <c:delete val="1"/>
        <c:axPos val="b"/>
        <c:majorTickMark val="out"/>
        <c:minorTickMark val="none"/>
        <c:tickLblPos val="nextTo"/>
        <c:crossAx val="27123008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Max. Nesting Level</a:t>
            </a:r>
          </a:p>
        </c:rich>
      </c:tx>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'QPF.metrix++.func'!$W$26:$W$41</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More</c:v>
                </c:pt>
              </c:strCache>
            </c:strRef>
          </c:cat>
          <c:val>
            <c:numRef>
              <c:f>'QPF.metrix++.func'!$X$26:$X$41</c:f>
              <c:numCache>
                <c:formatCode>General</c:formatCode>
                <c:ptCount val="16"/>
                <c:pt idx="0">
                  <c:v>866</c:v>
                </c:pt>
                <c:pt idx="1">
                  <c:v>241</c:v>
                </c:pt>
                <c:pt idx="2">
                  <c:v>98</c:v>
                </c:pt>
                <c:pt idx="3">
                  <c:v>32</c:v>
                </c:pt>
                <c:pt idx="4">
                  <c:v>11</c:v>
                </c:pt>
                <c:pt idx="5">
                  <c:v>6</c:v>
                </c:pt>
                <c:pt idx="6">
                  <c:v>2</c:v>
                </c:pt>
                <c:pt idx="7">
                  <c:v>1</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0"/>
        <c:axId val="270470144"/>
        <c:axId val="271231808"/>
      </c:barChart>
      <c:lineChart>
        <c:grouping val="standard"/>
        <c:varyColors val="0"/>
        <c:ser>
          <c:idx val="1"/>
          <c:order val="1"/>
          <c:tx>
            <c:v>Cumulative %</c:v>
          </c:tx>
          <c:cat>
            <c:strRef>
              <c:f>'QPF.metrix++.func'!$W$26:$W$41</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More</c:v>
                </c:pt>
              </c:strCache>
            </c:strRef>
          </c:cat>
          <c:val>
            <c:numRef>
              <c:f>'QPF.metrix++.func'!$Y$26:$Y$41</c:f>
              <c:numCache>
                <c:formatCode>0%</c:formatCode>
                <c:ptCount val="16"/>
                <c:pt idx="0">
                  <c:v>0.68894192521877484</c:v>
                </c:pt>
                <c:pt idx="1">
                  <c:v>0.88066825775656321</c:v>
                </c:pt>
                <c:pt idx="2">
                  <c:v>0.95863166268894184</c:v>
                </c:pt>
                <c:pt idx="3">
                  <c:v>0.98408910103420832</c:v>
                </c:pt>
                <c:pt idx="4">
                  <c:v>0.99284009546539365</c:v>
                </c:pt>
                <c:pt idx="5">
                  <c:v>0.9976133651551311</c:v>
                </c:pt>
                <c:pt idx="6">
                  <c:v>0.99920445505171029</c:v>
                </c:pt>
                <c:pt idx="7">
                  <c:v>0.99999999999999989</c:v>
                </c:pt>
                <c:pt idx="8">
                  <c:v>0.99999999999999989</c:v>
                </c:pt>
                <c:pt idx="9">
                  <c:v>0.99999999999999989</c:v>
                </c:pt>
                <c:pt idx="10">
                  <c:v>0.99999999999999989</c:v>
                </c:pt>
                <c:pt idx="11">
                  <c:v>0.99999999999999989</c:v>
                </c:pt>
                <c:pt idx="12">
                  <c:v>0.99999999999999989</c:v>
                </c:pt>
                <c:pt idx="13">
                  <c:v>0.99999999999999989</c:v>
                </c:pt>
                <c:pt idx="14">
                  <c:v>0.99999999999999989</c:v>
                </c:pt>
                <c:pt idx="15">
                  <c:v>0.99999999999999989</c:v>
                </c:pt>
              </c:numCache>
            </c:numRef>
          </c:val>
          <c:smooth val="0"/>
        </c:ser>
        <c:dLbls>
          <c:showLegendKey val="0"/>
          <c:showVal val="0"/>
          <c:showCatName val="0"/>
          <c:showSerName val="0"/>
          <c:showPercent val="0"/>
          <c:showBubbleSize val="0"/>
        </c:dLbls>
        <c:marker val="1"/>
        <c:smooth val="0"/>
        <c:axId val="271573504"/>
        <c:axId val="271232384"/>
      </c:lineChart>
      <c:catAx>
        <c:axId val="270470144"/>
        <c:scaling>
          <c:orientation val="minMax"/>
        </c:scaling>
        <c:delete val="0"/>
        <c:axPos val="b"/>
        <c:title>
          <c:tx>
            <c:rich>
              <a:bodyPr/>
              <a:lstStyle/>
              <a:p>
                <a:pPr>
                  <a:defRPr/>
                </a:pPr>
                <a:r>
                  <a:rPr lang="es-ES"/>
                  <a:t>Bin</a:t>
                </a:r>
              </a:p>
            </c:rich>
          </c:tx>
          <c:overlay val="0"/>
        </c:title>
        <c:majorTickMark val="out"/>
        <c:minorTickMark val="none"/>
        <c:tickLblPos val="nextTo"/>
        <c:crossAx val="271231808"/>
        <c:crosses val="autoZero"/>
        <c:auto val="1"/>
        <c:lblAlgn val="ctr"/>
        <c:lblOffset val="100"/>
        <c:noMultiLvlLbl val="0"/>
      </c:catAx>
      <c:valAx>
        <c:axId val="271231808"/>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270470144"/>
        <c:crosses val="autoZero"/>
        <c:crossBetween val="between"/>
      </c:valAx>
      <c:valAx>
        <c:axId val="271232384"/>
        <c:scaling>
          <c:orientation val="minMax"/>
        </c:scaling>
        <c:delete val="0"/>
        <c:axPos val="r"/>
        <c:numFmt formatCode="0%" sourceLinked="1"/>
        <c:majorTickMark val="out"/>
        <c:minorTickMark val="none"/>
        <c:tickLblPos val="nextTo"/>
        <c:crossAx val="271573504"/>
        <c:crosses val="max"/>
        <c:crossBetween val="between"/>
      </c:valAx>
      <c:catAx>
        <c:axId val="271573504"/>
        <c:scaling>
          <c:orientation val="minMax"/>
        </c:scaling>
        <c:delete val="1"/>
        <c:axPos val="b"/>
        <c:majorTickMark val="out"/>
        <c:minorTickMark val="none"/>
        <c:tickLblPos val="nextTo"/>
        <c:crossAx val="27123238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NLOC</a:t>
            </a:r>
            <a:r>
              <a:rPr lang="es-ES" baseline="0"/>
              <a:t>/Function</a:t>
            </a:r>
            <a:endParaRPr lang="es-ES"/>
          </a:p>
        </c:rich>
      </c:tx>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'QPF.metrix++.func'!$W$45:$W$60</c:f>
              <c:strCache>
                <c:ptCount val="16"/>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300</c:v>
                </c:pt>
                <c:pt idx="15">
                  <c:v>More</c:v>
                </c:pt>
              </c:strCache>
            </c:strRef>
          </c:cat>
          <c:val>
            <c:numRef>
              <c:f>'QPF.metrix++.func'!$X$45:$X$60</c:f>
              <c:numCache>
                <c:formatCode>General</c:formatCode>
                <c:ptCount val="16"/>
                <c:pt idx="0">
                  <c:v>1046</c:v>
                </c:pt>
                <c:pt idx="1">
                  <c:v>147</c:v>
                </c:pt>
                <c:pt idx="2">
                  <c:v>36</c:v>
                </c:pt>
                <c:pt idx="3">
                  <c:v>13</c:v>
                </c:pt>
                <c:pt idx="4">
                  <c:v>8</c:v>
                </c:pt>
                <c:pt idx="5">
                  <c:v>3</c:v>
                </c:pt>
                <c:pt idx="6">
                  <c:v>2</c:v>
                </c:pt>
                <c:pt idx="7">
                  <c:v>0</c:v>
                </c:pt>
                <c:pt idx="8">
                  <c:v>1</c:v>
                </c:pt>
                <c:pt idx="9">
                  <c:v>0</c:v>
                </c:pt>
                <c:pt idx="10">
                  <c:v>1</c:v>
                </c:pt>
                <c:pt idx="11">
                  <c:v>0</c:v>
                </c:pt>
                <c:pt idx="12">
                  <c:v>0</c:v>
                </c:pt>
                <c:pt idx="13">
                  <c:v>0</c:v>
                </c:pt>
                <c:pt idx="14">
                  <c:v>0</c:v>
                </c:pt>
                <c:pt idx="15">
                  <c:v>0</c:v>
                </c:pt>
              </c:numCache>
            </c:numRef>
          </c:val>
        </c:ser>
        <c:dLbls>
          <c:showLegendKey val="0"/>
          <c:showVal val="0"/>
          <c:showCatName val="0"/>
          <c:showSerName val="0"/>
          <c:showPercent val="0"/>
          <c:showBubbleSize val="0"/>
        </c:dLbls>
        <c:gapWidth val="0"/>
        <c:axId val="271574528"/>
        <c:axId val="271234112"/>
      </c:barChart>
      <c:lineChart>
        <c:grouping val="standard"/>
        <c:varyColors val="0"/>
        <c:ser>
          <c:idx val="1"/>
          <c:order val="1"/>
          <c:tx>
            <c:v>Cumulative %</c:v>
          </c:tx>
          <c:cat>
            <c:strRef>
              <c:f>'QPF.metrix++.func'!$W$45:$W$60</c:f>
              <c:strCache>
                <c:ptCount val="16"/>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300</c:v>
                </c:pt>
                <c:pt idx="15">
                  <c:v>More</c:v>
                </c:pt>
              </c:strCache>
            </c:strRef>
          </c:cat>
          <c:val>
            <c:numRef>
              <c:f>'QPF.metrix++.func'!$Y$45:$Y$60</c:f>
              <c:numCache>
                <c:formatCode>0%</c:formatCode>
                <c:ptCount val="16"/>
                <c:pt idx="0">
                  <c:v>0.83214001591089892</c:v>
                </c:pt>
                <c:pt idx="1">
                  <c:v>0.94908512330946693</c:v>
                </c:pt>
                <c:pt idx="2">
                  <c:v>0.97772474144789179</c:v>
                </c:pt>
                <c:pt idx="3">
                  <c:v>0.9880668257756563</c:v>
                </c:pt>
                <c:pt idx="4">
                  <c:v>0.99443118536197295</c:v>
                </c:pt>
                <c:pt idx="5">
                  <c:v>0.99681782020684173</c:v>
                </c:pt>
                <c:pt idx="6">
                  <c:v>0.99840891010342092</c:v>
                </c:pt>
                <c:pt idx="7">
                  <c:v>0.99840891010342092</c:v>
                </c:pt>
                <c:pt idx="8">
                  <c:v>0.99920445505171052</c:v>
                </c:pt>
                <c:pt idx="9">
                  <c:v>0.99920445505171052</c:v>
                </c:pt>
                <c:pt idx="10">
                  <c:v>1</c:v>
                </c:pt>
                <c:pt idx="11">
                  <c:v>1</c:v>
                </c:pt>
                <c:pt idx="12">
                  <c:v>1</c:v>
                </c:pt>
                <c:pt idx="13">
                  <c:v>1</c:v>
                </c:pt>
                <c:pt idx="14">
                  <c:v>1</c:v>
                </c:pt>
                <c:pt idx="15">
                  <c:v>1</c:v>
                </c:pt>
              </c:numCache>
            </c:numRef>
          </c:val>
          <c:smooth val="0"/>
        </c:ser>
        <c:dLbls>
          <c:showLegendKey val="0"/>
          <c:showVal val="0"/>
          <c:showCatName val="0"/>
          <c:showSerName val="0"/>
          <c:showPercent val="0"/>
          <c:showBubbleSize val="0"/>
        </c:dLbls>
        <c:marker val="1"/>
        <c:smooth val="0"/>
        <c:axId val="271575552"/>
        <c:axId val="271234688"/>
      </c:lineChart>
      <c:catAx>
        <c:axId val="271574528"/>
        <c:scaling>
          <c:orientation val="minMax"/>
        </c:scaling>
        <c:delete val="0"/>
        <c:axPos val="b"/>
        <c:title>
          <c:tx>
            <c:rich>
              <a:bodyPr/>
              <a:lstStyle/>
              <a:p>
                <a:pPr>
                  <a:defRPr/>
                </a:pPr>
                <a:r>
                  <a:rPr lang="es-ES"/>
                  <a:t>Bin</a:t>
                </a:r>
              </a:p>
            </c:rich>
          </c:tx>
          <c:overlay val="0"/>
        </c:title>
        <c:majorTickMark val="out"/>
        <c:minorTickMark val="none"/>
        <c:tickLblPos val="nextTo"/>
        <c:crossAx val="271234112"/>
        <c:crosses val="autoZero"/>
        <c:auto val="1"/>
        <c:lblAlgn val="ctr"/>
        <c:lblOffset val="100"/>
        <c:noMultiLvlLbl val="0"/>
      </c:catAx>
      <c:valAx>
        <c:axId val="271234112"/>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271574528"/>
        <c:crosses val="autoZero"/>
        <c:crossBetween val="between"/>
      </c:valAx>
      <c:valAx>
        <c:axId val="271234688"/>
        <c:scaling>
          <c:orientation val="minMax"/>
        </c:scaling>
        <c:delete val="0"/>
        <c:axPos val="r"/>
        <c:numFmt formatCode="0%" sourceLinked="1"/>
        <c:majorTickMark val="out"/>
        <c:minorTickMark val="none"/>
        <c:tickLblPos val="nextTo"/>
        <c:crossAx val="271575552"/>
        <c:crosses val="max"/>
        <c:crossBetween val="between"/>
      </c:valAx>
      <c:catAx>
        <c:axId val="271575552"/>
        <c:scaling>
          <c:orientation val="minMax"/>
        </c:scaling>
        <c:delete val="1"/>
        <c:axPos val="b"/>
        <c:majorTickMark val="out"/>
        <c:minorTickMark val="none"/>
        <c:tickLblPos val="nextTo"/>
        <c:crossAx val="27123468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Index</a:t>
            </a:r>
            <a:r>
              <a:rPr lang="es-ES" baseline="0"/>
              <a:t> Comments vs. Code per function</a:t>
            </a:r>
            <a:endParaRPr lang="es-ES"/>
          </a:p>
        </c:rich>
      </c:tx>
      <c:overlay val="0"/>
    </c:title>
    <c:autoTitleDeleted val="0"/>
    <c:plotArea>
      <c:layout/>
      <c:barChart>
        <c:barDir val="col"/>
        <c:grouping val="clustered"/>
        <c:varyColors val="0"/>
        <c:ser>
          <c:idx val="0"/>
          <c:order val="0"/>
          <c:tx>
            <c:v>Frequency</c:v>
          </c:tx>
          <c:invertIfNegative val="0"/>
          <c:cat>
            <c:strRef>
              <c:f>'QPF.metrix++.func'!$W$64:$W$75</c:f>
              <c:strCache>
                <c:ptCount val="12"/>
                <c:pt idx="0">
                  <c:v>-1</c:v>
                </c:pt>
                <c:pt idx="1">
                  <c:v>-0.8</c:v>
                </c:pt>
                <c:pt idx="2">
                  <c:v>-0.6</c:v>
                </c:pt>
                <c:pt idx="3">
                  <c:v>-0.4</c:v>
                </c:pt>
                <c:pt idx="4">
                  <c:v>-0.2</c:v>
                </c:pt>
                <c:pt idx="5">
                  <c:v>0</c:v>
                </c:pt>
                <c:pt idx="6">
                  <c:v>0.2</c:v>
                </c:pt>
                <c:pt idx="7">
                  <c:v>0.4</c:v>
                </c:pt>
                <c:pt idx="8">
                  <c:v>0.6</c:v>
                </c:pt>
                <c:pt idx="9">
                  <c:v>0.8</c:v>
                </c:pt>
                <c:pt idx="10">
                  <c:v>1</c:v>
                </c:pt>
                <c:pt idx="11">
                  <c:v>More</c:v>
                </c:pt>
              </c:strCache>
            </c:strRef>
          </c:cat>
          <c:val>
            <c:numRef>
              <c:f>'QPF.metrix++.func'!$X$64:$X$75</c:f>
              <c:numCache>
                <c:formatCode>General</c:formatCode>
                <c:ptCount val="12"/>
                <c:pt idx="0">
                  <c:v>746</c:v>
                </c:pt>
                <c:pt idx="1">
                  <c:v>63</c:v>
                </c:pt>
                <c:pt idx="2">
                  <c:v>92</c:v>
                </c:pt>
                <c:pt idx="3">
                  <c:v>95</c:v>
                </c:pt>
                <c:pt idx="4">
                  <c:v>89</c:v>
                </c:pt>
                <c:pt idx="5">
                  <c:v>111</c:v>
                </c:pt>
                <c:pt idx="6">
                  <c:v>28</c:v>
                </c:pt>
                <c:pt idx="7">
                  <c:v>10</c:v>
                </c:pt>
                <c:pt idx="8">
                  <c:v>23</c:v>
                </c:pt>
                <c:pt idx="9">
                  <c:v>0</c:v>
                </c:pt>
                <c:pt idx="10">
                  <c:v>0</c:v>
                </c:pt>
                <c:pt idx="11">
                  <c:v>0</c:v>
                </c:pt>
              </c:numCache>
            </c:numRef>
          </c:val>
        </c:ser>
        <c:dLbls>
          <c:showLegendKey val="0"/>
          <c:showVal val="0"/>
          <c:showCatName val="0"/>
          <c:showSerName val="0"/>
          <c:showPercent val="0"/>
          <c:showBubbleSize val="0"/>
        </c:dLbls>
        <c:gapWidth val="0"/>
        <c:axId val="271576576"/>
        <c:axId val="271236416"/>
      </c:barChart>
      <c:lineChart>
        <c:grouping val="standard"/>
        <c:varyColors val="0"/>
        <c:ser>
          <c:idx val="1"/>
          <c:order val="1"/>
          <c:tx>
            <c:v>Cumulative %</c:v>
          </c:tx>
          <c:cat>
            <c:strRef>
              <c:f>'QPF.metrix++.func'!$W$64:$W$75</c:f>
              <c:strCache>
                <c:ptCount val="12"/>
                <c:pt idx="0">
                  <c:v>-1</c:v>
                </c:pt>
                <c:pt idx="1">
                  <c:v>-0.8</c:v>
                </c:pt>
                <c:pt idx="2">
                  <c:v>-0.6</c:v>
                </c:pt>
                <c:pt idx="3">
                  <c:v>-0.4</c:v>
                </c:pt>
                <c:pt idx="4">
                  <c:v>-0.2</c:v>
                </c:pt>
                <c:pt idx="5">
                  <c:v>0</c:v>
                </c:pt>
                <c:pt idx="6">
                  <c:v>0.2</c:v>
                </c:pt>
                <c:pt idx="7">
                  <c:v>0.4</c:v>
                </c:pt>
                <c:pt idx="8">
                  <c:v>0.6</c:v>
                </c:pt>
                <c:pt idx="9">
                  <c:v>0.8</c:v>
                </c:pt>
                <c:pt idx="10">
                  <c:v>1</c:v>
                </c:pt>
                <c:pt idx="11">
                  <c:v>More</c:v>
                </c:pt>
              </c:strCache>
            </c:strRef>
          </c:cat>
          <c:val>
            <c:numRef>
              <c:f>'QPF.metrix++.func'!$Y$64:$Y$75</c:f>
              <c:numCache>
                <c:formatCode>0%</c:formatCode>
                <c:ptCount val="12"/>
                <c:pt idx="0">
                  <c:v>0.59347653142402546</c:v>
                </c:pt>
                <c:pt idx="1">
                  <c:v>0.64359586316626893</c:v>
                </c:pt>
                <c:pt idx="2" formatCode="0.00%">
                  <c:v>0.71678599840891011</c:v>
                </c:pt>
                <c:pt idx="3" formatCode="0.00%">
                  <c:v>0.79236276849642007</c:v>
                </c:pt>
                <c:pt idx="4" formatCode="0.00%">
                  <c:v>0.86316626889419257</c:v>
                </c:pt>
                <c:pt idx="5" formatCode="0.00%">
                  <c:v>0.95147175815433571</c:v>
                </c:pt>
                <c:pt idx="6" formatCode="0.00%">
                  <c:v>0.97374701670644392</c:v>
                </c:pt>
                <c:pt idx="7" formatCode="0.00%">
                  <c:v>0.98170246618933965</c:v>
                </c:pt>
                <c:pt idx="8" formatCode="0.00%">
                  <c:v>1</c:v>
                </c:pt>
                <c:pt idx="9" formatCode="0.00%">
                  <c:v>1</c:v>
                </c:pt>
                <c:pt idx="10" formatCode="0.00%">
                  <c:v>1</c:v>
                </c:pt>
                <c:pt idx="11" formatCode="0.00%">
                  <c:v>1</c:v>
                </c:pt>
              </c:numCache>
            </c:numRef>
          </c:val>
          <c:smooth val="0"/>
        </c:ser>
        <c:dLbls>
          <c:showLegendKey val="0"/>
          <c:showVal val="0"/>
          <c:showCatName val="0"/>
          <c:showSerName val="0"/>
          <c:showPercent val="0"/>
          <c:showBubbleSize val="0"/>
        </c:dLbls>
        <c:marker val="1"/>
        <c:smooth val="0"/>
        <c:axId val="274809344"/>
        <c:axId val="274743296"/>
      </c:lineChart>
      <c:catAx>
        <c:axId val="271576576"/>
        <c:scaling>
          <c:orientation val="minMax"/>
        </c:scaling>
        <c:delete val="0"/>
        <c:axPos val="b"/>
        <c:title>
          <c:tx>
            <c:rich>
              <a:bodyPr/>
              <a:lstStyle/>
              <a:p>
                <a:pPr>
                  <a:defRPr/>
                </a:pPr>
                <a:r>
                  <a:rPr lang="es-ES"/>
                  <a:t>Bin</a:t>
                </a:r>
              </a:p>
            </c:rich>
          </c:tx>
          <c:overlay val="0"/>
        </c:title>
        <c:majorTickMark val="out"/>
        <c:minorTickMark val="none"/>
        <c:tickLblPos val="nextTo"/>
        <c:crossAx val="271236416"/>
        <c:crosses val="autoZero"/>
        <c:auto val="1"/>
        <c:lblAlgn val="ctr"/>
        <c:lblOffset val="100"/>
        <c:noMultiLvlLbl val="0"/>
      </c:catAx>
      <c:valAx>
        <c:axId val="271236416"/>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271576576"/>
        <c:crosses val="autoZero"/>
        <c:crossBetween val="between"/>
      </c:valAx>
      <c:valAx>
        <c:axId val="274743296"/>
        <c:scaling>
          <c:orientation val="minMax"/>
        </c:scaling>
        <c:delete val="0"/>
        <c:axPos val="r"/>
        <c:numFmt formatCode="0%" sourceLinked="1"/>
        <c:majorTickMark val="out"/>
        <c:minorTickMark val="none"/>
        <c:tickLblPos val="nextTo"/>
        <c:crossAx val="274809344"/>
        <c:crosses val="max"/>
        <c:crossBetween val="between"/>
      </c:valAx>
      <c:catAx>
        <c:axId val="274809344"/>
        <c:scaling>
          <c:orientation val="minMax"/>
        </c:scaling>
        <c:delete val="1"/>
        <c:axPos val="b"/>
        <c:majorTickMark val="out"/>
        <c:minorTickMark val="none"/>
        <c:tickLblPos val="nextTo"/>
        <c:crossAx val="27474329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NLOC/File</a:t>
            </a:r>
          </a:p>
        </c:rich>
      </c:tx>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'QPF.metrix++.file'!$U$2:$U$26</c:f>
              <c:strCache>
                <c:ptCount val="25"/>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22">
                  <c:v>5750</c:v>
                </c:pt>
                <c:pt idx="23">
                  <c:v>6000</c:v>
                </c:pt>
                <c:pt idx="24">
                  <c:v>More</c:v>
                </c:pt>
              </c:strCache>
            </c:strRef>
          </c:cat>
          <c:val>
            <c:numRef>
              <c:f>'QPF.metrix++.file'!$V$2:$V$26</c:f>
              <c:numCache>
                <c:formatCode>General</c:formatCode>
                <c:ptCount val="25"/>
                <c:pt idx="0">
                  <c:v>124</c:v>
                </c:pt>
                <c:pt idx="1">
                  <c:v>23</c:v>
                </c:pt>
                <c:pt idx="2">
                  <c:v>6</c:v>
                </c:pt>
                <c:pt idx="3">
                  <c:v>2</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pt idx="24">
                  <c:v>0</c:v>
                </c:pt>
              </c:numCache>
            </c:numRef>
          </c:val>
        </c:ser>
        <c:dLbls>
          <c:showLegendKey val="0"/>
          <c:showVal val="0"/>
          <c:showCatName val="0"/>
          <c:showSerName val="0"/>
          <c:showPercent val="0"/>
          <c:showBubbleSize val="0"/>
        </c:dLbls>
        <c:gapWidth val="0"/>
        <c:axId val="271816192"/>
        <c:axId val="274747904"/>
      </c:barChart>
      <c:lineChart>
        <c:grouping val="standard"/>
        <c:varyColors val="0"/>
        <c:ser>
          <c:idx val="1"/>
          <c:order val="1"/>
          <c:tx>
            <c:v>Cumulative %</c:v>
          </c:tx>
          <c:cat>
            <c:strRef>
              <c:f>'QPF.metrix++.file'!$U$2:$U$26</c:f>
              <c:strCache>
                <c:ptCount val="25"/>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22">
                  <c:v>5750</c:v>
                </c:pt>
                <c:pt idx="23">
                  <c:v>6000</c:v>
                </c:pt>
                <c:pt idx="24">
                  <c:v>More</c:v>
                </c:pt>
              </c:strCache>
            </c:strRef>
          </c:cat>
          <c:val>
            <c:numRef>
              <c:f>'QPF.metrix++.file'!$W$2:$W$26</c:f>
              <c:numCache>
                <c:formatCode>0%</c:formatCode>
                <c:ptCount val="25"/>
                <c:pt idx="0">
                  <c:v>0.78481012658227844</c:v>
                </c:pt>
                <c:pt idx="1">
                  <c:v>0.930379746835443</c:v>
                </c:pt>
                <c:pt idx="2">
                  <c:v>0.96835443037974678</c:v>
                </c:pt>
                <c:pt idx="3">
                  <c:v>0.981012658227848</c:v>
                </c:pt>
                <c:pt idx="4">
                  <c:v>0.981012658227848</c:v>
                </c:pt>
                <c:pt idx="5">
                  <c:v>0.981012658227848</c:v>
                </c:pt>
                <c:pt idx="6">
                  <c:v>0.981012658227848</c:v>
                </c:pt>
                <c:pt idx="7">
                  <c:v>0.98734177215189867</c:v>
                </c:pt>
                <c:pt idx="8">
                  <c:v>0.99367088607594933</c:v>
                </c:pt>
                <c:pt idx="9">
                  <c:v>0.99367088607594933</c:v>
                </c:pt>
                <c:pt idx="10">
                  <c:v>0.99367088607594933</c:v>
                </c:pt>
                <c:pt idx="11">
                  <c:v>0.99367088607594933</c:v>
                </c:pt>
                <c:pt idx="12">
                  <c:v>0.99367088607594933</c:v>
                </c:pt>
                <c:pt idx="13">
                  <c:v>0.99367088607594933</c:v>
                </c:pt>
                <c:pt idx="14">
                  <c:v>0.99367088607594933</c:v>
                </c:pt>
                <c:pt idx="15">
                  <c:v>0.99367088607594933</c:v>
                </c:pt>
                <c:pt idx="16">
                  <c:v>0.99367088607594933</c:v>
                </c:pt>
                <c:pt idx="17">
                  <c:v>0.99367088607594933</c:v>
                </c:pt>
                <c:pt idx="18">
                  <c:v>0.99367088607594933</c:v>
                </c:pt>
                <c:pt idx="19">
                  <c:v>0.99367088607594933</c:v>
                </c:pt>
                <c:pt idx="20">
                  <c:v>1</c:v>
                </c:pt>
                <c:pt idx="21">
                  <c:v>1</c:v>
                </c:pt>
                <c:pt idx="22">
                  <c:v>1</c:v>
                </c:pt>
                <c:pt idx="23">
                  <c:v>1</c:v>
                </c:pt>
                <c:pt idx="24">
                  <c:v>1</c:v>
                </c:pt>
              </c:numCache>
            </c:numRef>
          </c:val>
          <c:smooth val="0"/>
        </c:ser>
        <c:dLbls>
          <c:showLegendKey val="0"/>
          <c:showVal val="0"/>
          <c:showCatName val="0"/>
          <c:showSerName val="0"/>
          <c:showPercent val="0"/>
          <c:showBubbleSize val="0"/>
        </c:dLbls>
        <c:marker val="1"/>
        <c:smooth val="0"/>
        <c:axId val="271817216"/>
        <c:axId val="274748480"/>
      </c:lineChart>
      <c:catAx>
        <c:axId val="271816192"/>
        <c:scaling>
          <c:orientation val="minMax"/>
        </c:scaling>
        <c:delete val="0"/>
        <c:axPos val="b"/>
        <c:title>
          <c:tx>
            <c:rich>
              <a:bodyPr/>
              <a:lstStyle/>
              <a:p>
                <a:pPr>
                  <a:defRPr/>
                </a:pPr>
                <a:r>
                  <a:rPr lang="es-ES"/>
                  <a:t>Bin</a:t>
                </a:r>
              </a:p>
            </c:rich>
          </c:tx>
          <c:overlay val="0"/>
        </c:title>
        <c:majorTickMark val="out"/>
        <c:minorTickMark val="none"/>
        <c:tickLblPos val="nextTo"/>
        <c:crossAx val="274747904"/>
        <c:crosses val="autoZero"/>
        <c:auto val="1"/>
        <c:lblAlgn val="ctr"/>
        <c:lblOffset val="100"/>
        <c:noMultiLvlLbl val="0"/>
      </c:catAx>
      <c:valAx>
        <c:axId val="274747904"/>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271816192"/>
        <c:crosses val="autoZero"/>
        <c:crossBetween val="between"/>
      </c:valAx>
      <c:valAx>
        <c:axId val="274748480"/>
        <c:scaling>
          <c:orientation val="minMax"/>
        </c:scaling>
        <c:delete val="0"/>
        <c:axPos val="r"/>
        <c:numFmt formatCode="0%" sourceLinked="1"/>
        <c:majorTickMark val="out"/>
        <c:minorTickMark val="none"/>
        <c:tickLblPos val="nextTo"/>
        <c:crossAx val="271817216"/>
        <c:crosses val="max"/>
        <c:crossBetween val="between"/>
      </c:valAx>
      <c:catAx>
        <c:axId val="271817216"/>
        <c:scaling>
          <c:orientation val="minMax"/>
        </c:scaling>
        <c:delete val="1"/>
        <c:axPos val="b"/>
        <c:majorTickMark val="out"/>
        <c:minorTickMark val="none"/>
        <c:tickLblPos val="nextTo"/>
        <c:crossAx val="274748480"/>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File versions</a:t>
            </a:r>
            <a:r>
              <a:rPr lang="es-ES" baseline="0"/>
              <a:t> in trunk</a:t>
            </a:r>
            <a:endParaRPr lang="es-ES"/>
          </a:p>
        </c:rich>
      </c:tx>
      <c:layout/>
      <c:overlay val="0"/>
    </c:title>
    <c:autoTitleDeleted val="0"/>
    <c:plotArea>
      <c:layout>
        <c:manualLayout>
          <c:layoutTarget val="inner"/>
          <c:xMode val="edge"/>
          <c:yMode val="edge"/>
          <c:x val="0.10129231662636057"/>
          <c:y val="0.13454055653115304"/>
          <c:w val="0.793397441040394"/>
          <c:h val="0.71755634862188988"/>
        </c:manualLayout>
      </c:layout>
      <c:barChart>
        <c:barDir val="col"/>
        <c:grouping val="clustered"/>
        <c:varyColors val="0"/>
        <c:ser>
          <c:idx val="0"/>
          <c:order val="0"/>
          <c:tx>
            <c:v>Frequency</c:v>
          </c:tx>
          <c:invertIfNegative val="0"/>
          <c:cat>
            <c:strRef>
              <c:f>'FILE-VERSIONS'!$M$4:$M$14</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'FILE-VERSIONS'!$N$4:$N$14</c:f>
              <c:numCache>
                <c:formatCode>General</c:formatCode>
                <c:ptCount val="11"/>
                <c:pt idx="0">
                  <c:v>90</c:v>
                </c:pt>
                <c:pt idx="1">
                  <c:v>78</c:v>
                </c:pt>
                <c:pt idx="2">
                  <c:v>18</c:v>
                </c:pt>
                <c:pt idx="3">
                  <c:v>8</c:v>
                </c:pt>
                <c:pt idx="4">
                  <c:v>2</c:v>
                </c:pt>
                <c:pt idx="5">
                  <c:v>3</c:v>
                </c:pt>
                <c:pt idx="6">
                  <c:v>1</c:v>
                </c:pt>
                <c:pt idx="7">
                  <c:v>5</c:v>
                </c:pt>
                <c:pt idx="8">
                  <c:v>3</c:v>
                </c:pt>
                <c:pt idx="9">
                  <c:v>0</c:v>
                </c:pt>
                <c:pt idx="10">
                  <c:v>11</c:v>
                </c:pt>
              </c:numCache>
            </c:numRef>
          </c:val>
        </c:ser>
        <c:dLbls>
          <c:showLegendKey val="0"/>
          <c:showVal val="0"/>
          <c:showCatName val="0"/>
          <c:showSerName val="0"/>
          <c:showPercent val="0"/>
          <c:showBubbleSize val="0"/>
        </c:dLbls>
        <c:gapWidth val="0"/>
        <c:axId val="271474688"/>
        <c:axId val="274750784"/>
      </c:barChart>
      <c:lineChart>
        <c:grouping val="standard"/>
        <c:varyColors val="0"/>
        <c:ser>
          <c:idx val="1"/>
          <c:order val="1"/>
          <c:tx>
            <c:v>Cumulative %</c:v>
          </c:tx>
          <c:marker>
            <c:symbol val="none"/>
          </c:marker>
          <c:cat>
            <c:strRef>
              <c:f>'FILE-VERSIONS'!$M$4:$M$14</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'FILE-VERSIONS'!$O$4:$O$14</c:f>
              <c:numCache>
                <c:formatCode>0%</c:formatCode>
                <c:ptCount val="11"/>
                <c:pt idx="0">
                  <c:v>0.41095890410958902</c:v>
                </c:pt>
                <c:pt idx="1">
                  <c:v>0.76712328767123283</c:v>
                </c:pt>
                <c:pt idx="2">
                  <c:v>0.84931506849315064</c:v>
                </c:pt>
                <c:pt idx="3">
                  <c:v>0.88584474885844744</c:v>
                </c:pt>
                <c:pt idx="4">
                  <c:v>0.89497716894977164</c:v>
                </c:pt>
                <c:pt idx="5">
                  <c:v>0.908675799086758</c:v>
                </c:pt>
                <c:pt idx="6">
                  <c:v>0.91324200913242004</c:v>
                </c:pt>
                <c:pt idx="7">
                  <c:v>0.9360730593607306</c:v>
                </c:pt>
                <c:pt idx="8">
                  <c:v>0.94977168949771684</c:v>
                </c:pt>
                <c:pt idx="9">
                  <c:v>0.94977168949771684</c:v>
                </c:pt>
                <c:pt idx="10">
                  <c:v>1</c:v>
                </c:pt>
              </c:numCache>
            </c:numRef>
          </c:val>
          <c:smooth val="0"/>
        </c:ser>
        <c:dLbls>
          <c:showLegendKey val="0"/>
          <c:showVal val="0"/>
          <c:showCatName val="0"/>
          <c:showSerName val="0"/>
          <c:showPercent val="0"/>
          <c:showBubbleSize val="0"/>
        </c:dLbls>
        <c:marker val="1"/>
        <c:smooth val="0"/>
        <c:axId val="271475712"/>
        <c:axId val="274784256"/>
      </c:lineChart>
      <c:catAx>
        <c:axId val="271474688"/>
        <c:scaling>
          <c:orientation val="minMax"/>
        </c:scaling>
        <c:delete val="0"/>
        <c:axPos val="b"/>
        <c:title>
          <c:tx>
            <c:rich>
              <a:bodyPr/>
              <a:lstStyle/>
              <a:p>
                <a:pPr>
                  <a:defRPr/>
                </a:pPr>
                <a:r>
                  <a:rPr lang="es-ES"/>
                  <a:t>Bin</a:t>
                </a:r>
              </a:p>
            </c:rich>
          </c:tx>
          <c:layout/>
          <c:overlay val="0"/>
        </c:title>
        <c:majorTickMark val="out"/>
        <c:minorTickMark val="none"/>
        <c:tickLblPos val="nextTo"/>
        <c:crossAx val="274750784"/>
        <c:crosses val="autoZero"/>
        <c:auto val="1"/>
        <c:lblAlgn val="ctr"/>
        <c:lblOffset val="100"/>
        <c:noMultiLvlLbl val="0"/>
      </c:catAx>
      <c:valAx>
        <c:axId val="274750784"/>
        <c:scaling>
          <c:orientation val="minMax"/>
        </c:scaling>
        <c:delete val="0"/>
        <c:axPos val="l"/>
        <c:title>
          <c:tx>
            <c:rich>
              <a:bodyPr/>
              <a:lstStyle/>
              <a:p>
                <a:pPr>
                  <a:defRPr/>
                </a:pPr>
                <a:r>
                  <a:rPr lang="es-ES"/>
                  <a:t>Frequency</a:t>
                </a:r>
              </a:p>
            </c:rich>
          </c:tx>
          <c:layout/>
          <c:overlay val="0"/>
        </c:title>
        <c:numFmt formatCode="General" sourceLinked="1"/>
        <c:majorTickMark val="out"/>
        <c:minorTickMark val="none"/>
        <c:tickLblPos val="nextTo"/>
        <c:crossAx val="271474688"/>
        <c:crosses val="autoZero"/>
        <c:crossBetween val="between"/>
      </c:valAx>
      <c:valAx>
        <c:axId val="274784256"/>
        <c:scaling>
          <c:orientation val="minMax"/>
        </c:scaling>
        <c:delete val="0"/>
        <c:axPos val="r"/>
        <c:numFmt formatCode="0%" sourceLinked="1"/>
        <c:majorTickMark val="out"/>
        <c:minorTickMark val="none"/>
        <c:tickLblPos val="nextTo"/>
        <c:crossAx val="271475712"/>
        <c:crosses val="max"/>
        <c:crossBetween val="between"/>
      </c:valAx>
      <c:catAx>
        <c:axId val="271475712"/>
        <c:scaling>
          <c:orientation val="minMax"/>
        </c:scaling>
        <c:delete val="1"/>
        <c:axPos val="b"/>
        <c:majorTickMark val="out"/>
        <c:minorTickMark val="none"/>
        <c:tickLblPos val="nextTo"/>
        <c:crossAx val="274784256"/>
        <c:crosses val="autoZero"/>
        <c:auto val="1"/>
        <c:lblAlgn val="ctr"/>
        <c:lblOffset val="100"/>
        <c:noMultiLvlLbl val="0"/>
      </c:catAx>
    </c:plotArea>
    <c:legend>
      <c:legendPos val="r"/>
      <c:layout>
        <c:manualLayout>
          <c:xMode val="edge"/>
          <c:yMode val="edge"/>
          <c:x val="0.63617615483654066"/>
          <c:y val="0.53007068361059184"/>
          <c:w val="0.16586169086942734"/>
          <c:h val="0.11563813516116241"/>
        </c:manualLayou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'FILE-VERSIONS'!$A$3:$A$221</c:f>
              <c:strCache>
                <c:ptCount val="219"/>
                <c:pt idx="0">
                  <c:v>QPF/trunk</c:v>
                </c:pt>
                <c:pt idx="1">
                  <c:v>CMakeLists.txt</c:v>
                </c:pt>
                <c:pt idx="2">
                  <c:v>contrib</c:v>
                </c:pt>
                <c:pt idx="3">
                  <c:v>defaults.pri</c:v>
                </c:pt>
                <c:pt idx="4">
                  <c:v>env.sh</c:v>
                </c:pt>
                <c:pt idx="5">
                  <c:v>ext.cmake</c:v>
                </c:pt>
                <c:pt idx="6">
                  <c:v>infix</c:v>
                </c:pt>
                <c:pt idx="7">
                  <c:v>infix/CMakeLists.txt</c:v>
                </c:pt>
                <c:pt idx="8">
                  <c:v>infix/infix.pro</c:v>
                </c:pt>
                <c:pt idx="9">
                  <c:v>infix/infixeval.cpp</c:v>
                </c:pt>
                <c:pt idx="10">
                  <c:v>infix/infixeval.h</c:v>
                </c:pt>
                <c:pt idx="11">
                  <c:v>infix/infixeval.tcc</c:v>
                </c:pt>
                <c:pt idx="12">
                  <c:v>INSTALL.md</c:v>
                </c:pt>
                <c:pt idx="13">
                  <c:v>json</c:v>
                </c:pt>
                <c:pt idx="14">
                  <c:v>json/CMakeLists.txt</c:v>
                </c:pt>
                <c:pt idx="15">
                  <c:v>json/json</c:v>
                </c:pt>
                <c:pt idx="16">
                  <c:v>json/json.pro</c:v>
                </c:pt>
                <c:pt idx="17">
                  <c:v>json/json/json.h</c:v>
                </c:pt>
                <c:pt idx="18">
                  <c:v>json/json/json-forwards.h</c:v>
                </c:pt>
                <c:pt idx="19">
                  <c:v>json/jsoncpp.cpp</c:v>
                </c:pt>
                <c:pt idx="20">
                  <c:v>libcomm</c:v>
                </c:pt>
                <c:pt idx="21">
                  <c:v>libcomm/ChangeLog.md</c:v>
                </c:pt>
                <c:pt idx="22">
                  <c:v>libcomm/CMakeLists.txt</c:v>
                </c:pt>
                <c:pt idx="23">
                  <c:v>libcomm/commnode.cpp</c:v>
                </c:pt>
                <c:pt idx="24">
                  <c:v>libcomm/commnode.h</c:v>
                </c:pt>
                <c:pt idx="25">
                  <c:v>libcomm/common.h</c:v>
                </c:pt>
                <c:pt idx="26">
                  <c:v>libcomm/counter.cpp</c:v>
                </c:pt>
                <c:pt idx="27">
                  <c:v>libcomm/counter.h</c:v>
                </c:pt>
                <c:pt idx="28">
                  <c:v>libcomm/error.h</c:v>
                </c:pt>
                <c:pt idx="29">
                  <c:v>libcomm/libcomm.pro</c:v>
                </c:pt>
                <c:pt idx="30">
                  <c:v>libcomm/log.cpp</c:v>
                </c:pt>
                <c:pt idx="31">
                  <c:v>libcomm/log.h</c:v>
                </c:pt>
                <c:pt idx="32">
                  <c:v>libcomm/propdef.h</c:v>
                </c:pt>
                <c:pt idx="33">
                  <c:v>libcomm/r2rpeer.cpp</c:v>
                </c:pt>
                <c:pt idx="34">
                  <c:v>libcomm/r2rpeer.h</c:v>
                </c:pt>
                <c:pt idx="35">
                  <c:v>libcomm/statem.cpp</c:v>
                </c:pt>
                <c:pt idx="36">
                  <c:v>libcomm/statem.h</c:v>
                </c:pt>
                <c:pt idx="37">
                  <c:v>libcomm/thread.cpp</c:v>
                </c:pt>
                <c:pt idx="38">
                  <c:v>libcomm/thread.h</c:v>
                </c:pt>
                <c:pt idx="39">
                  <c:v>libcomm/tools.cpp</c:v>
                </c:pt>
                <c:pt idx="40">
                  <c:v>libcomm/tools.h</c:v>
                </c:pt>
                <c:pt idx="41">
                  <c:v>libcomm/version.h</c:v>
                </c:pt>
                <c:pt idx="42">
                  <c:v>misc</c:v>
                </c:pt>
                <c:pt idx="43">
                  <c:v>misc/ClearForQPF.sh</c:v>
                </c:pt>
                <c:pt idx="44">
                  <c:v>misc/doc</c:v>
                </c:pt>
                <c:pt idx="45">
                  <c:v>misc/doc/files</c:v>
                </c:pt>
                <c:pt idx="46">
                  <c:v>misc/doc/files/License-txt.html</c:v>
                </c:pt>
                <c:pt idx="47">
                  <c:v>misc/doc/files/synchronizer-c.html</c:v>
                </c:pt>
                <c:pt idx="48">
                  <c:v>misc/doc/files/synchronizer-h.html</c:v>
                </c:pt>
                <c:pt idx="49">
                  <c:v>misc/doc/index</c:v>
                </c:pt>
                <c:pt idx="50">
                  <c:v>misc/doc/index.html</c:v>
                </c:pt>
                <c:pt idx="51">
                  <c:v>misc/doc/index/Files.html</c:v>
                </c:pt>
                <c:pt idx="52">
                  <c:v>misc/doc/index/Functions.html</c:v>
                </c:pt>
                <c:pt idx="53">
                  <c:v>misc/doc/index/General.html</c:v>
                </c:pt>
                <c:pt idx="54">
                  <c:v>misc/doc/index/Types.html</c:v>
                </c:pt>
                <c:pt idx="55">
                  <c:v>misc/doc/javascript</c:v>
                </c:pt>
                <c:pt idx="56">
                  <c:v>misc/doc/javascript/main.js</c:v>
                </c:pt>
                <c:pt idx="57">
                  <c:v>misc/doc/javascript/prettify.js</c:v>
                </c:pt>
                <c:pt idx="58">
                  <c:v>misc/doc/javascript/searchdata.js</c:v>
                </c:pt>
                <c:pt idx="59">
                  <c:v>misc/doc/search</c:v>
                </c:pt>
                <c:pt idx="60">
                  <c:v>misc/doc/search/FilesS.html</c:v>
                </c:pt>
                <c:pt idx="61">
                  <c:v>misc/doc/search/FunctionsI.html</c:v>
                </c:pt>
                <c:pt idx="62">
                  <c:v>misc/doc/search/FunctionsL.html</c:v>
                </c:pt>
                <c:pt idx="63">
                  <c:v>misc/doc/search/FunctionsS.html</c:v>
                </c:pt>
                <c:pt idx="64">
                  <c:v>misc/doc/search/FunctionsT.html</c:v>
                </c:pt>
                <c:pt idx="65">
                  <c:v>misc/doc/search/GeneralC.html</c:v>
                </c:pt>
                <c:pt idx="66">
                  <c:v>misc/doc/search/GeneralD.html</c:v>
                </c:pt>
                <c:pt idx="67">
                  <c:v>misc/doc/search/GeneralE.html</c:v>
                </c:pt>
                <c:pt idx="68">
                  <c:v>misc/doc/search/GeneralG.html</c:v>
                </c:pt>
                <c:pt idx="69">
                  <c:v>misc/doc/search/GeneralI.html</c:v>
                </c:pt>
                <c:pt idx="70">
                  <c:v>misc/doc/search/GeneralL.html</c:v>
                </c:pt>
                <c:pt idx="71">
                  <c:v>misc/doc/search/GeneralP.html</c:v>
                </c:pt>
                <c:pt idx="72">
                  <c:v>misc/doc/search/GeneralR.html</c:v>
                </c:pt>
                <c:pt idx="73">
                  <c:v>misc/doc/search/GeneralS.html</c:v>
                </c:pt>
                <c:pt idx="74">
                  <c:v>misc/doc/search/GeneralT.html</c:v>
                </c:pt>
                <c:pt idx="75">
                  <c:v>misc/doc/search/NoResults.html</c:v>
                </c:pt>
                <c:pt idx="76">
                  <c:v>misc/doc/search/TypesR.html</c:v>
                </c:pt>
                <c:pt idx="77">
                  <c:v>misc/doc/styles</c:v>
                </c:pt>
                <c:pt idx="78">
                  <c:v>misc/doc/styles/main.css</c:v>
                </c:pt>
                <c:pt idx="79">
                  <c:v>misc/env.sh</c:v>
                </c:pt>
                <c:pt idx="80">
                  <c:v>misc/LaunchHTTPServer.sh</c:v>
                </c:pt>
                <c:pt idx="81">
                  <c:v>misc/LaunchUnixFTPServer.sh</c:v>
                </c:pt>
                <c:pt idx="82">
                  <c:v>misc/License.txt</c:v>
                </c:pt>
                <c:pt idx="83">
                  <c:v>misc/prj</c:v>
                </c:pt>
                <c:pt idx="84">
                  <c:v>misc/prj/Data</c:v>
                </c:pt>
                <c:pt idx="85">
                  <c:v>misc/prj/Data/ClassHierarchy.nd</c:v>
                </c:pt>
                <c:pt idx="86">
                  <c:v>misc/prj/Data/ConfigFileInfo.nd</c:v>
                </c:pt>
                <c:pt idx="87">
                  <c:v>misc/prj/Data/FileInfo.nd</c:v>
                </c:pt>
                <c:pt idx="88">
                  <c:v>misc/prj/Data/ImageFileInfo.nd</c:v>
                </c:pt>
                <c:pt idx="89">
                  <c:v>misc/prj/Data/ImageReferenceTable.nd</c:v>
                </c:pt>
                <c:pt idx="90">
                  <c:v>misc/prj/Data/IndexInfo.nd</c:v>
                </c:pt>
                <c:pt idx="91">
                  <c:v>misc/prj/Data/PreviousMenuState.nd</c:v>
                </c:pt>
                <c:pt idx="92">
                  <c:v>misc/prj/Data/PreviousSettings.nd</c:v>
                </c:pt>
                <c:pt idx="93">
                  <c:v>misc/prj/Data/SymbolTable.nd</c:v>
                </c:pt>
                <c:pt idx="94">
                  <c:v>misc/prj/Languages.txt</c:v>
                </c:pt>
                <c:pt idx="95">
                  <c:v>misc/prj/Menu.txt</c:v>
                </c:pt>
                <c:pt idx="96">
                  <c:v>misc/prj/Topics.txt</c:v>
                </c:pt>
                <c:pt idx="97">
                  <c:v>misc/qpf_chlg6_multihost-eucl06+vmu1+vmu2_servers.json</c:v>
                </c:pt>
                <c:pt idx="98">
                  <c:v>misc/qpf_multihost-eucl06+vmu1.json</c:v>
                </c:pt>
                <c:pt idx="99">
                  <c:v>misc/qpf_multihost-eucl06+vmu1+vmu2.json</c:v>
                </c:pt>
                <c:pt idx="100">
                  <c:v>misc/qpf_multihost-eucl06+vmu1+vmu2_servers.json</c:v>
                </c:pt>
                <c:pt idx="101">
                  <c:v>misc/qpf_multihost-eucl06+vmu1+vmu2_storage.json</c:v>
                </c:pt>
                <c:pt idx="102">
                  <c:v>misc/qpf_singlehost.json</c:v>
                </c:pt>
                <c:pt idx="103">
                  <c:v>misc/qpfdb-pgsql-20151002.backup.gz</c:v>
                </c:pt>
                <c:pt idx="104">
                  <c:v>misc/showProcNodeLogs.sh</c:v>
                </c:pt>
                <c:pt idx="105">
                  <c:v>misc/synchronizer.c</c:v>
                </c:pt>
                <c:pt idx="106">
                  <c:v>misc/synchronizer.h</c:v>
                </c:pt>
                <c:pt idx="107">
                  <c:v>misc/unixftp.py</c:v>
                </c:pt>
                <c:pt idx="108">
                  <c:v>qpf</c:v>
                </c:pt>
                <c:pt idx="109">
                  <c:v>QPF.pro</c:v>
                </c:pt>
                <c:pt idx="110">
                  <c:v>QPF.pro.user</c:v>
                </c:pt>
                <c:pt idx="111">
                  <c:v>qpf/CMakeLists.txt</c:v>
                </c:pt>
                <c:pt idx="112">
                  <c:v>qpf/deployer.cpp</c:v>
                </c:pt>
                <c:pt idx="113">
                  <c:v>qpf/deployer.h</c:v>
                </c:pt>
                <c:pt idx="114">
                  <c:v>qpf/main.cpp</c:v>
                </c:pt>
                <c:pt idx="115">
                  <c:v>qpf/qpf.pro</c:v>
                </c:pt>
                <c:pt idx="116">
                  <c:v>qpfgui</c:v>
                </c:pt>
                <c:pt idx="117">
                  <c:v>qpfgui/CMakeLists.txt</c:v>
                </c:pt>
                <c:pt idx="118">
                  <c:v>qpfgui/img/brick.png</c:v>
                </c:pt>
                <c:pt idx="119">
                  <c:v>qpfgui/img/bullet_black.png</c:v>
                </c:pt>
                <c:pt idx="120">
                  <c:v>qpfgui/img/bullet_blue.png</c:v>
                </c:pt>
                <c:pt idx="121">
                  <c:v>qpfgui/img/bullet_green.png</c:v>
                </c:pt>
                <c:pt idx="122">
                  <c:v>qpfgui/img/bullet_orange.png</c:v>
                </c:pt>
                <c:pt idx="123">
                  <c:v>qpfgui/img/bullet_purple.png</c:v>
                </c:pt>
                <c:pt idx="124">
                  <c:v>qpfgui/img/bullet_red.png</c:v>
                </c:pt>
                <c:pt idx="125">
                  <c:v>qpfgui/img/table.png</c:v>
                </c:pt>
                <c:pt idx="126">
                  <c:v>qpfgui/jsontree.qrc</c:v>
                </c:pt>
                <c:pt idx="127">
                  <c:v>qpfgui/mainwindow.cpp</c:v>
                </c:pt>
                <c:pt idx="128">
                  <c:v>qpfgui/mainwindow.h</c:v>
                </c:pt>
                <c:pt idx="129">
                  <c:v>qpfgui/qjsonitem.cpp</c:v>
                </c:pt>
                <c:pt idx="130">
                  <c:v>qpfgui/qjsonitem.h</c:v>
                </c:pt>
                <c:pt idx="131">
                  <c:v>qpfgui/qjsonmodel.cpp</c:v>
                </c:pt>
                <c:pt idx="132">
                  <c:v>qpfgui/qjsonmodel.h</c:v>
                </c:pt>
                <c:pt idx="133">
                  <c:v>qpfgui/qpfgui.pro</c:v>
                </c:pt>
                <c:pt idx="134">
                  <c:v>qpfgui/xmlsyntaxhighlight.cpp</c:v>
                </c:pt>
                <c:pt idx="135">
                  <c:v>qpfgui/xmlsyntaxhighlight.h</c:v>
                </c:pt>
                <c:pt idx="136">
                  <c:v>README.md</c:v>
                </c:pt>
                <c:pt idx="137">
                  <c:v>run</c:v>
                </c:pt>
                <c:pt idx="138">
                  <c:v>run/Dockerfile</c:v>
                </c:pt>
                <c:pt idx="139">
                  <c:v>run/qpfdb.sql</c:v>
                </c:pt>
                <c:pt idx="140">
                  <c:v>run/QPFHMI.conf</c:v>
                </c:pt>
                <c:pt idx="141">
                  <c:v>run/QPF-workarea.tgz</c:v>
                </c:pt>
                <c:pt idx="142">
                  <c:v>scripts</c:v>
                </c:pt>
                <c:pt idx="143">
                  <c:v>scripts/BuildQPF.sh</c:v>
                </c:pt>
                <c:pt idx="144">
                  <c:v>scripts/CreateDockerContainer.sh</c:v>
                </c:pt>
                <c:pt idx="145">
                  <c:v>scripts/docker_start.sh</c:v>
                </c:pt>
                <c:pt idx="146">
                  <c:v>scripts/InstallCOTS.sh</c:v>
                </c:pt>
                <c:pt idx="147">
                  <c:v>scripts/pgsql_initdb.sh</c:v>
                </c:pt>
                <c:pt idx="148">
                  <c:v>scripts/pgsql_start_server.sh</c:v>
                </c:pt>
                <c:pt idx="149">
                  <c:v>scripts/RunQPF.sh</c:v>
                </c:pt>
                <c:pt idx="150">
                  <c:v>scripts/RunQPFHMI.sh</c:v>
                </c:pt>
                <c:pt idx="151">
                  <c:v>scripts/ssh-connect.sh</c:v>
                </c:pt>
                <c:pt idx="152">
                  <c:v>sdc</c:v>
                </c:pt>
                <c:pt idx="153">
                  <c:v>sdc/array.cpp</c:v>
                </c:pt>
                <c:pt idx="154">
                  <c:v>sdc/array.h</c:v>
                </c:pt>
                <c:pt idx="155">
                  <c:v>sdc/CMakeLists.txt</c:v>
                </c:pt>
                <c:pt idx="156">
                  <c:v>sdc/dict.cpp</c:v>
                </c:pt>
                <c:pt idx="157">
                  <c:v>sdc/dict.h</c:v>
                </c:pt>
                <c:pt idx="158">
                  <c:v>sdc/sdc.h</c:v>
                </c:pt>
                <c:pt idx="159">
                  <c:v>sdc/sdc.pro</c:v>
                </c:pt>
                <c:pt idx="160">
                  <c:v>sdc/value.cpp</c:v>
                </c:pt>
                <c:pt idx="161">
                  <c:v>sdc/value.h</c:v>
                </c:pt>
                <c:pt idx="162">
                  <c:v>sdc/valueio.h</c:v>
                </c:pt>
                <c:pt idx="163">
                  <c:v>sdc/valueiojsoncpp.cpp</c:v>
                </c:pt>
                <c:pt idx="164">
                  <c:v>sdc/valueiojsoncpp.h</c:v>
                </c:pt>
                <c:pt idx="165">
                  <c:v>src</c:v>
                </c:pt>
                <c:pt idx="166">
                  <c:v>src/alert.cpp</c:v>
                </c:pt>
                <c:pt idx="167">
                  <c:v>src/alert.h</c:v>
                </c:pt>
                <c:pt idx="168">
                  <c:v>src/cfg.h</c:v>
                </c:pt>
                <c:pt idx="169">
                  <c:v>src/cfginfo.cpp</c:v>
                </c:pt>
                <c:pt idx="170">
                  <c:v>src/cfginfo.h</c:v>
                </c:pt>
                <c:pt idx="171">
                  <c:v>src/CMakeLists.txt</c:v>
                </c:pt>
                <c:pt idx="172">
                  <c:v>src/common.h</c:v>
                </c:pt>
                <c:pt idx="173">
                  <c:v>src/component.cpp</c:v>
                </c:pt>
                <c:pt idx="174">
                  <c:v>src/component.h</c:v>
                </c:pt>
                <c:pt idx="175">
                  <c:v>src/config.cpp</c:v>
                </c:pt>
                <c:pt idx="176">
                  <c:v>src/config.h</c:v>
                </c:pt>
                <c:pt idx="177">
                  <c:v>src/datamng.cpp</c:v>
                </c:pt>
                <c:pt idx="178">
                  <c:v>src/datamng.h</c:v>
                </c:pt>
                <c:pt idx="179">
                  <c:v>src/datatypes.cpp</c:v>
                </c:pt>
                <c:pt idx="180">
                  <c:v>src/datatypes.h</c:v>
                </c:pt>
                <c:pt idx="181">
                  <c:v>src/dbg.cpp</c:v>
                </c:pt>
                <c:pt idx="182">
                  <c:v>src/dbg.h</c:v>
                </c:pt>
                <c:pt idx="183">
                  <c:v>src/dbhdl.h</c:v>
                </c:pt>
                <c:pt idx="184">
                  <c:v>src/dbhdlpostgre.cpp</c:v>
                </c:pt>
                <c:pt idx="185">
                  <c:v>src/dbhdlpostgre.h</c:v>
                </c:pt>
                <c:pt idx="186">
                  <c:v>src/dwatcher.cpp</c:v>
                </c:pt>
                <c:pt idx="187">
                  <c:v>src/dwatcher.h</c:v>
                </c:pt>
                <c:pt idx="188">
                  <c:v>src/error.h</c:v>
                </c:pt>
                <c:pt idx="189">
                  <c:v>src/evtmng.cpp</c:v>
                </c:pt>
                <c:pt idx="190">
                  <c:v>src/evtmng.h</c:v>
                </c:pt>
                <c:pt idx="191">
                  <c:v>src/except.cpp</c:v>
                </c:pt>
                <c:pt idx="192">
                  <c:v>src/except.h</c:v>
                </c:pt>
                <c:pt idx="193">
                  <c:v>src/filenamespec.cpp</c:v>
                </c:pt>
                <c:pt idx="194">
                  <c:v>src/filenamespec.h</c:v>
                </c:pt>
                <c:pt idx="195">
                  <c:v>src/filetransfer.cpp</c:v>
                </c:pt>
                <c:pt idx="196">
                  <c:v>src/filetransfer.h</c:v>
                </c:pt>
                <c:pt idx="197">
                  <c:v>src/logmng.cpp</c:v>
                </c:pt>
                <c:pt idx="198">
                  <c:v>src/logmng.h</c:v>
                </c:pt>
                <c:pt idx="199">
                  <c:v>src/main-alert.cpp</c:v>
                </c:pt>
                <c:pt idx="200">
                  <c:v>src/msgtypes.h</c:v>
                </c:pt>
                <c:pt idx="201">
                  <c:v>src/procelem.cpp</c:v>
                </c:pt>
                <c:pt idx="202">
                  <c:v>src/procelem.h</c:v>
                </c:pt>
                <c:pt idx="203">
                  <c:v>src/propdef.h</c:v>
                </c:pt>
                <c:pt idx="204">
                  <c:v>src/src.pro</c:v>
                </c:pt>
                <c:pt idx="205">
                  <c:v>src/str.cpp</c:v>
                </c:pt>
                <c:pt idx="206">
                  <c:v>src/str.h</c:v>
                </c:pt>
                <c:pt idx="207">
                  <c:v>src/taskagent.cpp</c:v>
                </c:pt>
                <c:pt idx="208">
                  <c:v>src/taskagent.h</c:v>
                </c:pt>
                <c:pt idx="209">
                  <c:v>src/taskmng.cpp</c:v>
                </c:pt>
                <c:pt idx="210">
                  <c:v>src/taskmng.h</c:v>
                </c:pt>
                <c:pt idx="211">
                  <c:v>src/taskorc.cpp</c:v>
                </c:pt>
                <c:pt idx="212">
                  <c:v>src/taskorc.h</c:v>
                </c:pt>
                <c:pt idx="213">
                  <c:v>src/urlhdl.cpp</c:v>
                </c:pt>
                <c:pt idx="214">
                  <c:v>src/urlhdl.h</c:v>
                </c:pt>
                <c:pt idx="215">
                  <c:v>src/uuid.cpp</c:v>
                </c:pt>
                <c:pt idx="216">
                  <c:v>src/uuid.h</c:v>
                </c:pt>
                <c:pt idx="217">
                  <c:v>src/version.h</c:v>
                </c:pt>
                <c:pt idx="218">
                  <c:v>VERSION</c:v>
                </c:pt>
              </c:strCache>
            </c:strRef>
          </c:cat>
          <c:val>
            <c:numRef>
              <c:f>'FILE-VERSIONS'!$B$3:$B$221</c:f>
              <c:numCache>
                <c:formatCode>General</c:formatCode>
                <c:ptCount val="219"/>
                <c:pt idx="0">
                  <c:v>4</c:v>
                </c:pt>
                <c:pt idx="1">
                  <c:v>2</c:v>
                </c:pt>
                <c:pt idx="2">
                  <c:v>1</c:v>
                </c:pt>
                <c:pt idx="3">
                  <c:v>9</c:v>
                </c:pt>
                <c:pt idx="4">
                  <c:v>3</c:v>
                </c:pt>
                <c:pt idx="5">
                  <c:v>1</c:v>
                </c:pt>
                <c:pt idx="6">
                  <c:v>1</c:v>
                </c:pt>
                <c:pt idx="7">
                  <c:v>1</c:v>
                </c:pt>
                <c:pt idx="8">
                  <c:v>2</c:v>
                </c:pt>
                <c:pt idx="9">
                  <c:v>2</c:v>
                </c:pt>
                <c:pt idx="10">
                  <c:v>2</c:v>
                </c:pt>
                <c:pt idx="11">
                  <c:v>1</c:v>
                </c:pt>
                <c:pt idx="12">
                  <c:v>2</c:v>
                </c:pt>
                <c:pt idx="13">
                  <c:v>1</c:v>
                </c:pt>
                <c:pt idx="14">
                  <c:v>1</c:v>
                </c:pt>
                <c:pt idx="15">
                  <c:v>1</c:v>
                </c:pt>
                <c:pt idx="16">
                  <c:v>1</c:v>
                </c:pt>
                <c:pt idx="17">
                  <c:v>2</c:v>
                </c:pt>
                <c:pt idx="18">
                  <c:v>1</c:v>
                </c:pt>
                <c:pt idx="19">
                  <c:v>4</c:v>
                </c:pt>
                <c:pt idx="20">
                  <c:v>1</c:v>
                </c:pt>
                <c:pt idx="21">
                  <c:v>1</c:v>
                </c:pt>
                <c:pt idx="22">
                  <c:v>1</c:v>
                </c:pt>
                <c:pt idx="23">
                  <c:v>3</c:v>
                </c:pt>
                <c:pt idx="24">
                  <c:v>1</c:v>
                </c:pt>
                <c:pt idx="25">
                  <c:v>1</c:v>
                </c:pt>
                <c:pt idx="26">
                  <c:v>1</c:v>
                </c:pt>
                <c:pt idx="27">
                  <c:v>1</c:v>
                </c:pt>
                <c:pt idx="28">
                  <c:v>1</c:v>
                </c:pt>
                <c:pt idx="29">
                  <c:v>3</c:v>
                </c:pt>
                <c:pt idx="30">
                  <c:v>4</c:v>
                </c:pt>
                <c:pt idx="31">
                  <c:v>3</c:v>
                </c:pt>
                <c:pt idx="32">
                  <c:v>1</c:v>
                </c:pt>
                <c:pt idx="33">
                  <c:v>3</c:v>
                </c:pt>
                <c:pt idx="34">
                  <c:v>1</c:v>
                </c:pt>
                <c:pt idx="35">
                  <c:v>2</c:v>
                </c:pt>
                <c:pt idx="36">
                  <c:v>2</c:v>
                </c:pt>
                <c:pt idx="37">
                  <c:v>2</c:v>
                </c:pt>
                <c:pt idx="38">
                  <c:v>1</c:v>
                </c:pt>
                <c:pt idx="39">
                  <c:v>4</c:v>
                </c:pt>
                <c:pt idx="40">
                  <c:v>2</c:v>
                </c:pt>
                <c:pt idx="41">
                  <c:v>2</c:v>
                </c:pt>
                <c:pt idx="42">
                  <c:v>1</c:v>
                </c:pt>
                <c:pt idx="43">
                  <c:v>1</c:v>
                </c:pt>
                <c:pt idx="44">
                  <c:v>2</c:v>
                </c:pt>
                <c:pt idx="45">
                  <c:v>1</c:v>
                </c:pt>
                <c:pt idx="46">
                  <c:v>2</c:v>
                </c:pt>
                <c:pt idx="47">
                  <c:v>2</c:v>
                </c:pt>
                <c:pt idx="48">
                  <c:v>2</c:v>
                </c:pt>
                <c:pt idx="49">
                  <c:v>1</c:v>
                </c:pt>
                <c:pt idx="50">
                  <c:v>2</c:v>
                </c:pt>
                <c:pt idx="51">
                  <c:v>2</c:v>
                </c:pt>
                <c:pt idx="52">
                  <c:v>2</c:v>
                </c:pt>
                <c:pt idx="53">
                  <c:v>2</c:v>
                </c:pt>
                <c:pt idx="54">
                  <c:v>2</c:v>
                </c:pt>
                <c:pt idx="55">
                  <c:v>1</c:v>
                </c:pt>
                <c:pt idx="56">
                  <c:v>2</c:v>
                </c:pt>
                <c:pt idx="57">
                  <c:v>2</c:v>
                </c:pt>
                <c:pt idx="58">
                  <c:v>2</c:v>
                </c:pt>
                <c:pt idx="59">
                  <c:v>1</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1</c:v>
                </c:pt>
                <c:pt idx="78">
                  <c:v>2</c:v>
                </c:pt>
                <c:pt idx="79">
                  <c:v>1</c:v>
                </c:pt>
                <c:pt idx="80">
                  <c:v>1</c:v>
                </c:pt>
                <c:pt idx="81">
                  <c:v>1</c:v>
                </c:pt>
                <c:pt idx="82">
                  <c:v>1</c:v>
                </c:pt>
                <c:pt idx="83">
                  <c:v>2</c:v>
                </c:pt>
                <c:pt idx="84">
                  <c:v>1</c:v>
                </c:pt>
                <c:pt idx="85">
                  <c:v>2</c:v>
                </c:pt>
                <c:pt idx="86">
                  <c:v>2</c:v>
                </c:pt>
                <c:pt idx="87">
                  <c:v>2</c:v>
                </c:pt>
                <c:pt idx="88">
                  <c:v>2</c:v>
                </c:pt>
                <c:pt idx="89">
                  <c:v>2</c:v>
                </c:pt>
                <c:pt idx="90">
                  <c:v>2</c:v>
                </c:pt>
                <c:pt idx="91">
                  <c:v>2</c:v>
                </c:pt>
                <c:pt idx="92">
                  <c:v>2</c:v>
                </c:pt>
                <c:pt idx="93">
                  <c:v>2</c:v>
                </c:pt>
                <c:pt idx="94">
                  <c:v>2</c:v>
                </c:pt>
                <c:pt idx="95">
                  <c:v>2</c:v>
                </c:pt>
                <c:pt idx="96">
                  <c:v>2</c:v>
                </c:pt>
                <c:pt idx="97">
                  <c:v>3</c:v>
                </c:pt>
                <c:pt idx="98">
                  <c:v>1</c:v>
                </c:pt>
                <c:pt idx="99">
                  <c:v>1</c:v>
                </c:pt>
                <c:pt idx="100">
                  <c:v>1</c:v>
                </c:pt>
                <c:pt idx="101">
                  <c:v>1</c:v>
                </c:pt>
                <c:pt idx="102">
                  <c:v>1</c:v>
                </c:pt>
                <c:pt idx="103">
                  <c:v>1</c:v>
                </c:pt>
                <c:pt idx="104">
                  <c:v>1</c:v>
                </c:pt>
                <c:pt idx="105">
                  <c:v>1</c:v>
                </c:pt>
                <c:pt idx="106">
                  <c:v>1</c:v>
                </c:pt>
                <c:pt idx="107">
                  <c:v>1</c:v>
                </c:pt>
                <c:pt idx="108">
                  <c:v>3</c:v>
                </c:pt>
                <c:pt idx="109">
                  <c:v>8</c:v>
                </c:pt>
                <c:pt idx="110">
                  <c:v>19</c:v>
                </c:pt>
                <c:pt idx="111">
                  <c:v>1</c:v>
                </c:pt>
                <c:pt idx="112">
                  <c:v>2</c:v>
                </c:pt>
                <c:pt idx="113">
                  <c:v>2</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2</c:v>
                </c:pt>
                <c:pt idx="128">
                  <c:v>2</c:v>
                </c:pt>
                <c:pt idx="129">
                  <c:v>1</c:v>
                </c:pt>
                <c:pt idx="130">
                  <c:v>1</c:v>
                </c:pt>
                <c:pt idx="131">
                  <c:v>1</c:v>
                </c:pt>
                <c:pt idx="132">
                  <c:v>1</c:v>
                </c:pt>
                <c:pt idx="133">
                  <c:v>1</c:v>
                </c:pt>
                <c:pt idx="134">
                  <c:v>1</c:v>
                </c:pt>
                <c:pt idx="135">
                  <c:v>1</c:v>
                </c:pt>
                <c:pt idx="136">
                  <c:v>2</c:v>
                </c:pt>
                <c:pt idx="137">
                  <c:v>1</c:v>
                </c:pt>
                <c:pt idx="138">
                  <c:v>1</c:v>
                </c:pt>
                <c:pt idx="139">
                  <c:v>3</c:v>
                </c:pt>
                <c:pt idx="140">
                  <c:v>1</c:v>
                </c:pt>
                <c:pt idx="141">
                  <c:v>6</c:v>
                </c:pt>
                <c:pt idx="142">
                  <c:v>1</c:v>
                </c:pt>
                <c:pt idx="143">
                  <c:v>9</c:v>
                </c:pt>
                <c:pt idx="144">
                  <c:v>1</c:v>
                </c:pt>
                <c:pt idx="145">
                  <c:v>2</c:v>
                </c:pt>
                <c:pt idx="146">
                  <c:v>3</c:v>
                </c:pt>
                <c:pt idx="147">
                  <c:v>2</c:v>
                </c:pt>
                <c:pt idx="148">
                  <c:v>4</c:v>
                </c:pt>
                <c:pt idx="149">
                  <c:v>3</c:v>
                </c:pt>
                <c:pt idx="150">
                  <c:v>3</c:v>
                </c:pt>
                <c:pt idx="151">
                  <c:v>1</c:v>
                </c:pt>
                <c:pt idx="152">
                  <c:v>1</c:v>
                </c:pt>
                <c:pt idx="153">
                  <c:v>1</c:v>
                </c:pt>
                <c:pt idx="154">
                  <c:v>1</c:v>
                </c:pt>
                <c:pt idx="155">
                  <c:v>1</c:v>
                </c:pt>
                <c:pt idx="156">
                  <c:v>1</c:v>
                </c:pt>
                <c:pt idx="157">
                  <c:v>1</c:v>
                </c:pt>
                <c:pt idx="158">
                  <c:v>1</c:v>
                </c:pt>
                <c:pt idx="159">
                  <c:v>1</c:v>
                </c:pt>
                <c:pt idx="160">
                  <c:v>2</c:v>
                </c:pt>
                <c:pt idx="161">
                  <c:v>2</c:v>
                </c:pt>
                <c:pt idx="162">
                  <c:v>1</c:v>
                </c:pt>
                <c:pt idx="163">
                  <c:v>2</c:v>
                </c:pt>
                <c:pt idx="164">
                  <c:v>1</c:v>
                </c:pt>
                <c:pt idx="165">
                  <c:v>1</c:v>
                </c:pt>
                <c:pt idx="166">
                  <c:v>1</c:v>
                </c:pt>
                <c:pt idx="167">
                  <c:v>1</c:v>
                </c:pt>
                <c:pt idx="168">
                  <c:v>11</c:v>
                </c:pt>
                <c:pt idx="169">
                  <c:v>2</c:v>
                </c:pt>
                <c:pt idx="170">
                  <c:v>5</c:v>
                </c:pt>
                <c:pt idx="171">
                  <c:v>1</c:v>
                </c:pt>
                <c:pt idx="172">
                  <c:v>1</c:v>
                </c:pt>
                <c:pt idx="173">
                  <c:v>15</c:v>
                </c:pt>
                <c:pt idx="174">
                  <c:v>12</c:v>
                </c:pt>
                <c:pt idx="175">
                  <c:v>23</c:v>
                </c:pt>
                <c:pt idx="176">
                  <c:v>13</c:v>
                </c:pt>
                <c:pt idx="177">
                  <c:v>13</c:v>
                </c:pt>
                <c:pt idx="178">
                  <c:v>2</c:v>
                </c:pt>
                <c:pt idx="179">
                  <c:v>2</c:v>
                </c:pt>
                <c:pt idx="180">
                  <c:v>2</c:v>
                </c:pt>
                <c:pt idx="181">
                  <c:v>2</c:v>
                </c:pt>
                <c:pt idx="182">
                  <c:v>6</c:v>
                </c:pt>
                <c:pt idx="183">
                  <c:v>4</c:v>
                </c:pt>
                <c:pt idx="184">
                  <c:v>8</c:v>
                </c:pt>
                <c:pt idx="185">
                  <c:v>3</c:v>
                </c:pt>
                <c:pt idx="186">
                  <c:v>3</c:v>
                </c:pt>
                <c:pt idx="187">
                  <c:v>2</c:v>
                </c:pt>
                <c:pt idx="188">
                  <c:v>1</c:v>
                </c:pt>
                <c:pt idx="189">
                  <c:v>8</c:v>
                </c:pt>
                <c:pt idx="190">
                  <c:v>4</c:v>
                </c:pt>
                <c:pt idx="191">
                  <c:v>2</c:v>
                </c:pt>
                <c:pt idx="192">
                  <c:v>1</c:v>
                </c:pt>
                <c:pt idx="193">
                  <c:v>3</c:v>
                </c:pt>
                <c:pt idx="194">
                  <c:v>3</c:v>
                </c:pt>
                <c:pt idx="195">
                  <c:v>2</c:v>
                </c:pt>
                <c:pt idx="196">
                  <c:v>2</c:v>
                </c:pt>
                <c:pt idx="197">
                  <c:v>4</c:v>
                </c:pt>
                <c:pt idx="198">
                  <c:v>2</c:v>
                </c:pt>
                <c:pt idx="199">
                  <c:v>1</c:v>
                </c:pt>
                <c:pt idx="200">
                  <c:v>13</c:v>
                </c:pt>
                <c:pt idx="201">
                  <c:v>14</c:v>
                </c:pt>
                <c:pt idx="202">
                  <c:v>5</c:v>
                </c:pt>
                <c:pt idx="203">
                  <c:v>2</c:v>
                </c:pt>
                <c:pt idx="204">
                  <c:v>11</c:v>
                </c:pt>
                <c:pt idx="205">
                  <c:v>3</c:v>
                </c:pt>
                <c:pt idx="206">
                  <c:v>3</c:v>
                </c:pt>
                <c:pt idx="207">
                  <c:v>16</c:v>
                </c:pt>
                <c:pt idx="208">
                  <c:v>9</c:v>
                </c:pt>
                <c:pt idx="209">
                  <c:v>6</c:v>
                </c:pt>
                <c:pt idx="210">
                  <c:v>2</c:v>
                </c:pt>
                <c:pt idx="211">
                  <c:v>8</c:v>
                </c:pt>
                <c:pt idx="212">
                  <c:v>3</c:v>
                </c:pt>
                <c:pt idx="213">
                  <c:v>8</c:v>
                </c:pt>
                <c:pt idx="214">
                  <c:v>7</c:v>
                </c:pt>
                <c:pt idx="215">
                  <c:v>1</c:v>
                </c:pt>
                <c:pt idx="216">
                  <c:v>2</c:v>
                </c:pt>
                <c:pt idx="217">
                  <c:v>2</c:v>
                </c:pt>
                <c:pt idx="218">
                  <c:v>1</c:v>
                </c:pt>
              </c:numCache>
            </c:numRef>
          </c:val>
          <c:smooth val="0"/>
        </c:ser>
        <c:ser>
          <c:idx val="1"/>
          <c:order val="1"/>
          <c:marker>
            <c:symbol val="none"/>
          </c:marker>
          <c:cat>
            <c:strRef>
              <c:f>'FILE-VERSIONS'!$A$3:$A$221</c:f>
              <c:strCache>
                <c:ptCount val="219"/>
                <c:pt idx="0">
                  <c:v>QPF/trunk</c:v>
                </c:pt>
                <c:pt idx="1">
                  <c:v>CMakeLists.txt</c:v>
                </c:pt>
                <c:pt idx="2">
                  <c:v>contrib</c:v>
                </c:pt>
                <c:pt idx="3">
                  <c:v>defaults.pri</c:v>
                </c:pt>
                <c:pt idx="4">
                  <c:v>env.sh</c:v>
                </c:pt>
                <c:pt idx="5">
                  <c:v>ext.cmake</c:v>
                </c:pt>
                <c:pt idx="6">
                  <c:v>infix</c:v>
                </c:pt>
                <c:pt idx="7">
                  <c:v>infix/CMakeLists.txt</c:v>
                </c:pt>
                <c:pt idx="8">
                  <c:v>infix/infix.pro</c:v>
                </c:pt>
                <c:pt idx="9">
                  <c:v>infix/infixeval.cpp</c:v>
                </c:pt>
                <c:pt idx="10">
                  <c:v>infix/infixeval.h</c:v>
                </c:pt>
                <c:pt idx="11">
                  <c:v>infix/infixeval.tcc</c:v>
                </c:pt>
                <c:pt idx="12">
                  <c:v>INSTALL.md</c:v>
                </c:pt>
                <c:pt idx="13">
                  <c:v>json</c:v>
                </c:pt>
                <c:pt idx="14">
                  <c:v>json/CMakeLists.txt</c:v>
                </c:pt>
                <c:pt idx="15">
                  <c:v>json/json</c:v>
                </c:pt>
                <c:pt idx="16">
                  <c:v>json/json.pro</c:v>
                </c:pt>
                <c:pt idx="17">
                  <c:v>json/json/json.h</c:v>
                </c:pt>
                <c:pt idx="18">
                  <c:v>json/json/json-forwards.h</c:v>
                </c:pt>
                <c:pt idx="19">
                  <c:v>json/jsoncpp.cpp</c:v>
                </c:pt>
                <c:pt idx="20">
                  <c:v>libcomm</c:v>
                </c:pt>
                <c:pt idx="21">
                  <c:v>libcomm/ChangeLog.md</c:v>
                </c:pt>
                <c:pt idx="22">
                  <c:v>libcomm/CMakeLists.txt</c:v>
                </c:pt>
                <c:pt idx="23">
                  <c:v>libcomm/commnode.cpp</c:v>
                </c:pt>
                <c:pt idx="24">
                  <c:v>libcomm/commnode.h</c:v>
                </c:pt>
                <c:pt idx="25">
                  <c:v>libcomm/common.h</c:v>
                </c:pt>
                <c:pt idx="26">
                  <c:v>libcomm/counter.cpp</c:v>
                </c:pt>
                <c:pt idx="27">
                  <c:v>libcomm/counter.h</c:v>
                </c:pt>
                <c:pt idx="28">
                  <c:v>libcomm/error.h</c:v>
                </c:pt>
                <c:pt idx="29">
                  <c:v>libcomm/libcomm.pro</c:v>
                </c:pt>
                <c:pt idx="30">
                  <c:v>libcomm/log.cpp</c:v>
                </c:pt>
                <c:pt idx="31">
                  <c:v>libcomm/log.h</c:v>
                </c:pt>
                <c:pt idx="32">
                  <c:v>libcomm/propdef.h</c:v>
                </c:pt>
                <c:pt idx="33">
                  <c:v>libcomm/r2rpeer.cpp</c:v>
                </c:pt>
                <c:pt idx="34">
                  <c:v>libcomm/r2rpeer.h</c:v>
                </c:pt>
                <c:pt idx="35">
                  <c:v>libcomm/statem.cpp</c:v>
                </c:pt>
                <c:pt idx="36">
                  <c:v>libcomm/statem.h</c:v>
                </c:pt>
                <c:pt idx="37">
                  <c:v>libcomm/thread.cpp</c:v>
                </c:pt>
                <c:pt idx="38">
                  <c:v>libcomm/thread.h</c:v>
                </c:pt>
                <c:pt idx="39">
                  <c:v>libcomm/tools.cpp</c:v>
                </c:pt>
                <c:pt idx="40">
                  <c:v>libcomm/tools.h</c:v>
                </c:pt>
                <c:pt idx="41">
                  <c:v>libcomm/version.h</c:v>
                </c:pt>
                <c:pt idx="42">
                  <c:v>misc</c:v>
                </c:pt>
                <c:pt idx="43">
                  <c:v>misc/ClearForQPF.sh</c:v>
                </c:pt>
                <c:pt idx="44">
                  <c:v>misc/doc</c:v>
                </c:pt>
                <c:pt idx="45">
                  <c:v>misc/doc/files</c:v>
                </c:pt>
                <c:pt idx="46">
                  <c:v>misc/doc/files/License-txt.html</c:v>
                </c:pt>
                <c:pt idx="47">
                  <c:v>misc/doc/files/synchronizer-c.html</c:v>
                </c:pt>
                <c:pt idx="48">
                  <c:v>misc/doc/files/synchronizer-h.html</c:v>
                </c:pt>
                <c:pt idx="49">
                  <c:v>misc/doc/index</c:v>
                </c:pt>
                <c:pt idx="50">
                  <c:v>misc/doc/index.html</c:v>
                </c:pt>
                <c:pt idx="51">
                  <c:v>misc/doc/index/Files.html</c:v>
                </c:pt>
                <c:pt idx="52">
                  <c:v>misc/doc/index/Functions.html</c:v>
                </c:pt>
                <c:pt idx="53">
                  <c:v>misc/doc/index/General.html</c:v>
                </c:pt>
                <c:pt idx="54">
                  <c:v>misc/doc/index/Types.html</c:v>
                </c:pt>
                <c:pt idx="55">
                  <c:v>misc/doc/javascript</c:v>
                </c:pt>
                <c:pt idx="56">
                  <c:v>misc/doc/javascript/main.js</c:v>
                </c:pt>
                <c:pt idx="57">
                  <c:v>misc/doc/javascript/prettify.js</c:v>
                </c:pt>
                <c:pt idx="58">
                  <c:v>misc/doc/javascript/searchdata.js</c:v>
                </c:pt>
                <c:pt idx="59">
                  <c:v>misc/doc/search</c:v>
                </c:pt>
                <c:pt idx="60">
                  <c:v>misc/doc/search/FilesS.html</c:v>
                </c:pt>
                <c:pt idx="61">
                  <c:v>misc/doc/search/FunctionsI.html</c:v>
                </c:pt>
                <c:pt idx="62">
                  <c:v>misc/doc/search/FunctionsL.html</c:v>
                </c:pt>
                <c:pt idx="63">
                  <c:v>misc/doc/search/FunctionsS.html</c:v>
                </c:pt>
                <c:pt idx="64">
                  <c:v>misc/doc/search/FunctionsT.html</c:v>
                </c:pt>
                <c:pt idx="65">
                  <c:v>misc/doc/search/GeneralC.html</c:v>
                </c:pt>
                <c:pt idx="66">
                  <c:v>misc/doc/search/GeneralD.html</c:v>
                </c:pt>
                <c:pt idx="67">
                  <c:v>misc/doc/search/GeneralE.html</c:v>
                </c:pt>
                <c:pt idx="68">
                  <c:v>misc/doc/search/GeneralG.html</c:v>
                </c:pt>
                <c:pt idx="69">
                  <c:v>misc/doc/search/GeneralI.html</c:v>
                </c:pt>
                <c:pt idx="70">
                  <c:v>misc/doc/search/GeneralL.html</c:v>
                </c:pt>
                <c:pt idx="71">
                  <c:v>misc/doc/search/GeneralP.html</c:v>
                </c:pt>
                <c:pt idx="72">
                  <c:v>misc/doc/search/GeneralR.html</c:v>
                </c:pt>
                <c:pt idx="73">
                  <c:v>misc/doc/search/GeneralS.html</c:v>
                </c:pt>
                <c:pt idx="74">
                  <c:v>misc/doc/search/GeneralT.html</c:v>
                </c:pt>
                <c:pt idx="75">
                  <c:v>misc/doc/search/NoResults.html</c:v>
                </c:pt>
                <c:pt idx="76">
                  <c:v>misc/doc/search/TypesR.html</c:v>
                </c:pt>
                <c:pt idx="77">
                  <c:v>misc/doc/styles</c:v>
                </c:pt>
                <c:pt idx="78">
                  <c:v>misc/doc/styles/main.css</c:v>
                </c:pt>
                <c:pt idx="79">
                  <c:v>misc/env.sh</c:v>
                </c:pt>
                <c:pt idx="80">
                  <c:v>misc/LaunchHTTPServer.sh</c:v>
                </c:pt>
                <c:pt idx="81">
                  <c:v>misc/LaunchUnixFTPServer.sh</c:v>
                </c:pt>
                <c:pt idx="82">
                  <c:v>misc/License.txt</c:v>
                </c:pt>
                <c:pt idx="83">
                  <c:v>misc/prj</c:v>
                </c:pt>
                <c:pt idx="84">
                  <c:v>misc/prj/Data</c:v>
                </c:pt>
                <c:pt idx="85">
                  <c:v>misc/prj/Data/ClassHierarchy.nd</c:v>
                </c:pt>
                <c:pt idx="86">
                  <c:v>misc/prj/Data/ConfigFileInfo.nd</c:v>
                </c:pt>
                <c:pt idx="87">
                  <c:v>misc/prj/Data/FileInfo.nd</c:v>
                </c:pt>
                <c:pt idx="88">
                  <c:v>misc/prj/Data/ImageFileInfo.nd</c:v>
                </c:pt>
                <c:pt idx="89">
                  <c:v>misc/prj/Data/ImageReferenceTable.nd</c:v>
                </c:pt>
                <c:pt idx="90">
                  <c:v>misc/prj/Data/IndexInfo.nd</c:v>
                </c:pt>
                <c:pt idx="91">
                  <c:v>misc/prj/Data/PreviousMenuState.nd</c:v>
                </c:pt>
                <c:pt idx="92">
                  <c:v>misc/prj/Data/PreviousSettings.nd</c:v>
                </c:pt>
                <c:pt idx="93">
                  <c:v>misc/prj/Data/SymbolTable.nd</c:v>
                </c:pt>
                <c:pt idx="94">
                  <c:v>misc/prj/Languages.txt</c:v>
                </c:pt>
                <c:pt idx="95">
                  <c:v>misc/prj/Menu.txt</c:v>
                </c:pt>
                <c:pt idx="96">
                  <c:v>misc/prj/Topics.txt</c:v>
                </c:pt>
                <c:pt idx="97">
                  <c:v>misc/qpf_chlg6_multihost-eucl06+vmu1+vmu2_servers.json</c:v>
                </c:pt>
                <c:pt idx="98">
                  <c:v>misc/qpf_multihost-eucl06+vmu1.json</c:v>
                </c:pt>
                <c:pt idx="99">
                  <c:v>misc/qpf_multihost-eucl06+vmu1+vmu2.json</c:v>
                </c:pt>
                <c:pt idx="100">
                  <c:v>misc/qpf_multihost-eucl06+vmu1+vmu2_servers.json</c:v>
                </c:pt>
                <c:pt idx="101">
                  <c:v>misc/qpf_multihost-eucl06+vmu1+vmu2_storage.json</c:v>
                </c:pt>
                <c:pt idx="102">
                  <c:v>misc/qpf_singlehost.json</c:v>
                </c:pt>
                <c:pt idx="103">
                  <c:v>misc/qpfdb-pgsql-20151002.backup.gz</c:v>
                </c:pt>
                <c:pt idx="104">
                  <c:v>misc/showProcNodeLogs.sh</c:v>
                </c:pt>
                <c:pt idx="105">
                  <c:v>misc/synchronizer.c</c:v>
                </c:pt>
                <c:pt idx="106">
                  <c:v>misc/synchronizer.h</c:v>
                </c:pt>
                <c:pt idx="107">
                  <c:v>misc/unixftp.py</c:v>
                </c:pt>
                <c:pt idx="108">
                  <c:v>qpf</c:v>
                </c:pt>
                <c:pt idx="109">
                  <c:v>QPF.pro</c:v>
                </c:pt>
                <c:pt idx="110">
                  <c:v>QPF.pro.user</c:v>
                </c:pt>
                <c:pt idx="111">
                  <c:v>qpf/CMakeLists.txt</c:v>
                </c:pt>
                <c:pt idx="112">
                  <c:v>qpf/deployer.cpp</c:v>
                </c:pt>
                <c:pt idx="113">
                  <c:v>qpf/deployer.h</c:v>
                </c:pt>
                <c:pt idx="114">
                  <c:v>qpf/main.cpp</c:v>
                </c:pt>
                <c:pt idx="115">
                  <c:v>qpf/qpf.pro</c:v>
                </c:pt>
                <c:pt idx="116">
                  <c:v>qpfgui</c:v>
                </c:pt>
                <c:pt idx="117">
                  <c:v>qpfgui/CMakeLists.txt</c:v>
                </c:pt>
                <c:pt idx="118">
                  <c:v>qpfgui/img/brick.png</c:v>
                </c:pt>
                <c:pt idx="119">
                  <c:v>qpfgui/img/bullet_black.png</c:v>
                </c:pt>
                <c:pt idx="120">
                  <c:v>qpfgui/img/bullet_blue.png</c:v>
                </c:pt>
                <c:pt idx="121">
                  <c:v>qpfgui/img/bullet_green.png</c:v>
                </c:pt>
                <c:pt idx="122">
                  <c:v>qpfgui/img/bullet_orange.png</c:v>
                </c:pt>
                <c:pt idx="123">
                  <c:v>qpfgui/img/bullet_purple.png</c:v>
                </c:pt>
                <c:pt idx="124">
                  <c:v>qpfgui/img/bullet_red.png</c:v>
                </c:pt>
                <c:pt idx="125">
                  <c:v>qpfgui/img/table.png</c:v>
                </c:pt>
                <c:pt idx="126">
                  <c:v>qpfgui/jsontree.qrc</c:v>
                </c:pt>
                <c:pt idx="127">
                  <c:v>qpfgui/mainwindow.cpp</c:v>
                </c:pt>
                <c:pt idx="128">
                  <c:v>qpfgui/mainwindow.h</c:v>
                </c:pt>
                <c:pt idx="129">
                  <c:v>qpfgui/qjsonitem.cpp</c:v>
                </c:pt>
                <c:pt idx="130">
                  <c:v>qpfgui/qjsonitem.h</c:v>
                </c:pt>
                <c:pt idx="131">
                  <c:v>qpfgui/qjsonmodel.cpp</c:v>
                </c:pt>
                <c:pt idx="132">
                  <c:v>qpfgui/qjsonmodel.h</c:v>
                </c:pt>
                <c:pt idx="133">
                  <c:v>qpfgui/qpfgui.pro</c:v>
                </c:pt>
                <c:pt idx="134">
                  <c:v>qpfgui/xmlsyntaxhighlight.cpp</c:v>
                </c:pt>
                <c:pt idx="135">
                  <c:v>qpfgui/xmlsyntaxhighlight.h</c:v>
                </c:pt>
                <c:pt idx="136">
                  <c:v>README.md</c:v>
                </c:pt>
                <c:pt idx="137">
                  <c:v>run</c:v>
                </c:pt>
                <c:pt idx="138">
                  <c:v>run/Dockerfile</c:v>
                </c:pt>
                <c:pt idx="139">
                  <c:v>run/qpfdb.sql</c:v>
                </c:pt>
                <c:pt idx="140">
                  <c:v>run/QPFHMI.conf</c:v>
                </c:pt>
                <c:pt idx="141">
                  <c:v>run/QPF-workarea.tgz</c:v>
                </c:pt>
                <c:pt idx="142">
                  <c:v>scripts</c:v>
                </c:pt>
                <c:pt idx="143">
                  <c:v>scripts/BuildQPF.sh</c:v>
                </c:pt>
                <c:pt idx="144">
                  <c:v>scripts/CreateDockerContainer.sh</c:v>
                </c:pt>
                <c:pt idx="145">
                  <c:v>scripts/docker_start.sh</c:v>
                </c:pt>
                <c:pt idx="146">
                  <c:v>scripts/InstallCOTS.sh</c:v>
                </c:pt>
                <c:pt idx="147">
                  <c:v>scripts/pgsql_initdb.sh</c:v>
                </c:pt>
                <c:pt idx="148">
                  <c:v>scripts/pgsql_start_server.sh</c:v>
                </c:pt>
                <c:pt idx="149">
                  <c:v>scripts/RunQPF.sh</c:v>
                </c:pt>
                <c:pt idx="150">
                  <c:v>scripts/RunQPFHMI.sh</c:v>
                </c:pt>
                <c:pt idx="151">
                  <c:v>scripts/ssh-connect.sh</c:v>
                </c:pt>
                <c:pt idx="152">
                  <c:v>sdc</c:v>
                </c:pt>
                <c:pt idx="153">
                  <c:v>sdc/array.cpp</c:v>
                </c:pt>
                <c:pt idx="154">
                  <c:v>sdc/array.h</c:v>
                </c:pt>
                <c:pt idx="155">
                  <c:v>sdc/CMakeLists.txt</c:v>
                </c:pt>
                <c:pt idx="156">
                  <c:v>sdc/dict.cpp</c:v>
                </c:pt>
                <c:pt idx="157">
                  <c:v>sdc/dict.h</c:v>
                </c:pt>
                <c:pt idx="158">
                  <c:v>sdc/sdc.h</c:v>
                </c:pt>
                <c:pt idx="159">
                  <c:v>sdc/sdc.pro</c:v>
                </c:pt>
                <c:pt idx="160">
                  <c:v>sdc/value.cpp</c:v>
                </c:pt>
                <c:pt idx="161">
                  <c:v>sdc/value.h</c:v>
                </c:pt>
                <c:pt idx="162">
                  <c:v>sdc/valueio.h</c:v>
                </c:pt>
                <c:pt idx="163">
                  <c:v>sdc/valueiojsoncpp.cpp</c:v>
                </c:pt>
                <c:pt idx="164">
                  <c:v>sdc/valueiojsoncpp.h</c:v>
                </c:pt>
                <c:pt idx="165">
                  <c:v>src</c:v>
                </c:pt>
                <c:pt idx="166">
                  <c:v>src/alert.cpp</c:v>
                </c:pt>
                <c:pt idx="167">
                  <c:v>src/alert.h</c:v>
                </c:pt>
                <c:pt idx="168">
                  <c:v>src/cfg.h</c:v>
                </c:pt>
                <c:pt idx="169">
                  <c:v>src/cfginfo.cpp</c:v>
                </c:pt>
                <c:pt idx="170">
                  <c:v>src/cfginfo.h</c:v>
                </c:pt>
                <c:pt idx="171">
                  <c:v>src/CMakeLists.txt</c:v>
                </c:pt>
                <c:pt idx="172">
                  <c:v>src/common.h</c:v>
                </c:pt>
                <c:pt idx="173">
                  <c:v>src/component.cpp</c:v>
                </c:pt>
                <c:pt idx="174">
                  <c:v>src/component.h</c:v>
                </c:pt>
                <c:pt idx="175">
                  <c:v>src/config.cpp</c:v>
                </c:pt>
                <c:pt idx="176">
                  <c:v>src/config.h</c:v>
                </c:pt>
                <c:pt idx="177">
                  <c:v>src/datamng.cpp</c:v>
                </c:pt>
                <c:pt idx="178">
                  <c:v>src/datamng.h</c:v>
                </c:pt>
                <c:pt idx="179">
                  <c:v>src/datatypes.cpp</c:v>
                </c:pt>
                <c:pt idx="180">
                  <c:v>src/datatypes.h</c:v>
                </c:pt>
                <c:pt idx="181">
                  <c:v>src/dbg.cpp</c:v>
                </c:pt>
                <c:pt idx="182">
                  <c:v>src/dbg.h</c:v>
                </c:pt>
                <c:pt idx="183">
                  <c:v>src/dbhdl.h</c:v>
                </c:pt>
                <c:pt idx="184">
                  <c:v>src/dbhdlpostgre.cpp</c:v>
                </c:pt>
                <c:pt idx="185">
                  <c:v>src/dbhdlpostgre.h</c:v>
                </c:pt>
                <c:pt idx="186">
                  <c:v>src/dwatcher.cpp</c:v>
                </c:pt>
                <c:pt idx="187">
                  <c:v>src/dwatcher.h</c:v>
                </c:pt>
                <c:pt idx="188">
                  <c:v>src/error.h</c:v>
                </c:pt>
                <c:pt idx="189">
                  <c:v>src/evtmng.cpp</c:v>
                </c:pt>
                <c:pt idx="190">
                  <c:v>src/evtmng.h</c:v>
                </c:pt>
                <c:pt idx="191">
                  <c:v>src/except.cpp</c:v>
                </c:pt>
                <c:pt idx="192">
                  <c:v>src/except.h</c:v>
                </c:pt>
                <c:pt idx="193">
                  <c:v>src/filenamespec.cpp</c:v>
                </c:pt>
                <c:pt idx="194">
                  <c:v>src/filenamespec.h</c:v>
                </c:pt>
                <c:pt idx="195">
                  <c:v>src/filetransfer.cpp</c:v>
                </c:pt>
                <c:pt idx="196">
                  <c:v>src/filetransfer.h</c:v>
                </c:pt>
                <c:pt idx="197">
                  <c:v>src/logmng.cpp</c:v>
                </c:pt>
                <c:pt idx="198">
                  <c:v>src/logmng.h</c:v>
                </c:pt>
                <c:pt idx="199">
                  <c:v>src/main-alert.cpp</c:v>
                </c:pt>
                <c:pt idx="200">
                  <c:v>src/msgtypes.h</c:v>
                </c:pt>
                <c:pt idx="201">
                  <c:v>src/procelem.cpp</c:v>
                </c:pt>
                <c:pt idx="202">
                  <c:v>src/procelem.h</c:v>
                </c:pt>
                <c:pt idx="203">
                  <c:v>src/propdef.h</c:v>
                </c:pt>
                <c:pt idx="204">
                  <c:v>src/src.pro</c:v>
                </c:pt>
                <c:pt idx="205">
                  <c:v>src/str.cpp</c:v>
                </c:pt>
                <c:pt idx="206">
                  <c:v>src/str.h</c:v>
                </c:pt>
                <c:pt idx="207">
                  <c:v>src/taskagent.cpp</c:v>
                </c:pt>
                <c:pt idx="208">
                  <c:v>src/taskagent.h</c:v>
                </c:pt>
                <c:pt idx="209">
                  <c:v>src/taskmng.cpp</c:v>
                </c:pt>
                <c:pt idx="210">
                  <c:v>src/taskmng.h</c:v>
                </c:pt>
                <c:pt idx="211">
                  <c:v>src/taskorc.cpp</c:v>
                </c:pt>
                <c:pt idx="212">
                  <c:v>src/taskorc.h</c:v>
                </c:pt>
                <c:pt idx="213">
                  <c:v>src/urlhdl.cpp</c:v>
                </c:pt>
                <c:pt idx="214">
                  <c:v>src/urlhdl.h</c:v>
                </c:pt>
                <c:pt idx="215">
                  <c:v>src/uuid.cpp</c:v>
                </c:pt>
                <c:pt idx="216">
                  <c:v>src/uuid.h</c:v>
                </c:pt>
                <c:pt idx="217">
                  <c:v>src/version.h</c:v>
                </c:pt>
                <c:pt idx="218">
                  <c:v>VERSION</c:v>
                </c:pt>
              </c:strCache>
            </c:strRef>
          </c:cat>
          <c:val>
            <c:numRef>
              <c:f>'FILE-VERSIONS'!$C$3:$C$221</c:f>
              <c:numCache>
                <c:formatCode>General</c:formatCode>
                <c:ptCount val="219"/>
                <c:pt idx="0">
                  <c:v>2.7123287671232879</c:v>
                </c:pt>
                <c:pt idx="1">
                  <c:v>2.7123287671232879</c:v>
                </c:pt>
                <c:pt idx="2">
                  <c:v>2.7123287671232879</c:v>
                </c:pt>
                <c:pt idx="3">
                  <c:v>2.7123287671232879</c:v>
                </c:pt>
                <c:pt idx="4">
                  <c:v>2.7123287671232879</c:v>
                </c:pt>
                <c:pt idx="5">
                  <c:v>2.7123287671232879</c:v>
                </c:pt>
                <c:pt idx="6">
                  <c:v>2.7123287671232879</c:v>
                </c:pt>
                <c:pt idx="7">
                  <c:v>2.7123287671232879</c:v>
                </c:pt>
                <c:pt idx="8">
                  <c:v>2.7123287671232879</c:v>
                </c:pt>
                <c:pt idx="9">
                  <c:v>2.7123287671232879</c:v>
                </c:pt>
                <c:pt idx="10">
                  <c:v>2.7123287671232879</c:v>
                </c:pt>
                <c:pt idx="11">
                  <c:v>2.7123287671232879</c:v>
                </c:pt>
                <c:pt idx="12">
                  <c:v>2.7123287671232879</c:v>
                </c:pt>
                <c:pt idx="13">
                  <c:v>2.7123287671232879</c:v>
                </c:pt>
                <c:pt idx="14">
                  <c:v>2.7123287671232879</c:v>
                </c:pt>
                <c:pt idx="15">
                  <c:v>2.7123287671232879</c:v>
                </c:pt>
                <c:pt idx="16">
                  <c:v>2.7123287671232879</c:v>
                </c:pt>
                <c:pt idx="17">
                  <c:v>2.7123287671232879</c:v>
                </c:pt>
                <c:pt idx="18">
                  <c:v>2.7123287671232879</c:v>
                </c:pt>
                <c:pt idx="19">
                  <c:v>2.7123287671232879</c:v>
                </c:pt>
                <c:pt idx="20">
                  <c:v>2.7123287671232879</c:v>
                </c:pt>
                <c:pt idx="21">
                  <c:v>2.7123287671232879</c:v>
                </c:pt>
                <c:pt idx="22">
                  <c:v>2.7123287671232879</c:v>
                </c:pt>
                <c:pt idx="23">
                  <c:v>2.7123287671232879</c:v>
                </c:pt>
                <c:pt idx="24">
                  <c:v>2.7123287671232879</c:v>
                </c:pt>
                <c:pt idx="25">
                  <c:v>2.7123287671232879</c:v>
                </c:pt>
                <c:pt idx="26">
                  <c:v>2.7123287671232879</c:v>
                </c:pt>
                <c:pt idx="27">
                  <c:v>2.7123287671232879</c:v>
                </c:pt>
                <c:pt idx="28">
                  <c:v>2.7123287671232879</c:v>
                </c:pt>
                <c:pt idx="29">
                  <c:v>2.7123287671232879</c:v>
                </c:pt>
                <c:pt idx="30">
                  <c:v>2.7123287671232879</c:v>
                </c:pt>
                <c:pt idx="31">
                  <c:v>2.7123287671232879</c:v>
                </c:pt>
                <c:pt idx="32">
                  <c:v>2.7123287671232879</c:v>
                </c:pt>
                <c:pt idx="33">
                  <c:v>2.7123287671232879</c:v>
                </c:pt>
                <c:pt idx="34">
                  <c:v>2.7123287671232879</c:v>
                </c:pt>
                <c:pt idx="35">
                  <c:v>2.7123287671232879</c:v>
                </c:pt>
                <c:pt idx="36">
                  <c:v>2.7123287671232879</c:v>
                </c:pt>
                <c:pt idx="37">
                  <c:v>2.7123287671232879</c:v>
                </c:pt>
                <c:pt idx="38">
                  <c:v>2.7123287671232879</c:v>
                </c:pt>
                <c:pt idx="39">
                  <c:v>2.7123287671232879</c:v>
                </c:pt>
                <c:pt idx="40">
                  <c:v>2.7123287671232879</c:v>
                </c:pt>
                <c:pt idx="41">
                  <c:v>2.7123287671232879</c:v>
                </c:pt>
                <c:pt idx="42">
                  <c:v>2.7123287671232879</c:v>
                </c:pt>
                <c:pt idx="43">
                  <c:v>2.7123287671232879</c:v>
                </c:pt>
                <c:pt idx="44">
                  <c:v>2.7123287671232879</c:v>
                </c:pt>
                <c:pt idx="45">
                  <c:v>2.7123287671232879</c:v>
                </c:pt>
                <c:pt idx="46">
                  <c:v>2.7123287671232879</c:v>
                </c:pt>
                <c:pt idx="47">
                  <c:v>2.7123287671232879</c:v>
                </c:pt>
                <c:pt idx="48">
                  <c:v>2.7123287671232879</c:v>
                </c:pt>
                <c:pt idx="49">
                  <c:v>2.7123287671232879</c:v>
                </c:pt>
                <c:pt idx="50">
                  <c:v>2.7123287671232879</c:v>
                </c:pt>
                <c:pt idx="51">
                  <c:v>2.7123287671232879</c:v>
                </c:pt>
                <c:pt idx="52">
                  <c:v>2.7123287671232879</c:v>
                </c:pt>
                <c:pt idx="53">
                  <c:v>2.7123287671232879</c:v>
                </c:pt>
                <c:pt idx="54">
                  <c:v>2.7123287671232879</c:v>
                </c:pt>
                <c:pt idx="55">
                  <c:v>2.7123287671232879</c:v>
                </c:pt>
                <c:pt idx="56">
                  <c:v>2.7123287671232879</c:v>
                </c:pt>
                <c:pt idx="57">
                  <c:v>2.7123287671232879</c:v>
                </c:pt>
                <c:pt idx="58">
                  <c:v>2.7123287671232879</c:v>
                </c:pt>
                <c:pt idx="59">
                  <c:v>2.7123287671232879</c:v>
                </c:pt>
                <c:pt idx="60">
                  <c:v>2.7123287671232879</c:v>
                </c:pt>
                <c:pt idx="61">
                  <c:v>2.7123287671232879</c:v>
                </c:pt>
                <c:pt idx="62">
                  <c:v>2.7123287671232879</c:v>
                </c:pt>
                <c:pt idx="63">
                  <c:v>2.7123287671232879</c:v>
                </c:pt>
                <c:pt idx="64">
                  <c:v>2.7123287671232879</c:v>
                </c:pt>
                <c:pt idx="65">
                  <c:v>2.7123287671232879</c:v>
                </c:pt>
                <c:pt idx="66">
                  <c:v>2.7123287671232879</c:v>
                </c:pt>
                <c:pt idx="67">
                  <c:v>2.7123287671232879</c:v>
                </c:pt>
                <c:pt idx="68">
                  <c:v>2.7123287671232879</c:v>
                </c:pt>
                <c:pt idx="69">
                  <c:v>2.7123287671232879</c:v>
                </c:pt>
                <c:pt idx="70">
                  <c:v>2.7123287671232879</c:v>
                </c:pt>
                <c:pt idx="71">
                  <c:v>2.7123287671232879</c:v>
                </c:pt>
                <c:pt idx="72">
                  <c:v>2.7123287671232879</c:v>
                </c:pt>
                <c:pt idx="73">
                  <c:v>2.7123287671232879</c:v>
                </c:pt>
                <c:pt idx="74">
                  <c:v>2.7123287671232879</c:v>
                </c:pt>
                <c:pt idx="75">
                  <c:v>2.7123287671232879</c:v>
                </c:pt>
                <c:pt idx="76">
                  <c:v>2.7123287671232879</c:v>
                </c:pt>
                <c:pt idx="77">
                  <c:v>2.7123287671232879</c:v>
                </c:pt>
                <c:pt idx="78">
                  <c:v>2.7123287671232879</c:v>
                </c:pt>
                <c:pt idx="79">
                  <c:v>2.7123287671232879</c:v>
                </c:pt>
                <c:pt idx="80">
                  <c:v>2.7123287671232879</c:v>
                </c:pt>
                <c:pt idx="81">
                  <c:v>2.7123287671232879</c:v>
                </c:pt>
                <c:pt idx="82">
                  <c:v>2.7123287671232879</c:v>
                </c:pt>
                <c:pt idx="83">
                  <c:v>2.7123287671232879</c:v>
                </c:pt>
                <c:pt idx="84">
                  <c:v>2.7123287671232879</c:v>
                </c:pt>
                <c:pt idx="85">
                  <c:v>2.7123287671232879</c:v>
                </c:pt>
                <c:pt idx="86">
                  <c:v>2.7123287671232879</c:v>
                </c:pt>
                <c:pt idx="87">
                  <c:v>2.7123287671232879</c:v>
                </c:pt>
                <c:pt idx="88">
                  <c:v>2.7123287671232879</c:v>
                </c:pt>
                <c:pt idx="89">
                  <c:v>2.7123287671232879</c:v>
                </c:pt>
                <c:pt idx="90">
                  <c:v>2.7123287671232879</c:v>
                </c:pt>
                <c:pt idx="91">
                  <c:v>2.7123287671232879</c:v>
                </c:pt>
                <c:pt idx="92">
                  <c:v>2.7123287671232879</c:v>
                </c:pt>
                <c:pt idx="93">
                  <c:v>2.7123287671232879</c:v>
                </c:pt>
                <c:pt idx="94">
                  <c:v>2.7123287671232879</c:v>
                </c:pt>
                <c:pt idx="95">
                  <c:v>2.7123287671232879</c:v>
                </c:pt>
                <c:pt idx="96">
                  <c:v>2.7123287671232879</c:v>
                </c:pt>
                <c:pt idx="97">
                  <c:v>2.7123287671232879</c:v>
                </c:pt>
                <c:pt idx="98">
                  <c:v>2.7123287671232879</c:v>
                </c:pt>
                <c:pt idx="99">
                  <c:v>2.7123287671232879</c:v>
                </c:pt>
                <c:pt idx="100">
                  <c:v>2.7123287671232879</c:v>
                </c:pt>
                <c:pt idx="101">
                  <c:v>2.7123287671232879</c:v>
                </c:pt>
                <c:pt idx="102">
                  <c:v>2.7123287671232879</c:v>
                </c:pt>
                <c:pt idx="103">
                  <c:v>2.7123287671232879</c:v>
                </c:pt>
                <c:pt idx="104">
                  <c:v>2.7123287671232879</c:v>
                </c:pt>
                <c:pt idx="105">
                  <c:v>2.7123287671232879</c:v>
                </c:pt>
                <c:pt idx="106">
                  <c:v>2.7123287671232879</c:v>
                </c:pt>
                <c:pt idx="107">
                  <c:v>2.7123287671232879</c:v>
                </c:pt>
                <c:pt idx="108">
                  <c:v>2.7123287671232879</c:v>
                </c:pt>
                <c:pt idx="109">
                  <c:v>2.7123287671232879</c:v>
                </c:pt>
                <c:pt idx="110">
                  <c:v>2.7123287671232879</c:v>
                </c:pt>
                <c:pt idx="111">
                  <c:v>2.7123287671232879</c:v>
                </c:pt>
                <c:pt idx="112">
                  <c:v>2.7123287671232879</c:v>
                </c:pt>
                <c:pt idx="113">
                  <c:v>2.7123287671232879</c:v>
                </c:pt>
                <c:pt idx="114">
                  <c:v>2.7123287671232879</c:v>
                </c:pt>
                <c:pt idx="115">
                  <c:v>2.7123287671232879</c:v>
                </c:pt>
                <c:pt idx="116">
                  <c:v>2.7123287671232879</c:v>
                </c:pt>
                <c:pt idx="117">
                  <c:v>2.7123287671232879</c:v>
                </c:pt>
                <c:pt idx="118">
                  <c:v>2.7123287671232879</c:v>
                </c:pt>
                <c:pt idx="119">
                  <c:v>2.7123287671232879</c:v>
                </c:pt>
                <c:pt idx="120">
                  <c:v>2.7123287671232879</c:v>
                </c:pt>
                <c:pt idx="121">
                  <c:v>2.7123287671232879</c:v>
                </c:pt>
                <c:pt idx="122">
                  <c:v>2.7123287671232879</c:v>
                </c:pt>
                <c:pt idx="123">
                  <c:v>2.7123287671232879</c:v>
                </c:pt>
                <c:pt idx="124">
                  <c:v>2.7123287671232879</c:v>
                </c:pt>
                <c:pt idx="125">
                  <c:v>2.7123287671232879</c:v>
                </c:pt>
                <c:pt idx="126">
                  <c:v>2.7123287671232879</c:v>
                </c:pt>
                <c:pt idx="127">
                  <c:v>2.7123287671232879</c:v>
                </c:pt>
                <c:pt idx="128">
                  <c:v>2.7123287671232879</c:v>
                </c:pt>
                <c:pt idx="129">
                  <c:v>2.7123287671232879</c:v>
                </c:pt>
                <c:pt idx="130">
                  <c:v>2.7123287671232879</c:v>
                </c:pt>
                <c:pt idx="131">
                  <c:v>2.7123287671232879</c:v>
                </c:pt>
                <c:pt idx="132">
                  <c:v>2.7123287671232879</c:v>
                </c:pt>
                <c:pt idx="133">
                  <c:v>2.7123287671232879</c:v>
                </c:pt>
                <c:pt idx="134">
                  <c:v>2.7123287671232879</c:v>
                </c:pt>
                <c:pt idx="135">
                  <c:v>2.7123287671232879</c:v>
                </c:pt>
                <c:pt idx="136">
                  <c:v>2.7123287671232879</c:v>
                </c:pt>
                <c:pt idx="137">
                  <c:v>2.7123287671232879</c:v>
                </c:pt>
                <c:pt idx="138">
                  <c:v>2.7123287671232879</c:v>
                </c:pt>
                <c:pt idx="139">
                  <c:v>2.7123287671232879</c:v>
                </c:pt>
                <c:pt idx="140">
                  <c:v>2.7123287671232879</c:v>
                </c:pt>
                <c:pt idx="141">
                  <c:v>2.7123287671232879</c:v>
                </c:pt>
                <c:pt idx="142">
                  <c:v>2.7123287671232879</c:v>
                </c:pt>
                <c:pt idx="143">
                  <c:v>2.7123287671232879</c:v>
                </c:pt>
                <c:pt idx="144">
                  <c:v>2.7123287671232879</c:v>
                </c:pt>
                <c:pt idx="145">
                  <c:v>2.7123287671232879</c:v>
                </c:pt>
                <c:pt idx="146">
                  <c:v>2.7123287671232879</c:v>
                </c:pt>
                <c:pt idx="147">
                  <c:v>2.7123287671232879</c:v>
                </c:pt>
                <c:pt idx="148">
                  <c:v>2.7123287671232879</c:v>
                </c:pt>
                <c:pt idx="149">
                  <c:v>2.7123287671232879</c:v>
                </c:pt>
                <c:pt idx="150">
                  <c:v>2.7123287671232879</c:v>
                </c:pt>
                <c:pt idx="151">
                  <c:v>2.7123287671232879</c:v>
                </c:pt>
                <c:pt idx="152">
                  <c:v>2.7123287671232879</c:v>
                </c:pt>
                <c:pt idx="153">
                  <c:v>2.7123287671232879</c:v>
                </c:pt>
                <c:pt idx="154">
                  <c:v>2.7123287671232879</c:v>
                </c:pt>
                <c:pt idx="155">
                  <c:v>2.7123287671232879</c:v>
                </c:pt>
                <c:pt idx="156">
                  <c:v>2.7123287671232879</c:v>
                </c:pt>
                <c:pt idx="157">
                  <c:v>2.7123287671232879</c:v>
                </c:pt>
                <c:pt idx="158">
                  <c:v>2.7123287671232879</c:v>
                </c:pt>
                <c:pt idx="159">
                  <c:v>2.7123287671232879</c:v>
                </c:pt>
                <c:pt idx="160">
                  <c:v>2.7123287671232879</c:v>
                </c:pt>
                <c:pt idx="161">
                  <c:v>2.7123287671232879</c:v>
                </c:pt>
                <c:pt idx="162">
                  <c:v>2.7123287671232879</c:v>
                </c:pt>
                <c:pt idx="163">
                  <c:v>2.7123287671232879</c:v>
                </c:pt>
                <c:pt idx="164">
                  <c:v>2.7123287671232879</c:v>
                </c:pt>
                <c:pt idx="165">
                  <c:v>2.7123287671232879</c:v>
                </c:pt>
                <c:pt idx="166">
                  <c:v>2.7123287671232879</c:v>
                </c:pt>
                <c:pt idx="167">
                  <c:v>2.7123287671232879</c:v>
                </c:pt>
                <c:pt idx="168">
                  <c:v>2.7123287671232879</c:v>
                </c:pt>
                <c:pt idx="169">
                  <c:v>2.7123287671232879</c:v>
                </c:pt>
                <c:pt idx="170">
                  <c:v>2.7123287671232879</c:v>
                </c:pt>
                <c:pt idx="171">
                  <c:v>2.7123287671232879</c:v>
                </c:pt>
                <c:pt idx="172">
                  <c:v>2.7123287671232879</c:v>
                </c:pt>
                <c:pt idx="173">
                  <c:v>2.7123287671232879</c:v>
                </c:pt>
                <c:pt idx="174">
                  <c:v>2.7123287671232879</c:v>
                </c:pt>
                <c:pt idx="175">
                  <c:v>2.7123287671232879</c:v>
                </c:pt>
                <c:pt idx="176">
                  <c:v>2.7123287671232879</c:v>
                </c:pt>
                <c:pt idx="177">
                  <c:v>2.7123287671232879</c:v>
                </c:pt>
                <c:pt idx="178">
                  <c:v>2.7123287671232879</c:v>
                </c:pt>
                <c:pt idx="179">
                  <c:v>2.7123287671232879</c:v>
                </c:pt>
                <c:pt idx="180">
                  <c:v>2.7123287671232879</c:v>
                </c:pt>
                <c:pt idx="181">
                  <c:v>2.7123287671232879</c:v>
                </c:pt>
                <c:pt idx="182">
                  <c:v>2.7123287671232879</c:v>
                </c:pt>
                <c:pt idx="183">
                  <c:v>2.7123287671232879</c:v>
                </c:pt>
                <c:pt idx="184">
                  <c:v>2.7123287671232879</c:v>
                </c:pt>
                <c:pt idx="185">
                  <c:v>2.7123287671232879</c:v>
                </c:pt>
                <c:pt idx="186">
                  <c:v>2.7123287671232879</c:v>
                </c:pt>
                <c:pt idx="187">
                  <c:v>2.7123287671232879</c:v>
                </c:pt>
                <c:pt idx="188">
                  <c:v>2.7123287671232879</c:v>
                </c:pt>
                <c:pt idx="189">
                  <c:v>2.7123287671232879</c:v>
                </c:pt>
                <c:pt idx="190">
                  <c:v>2.7123287671232879</c:v>
                </c:pt>
                <c:pt idx="191">
                  <c:v>2.7123287671232879</c:v>
                </c:pt>
                <c:pt idx="192">
                  <c:v>2.7123287671232879</c:v>
                </c:pt>
                <c:pt idx="193">
                  <c:v>2.7123287671232879</c:v>
                </c:pt>
                <c:pt idx="194">
                  <c:v>2.7123287671232879</c:v>
                </c:pt>
                <c:pt idx="195">
                  <c:v>2.7123287671232879</c:v>
                </c:pt>
                <c:pt idx="196">
                  <c:v>2.7123287671232879</c:v>
                </c:pt>
                <c:pt idx="197">
                  <c:v>2.7123287671232879</c:v>
                </c:pt>
                <c:pt idx="198">
                  <c:v>2.7123287671232879</c:v>
                </c:pt>
                <c:pt idx="199">
                  <c:v>2.7123287671232879</c:v>
                </c:pt>
                <c:pt idx="200">
                  <c:v>2.7123287671232879</c:v>
                </c:pt>
                <c:pt idx="201">
                  <c:v>2.7123287671232879</c:v>
                </c:pt>
                <c:pt idx="202">
                  <c:v>2.7123287671232879</c:v>
                </c:pt>
                <c:pt idx="203">
                  <c:v>2.7123287671232879</c:v>
                </c:pt>
                <c:pt idx="204">
                  <c:v>2.7123287671232879</c:v>
                </c:pt>
                <c:pt idx="205">
                  <c:v>2.7123287671232879</c:v>
                </c:pt>
                <c:pt idx="206">
                  <c:v>2.7123287671232879</c:v>
                </c:pt>
                <c:pt idx="207">
                  <c:v>2.7123287671232879</c:v>
                </c:pt>
                <c:pt idx="208">
                  <c:v>2.7123287671232879</c:v>
                </c:pt>
                <c:pt idx="209">
                  <c:v>2.7123287671232879</c:v>
                </c:pt>
                <c:pt idx="210">
                  <c:v>2.7123287671232879</c:v>
                </c:pt>
                <c:pt idx="211">
                  <c:v>2.7123287671232879</c:v>
                </c:pt>
                <c:pt idx="212">
                  <c:v>2.7123287671232879</c:v>
                </c:pt>
                <c:pt idx="213">
                  <c:v>2.7123287671232879</c:v>
                </c:pt>
                <c:pt idx="214">
                  <c:v>2.7123287671232879</c:v>
                </c:pt>
                <c:pt idx="215">
                  <c:v>2.7123287671232879</c:v>
                </c:pt>
                <c:pt idx="216">
                  <c:v>2.7123287671232879</c:v>
                </c:pt>
                <c:pt idx="217">
                  <c:v>2.7123287671232879</c:v>
                </c:pt>
                <c:pt idx="218">
                  <c:v>2.7123287671232879</c:v>
                </c:pt>
              </c:numCache>
            </c:numRef>
          </c:val>
          <c:smooth val="0"/>
        </c:ser>
        <c:ser>
          <c:idx val="2"/>
          <c:order val="2"/>
          <c:spPr>
            <a:ln w="12700">
              <a:prstDash val="dash"/>
            </a:ln>
          </c:spPr>
          <c:marker>
            <c:symbol val="none"/>
          </c:marker>
          <c:cat>
            <c:strRef>
              <c:f>'FILE-VERSIONS'!$A$3:$A$221</c:f>
              <c:strCache>
                <c:ptCount val="219"/>
                <c:pt idx="0">
                  <c:v>QPF/trunk</c:v>
                </c:pt>
                <c:pt idx="1">
                  <c:v>CMakeLists.txt</c:v>
                </c:pt>
                <c:pt idx="2">
                  <c:v>contrib</c:v>
                </c:pt>
                <c:pt idx="3">
                  <c:v>defaults.pri</c:v>
                </c:pt>
                <c:pt idx="4">
                  <c:v>env.sh</c:v>
                </c:pt>
                <c:pt idx="5">
                  <c:v>ext.cmake</c:v>
                </c:pt>
                <c:pt idx="6">
                  <c:v>infix</c:v>
                </c:pt>
                <c:pt idx="7">
                  <c:v>infix/CMakeLists.txt</c:v>
                </c:pt>
                <c:pt idx="8">
                  <c:v>infix/infix.pro</c:v>
                </c:pt>
                <c:pt idx="9">
                  <c:v>infix/infixeval.cpp</c:v>
                </c:pt>
                <c:pt idx="10">
                  <c:v>infix/infixeval.h</c:v>
                </c:pt>
                <c:pt idx="11">
                  <c:v>infix/infixeval.tcc</c:v>
                </c:pt>
                <c:pt idx="12">
                  <c:v>INSTALL.md</c:v>
                </c:pt>
                <c:pt idx="13">
                  <c:v>json</c:v>
                </c:pt>
                <c:pt idx="14">
                  <c:v>json/CMakeLists.txt</c:v>
                </c:pt>
                <c:pt idx="15">
                  <c:v>json/json</c:v>
                </c:pt>
                <c:pt idx="16">
                  <c:v>json/json.pro</c:v>
                </c:pt>
                <c:pt idx="17">
                  <c:v>json/json/json.h</c:v>
                </c:pt>
                <c:pt idx="18">
                  <c:v>json/json/json-forwards.h</c:v>
                </c:pt>
                <c:pt idx="19">
                  <c:v>json/jsoncpp.cpp</c:v>
                </c:pt>
                <c:pt idx="20">
                  <c:v>libcomm</c:v>
                </c:pt>
                <c:pt idx="21">
                  <c:v>libcomm/ChangeLog.md</c:v>
                </c:pt>
                <c:pt idx="22">
                  <c:v>libcomm/CMakeLists.txt</c:v>
                </c:pt>
                <c:pt idx="23">
                  <c:v>libcomm/commnode.cpp</c:v>
                </c:pt>
                <c:pt idx="24">
                  <c:v>libcomm/commnode.h</c:v>
                </c:pt>
                <c:pt idx="25">
                  <c:v>libcomm/common.h</c:v>
                </c:pt>
                <c:pt idx="26">
                  <c:v>libcomm/counter.cpp</c:v>
                </c:pt>
                <c:pt idx="27">
                  <c:v>libcomm/counter.h</c:v>
                </c:pt>
                <c:pt idx="28">
                  <c:v>libcomm/error.h</c:v>
                </c:pt>
                <c:pt idx="29">
                  <c:v>libcomm/libcomm.pro</c:v>
                </c:pt>
                <c:pt idx="30">
                  <c:v>libcomm/log.cpp</c:v>
                </c:pt>
                <c:pt idx="31">
                  <c:v>libcomm/log.h</c:v>
                </c:pt>
                <c:pt idx="32">
                  <c:v>libcomm/propdef.h</c:v>
                </c:pt>
                <c:pt idx="33">
                  <c:v>libcomm/r2rpeer.cpp</c:v>
                </c:pt>
                <c:pt idx="34">
                  <c:v>libcomm/r2rpeer.h</c:v>
                </c:pt>
                <c:pt idx="35">
                  <c:v>libcomm/statem.cpp</c:v>
                </c:pt>
                <c:pt idx="36">
                  <c:v>libcomm/statem.h</c:v>
                </c:pt>
                <c:pt idx="37">
                  <c:v>libcomm/thread.cpp</c:v>
                </c:pt>
                <c:pt idx="38">
                  <c:v>libcomm/thread.h</c:v>
                </c:pt>
                <c:pt idx="39">
                  <c:v>libcomm/tools.cpp</c:v>
                </c:pt>
                <c:pt idx="40">
                  <c:v>libcomm/tools.h</c:v>
                </c:pt>
                <c:pt idx="41">
                  <c:v>libcomm/version.h</c:v>
                </c:pt>
                <c:pt idx="42">
                  <c:v>misc</c:v>
                </c:pt>
                <c:pt idx="43">
                  <c:v>misc/ClearForQPF.sh</c:v>
                </c:pt>
                <c:pt idx="44">
                  <c:v>misc/doc</c:v>
                </c:pt>
                <c:pt idx="45">
                  <c:v>misc/doc/files</c:v>
                </c:pt>
                <c:pt idx="46">
                  <c:v>misc/doc/files/License-txt.html</c:v>
                </c:pt>
                <c:pt idx="47">
                  <c:v>misc/doc/files/synchronizer-c.html</c:v>
                </c:pt>
                <c:pt idx="48">
                  <c:v>misc/doc/files/synchronizer-h.html</c:v>
                </c:pt>
                <c:pt idx="49">
                  <c:v>misc/doc/index</c:v>
                </c:pt>
                <c:pt idx="50">
                  <c:v>misc/doc/index.html</c:v>
                </c:pt>
                <c:pt idx="51">
                  <c:v>misc/doc/index/Files.html</c:v>
                </c:pt>
                <c:pt idx="52">
                  <c:v>misc/doc/index/Functions.html</c:v>
                </c:pt>
                <c:pt idx="53">
                  <c:v>misc/doc/index/General.html</c:v>
                </c:pt>
                <c:pt idx="54">
                  <c:v>misc/doc/index/Types.html</c:v>
                </c:pt>
                <c:pt idx="55">
                  <c:v>misc/doc/javascript</c:v>
                </c:pt>
                <c:pt idx="56">
                  <c:v>misc/doc/javascript/main.js</c:v>
                </c:pt>
                <c:pt idx="57">
                  <c:v>misc/doc/javascript/prettify.js</c:v>
                </c:pt>
                <c:pt idx="58">
                  <c:v>misc/doc/javascript/searchdata.js</c:v>
                </c:pt>
                <c:pt idx="59">
                  <c:v>misc/doc/search</c:v>
                </c:pt>
                <c:pt idx="60">
                  <c:v>misc/doc/search/FilesS.html</c:v>
                </c:pt>
                <c:pt idx="61">
                  <c:v>misc/doc/search/FunctionsI.html</c:v>
                </c:pt>
                <c:pt idx="62">
                  <c:v>misc/doc/search/FunctionsL.html</c:v>
                </c:pt>
                <c:pt idx="63">
                  <c:v>misc/doc/search/FunctionsS.html</c:v>
                </c:pt>
                <c:pt idx="64">
                  <c:v>misc/doc/search/FunctionsT.html</c:v>
                </c:pt>
                <c:pt idx="65">
                  <c:v>misc/doc/search/GeneralC.html</c:v>
                </c:pt>
                <c:pt idx="66">
                  <c:v>misc/doc/search/GeneralD.html</c:v>
                </c:pt>
                <c:pt idx="67">
                  <c:v>misc/doc/search/GeneralE.html</c:v>
                </c:pt>
                <c:pt idx="68">
                  <c:v>misc/doc/search/GeneralG.html</c:v>
                </c:pt>
                <c:pt idx="69">
                  <c:v>misc/doc/search/GeneralI.html</c:v>
                </c:pt>
                <c:pt idx="70">
                  <c:v>misc/doc/search/GeneralL.html</c:v>
                </c:pt>
                <c:pt idx="71">
                  <c:v>misc/doc/search/GeneralP.html</c:v>
                </c:pt>
                <c:pt idx="72">
                  <c:v>misc/doc/search/GeneralR.html</c:v>
                </c:pt>
                <c:pt idx="73">
                  <c:v>misc/doc/search/GeneralS.html</c:v>
                </c:pt>
                <c:pt idx="74">
                  <c:v>misc/doc/search/GeneralT.html</c:v>
                </c:pt>
                <c:pt idx="75">
                  <c:v>misc/doc/search/NoResults.html</c:v>
                </c:pt>
                <c:pt idx="76">
                  <c:v>misc/doc/search/TypesR.html</c:v>
                </c:pt>
                <c:pt idx="77">
                  <c:v>misc/doc/styles</c:v>
                </c:pt>
                <c:pt idx="78">
                  <c:v>misc/doc/styles/main.css</c:v>
                </c:pt>
                <c:pt idx="79">
                  <c:v>misc/env.sh</c:v>
                </c:pt>
                <c:pt idx="80">
                  <c:v>misc/LaunchHTTPServer.sh</c:v>
                </c:pt>
                <c:pt idx="81">
                  <c:v>misc/LaunchUnixFTPServer.sh</c:v>
                </c:pt>
                <c:pt idx="82">
                  <c:v>misc/License.txt</c:v>
                </c:pt>
                <c:pt idx="83">
                  <c:v>misc/prj</c:v>
                </c:pt>
                <c:pt idx="84">
                  <c:v>misc/prj/Data</c:v>
                </c:pt>
                <c:pt idx="85">
                  <c:v>misc/prj/Data/ClassHierarchy.nd</c:v>
                </c:pt>
                <c:pt idx="86">
                  <c:v>misc/prj/Data/ConfigFileInfo.nd</c:v>
                </c:pt>
                <c:pt idx="87">
                  <c:v>misc/prj/Data/FileInfo.nd</c:v>
                </c:pt>
                <c:pt idx="88">
                  <c:v>misc/prj/Data/ImageFileInfo.nd</c:v>
                </c:pt>
                <c:pt idx="89">
                  <c:v>misc/prj/Data/ImageReferenceTable.nd</c:v>
                </c:pt>
                <c:pt idx="90">
                  <c:v>misc/prj/Data/IndexInfo.nd</c:v>
                </c:pt>
                <c:pt idx="91">
                  <c:v>misc/prj/Data/PreviousMenuState.nd</c:v>
                </c:pt>
                <c:pt idx="92">
                  <c:v>misc/prj/Data/PreviousSettings.nd</c:v>
                </c:pt>
                <c:pt idx="93">
                  <c:v>misc/prj/Data/SymbolTable.nd</c:v>
                </c:pt>
                <c:pt idx="94">
                  <c:v>misc/prj/Languages.txt</c:v>
                </c:pt>
                <c:pt idx="95">
                  <c:v>misc/prj/Menu.txt</c:v>
                </c:pt>
                <c:pt idx="96">
                  <c:v>misc/prj/Topics.txt</c:v>
                </c:pt>
                <c:pt idx="97">
                  <c:v>misc/qpf_chlg6_multihost-eucl06+vmu1+vmu2_servers.json</c:v>
                </c:pt>
                <c:pt idx="98">
                  <c:v>misc/qpf_multihost-eucl06+vmu1.json</c:v>
                </c:pt>
                <c:pt idx="99">
                  <c:v>misc/qpf_multihost-eucl06+vmu1+vmu2.json</c:v>
                </c:pt>
                <c:pt idx="100">
                  <c:v>misc/qpf_multihost-eucl06+vmu1+vmu2_servers.json</c:v>
                </c:pt>
                <c:pt idx="101">
                  <c:v>misc/qpf_multihost-eucl06+vmu1+vmu2_storage.json</c:v>
                </c:pt>
                <c:pt idx="102">
                  <c:v>misc/qpf_singlehost.json</c:v>
                </c:pt>
                <c:pt idx="103">
                  <c:v>misc/qpfdb-pgsql-20151002.backup.gz</c:v>
                </c:pt>
                <c:pt idx="104">
                  <c:v>misc/showProcNodeLogs.sh</c:v>
                </c:pt>
                <c:pt idx="105">
                  <c:v>misc/synchronizer.c</c:v>
                </c:pt>
                <c:pt idx="106">
                  <c:v>misc/synchronizer.h</c:v>
                </c:pt>
                <c:pt idx="107">
                  <c:v>misc/unixftp.py</c:v>
                </c:pt>
                <c:pt idx="108">
                  <c:v>qpf</c:v>
                </c:pt>
                <c:pt idx="109">
                  <c:v>QPF.pro</c:v>
                </c:pt>
                <c:pt idx="110">
                  <c:v>QPF.pro.user</c:v>
                </c:pt>
                <c:pt idx="111">
                  <c:v>qpf/CMakeLists.txt</c:v>
                </c:pt>
                <c:pt idx="112">
                  <c:v>qpf/deployer.cpp</c:v>
                </c:pt>
                <c:pt idx="113">
                  <c:v>qpf/deployer.h</c:v>
                </c:pt>
                <c:pt idx="114">
                  <c:v>qpf/main.cpp</c:v>
                </c:pt>
                <c:pt idx="115">
                  <c:v>qpf/qpf.pro</c:v>
                </c:pt>
                <c:pt idx="116">
                  <c:v>qpfgui</c:v>
                </c:pt>
                <c:pt idx="117">
                  <c:v>qpfgui/CMakeLists.txt</c:v>
                </c:pt>
                <c:pt idx="118">
                  <c:v>qpfgui/img/brick.png</c:v>
                </c:pt>
                <c:pt idx="119">
                  <c:v>qpfgui/img/bullet_black.png</c:v>
                </c:pt>
                <c:pt idx="120">
                  <c:v>qpfgui/img/bullet_blue.png</c:v>
                </c:pt>
                <c:pt idx="121">
                  <c:v>qpfgui/img/bullet_green.png</c:v>
                </c:pt>
                <c:pt idx="122">
                  <c:v>qpfgui/img/bullet_orange.png</c:v>
                </c:pt>
                <c:pt idx="123">
                  <c:v>qpfgui/img/bullet_purple.png</c:v>
                </c:pt>
                <c:pt idx="124">
                  <c:v>qpfgui/img/bullet_red.png</c:v>
                </c:pt>
                <c:pt idx="125">
                  <c:v>qpfgui/img/table.png</c:v>
                </c:pt>
                <c:pt idx="126">
                  <c:v>qpfgui/jsontree.qrc</c:v>
                </c:pt>
                <c:pt idx="127">
                  <c:v>qpfgui/mainwindow.cpp</c:v>
                </c:pt>
                <c:pt idx="128">
                  <c:v>qpfgui/mainwindow.h</c:v>
                </c:pt>
                <c:pt idx="129">
                  <c:v>qpfgui/qjsonitem.cpp</c:v>
                </c:pt>
                <c:pt idx="130">
                  <c:v>qpfgui/qjsonitem.h</c:v>
                </c:pt>
                <c:pt idx="131">
                  <c:v>qpfgui/qjsonmodel.cpp</c:v>
                </c:pt>
                <c:pt idx="132">
                  <c:v>qpfgui/qjsonmodel.h</c:v>
                </c:pt>
                <c:pt idx="133">
                  <c:v>qpfgui/qpfgui.pro</c:v>
                </c:pt>
                <c:pt idx="134">
                  <c:v>qpfgui/xmlsyntaxhighlight.cpp</c:v>
                </c:pt>
                <c:pt idx="135">
                  <c:v>qpfgui/xmlsyntaxhighlight.h</c:v>
                </c:pt>
                <c:pt idx="136">
                  <c:v>README.md</c:v>
                </c:pt>
                <c:pt idx="137">
                  <c:v>run</c:v>
                </c:pt>
                <c:pt idx="138">
                  <c:v>run/Dockerfile</c:v>
                </c:pt>
                <c:pt idx="139">
                  <c:v>run/qpfdb.sql</c:v>
                </c:pt>
                <c:pt idx="140">
                  <c:v>run/QPFHMI.conf</c:v>
                </c:pt>
                <c:pt idx="141">
                  <c:v>run/QPF-workarea.tgz</c:v>
                </c:pt>
                <c:pt idx="142">
                  <c:v>scripts</c:v>
                </c:pt>
                <c:pt idx="143">
                  <c:v>scripts/BuildQPF.sh</c:v>
                </c:pt>
                <c:pt idx="144">
                  <c:v>scripts/CreateDockerContainer.sh</c:v>
                </c:pt>
                <c:pt idx="145">
                  <c:v>scripts/docker_start.sh</c:v>
                </c:pt>
                <c:pt idx="146">
                  <c:v>scripts/InstallCOTS.sh</c:v>
                </c:pt>
                <c:pt idx="147">
                  <c:v>scripts/pgsql_initdb.sh</c:v>
                </c:pt>
                <c:pt idx="148">
                  <c:v>scripts/pgsql_start_server.sh</c:v>
                </c:pt>
                <c:pt idx="149">
                  <c:v>scripts/RunQPF.sh</c:v>
                </c:pt>
                <c:pt idx="150">
                  <c:v>scripts/RunQPFHMI.sh</c:v>
                </c:pt>
                <c:pt idx="151">
                  <c:v>scripts/ssh-connect.sh</c:v>
                </c:pt>
                <c:pt idx="152">
                  <c:v>sdc</c:v>
                </c:pt>
                <c:pt idx="153">
                  <c:v>sdc/array.cpp</c:v>
                </c:pt>
                <c:pt idx="154">
                  <c:v>sdc/array.h</c:v>
                </c:pt>
                <c:pt idx="155">
                  <c:v>sdc/CMakeLists.txt</c:v>
                </c:pt>
                <c:pt idx="156">
                  <c:v>sdc/dict.cpp</c:v>
                </c:pt>
                <c:pt idx="157">
                  <c:v>sdc/dict.h</c:v>
                </c:pt>
                <c:pt idx="158">
                  <c:v>sdc/sdc.h</c:v>
                </c:pt>
                <c:pt idx="159">
                  <c:v>sdc/sdc.pro</c:v>
                </c:pt>
                <c:pt idx="160">
                  <c:v>sdc/value.cpp</c:v>
                </c:pt>
                <c:pt idx="161">
                  <c:v>sdc/value.h</c:v>
                </c:pt>
                <c:pt idx="162">
                  <c:v>sdc/valueio.h</c:v>
                </c:pt>
                <c:pt idx="163">
                  <c:v>sdc/valueiojsoncpp.cpp</c:v>
                </c:pt>
                <c:pt idx="164">
                  <c:v>sdc/valueiojsoncpp.h</c:v>
                </c:pt>
                <c:pt idx="165">
                  <c:v>src</c:v>
                </c:pt>
                <c:pt idx="166">
                  <c:v>src/alert.cpp</c:v>
                </c:pt>
                <c:pt idx="167">
                  <c:v>src/alert.h</c:v>
                </c:pt>
                <c:pt idx="168">
                  <c:v>src/cfg.h</c:v>
                </c:pt>
                <c:pt idx="169">
                  <c:v>src/cfginfo.cpp</c:v>
                </c:pt>
                <c:pt idx="170">
                  <c:v>src/cfginfo.h</c:v>
                </c:pt>
                <c:pt idx="171">
                  <c:v>src/CMakeLists.txt</c:v>
                </c:pt>
                <c:pt idx="172">
                  <c:v>src/common.h</c:v>
                </c:pt>
                <c:pt idx="173">
                  <c:v>src/component.cpp</c:v>
                </c:pt>
                <c:pt idx="174">
                  <c:v>src/component.h</c:v>
                </c:pt>
                <c:pt idx="175">
                  <c:v>src/config.cpp</c:v>
                </c:pt>
                <c:pt idx="176">
                  <c:v>src/config.h</c:v>
                </c:pt>
                <c:pt idx="177">
                  <c:v>src/datamng.cpp</c:v>
                </c:pt>
                <c:pt idx="178">
                  <c:v>src/datamng.h</c:v>
                </c:pt>
                <c:pt idx="179">
                  <c:v>src/datatypes.cpp</c:v>
                </c:pt>
                <c:pt idx="180">
                  <c:v>src/datatypes.h</c:v>
                </c:pt>
                <c:pt idx="181">
                  <c:v>src/dbg.cpp</c:v>
                </c:pt>
                <c:pt idx="182">
                  <c:v>src/dbg.h</c:v>
                </c:pt>
                <c:pt idx="183">
                  <c:v>src/dbhdl.h</c:v>
                </c:pt>
                <c:pt idx="184">
                  <c:v>src/dbhdlpostgre.cpp</c:v>
                </c:pt>
                <c:pt idx="185">
                  <c:v>src/dbhdlpostgre.h</c:v>
                </c:pt>
                <c:pt idx="186">
                  <c:v>src/dwatcher.cpp</c:v>
                </c:pt>
                <c:pt idx="187">
                  <c:v>src/dwatcher.h</c:v>
                </c:pt>
                <c:pt idx="188">
                  <c:v>src/error.h</c:v>
                </c:pt>
                <c:pt idx="189">
                  <c:v>src/evtmng.cpp</c:v>
                </c:pt>
                <c:pt idx="190">
                  <c:v>src/evtmng.h</c:v>
                </c:pt>
                <c:pt idx="191">
                  <c:v>src/except.cpp</c:v>
                </c:pt>
                <c:pt idx="192">
                  <c:v>src/except.h</c:v>
                </c:pt>
                <c:pt idx="193">
                  <c:v>src/filenamespec.cpp</c:v>
                </c:pt>
                <c:pt idx="194">
                  <c:v>src/filenamespec.h</c:v>
                </c:pt>
                <c:pt idx="195">
                  <c:v>src/filetransfer.cpp</c:v>
                </c:pt>
                <c:pt idx="196">
                  <c:v>src/filetransfer.h</c:v>
                </c:pt>
                <c:pt idx="197">
                  <c:v>src/logmng.cpp</c:v>
                </c:pt>
                <c:pt idx="198">
                  <c:v>src/logmng.h</c:v>
                </c:pt>
                <c:pt idx="199">
                  <c:v>src/main-alert.cpp</c:v>
                </c:pt>
                <c:pt idx="200">
                  <c:v>src/msgtypes.h</c:v>
                </c:pt>
                <c:pt idx="201">
                  <c:v>src/procelem.cpp</c:v>
                </c:pt>
                <c:pt idx="202">
                  <c:v>src/procelem.h</c:v>
                </c:pt>
                <c:pt idx="203">
                  <c:v>src/propdef.h</c:v>
                </c:pt>
                <c:pt idx="204">
                  <c:v>src/src.pro</c:v>
                </c:pt>
                <c:pt idx="205">
                  <c:v>src/str.cpp</c:v>
                </c:pt>
                <c:pt idx="206">
                  <c:v>src/str.h</c:v>
                </c:pt>
                <c:pt idx="207">
                  <c:v>src/taskagent.cpp</c:v>
                </c:pt>
                <c:pt idx="208">
                  <c:v>src/taskagent.h</c:v>
                </c:pt>
                <c:pt idx="209">
                  <c:v>src/taskmng.cpp</c:v>
                </c:pt>
                <c:pt idx="210">
                  <c:v>src/taskmng.h</c:v>
                </c:pt>
                <c:pt idx="211">
                  <c:v>src/taskorc.cpp</c:v>
                </c:pt>
                <c:pt idx="212">
                  <c:v>src/taskorc.h</c:v>
                </c:pt>
                <c:pt idx="213">
                  <c:v>src/urlhdl.cpp</c:v>
                </c:pt>
                <c:pt idx="214">
                  <c:v>src/urlhdl.h</c:v>
                </c:pt>
                <c:pt idx="215">
                  <c:v>src/uuid.cpp</c:v>
                </c:pt>
                <c:pt idx="216">
                  <c:v>src/uuid.h</c:v>
                </c:pt>
                <c:pt idx="217">
                  <c:v>src/version.h</c:v>
                </c:pt>
                <c:pt idx="218">
                  <c:v>VERSION</c:v>
                </c:pt>
              </c:strCache>
            </c:strRef>
          </c:cat>
          <c:val>
            <c:numRef>
              <c:f>'FILE-VERSIONS'!$D$3:$D$221</c:f>
              <c:numCache>
                <c:formatCode>General</c:formatCode>
                <c:ptCount val="219"/>
                <c:pt idx="0">
                  <c:v>9.2090813276329531</c:v>
                </c:pt>
                <c:pt idx="1">
                  <c:v>9.2090813276329531</c:v>
                </c:pt>
                <c:pt idx="2">
                  <c:v>9.2090813276329531</c:v>
                </c:pt>
                <c:pt idx="3">
                  <c:v>9.2090813276329531</c:v>
                </c:pt>
                <c:pt idx="4">
                  <c:v>9.2090813276329531</c:v>
                </c:pt>
                <c:pt idx="5">
                  <c:v>9.2090813276329531</c:v>
                </c:pt>
                <c:pt idx="6">
                  <c:v>9.2090813276329531</c:v>
                </c:pt>
                <c:pt idx="7">
                  <c:v>9.2090813276329531</c:v>
                </c:pt>
                <c:pt idx="8">
                  <c:v>9.2090813276329531</c:v>
                </c:pt>
                <c:pt idx="9">
                  <c:v>9.2090813276329531</c:v>
                </c:pt>
                <c:pt idx="10">
                  <c:v>9.2090813276329531</c:v>
                </c:pt>
                <c:pt idx="11">
                  <c:v>9.2090813276329531</c:v>
                </c:pt>
                <c:pt idx="12">
                  <c:v>9.2090813276329531</c:v>
                </c:pt>
                <c:pt idx="13">
                  <c:v>9.2090813276329531</c:v>
                </c:pt>
                <c:pt idx="14">
                  <c:v>9.2090813276329531</c:v>
                </c:pt>
                <c:pt idx="15">
                  <c:v>9.2090813276329531</c:v>
                </c:pt>
                <c:pt idx="16">
                  <c:v>9.2090813276329531</c:v>
                </c:pt>
                <c:pt idx="17">
                  <c:v>9.2090813276329531</c:v>
                </c:pt>
                <c:pt idx="18">
                  <c:v>9.2090813276329531</c:v>
                </c:pt>
                <c:pt idx="19">
                  <c:v>9.2090813276329531</c:v>
                </c:pt>
                <c:pt idx="20">
                  <c:v>9.2090813276329531</c:v>
                </c:pt>
                <c:pt idx="21">
                  <c:v>9.2090813276329531</c:v>
                </c:pt>
                <c:pt idx="22">
                  <c:v>9.2090813276329531</c:v>
                </c:pt>
                <c:pt idx="23">
                  <c:v>9.2090813276329531</c:v>
                </c:pt>
                <c:pt idx="24">
                  <c:v>9.2090813276329531</c:v>
                </c:pt>
                <c:pt idx="25">
                  <c:v>9.2090813276329531</c:v>
                </c:pt>
                <c:pt idx="26">
                  <c:v>9.2090813276329531</c:v>
                </c:pt>
                <c:pt idx="27">
                  <c:v>9.2090813276329531</c:v>
                </c:pt>
                <c:pt idx="28">
                  <c:v>9.2090813276329531</c:v>
                </c:pt>
                <c:pt idx="29">
                  <c:v>9.2090813276329531</c:v>
                </c:pt>
                <c:pt idx="30">
                  <c:v>9.2090813276329531</c:v>
                </c:pt>
                <c:pt idx="31">
                  <c:v>9.2090813276329531</c:v>
                </c:pt>
                <c:pt idx="32">
                  <c:v>9.2090813276329531</c:v>
                </c:pt>
                <c:pt idx="33">
                  <c:v>9.2090813276329531</c:v>
                </c:pt>
                <c:pt idx="34">
                  <c:v>9.2090813276329531</c:v>
                </c:pt>
                <c:pt idx="35">
                  <c:v>9.2090813276329531</c:v>
                </c:pt>
                <c:pt idx="36">
                  <c:v>9.2090813276329531</c:v>
                </c:pt>
                <c:pt idx="37">
                  <c:v>9.2090813276329531</c:v>
                </c:pt>
                <c:pt idx="38">
                  <c:v>9.2090813276329531</c:v>
                </c:pt>
                <c:pt idx="39">
                  <c:v>9.2090813276329531</c:v>
                </c:pt>
                <c:pt idx="40">
                  <c:v>9.2090813276329531</c:v>
                </c:pt>
                <c:pt idx="41">
                  <c:v>9.2090813276329531</c:v>
                </c:pt>
                <c:pt idx="42">
                  <c:v>9.2090813276329531</c:v>
                </c:pt>
                <c:pt idx="43">
                  <c:v>9.2090813276329531</c:v>
                </c:pt>
                <c:pt idx="44">
                  <c:v>9.2090813276329531</c:v>
                </c:pt>
                <c:pt idx="45">
                  <c:v>9.2090813276329531</c:v>
                </c:pt>
                <c:pt idx="46">
                  <c:v>9.2090813276329531</c:v>
                </c:pt>
                <c:pt idx="47">
                  <c:v>9.2090813276329531</c:v>
                </c:pt>
                <c:pt idx="48">
                  <c:v>9.2090813276329531</c:v>
                </c:pt>
                <c:pt idx="49">
                  <c:v>9.2090813276329531</c:v>
                </c:pt>
                <c:pt idx="50">
                  <c:v>9.2090813276329531</c:v>
                </c:pt>
                <c:pt idx="51">
                  <c:v>9.2090813276329531</c:v>
                </c:pt>
                <c:pt idx="52">
                  <c:v>9.2090813276329531</c:v>
                </c:pt>
                <c:pt idx="53">
                  <c:v>9.2090813276329531</c:v>
                </c:pt>
                <c:pt idx="54">
                  <c:v>9.2090813276329531</c:v>
                </c:pt>
                <c:pt idx="55">
                  <c:v>9.2090813276329531</c:v>
                </c:pt>
                <c:pt idx="56">
                  <c:v>9.2090813276329531</c:v>
                </c:pt>
                <c:pt idx="57">
                  <c:v>9.2090813276329531</c:v>
                </c:pt>
                <c:pt idx="58">
                  <c:v>9.2090813276329531</c:v>
                </c:pt>
                <c:pt idx="59">
                  <c:v>9.2090813276329531</c:v>
                </c:pt>
                <c:pt idx="60">
                  <c:v>9.2090813276329531</c:v>
                </c:pt>
                <c:pt idx="61">
                  <c:v>9.2090813276329531</c:v>
                </c:pt>
                <c:pt idx="62">
                  <c:v>9.2090813276329531</c:v>
                </c:pt>
                <c:pt idx="63">
                  <c:v>9.2090813276329531</c:v>
                </c:pt>
                <c:pt idx="64">
                  <c:v>9.2090813276329531</c:v>
                </c:pt>
                <c:pt idx="65">
                  <c:v>9.2090813276329531</c:v>
                </c:pt>
                <c:pt idx="66">
                  <c:v>9.2090813276329531</c:v>
                </c:pt>
                <c:pt idx="67">
                  <c:v>9.2090813276329531</c:v>
                </c:pt>
                <c:pt idx="68">
                  <c:v>9.2090813276329531</c:v>
                </c:pt>
                <c:pt idx="69">
                  <c:v>9.2090813276329531</c:v>
                </c:pt>
                <c:pt idx="70">
                  <c:v>9.2090813276329531</c:v>
                </c:pt>
                <c:pt idx="71">
                  <c:v>9.2090813276329531</c:v>
                </c:pt>
                <c:pt idx="72">
                  <c:v>9.2090813276329531</c:v>
                </c:pt>
                <c:pt idx="73">
                  <c:v>9.2090813276329531</c:v>
                </c:pt>
                <c:pt idx="74">
                  <c:v>9.2090813276329531</c:v>
                </c:pt>
                <c:pt idx="75">
                  <c:v>9.2090813276329531</c:v>
                </c:pt>
                <c:pt idx="76">
                  <c:v>9.2090813276329531</c:v>
                </c:pt>
                <c:pt idx="77">
                  <c:v>9.2090813276329531</c:v>
                </c:pt>
                <c:pt idx="78">
                  <c:v>9.2090813276329531</c:v>
                </c:pt>
                <c:pt idx="79">
                  <c:v>9.2090813276329531</c:v>
                </c:pt>
                <c:pt idx="80">
                  <c:v>9.2090813276329531</c:v>
                </c:pt>
                <c:pt idx="81">
                  <c:v>9.2090813276329531</c:v>
                </c:pt>
                <c:pt idx="82">
                  <c:v>9.2090813276329531</c:v>
                </c:pt>
                <c:pt idx="83">
                  <c:v>9.2090813276329531</c:v>
                </c:pt>
                <c:pt idx="84">
                  <c:v>9.2090813276329531</c:v>
                </c:pt>
                <c:pt idx="85">
                  <c:v>9.2090813276329531</c:v>
                </c:pt>
                <c:pt idx="86">
                  <c:v>9.2090813276329531</c:v>
                </c:pt>
                <c:pt idx="87">
                  <c:v>9.2090813276329531</c:v>
                </c:pt>
                <c:pt idx="88">
                  <c:v>9.2090813276329531</c:v>
                </c:pt>
                <c:pt idx="89">
                  <c:v>9.2090813276329531</c:v>
                </c:pt>
                <c:pt idx="90">
                  <c:v>9.2090813276329531</c:v>
                </c:pt>
                <c:pt idx="91">
                  <c:v>9.2090813276329531</c:v>
                </c:pt>
                <c:pt idx="92">
                  <c:v>9.2090813276329531</c:v>
                </c:pt>
                <c:pt idx="93">
                  <c:v>9.2090813276329531</c:v>
                </c:pt>
                <c:pt idx="94">
                  <c:v>9.2090813276329531</c:v>
                </c:pt>
                <c:pt idx="95">
                  <c:v>9.2090813276329531</c:v>
                </c:pt>
                <c:pt idx="96">
                  <c:v>9.2090813276329531</c:v>
                </c:pt>
                <c:pt idx="97">
                  <c:v>9.2090813276329531</c:v>
                </c:pt>
                <c:pt idx="98">
                  <c:v>9.2090813276329531</c:v>
                </c:pt>
                <c:pt idx="99">
                  <c:v>9.2090813276329531</c:v>
                </c:pt>
                <c:pt idx="100">
                  <c:v>9.2090813276329531</c:v>
                </c:pt>
                <c:pt idx="101">
                  <c:v>9.2090813276329531</c:v>
                </c:pt>
                <c:pt idx="102">
                  <c:v>9.2090813276329531</c:v>
                </c:pt>
                <c:pt idx="103">
                  <c:v>9.2090813276329531</c:v>
                </c:pt>
                <c:pt idx="104">
                  <c:v>9.2090813276329531</c:v>
                </c:pt>
                <c:pt idx="105">
                  <c:v>9.2090813276329531</c:v>
                </c:pt>
                <c:pt idx="106">
                  <c:v>9.2090813276329531</c:v>
                </c:pt>
                <c:pt idx="107">
                  <c:v>9.2090813276329531</c:v>
                </c:pt>
                <c:pt idx="108">
                  <c:v>9.2090813276329531</c:v>
                </c:pt>
                <c:pt idx="109">
                  <c:v>9.2090813276329531</c:v>
                </c:pt>
                <c:pt idx="110">
                  <c:v>9.2090813276329531</c:v>
                </c:pt>
                <c:pt idx="111">
                  <c:v>9.2090813276329531</c:v>
                </c:pt>
                <c:pt idx="112">
                  <c:v>9.2090813276329531</c:v>
                </c:pt>
                <c:pt idx="113">
                  <c:v>9.2090813276329531</c:v>
                </c:pt>
                <c:pt idx="114">
                  <c:v>9.2090813276329531</c:v>
                </c:pt>
                <c:pt idx="115">
                  <c:v>9.2090813276329531</c:v>
                </c:pt>
                <c:pt idx="116">
                  <c:v>9.2090813276329531</c:v>
                </c:pt>
                <c:pt idx="117">
                  <c:v>9.2090813276329531</c:v>
                </c:pt>
                <c:pt idx="118">
                  <c:v>9.2090813276329531</c:v>
                </c:pt>
                <c:pt idx="119">
                  <c:v>9.2090813276329531</c:v>
                </c:pt>
                <c:pt idx="120">
                  <c:v>9.2090813276329531</c:v>
                </c:pt>
                <c:pt idx="121">
                  <c:v>9.2090813276329531</c:v>
                </c:pt>
                <c:pt idx="122">
                  <c:v>9.2090813276329531</c:v>
                </c:pt>
                <c:pt idx="123">
                  <c:v>9.2090813276329531</c:v>
                </c:pt>
                <c:pt idx="124">
                  <c:v>9.2090813276329531</c:v>
                </c:pt>
                <c:pt idx="125">
                  <c:v>9.2090813276329531</c:v>
                </c:pt>
                <c:pt idx="126">
                  <c:v>9.2090813276329531</c:v>
                </c:pt>
                <c:pt idx="127">
                  <c:v>9.2090813276329531</c:v>
                </c:pt>
                <c:pt idx="128">
                  <c:v>9.2090813276329531</c:v>
                </c:pt>
                <c:pt idx="129">
                  <c:v>9.2090813276329531</c:v>
                </c:pt>
                <c:pt idx="130">
                  <c:v>9.2090813276329531</c:v>
                </c:pt>
                <c:pt idx="131">
                  <c:v>9.2090813276329531</c:v>
                </c:pt>
                <c:pt idx="132">
                  <c:v>9.2090813276329531</c:v>
                </c:pt>
                <c:pt idx="133">
                  <c:v>9.2090813276329531</c:v>
                </c:pt>
                <c:pt idx="134">
                  <c:v>9.2090813276329531</c:v>
                </c:pt>
                <c:pt idx="135">
                  <c:v>9.2090813276329531</c:v>
                </c:pt>
                <c:pt idx="136">
                  <c:v>9.2090813276329531</c:v>
                </c:pt>
                <c:pt idx="137">
                  <c:v>9.2090813276329531</c:v>
                </c:pt>
                <c:pt idx="138">
                  <c:v>9.2090813276329531</c:v>
                </c:pt>
                <c:pt idx="139">
                  <c:v>9.2090813276329531</c:v>
                </c:pt>
                <c:pt idx="140">
                  <c:v>9.2090813276329531</c:v>
                </c:pt>
                <c:pt idx="141">
                  <c:v>9.2090813276329531</c:v>
                </c:pt>
                <c:pt idx="142">
                  <c:v>9.2090813276329531</c:v>
                </c:pt>
                <c:pt idx="143">
                  <c:v>9.2090813276329531</c:v>
                </c:pt>
                <c:pt idx="144">
                  <c:v>9.2090813276329531</c:v>
                </c:pt>
                <c:pt idx="145">
                  <c:v>9.2090813276329531</c:v>
                </c:pt>
                <c:pt idx="146">
                  <c:v>9.2090813276329531</c:v>
                </c:pt>
                <c:pt idx="147">
                  <c:v>9.2090813276329531</c:v>
                </c:pt>
                <c:pt idx="148">
                  <c:v>9.2090813276329531</c:v>
                </c:pt>
                <c:pt idx="149">
                  <c:v>9.2090813276329531</c:v>
                </c:pt>
                <c:pt idx="150">
                  <c:v>9.2090813276329531</c:v>
                </c:pt>
                <c:pt idx="151">
                  <c:v>9.2090813276329531</c:v>
                </c:pt>
                <c:pt idx="152">
                  <c:v>9.2090813276329531</c:v>
                </c:pt>
                <c:pt idx="153">
                  <c:v>9.2090813276329531</c:v>
                </c:pt>
                <c:pt idx="154">
                  <c:v>9.2090813276329531</c:v>
                </c:pt>
                <c:pt idx="155">
                  <c:v>9.2090813276329531</c:v>
                </c:pt>
                <c:pt idx="156">
                  <c:v>9.2090813276329531</c:v>
                </c:pt>
                <c:pt idx="157">
                  <c:v>9.2090813276329531</c:v>
                </c:pt>
                <c:pt idx="158">
                  <c:v>9.2090813276329531</c:v>
                </c:pt>
                <c:pt idx="159">
                  <c:v>9.2090813276329531</c:v>
                </c:pt>
                <c:pt idx="160">
                  <c:v>9.2090813276329531</c:v>
                </c:pt>
                <c:pt idx="161">
                  <c:v>9.2090813276329531</c:v>
                </c:pt>
                <c:pt idx="162">
                  <c:v>9.2090813276329531</c:v>
                </c:pt>
                <c:pt idx="163">
                  <c:v>9.2090813276329531</c:v>
                </c:pt>
                <c:pt idx="164">
                  <c:v>9.2090813276329531</c:v>
                </c:pt>
                <c:pt idx="165">
                  <c:v>9.2090813276329531</c:v>
                </c:pt>
                <c:pt idx="166">
                  <c:v>9.2090813276329531</c:v>
                </c:pt>
                <c:pt idx="167">
                  <c:v>9.2090813276329531</c:v>
                </c:pt>
                <c:pt idx="168">
                  <c:v>9.2090813276329531</c:v>
                </c:pt>
                <c:pt idx="169">
                  <c:v>9.2090813276329531</c:v>
                </c:pt>
                <c:pt idx="170">
                  <c:v>9.2090813276329531</c:v>
                </c:pt>
                <c:pt idx="171">
                  <c:v>9.2090813276329531</c:v>
                </c:pt>
                <c:pt idx="172">
                  <c:v>9.2090813276329531</c:v>
                </c:pt>
                <c:pt idx="173">
                  <c:v>9.2090813276329531</c:v>
                </c:pt>
                <c:pt idx="174">
                  <c:v>9.2090813276329531</c:v>
                </c:pt>
                <c:pt idx="175">
                  <c:v>9.2090813276329531</c:v>
                </c:pt>
                <c:pt idx="176">
                  <c:v>9.2090813276329531</c:v>
                </c:pt>
                <c:pt idx="177">
                  <c:v>9.2090813276329531</c:v>
                </c:pt>
                <c:pt idx="178">
                  <c:v>9.2090813276329531</c:v>
                </c:pt>
                <c:pt idx="179">
                  <c:v>9.2090813276329531</c:v>
                </c:pt>
                <c:pt idx="180">
                  <c:v>9.2090813276329531</c:v>
                </c:pt>
                <c:pt idx="181">
                  <c:v>9.2090813276329531</c:v>
                </c:pt>
                <c:pt idx="182">
                  <c:v>9.2090813276329531</c:v>
                </c:pt>
                <c:pt idx="183">
                  <c:v>9.2090813276329531</c:v>
                </c:pt>
                <c:pt idx="184">
                  <c:v>9.2090813276329531</c:v>
                </c:pt>
                <c:pt idx="185">
                  <c:v>9.2090813276329531</c:v>
                </c:pt>
                <c:pt idx="186">
                  <c:v>9.2090813276329531</c:v>
                </c:pt>
                <c:pt idx="187">
                  <c:v>9.2090813276329531</c:v>
                </c:pt>
                <c:pt idx="188">
                  <c:v>9.2090813276329531</c:v>
                </c:pt>
                <c:pt idx="189">
                  <c:v>9.2090813276329531</c:v>
                </c:pt>
                <c:pt idx="190">
                  <c:v>9.2090813276329531</c:v>
                </c:pt>
                <c:pt idx="191">
                  <c:v>9.2090813276329531</c:v>
                </c:pt>
                <c:pt idx="192">
                  <c:v>9.2090813276329531</c:v>
                </c:pt>
                <c:pt idx="193">
                  <c:v>9.2090813276329531</c:v>
                </c:pt>
                <c:pt idx="194">
                  <c:v>9.2090813276329531</c:v>
                </c:pt>
                <c:pt idx="195">
                  <c:v>9.2090813276329531</c:v>
                </c:pt>
                <c:pt idx="196">
                  <c:v>9.2090813276329531</c:v>
                </c:pt>
                <c:pt idx="197">
                  <c:v>9.2090813276329531</c:v>
                </c:pt>
                <c:pt idx="198">
                  <c:v>9.2090813276329531</c:v>
                </c:pt>
                <c:pt idx="199">
                  <c:v>9.2090813276329531</c:v>
                </c:pt>
                <c:pt idx="200">
                  <c:v>9.2090813276329531</c:v>
                </c:pt>
                <c:pt idx="201">
                  <c:v>9.2090813276329531</c:v>
                </c:pt>
                <c:pt idx="202">
                  <c:v>9.2090813276329531</c:v>
                </c:pt>
                <c:pt idx="203">
                  <c:v>9.2090813276329531</c:v>
                </c:pt>
                <c:pt idx="204">
                  <c:v>9.2090813276329531</c:v>
                </c:pt>
                <c:pt idx="205">
                  <c:v>9.2090813276329531</c:v>
                </c:pt>
                <c:pt idx="206">
                  <c:v>9.2090813276329531</c:v>
                </c:pt>
                <c:pt idx="207">
                  <c:v>9.2090813276329531</c:v>
                </c:pt>
                <c:pt idx="208">
                  <c:v>9.2090813276329531</c:v>
                </c:pt>
                <c:pt idx="209">
                  <c:v>9.2090813276329531</c:v>
                </c:pt>
                <c:pt idx="210">
                  <c:v>9.2090813276329531</c:v>
                </c:pt>
                <c:pt idx="211">
                  <c:v>9.2090813276329531</c:v>
                </c:pt>
                <c:pt idx="212">
                  <c:v>9.2090813276329531</c:v>
                </c:pt>
                <c:pt idx="213">
                  <c:v>9.2090813276329531</c:v>
                </c:pt>
                <c:pt idx="214">
                  <c:v>9.2090813276329531</c:v>
                </c:pt>
                <c:pt idx="215">
                  <c:v>9.2090813276329531</c:v>
                </c:pt>
                <c:pt idx="216">
                  <c:v>9.2090813276329531</c:v>
                </c:pt>
                <c:pt idx="217">
                  <c:v>9.2090813276329531</c:v>
                </c:pt>
                <c:pt idx="218">
                  <c:v>9.2090813276329531</c:v>
                </c:pt>
              </c:numCache>
            </c:numRef>
          </c:val>
          <c:smooth val="0"/>
        </c:ser>
        <c:ser>
          <c:idx val="3"/>
          <c:order val="3"/>
          <c:spPr>
            <a:ln w="12700">
              <a:prstDash val="dashDot"/>
            </a:ln>
          </c:spPr>
          <c:marker>
            <c:symbol val="none"/>
          </c:marker>
          <c:cat>
            <c:strRef>
              <c:f>'FILE-VERSIONS'!$A$3:$A$221</c:f>
              <c:strCache>
                <c:ptCount val="219"/>
                <c:pt idx="0">
                  <c:v>QPF/trunk</c:v>
                </c:pt>
                <c:pt idx="1">
                  <c:v>CMakeLists.txt</c:v>
                </c:pt>
                <c:pt idx="2">
                  <c:v>contrib</c:v>
                </c:pt>
                <c:pt idx="3">
                  <c:v>defaults.pri</c:v>
                </c:pt>
                <c:pt idx="4">
                  <c:v>env.sh</c:v>
                </c:pt>
                <c:pt idx="5">
                  <c:v>ext.cmake</c:v>
                </c:pt>
                <c:pt idx="6">
                  <c:v>infix</c:v>
                </c:pt>
                <c:pt idx="7">
                  <c:v>infix/CMakeLists.txt</c:v>
                </c:pt>
                <c:pt idx="8">
                  <c:v>infix/infix.pro</c:v>
                </c:pt>
                <c:pt idx="9">
                  <c:v>infix/infixeval.cpp</c:v>
                </c:pt>
                <c:pt idx="10">
                  <c:v>infix/infixeval.h</c:v>
                </c:pt>
                <c:pt idx="11">
                  <c:v>infix/infixeval.tcc</c:v>
                </c:pt>
                <c:pt idx="12">
                  <c:v>INSTALL.md</c:v>
                </c:pt>
                <c:pt idx="13">
                  <c:v>json</c:v>
                </c:pt>
                <c:pt idx="14">
                  <c:v>json/CMakeLists.txt</c:v>
                </c:pt>
                <c:pt idx="15">
                  <c:v>json/json</c:v>
                </c:pt>
                <c:pt idx="16">
                  <c:v>json/json.pro</c:v>
                </c:pt>
                <c:pt idx="17">
                  <c:v>json/json/json.h</c:v>
                </c:pt>
                <c:pt idx="18">
                  <c:v>json/json/json-forwards.h</c:v>
                </c:pt>
                <c:pt idx="19">
                  <c:v>json/jsoncpp.cpp</c:v>
                </c:pt>
                <c:pt idx="20">
                  <c:v>libcomm</c:v>
                </c:pt>
                <c:pt idx="21">
                  <c:v>libcomm/ChangeLog.md</c:v>
                </c:pt>
                <c:pt idx="22">
                  <c:v>libcomm/CMakeLists.txt</c:v>
                </c:pt>
                <c:pt idx="23">
                  <c:v>libcomm/commnode.cpp</c:v>
                </c:pt>
                <c:pt idx="24">
                  <c:v>libcomm/commnode.h</c:v>
                </c:pt>
                <c:pt idx="25">
                  <c:v>libcomm/common.h</c:v>
                </c:pt>
                <c:pt idx="26">
                  <c:v>libcomm/counter.cpp</c:v>
                </c:pt>
                <c:pt idx="27">
                  <c:v>libcomm/counter.h</c:v>
                </c:pt>
                <c:pt idx="28">
                  <c:v>libcomm/error.h</c:v>
                </c:pt>
                <c:pt idx="29">
                  <c:v>libcomm/libcomm.pro</c:v>
                </c:pt>
                <c:pt idx="30">
                  <c:v>libcomm/log.cpp</c:v>
                </c:pt>
                <c:pt idx="31">
                  <c:v>libcomm/log.h</c:v>
                </c:pt>
                <c:pt idx="32">
                  <c:v>libcomm/propdef.h</c:v>
                </c:pt>
                <c:pt idx="33">
                  <c:v>libcomm/r2rpeer.cpp</c:v>
                </c:pt>
                <c:pt idx="34">
                  <c:v>libcomm/r2rpeer.h</c:v>
                </c:pt>
                <c:pt idx="35">
                  <c:v>libcomm/statem.cpp</c:v>
                </c:pt>
                <c:pt idx="36">
                  <c:v>libcomm/statem.h</c:v>
                </c:pt>
                <c:pt idx="37">
                  <c:v>libcomm/thread.cpp</c:v>
                </c:pt>
                <c:pt idx="38">
                  <c:v>libcomm/thread.h</c:v>
                </c:pt>
                <c:pt idx="39">
                  <c:v>libcomm/tools.cpp</c:v>
                </c:pt>
                <c:pt idx="40">
                  <c:v>libcomm/tools.h</c:v>
                </c:pt>
                <c:pt idx="41">
                  <c:v>libcomm/version.h</c:v>
                </c:pt>
                <c:pt idx="42">
                  <c:v>misc</c:v>
                </c:pt>
                <c:pt idx="43">
                  <c:v>misc/ClearForQPF.sh</c:v>
                </c:pt>
                <c:pt idx="44">
                  <c:v>misc/doc</c:v>
                </c:pt>
                <c:pt idx="45">
                  <c:v>misc/doc/files</c:v>
                </c:pt>
                <c:pt idx="46">
                  <c:v>misc/doc/files/License-txt.html</c:v>
                </c:pt>
                <c:pt idx="47">
                  <c:v>misc/doc/files/synchronizer-c.html</c:v>
                </c:pt>
                <c:pt idx="48">
                  <c:v>misc/doc/files/synchronizer-h.html</c:v>
                </c:pt>
                <c:pt idx="49">
                  <c:v>misc/doc/index</c:v>
                </c:pt>
                <c:pt idx="50">
                  <c:v>misc/doc/index.html</c:v>
                </c:pt>
                <c:pt idx="51">
                  <c:v>misc/doc/index/Files.html</c:v>
                </c:pt>
                <c:pt idx="52">
                  <c:v>misc/doc/index/Functions.html</c:v>
                </c:pt>
                <c:pt idx="53">
                  <c:v>misc/doc/index/General.html</c:v>
                </c:pt>
                <c:pt idx="54">
                  <c:v>misc/doc/index/Types.html</c:v>
                </c:pt>
                <c:pt idx="55">
                  <c:v>misc/doc/javascript</c:v>
                </c:pt>
                <c:pt idx="56">
                  <c:v>misc/doc/javascript/main.js</c:v>
                </c:pt>
                <c:pt idx="57">
                  <c:v>misc/doc/javascript/prettify.js</c:v>
                </c:pt>
                <c:pt idx="58">
                  <c:v>misc/doc/javascript/searchdata.js</c:v>
                </c:pt>
                <c:pt idx="59">
                  <c:v>misc/doc/search</c:v>
                </c:pt>
                <c:pt idx="60">
                  <c:v>misc/doc/search/FilesS.html</c:v>
                </c:pt>
                <c:pt idx="61">
                  <c:v>misc/doc/search/FunctionsI.html</c:v>
                </c:pt>
                <c:pt idx="62">
                  <c:v>misc/doc/search/FunctionsL.html</c:v>
                </c:pt>
                <c:pt idx="63">
                  <c:v>misc/doc/search/FunctionsS.html</c:v>
                </c:pt>
                <c:pt idx="64">
                  <c:v>misc/doc/search/FunctionsT.html</c:v>
                </c:pt>
                <c:pt idx="65">
                  <c:v>misc/doc/search/GeneralC.html</c:v>
                </c:pt>
                <c:pt idx="66">
                  <c:v>misc/doc/search/GeneralD.html</c:v>
                </c:pt>
                <c:pt idx="67">
                  <c:v>misc/doc/search/GeneralE.html</c:v>
                </c:pt>
                <c:pt idx="68">
                  <c:v>misc/doc/search/GeneralG.html</c:v>
                </c:pt>
                <c:pt idx="69">
                  <c:v>misc/doc/search/GeneralI.html</c:v>
                </c:pt>
                <c:pt idx="70">
                  <c:v>misc/doc/search/GeneralL.html</c:v>
                </c:pt>
                <c:pt idx="71">
                  <c:v>misc/doc/search/GeneralP.html</c:v>
                </c:pt>
                <c:pt idx="72">
                  <c:v>misc/doc/search/GeneralR.html</c:v>
                </c:pt>
                <c:pt idx="73">
                  <c:v>misc/doc/search/GeneralS.html</c:v>
                </c:pt>
                <c:pt idx="74">
                  <c:v>misc/doc/search/GeneralT.html</c:v>
                </c:pt>
                <c:pt idx="75">
                  <c:v>misc/doc/search/NoResults.html</c:v>
                </c:pt>
                <c:pt idx="76">
                  <c:v>misc/doc/search/TypesR.html</c:v>
                </c:pt>
                <c:pt idx="77">
                  <c:v>misc/doc/styles</c:v>
                </c:pt>
                <c:pt idx="78">
                  <c:v>misc/doc/styles/main.css</c:v>
                </c:pt>
                <c:pt idx="79">
                  <c:v>misc/env.sh</c:v>
                </c:pt>
                <c:pt idx="80">
                  <c:v>misc/LaunchHTTPServer.sh</c:v>
                </c:pt>
                <c:pt idx="81">
                  <c:v>misc/LaunchUnixFTPServer.sh</c:v>
                </c:pt>
                <c:pt idx="82">
                  <c:v>misc/License.txt</c:v>
                </c:pt>
                <c:pt idx="83">
                  <c:v>misc/prj</c:v>
                </c:pt>
                <c:pt idx="84">
                  <c:v>misc/prj/Data</c:v>
                </c:pt>
                <c:pt idx="85">
                  <c:v>misc/prj/Data/ClassHierarchy.nd</c:v>
                </c:pt>
                <c:pt idx="86">
                  <c:v>misc/prj/Data/ConfigFileInfo.nd</c:v>
                </c:pt>
                <c:pt idx="87">
                  <c:v>misc/prj/Data/FileInfo.nd</c:v>
                </c:pt>
                <c:pt idx="88">
                  <c:v>misc/prj/Data/ImageFileInfo.nd</c:v>
                </c:pt>
                <c:pt idx="89">
                  <c:v>misc/prj/Data/ImageReferenceTable.nd</c:v>
                </c:pt>
                <c:pt idx="90">
                  <c:v>misc/prj/Data/IndexInfo.nd</c:v>
                </c:pt>
                <c:pt idx="91">
                  <c:v>misc/prj/Data/PreviousMenuState.nd</c:v>
                </c:pt>
                <c:pt idx="92">
                  <c:v>misc/prj/Data/PreviousSettings.nd</c:v>
                </c:pt>
                <c:pt idx="93">
                  <c:v>misc/prj/Data/SymbolTable.nd</c:v>
                </c:pt>
                <c:pt idx="94">
                  <c:v>misc/prj/Languages.txt</c:v>
                </c:pt>
                <c:pt idx="95">
                  <c:v>misc/prj/Menu.txt</c:v>
                </c:pt>
                <c:pt idx="96">
                  <c:v>misc/prj/Topics.txt</c:v>
                </c:pt>
                <c:pt idx="97">
                  <c:v>misc/qpf_chlg6_multihost-eucl06+vmu1+vmu2_servers.json</c:v>
                </c:pt>
                <c:pt idx="98">
                  <c:v>misc/qpf_multihost-eucl06+vmu1.json</c:v>
                </c:pt>
                <c:pt idx="99">
                  <c:v>misc/qpf_multihost-eucl06+vmu1+vmu2.json</c:v>
                </c:pt>
                <c:pt idx="100">
                  <c:v>misc/qpf_multihost-eucl06+vmu1+vmu2_servers.json</c:v>
                </c:pt>
                <c:pt idx="101">
                  <c:v>misc/qpf_multihost-eucl06+vmu1+vmu2_storage.json</c:v>
                </c:pt>
                <c:pt idx="102">
                  <c:v>misc/qpf_singlehost.json</c:v>
                </c:pt>
                <c:pt idx="103">
                  <c:v>misc/qpfdb-pgsql-20151002.backup.gz</c:v>
                </c:pt>
                <c:pt idx="104">
                  <c:v>misc/showProcNodeLogs.sh</c:v>
                </c:pt>
                <c:pt idx="105">
                  <c:v>misc/synchronizer.c</c:v>
                </c:pt>
                <c:pt idx="106">
                  <c:v>misc/synchronizer.h</c:v>
                </c:pt>
                <c:pt idx="107">
                  <c:v>misc/unixftp.py</c:v>
                </c:pt>
                <c:pt idx="108">
                  <c:v>qpf</c:v>
                </c:pt>
                <c:pt idx="109">
                  <c:v>QPF.pro</c:v>
                </c:pt>
                <c:pt idx="110">
                  <c:v>QPF.pro.user</c:v>
                </c:pt>
                <c:pt idx="111">
                  <c:v>qpf/CMakeLists.txt</c:v>
                </c:pt>
                <c:pt idx="112">
                  <c:v>qpf/deployer.cpp</c:v>
                </c:pt>
                <c:pt idx="113">
                  <c:v>qpf/deployer.h</c:v>
                </c:pt>
                <c:pt idx="114">
                  <c:v>qpf/main.cpp</c:v>
                </c:pt>
                <c:pt idx="115">
                  <c:v>qpf/qpf.pro</c:v>
                </c:pt>
                <c:pt idx="116">
                  <c:v>qpfgui</c:v>
                </c:pt>
                <c:pt idx="117">
                  <c:v>qpfgui/CMakeLists.txt</c:v>
                </c:pt>
                <c:pt idx="118">
                  <c:v>qpfgui/img/brick.png</c:v>
                </c:pt>
                <c:pt idx="119">
                  <c:v>qpfgui/img/bullet_black.png</c:v>
                </c:pt>
                <c:pt idx="120">
                  <c:v>qpfgui/img/bullet_blue.png</c:v>
                </c:pt>
                <c:pt idx="121">
                  <c:v>qpfgui/img/bullet_green.png</c:v>
                </c:pt>
                <c:pt idx="122">
                  <c:v>qpfgui/img/bullet_orange.png</c:v>
                </c:pt>
                <c:pt idx="123">
                  <c:v>qpfgui/img/bullet_purple.png</c:v>
                </c:pt>
                <c:pt idx="124">
                  <c:v>qpfgui/img/bullet_red.png</c:v>
                </c:pt>
                <c:pt idx="125">
                  <c:v>qpfgui/img/table.png</c:v>
                </c:pt>
                <c:pt idx="126">
                  <c:v>qpfgui/jsontree.qrc</c:v>
                </c:pt>
                <c:pt idx="127">
                  <c:v>qpfgui/mainwindow.cpp</c:v>
                </c:pt>
                <c:pt idx="128">
                  <c:v>qpfgui/mainwindow.h</c:v>
                </c:pt>
                <c:pt idx="129">
                  <c:v>qpfgui/qjsonitem.cpp</c:v>
                </c:pt>
                <c:pt idx="130">
                  <c:v>qpfgui/qjsonitem.h</c:v>
                </c:pt>
                <c:pt idx="131">
                  <c:v>qpfgui/qjsonmodel.cpp</c:v>
                </c:pt>
                <c:pt idx="132">
                  <c:v>qpfgui/qjsonmodel.h</c:v>
                </c:pt>
                <c:pt idx="133">
                  <c:v>qpfgui/qpfgui.pro</c:v>
                </c:pt>
                <c:pt idx="134">
                  <c:v>qpfgui/xmlsyntaxhighlight.cpp</c:v>
                </c:pt>
                <c:pt idx="135">
                  <c:v>qpfgui/xmlsyntaxhighlight.h</c:v>
                </c:pt>
                <c:pt idx="136">
                  <c:v>README.md</c:v>
                </c:pt>
                <c:pt idx="137">
                  <c:v>run</c:v>
                </c:pt>
                <c:pt idx="138">
                  <c:v>run/Dockerfile</c:v>
                </c:pt>
                <c:pt idx="139">
                  <c:v>run/qpfdb.sql</c:v>
                </c:pt>
                <c:pt idx="140">
                  <c:v>run/QPFHMI.conf</c:v>
                </c:pt>
                <c:pt idx="141">
                  <c:v>run/QPF-workarea.tgz</c:v>
                </c:pt>
                <c:pt idx="142">
                  <c:v>scripts</c:v>
                </c:pt>
                <c:pt idx="143">
                  <c:v>scripts/BuildQPF.sh</c:v>
                </c:pt>
                <c:pt idx="144">
                  <c:v>scripts/CreateDockerContainer.sh</c:v>
                </c:pt>
                <c:pt idx="145">
                  <c:v>scripts/docker_start.sh</c:v>
                </c:pt>
                <c:pt idx="146">
                  <c:v>scripts/InstallCOTS.sh</c:v>
                </c:pt>
                <c:pt idx="147">
                  <c:v>scripts/pgsql_initdb.sh</c:v>
                </c:pt>
                <c:pt idx="148">
                  <c:v>scripts/pgsql_start_server.sh</c:v>
                </c:pt>
                <c:pt idx="149">
                  <c:v>scripts/RunQPF.sh</c:v>
                </c:pt>
                <c:pt idx="150">
                  <c:v>scripts/RunQPFHMI.sh</c:v>
                </c:pt>
                <c:pt idx="151">
                  <c:v>scripts/ssh-connect.sh</c:v>
                </c:pt>
                <c:pt idx="152">
                  <c:v>sdc</c:v>
                </c:pt>
                <c:pt idx="153">
                  <c:v>sdc/array.cpp</c:v>
                </c:pt>
                <c:pt idx="154">
                  <c:v>sdc/array.h</c:v>
                </c:pt>
                <c:pt idx="155">
                  <c:v>sdc/CMakeLists.txt</c:v>
                </c:pt>
                <c:pt idx="156">
                  <c:v>sdc/dict.cpp</c:v>
                </c:pt>
                <c:pt idx="157">
                  <c:v>sdc/dict.h</c:v>
                </c:pt>
                <c:pt idx="158">
                  <c:v>sdc/sdc.h</c:v>
                </c:pt>
                <c:pt idx="159">
                  <c:v>sdc/sdc.pro</c:v>
                </c:pt>
                <c:pt idx="160">
                  <c:v>sdc/value.cpp</c:v>
                </c:pt>
                <c:pt idx="161">
                  <c:v>sdc/value.h</c:v>
                </c:pt>
                <c:pt idx="162">
                  <c:v>sdc/valueio.h</c:v>
                </c:pt>
                <c:pt idx="163">
                  <c:v>sdc/valueiojsoncpp.cpp</c:v>
                </c:pt>
                <c:pt idx="164">
                  <c:v>sdc/valueiojsoncpp.h</c:v>
                </c:pt>
                <c:pt idx="165">
                  <c:v>src</c:v>
                </c:pt>
                <c:pt idx="166">
                  <c:v>src/alert.cpp</c:v>
                </c:pt>
                <c:pt idx="167">
                  <c:v>src/alert.h</c:v>
                </c:pt>
                <c:pt idx="168">
                  <c:v>src/cfg.h</c:v>
                </c:pt>
                <c:pt idx="169">
                  <c:v>src/cfginfo.cpp</c:v>
                </c:pt>
                <c:pt idx="170">
                  <c:v>src/cfginfo.h</c:v>
                </c:pt>
                <c:pt idx="171">
                  <c:v>src/CMakeLists.txt</c:v>
                </c:pt>
                <c:pt idx="172">
                  <c:v>src/common.h</c:v>
                </c:pt>
                <c:pt idx="173">
                  <c:v>src/component.cpp</c:v>
                </c:pt>
                <c:pt idx="174">
                  <c:v>src/component.h</c:v>
                </c:pt>
                <c:pt idx="175">
                  <c:v>src/config.cpp</c:v>
                </c:pt>
                <c:pt idx="176">
                  <c:v>src/config.h</c:v>
                </c:pt>
                <c:pt idx="177">
                  <c:v>src/datamng.cpp</c:v>
                </c:pt>
                <c:pt idx="178">
                  <c:v>src/datamng.h</c:v>
                </c:pt>
                <c:pt idx="179">
                  <c:v>src/datatypes.cpp</c:v>
                </c:pt>
                <c:pt idx="180">
                  <c:v>src/datatypes.h</c:v>
                </c:pt>
                <c:pt idx="181">
                  <c:v>src/dbg.cpp</c:v>
                </c:pt>
                <c:pt idx="182">
                  <c:v>src/dbg.h</c:v>
                </c:pt>
                <c:pt idx="183">
                  <c:v>src/dbhdl.h</c:v>
                </c:pt>
                <c:pt idx="184">
                  <c:v>src/dbhdlpostgre.cpp</c:v>
                </c:pt>
                <c:pt idx="185">
                  <c:v>src/dbhdlpostgre.h</c:v>
                </c:pt>
                <c:pt idx="186">
                  <c:v>src/dwatcher.cpp</c:v>
                </c:pt>
                <c:pt idx="187">
                  <c:v>src/dwatcher.h</c:v>
                </c:pt>
                <c:pt idx="188">
                  <c:v>src/error.h</c:v>
                </c:pt>
                <c:pt idx="189">
                  <c:v>src/evtmng.cpp</c:v>
                </c:pt>
                <c:pt idx="190">
                  <c:v>src/evtmng.h</c:v>
                </c:pt>
                <c:pt idx="191">
                  <c:v>src/except.cpp</c:v>
                </c:pt>
                <c:pt idx="192">
                  <c:v>src/except.h</c:v>
                </c:pt>
                <c:pt idx="193">
                  <c:v>src/filenamespec.cpp</c:v>
                </c:pt>
                <c:pt idx="194">
                  <c:v>src/filenamespec.h</c:v>
                </c:pt>
                <c:pt idx="195">
                  <c:v>src/filetransfer.cpp</c:v>
                </c:pt>
                <c:pt idx="196">
                  <c:v>src/filetransfer.h</c:v>
                </c:pt>
                <c:pt idx="197">
                  <c:v>src/logmng.cpp</c:v>
                </c:pt>
                <c:pt idx="198">
                  <c:v>src/logmng.h</c:v>
                </c:pt>
                <c:pt idx="199">
                  <c:v>src/main-alert.cpp</c:v>
                </c:pt>
                <c:pt idx="200">
                  <c:v>src/msgtypes.h</c:v>
                </c:pt>
                <c:pt idx="201">
                  <c:v>src/procelem.cpp</c:v>
                </c:pt>
                <c:pt idx="202">
                  <c:v>src/procelem.h</c:v>
                </c:pt>
                <c:pt idx="203">
                  <c:v>src/propdef.h</c:v>
                </c:pt>
                <c:pt idx="204">
                  <c:v>src/src.pro</c:v>
                </c:pt>
                <c:pt idx="205">
                  <c:v>src/str.cpp</c:v>
                </c:pt>
                <c:pt idx="206">
                  <c:v>src/str.h</c:v>
                </c:pt>
                <c:pt idx="207">
                  <c:v>src/taskagent.cpp</c:v>
                </c:pt>
                <c:pt idx="208">
                  <c:v>src/taskagent.h</c:v>
                </c:pt>
                <c:pt idx="209">
                  <c:v>src/taskmng.cpp</c:v>
                </c:pt>
                <c:pt idx="210">
                  <c:v>src/taskmng.h</c:v>
                </c:pt>
                <c:pt idx="211">
                  <c:v>src/taskorc.cpp</c:v>
                </c:pt>
                <c:pt idx="212">
                  <c:v>src/taskorc.h</c:v>
                </c:pt>
                <c:pt idx="213">
                  <c:v>src/urlhdl.cpp</c:v>
                </c:pt>
                <c:pt idx="214">
                  <c:v>src/urlhdl.h</c:v>
                </c:pt>
                <c:pt idx="215">
                  <c:v>src/uuid.cpp</c:v>
                </c:pt>
                <c:pt idx="216">
                  <c:v>src/uuid.h</c:v>
                </c:pt>
                <c:pt idx="217">
                  <c:v>src/version.h</c:v>
                </c:pt>
                <c:pt idx="218">
                  <c:v>VERSION</c:v>
                </c:pt>
              </c:strCache>
            </c:strRef>
          </c:cat>
          <c:val>
            <c:numRef>
              <c:f>'FILE-VERSIONS'!$E$3:$E$221</c:f>
              <c:numCache>
                <c:formatCode>General</c:formatCode>
                <c:ptCount val="219"/>
                <c:pt idx="0">
                  <c:v>12.457457607887786</c:v>
                </c:pt>
                <c:pt idx="1">
                  <c:v>12.457457607887786</c:v>
                </c:pt>
                <c:pt idx="2">
                  <c:v>12.457457607887786</c:v>
                </c:pt>
                <c:pt idx="3">
                  <c:v>12.457457607887786</c:v>
                </c:pt>
                <c:pt idx="4">
                  <c:v>12.457457607887786</c:v>
                </c:pt>
                <c:pt idx="5">
                  <c:v>12.457457607887786</c:v>
                </c:pt>
                <c:pt idx="6">
                  <c:v>12.457457607887786</c:v>
                </c:pt>
                <c:pt idx="7">
                  <c:v>12.457457607887786</c:v>
                </c:pt>
                <c:pt idx="8">
                  <c:v>12.457457607887786</c:v>
                </c:pt>
                <c:pt idx="9">
                  <c:v>12.457457607887786</c:v>
                </c:pt>
                <c:pt idx="10">
                  <c:v>12.457457607887786</c:v>
                </c:pt>
                <c:pt idx="11">
                  <c:v>12.457457607887786</c:v>
                </c:pt>
                <c:pt idx="12">
                  <c:v>12.457457607887786</c:v>
                </c:pt>
                <c:pt idx="13">
                  <c:v>12.457457607887786</c:v>
                </c:pt>
                <c:pt idx="14">
                  <c:v>12.457457607887786</c:v>
                </c:pt>
                <c:pt idx="15">
                  <c:v>12.457457607887786</c:v>
                </c:pt>
                <c:pt idx="16">
                  <c:v>12.457457607887786</c:v>
                </c:pt>
                <c:pt idx="17">
                  <c:v>12.457457607887786</c:v>
                </c:pt>
                <c:pt idx="18">
                  <c:v>12.457457607887786</c:v>
                </c:pt>
                <c:pt idx="19">
                  <c:v>12.457457607887786</c:v>
                </c:pt>
                <c:pt idx="20">
                  <c:v>12.457457607887786</c:v>
                </c:pt>
                <c:pt idx="21">
                  <c:v>12.457457607887786</c:v>
                </c:pt>
                <c:pt idx="22">
                  <c:v>12.457457607887786</c:v>
                </c:pt>
                <c:pt idx="23">
                  <c:v>12.457457607887786</c:v>
                </c:pt>
                <c:pt idx="24">
                  <c:v>12.457457607887786</c:v>
                </c:pt>
                <c:pt idx="25">
                  <c:v>12.457457607887786</c:v>
                </c:pt>
                <c:pt idx="26">
                  <c:v>12.457457607887786</c:v>
                </c:pt>
                <c:pt idx="27">
                  <c:v>12.457457607887786</c:v>
                </c:pt>
                <c:pt idx="28">
                  <c:v>12.457457607887786</c:v>
                </c:pt>
                <c:pt idx="29">
                  <c:v>12.457457607887786</c:v>
                </c:pt>
                <c:pt idx="30">
                  <c:v>12.457457607887786</c:v>
                </c:pt>
                <c:pt idx="31">
                  <c:v>12.457457607887786</c:v>
                </c:pt>
                <c:pt idx="32">
                  <c:v>12.457457607887786</c:v>
                </c:pt>
                <c:pt idx="33">
                  <c:v>12.457457607887786</c:v>
                </c:pt>
                <c:pt idx="34">
                  <c:v>12.457457607887786</c:v>
                </c:pt>
                <c:pt idx="35">
                  <c:v>12.457457607887786</c:v>
                </c:pt>
                <c:pt idx="36">
                  <c:v>12.457457607887786</c:v>
                </c:pt>
                <c:pt idx="37">
                  <c:v>12.457457607887786</c:v>
                </c:pt>
                <c:pt idx="38">
                  <c:v>12.457457607887786</c:v>
                </c:pt>
                <c:pt idx="39">
                  <c:v>12.457457607887786</c:v>
                </c:pt>
                <c:pt idx="40">
                  <c:v>12.457457607887786</c:v>
                </c:pt>
                <c:pt idx="41">
                  <c:v>12.457457607887786</c:v>
                </c:pt>
                <c:pt idx="42">
                  <c:v>12.457457607887786</c:v>
                </c:pt>
                <c:pt idx="43">
                  <c:v>12.457457607887786</c:v>
                </c:pt>
                <c:pt idx="44">
                  <c:v>12.457457607887786</c:v>
                </c:pt>
                <c:pt idx="45">
                  <c:v>12.457457607887786</c:v>
                </c:pt>
                <c:pt idx="46">
                  <c:v>12.457457607887786</c:v>
                </c:pt>
                <c:pt idx="47">
                  <c:v>12.457457607887786</c:v>
                </c:pt>
                <c:pt idx="48">
                  <c:v>12.457457607887786</c:v>
                </c:pt>
                <c:pt idx="49">
                  <c:v>12.457457607887786</c:v>
                </c:pt>
                <c:pt idx="50">
                  <c:v>12.457457607887786</c:v>
                </c:pt>
                <c:pt idx="51">
                  <c:v>12.457457607887786</c:v>
                </c:pt>
                <c:pt idx="52">
                  <c:v>12.457457607887786</c:v>
                </c:pt>
                <c:pt idx="53">
                  <c:v>12.457457607887786</c:v>
                </c:pt>
                <c:pt idx="54">
                  <c:v>12.457457607887786</c:v>
                </c:pt>
                <c:pt idx="55">
                  <c:v>12.457457607887786</c:v>
                </c:pt>
                <c:pt idx="56">
                  <c:v>12.457457607887786</c:v>
                </c:pt>
                <c:pt idx="57">
                  <c:v>12.457457607887786</c:v>
                </c:pt>
                <c:pt idx="58">
                  <c:v>12.457457607887786</c:v>
                </c:pt>
                <c:pt idx="59">
                  <c:v>12.457457607887786</c:v>
                </c:pt>
                <c:pt idx="60">
                  <c:v>12.457457607887786</c:v>
                </c:pt>
                <c:pt idx="61">
                  <c:v>12.457457607887786</c:v>
                </c:pt>
                <c:pt idx="62">
                  <c:v>12.457457607887786</c:v>
                </c:pt>
                <c:pt idx="63">
                  <c:v>12.457457607887786</c:v>
                </c:pt>
                <c:pt idx="64">
                  <c:v>12.457457607887786</c:v>
                </c:pt>
                <c:pt idx="65">
                  <c:v>12.457457607887786</c:v>
                </c:pt>
                <c:pt idx="66">
                  <c:v>12.457457607887786</c:v>
                </c:pt>
                <c:pt idx="67">
                  <c:v>12.457457607887786</c:v>
                </c:pt>
                <c:pt idx="68">
                  <c:v>12.457457607887786</c:v>
                </c:pt>
                <c:pt idx="69">
                  <c:v>12.457457607887786</c:v>
                </c:pt>
                <c:pt idx="70">
                  <c:v>12.457457607887786</c:v>
                </c:pt>
                <c:pt idx="71">
                  <c:v>12.457457607887786</c:v>
                </c:pt>
                <c:pt idx="72">
                  <c:v>12.457457607887786</c:v>
                </c:pt>
                <c:pt idx="73">
                  <c:v>12.457457607887786</c:v>
                </c:pt>
                <c:pt idx="74">
                  <c:v>12.457457607887786</c:v>
                </c:pt>
                <c:pt idx="75">
                  <c:v>12.457457607887786</c:v>
                </c:pt>
                <c:pt idx="76">
                  <c:v>12.457457607887786</c:v>
                </c:pt>
                <c:pt idx="77">
                  <c:v>12.457457607887786</c:v>
                </c:pt>
                <c:pt idx="78">
                  <c:v>12.457457607887786</c:v>
                </c:pt>
                <c:pt idx="79">
                  <c:v>12.457457607887786</c:v>
                </c:pt>
                <c:pt idx="80">
                  <c:v>12.457457607887786</c:v>
                </c:pt>
                <c:pt idx="81">
                  <c:v>12.457457607887786</c:v>
                </c:pt>
                <c:pt idx="82">
                  <c:v>12.457457607887786</c:v>
                </c:pt>
                <c:pt idx="83">
                  <c:v>12.457457607887786</c:v>
                </c:pt>
                <c:pt idx="84">
                  <c:v>12.457457607887786</c:v>
                </c:pt>
                <c:pt idx="85">
                  <c:v>12.457457607887786</c:v>
                </c:pt>
                <c:pt idx="86">
                  <c:v>12.457457607887786</c:v>
                </c:pt>
                <c:pt idx="87">
                  <c:v>12.457457607887786</c:v>
                </c:pt>
                <c:pt idx="88">
                  <c:v>12.457457607887786</c:v>
                </c:pt>
                <c:pt idx="89">
                  <c:v>12.457457607887786</c:v>
                </c:pt>
                <c:pt idx="90">
                  <c:v>12.457457607887786</c:v>
                </c:pt>
                <c:pt idx="91">
                  <c:v>12.457457607887786</c:v>
                </c:pt>
                <c:pt idx="92">
                  <c:v>12.457457607887786</c:v>
                </c:pt>
                <c:pt idx="93">
                  <c:v>12.457457607887786</c:v>
                </c:pt>
                <c:pt idx="94">
                  <c:v>12.457457607887786</c:v>
                </c:pt>
                <c:pt idx="95">
                  <c:v>12.457457607887786</c:v>
                </c:pt>
                <c:pt idx="96">
                  <c:v>12.457457607887786</c:v>
                </c:pt>
                <c:pt idx="97">
                  <c:v>12.457457607887786</c:v>
                </c:pt>
                <c:pt idx="98">
                  <c:v>12.457457607887786</c:v>
                </c:pt>
                <c:pt idx="99">
                  <c:v>12.457457607887786</c:v>
                </c:pt>
                <c:pt idx="100">
                  <c:v>12.457457607887786</c:v>
                </c:pt>
                <c:pt idx="101">
                  <c:v>12.457457607887786</c:v>
                </c:pt>
                <c:pt idx="102">
                  <c:v>12.457457607887786</c:v>
                </c:pt>
                <c:pt idx="103">
                  <c:v>12.457457607887786</c:v>
                </c:pt>
                <c:pt idx="104">
                  <c:v>12.457457607887786</c:v>
                </c:pt>
                <c:pt idx="105">
                  <c:v>12.457457607887786</c:v>
                </c:pt>
                <c:pt idx="106">
                  <c:v>12.457457607887786</c:v>
                </c:pt>
                <c:pt idx="107">
                  <c:v>12.457457607887786</c:v>
                </c:pt>
                <c:pt idx="108">
                  <c:v>12.457457607887786</c:v>
                </c:pt>
                <c:pt idx="109">
                  <c:v>12.457457607887786</c:v>
                </c:pt>
                <c:pt idx="110">
                  <c:v>12.457457607887786</c:v>
                </c:pt>
                <c:pt idx="111">
                  <c:v>12.457457607887786</c:v>
                </c:pt>
                <c:pt idx="112">
                  <c:v>12.457457607887786</c:v>
                </c:pt>
                <c:pt idx="113">
                  <c:v>12.457457607887786</c:v>
                </c:pt>
                <c:pt idx="114">
                  <c:v>12.457457607887786</c:v>
                </c:pt>
                <c:pt idx="115">
                  <c:v>12.457457607887786</c:v>
                </c:pt>
                <c:pt idx="116">
                  <c:v>12.457457607887786</c:v>
                </c:pt>
                <c:pt idx="117">
                  <c:v>12.457457607887786</c:v>
                </c:pt>
                <c:pt idx="118">
                  <c:v>12.457457607887786</c:v>
                </c:pt>
                <c:pt idx="119">
                  <c:v>12.457457607887786</c:v>
                </c:pt>
                <c:pt idx="120">
                  <c:v>12.457457607887786</c:v>
                </c:pt>
                <c:pt idx="121">
                  <c:v>12.457457607887786</c:v>
                </c:pt>
                <c:pt idx="122">
                  <c:v>12.457457607887786</c:v>
                </c:pt>
                <c:pt idx="123">
                  <c:v>12.457457607887786</c:v>
                </c:pt>
                <c:pt idx="124">
                  <c:v>12.457457607887786</c:v>
                </c:pt>
                <c:pt idx="125">
                  <c:v>12.457457607887786</c:v>
                </c:pt>
                <c:pt idx="126">
                  <c:v>12.457457607887786</c:v>
                </c:pt>
                <c:pt idx="127">
                  <c:v>12.457457607887786</c:v>
                </c:pt>
                <c:pt idx="128">
                  <c:v>12.457457607887786</c:v>
                </c:pt>
                <c:pt idx="129">
                  <c:v>12.457457607887786</c:v>
                </c:pt>
                <c:pt idx="130">
                  <c:v>12.457457607887786</c:v>
                </c:pt>
                <c:pt idx="131">
                  <c:v>12.457457607887786</c:v>
                </c:pt>
                <c:pt idx="132">
                  <c:v>12.457457607887786</c:v>
                </c:pt>
                <c:pt idx="133">
                  <c:v>12.457457607887786</c:v>
                </c:pt>
                <c:pt idx="134">
                  <c:v>12.457457607887786</c:v>
                </c:pt>
                <c:pt idx="135">
                  <c:v>12.457457607887786</c:v>
                </c:pt>
                <c:pt idx="136">
                  <c:v>12.457457607887786</c:v>
                </c:pt>
                <c:pt idx="137">
                  <c:v>12.457457607887786</c:v>
                </c:pt>
                <c:pt idx="138">
                  <c:v>12.457457607887786</c:v>
                </c:pt>
                <c:pt idx="139">
                  <c:v>12.457457607887786</c:v>
                </c:pt>
                <c:pt idx="140">
                  <c:v>12.457457607887786</c:v>
                </c:pt>
                <c:pt idx="141">
                  <c:v>12.457457607887786</c:v>
                </c:pt>
                <c:pt idx="142">
                  <c:v>12.457457607887786</c:v>
                </c:pt>
                <c:pt idx="143">
                  <c:v>12.457457607887786</c:v>
                </c:pt>
                <c:pt idx="144">
                  <c:v>12.457457607887786</c:v>
                </c:pt>
                <c:pt idx="145">
                  <c:v>12.457457607887786</c:v>
                </c:pt>
                <c:pt idx="146">
                  <c:v>12.457457607887786</c:v>
                </c:pt>
                <c:pt idx="147">
                  <c:v>12.457457607887786</c:v>
                </c:pt>
                <c:pt idx="148">
                  <c:v>12.457457607887786</c:v>
                </c:pt>
                <c:pt idx="149">
                  <c:v>12.457457607887786</c:v>
                </c:pt>
                <c:pt idx="150">
                  <c:v>12.457457607887786</c:v>
                </c:pt>
                <c:pt idx="151">
                  <c:v>12.457457607887786</c:v>
                </c:pt>
                <c:pt idx="152">
                  <c:v>12.457457607887786</c:v>
                </c:pt>
                <c:pt idx="153">
                  <c:v>12.457457607887786</c:v>
                </c:pt>
                <c:pt idx="154">
                  <c:v>12.457457607887786</c:v>
                </c:pt>
                <c:pt idx="155">
                  <c:v>12.457457607887786</c:v>
                </c:pt>
                <c:pt idx="156">
                  <c:v>12.457457607887786</c:v>
                </c:pt>
                <c:pt idx="157">
                  <c:v>12.457457607887786</c:v>
                </c:pt>
                <c:pt idx="158">
                  <c:v>12.457457607887786</c:v>
                </c:pt>
                <c:pt idx="159">
                  <c:v>12.457457607887786</c:v>
                </c:pt>
                <c:pt idx="160">
                  <c:v>12.457457607887786</c:v>
                </c:pt>
                <c:pt idx="161">
                  <c:v>12.457457607887786</c:v>
                </c:pt>
                <c:pt idx="162">
                  <c:v>12.457457607887786</c:v>
                </c:pt>
                <c:pt idx="163">
                  <c:v>12.457457607887786</c:v>
                </c:pt>
                <c:pt idx="164">
                  <c:v>12.457457607887786</c:v>
                </c:pt>
                <c:pt idx="165">
                  <c:v>12.457457607887786</c:v>
                </c:pt>
                <c:pt idx="166">
                  <c:v>12.457457607887786</c:v>
                </c:pt>
                <c:pt idx="167">
                  <c:v>12.457457607887786</c:v>
                </c:pt>
                <c:pt idx="168">
                  <c:v>12.457457607887786</c:v>
                </c:pt>
                <c:pt idx="169">
                  <c:v>12.457457607887786</c:v>
                </c:pt>
                <c:pt idx="170">
                  <c:v>12.457457607887786</c:v>
                </c:pt>
                <c:pt idx="171">
                  <c:v>12.457457607887786</c:v>
                </c:pt>
                <c:pt idx="172">
                  <c:v>12.457457607887786</c:v>
                </c:pt>
                <c:pt idx="173">
                  <c:v>12.457457607887786</c:v>
                </c:pt>
                <c:pt idx="174">
                  <c:v>12.457457607887786</c:v>
                </c:pt>
                <c:pt idx="175">
                  <c:v>12.457457607887786</c:v>
                </c:pt>
                <c:pt idx="176">
                  <c:v>12.457457607887786</c:v>
                </c:pt>
                <c:pt idx="177">
                  <c:v>12.457457607887786</c:v>
                </c:pt>
                <c:pt idx="178">
                  <c:v>12.457457607887786</c:v>
                </c:pt>
                <c:pt idx="179">
                  <c:v>12.457457607887786</c:v>
                </c:pt>
                <c:pt idx="180">
                  <c:v>12.457457607887786</c:v>
                </c:pt>
                <c:pt idx="181">
                  <c:v>12.457457607887786</c:v>
                </c:pt>
                <c:pt idx="182">
                  <c:v>12.457457607887786</c:v>
                </c:pt>
                <c:pt idx="183">
                  <c:v>12.457457607887786</c:v>
                </c:pt>
                <c:pt idx="184">
                  <c:v>12.457457607887786</c:v>
                </c:pt>
                <c:pt idx="185">
                  <c:v>12.457457607887786</c:v>
                </c:pt>
                <c:pt idx="186">
                  <c:v>12.457457607887786</c:v>
                </c:pt>
                <c:pt idx="187">
                  <c:v>12.457457607887786</c:v>
                </c:pt>
                <c:pt idx="188">
                  <c:v>12.457457607887786</c:v>
                </c:pt>
                <c:pt idx="189">
                  <c:v>12.457457607887786</c:v>
                </c:pt>
                <c:pt idx="190">
                  <c:v>12.457457607887786</c:v>
                </c:pt>
                <c:pt idx="191">
                  <c:v>12.457457607887786</c:v>
                </c:pt>
                <c:pt idx="192">
                  <c:v>12.457457607887786</c:v>
                </c:pt>
                <c:pt idx="193">
                  <c:v>12.457457607887786</c:v>
                </c:pt>
                <c:pt idx="194">
                  <c:v>12.457457607887786</c:v>
                </c:pt>
                <c:pt idx="195">
                  <c:v>12.457457607887786</c:v>
                </c:pt>
                <c:pt idx="196">
                  <c:v>12.457457607887786</c:v>
                </c:pt>
                <c:pt idx="197">
                  <c:v>12.457457607887786</c:v>
                </c:pt>
                <c:pt idx="198">
                  <c:v>12.457457607887786</c:v>
                </c:pt>
                <c:pt idx="199">
                  <c:v>12.457457607887786</c:v>
                </c:pt>
                <c:pt idx="200">
                  <c:v>12.457457607887786</c:v>
                </c:pt>
                <c:pt idx="201">
                  <c:v>12.457457607887786</c:v>
                </c:pt>
                <c:pt idx="202">
                  <c:v>12.457457607887786</c:v>
                </c:pt>
                <c:pt idx="203">
                  <c:v>12.457457607887786</c:v>
                </c:pt>
                <c:pt idx="204">
                  <c:v>12.457457607887786</c:v>
                </c:pt>
                <c:pt idx="205">
                  <c:v>12.457457607887786</c:v>
                </c:pt>
                <c:pt idx="206">
                  <c:v>12.457457607887786</c:v>
                </c:pt>
                <c:pt idx="207">
                  <c:v>12.457457607887786</c:v>
                </c:pt>
                <c:pt idx="208">
                  <c:v>12.457457607887786</c:v>
                </c:pt>
                <c:pt idx="209">
                  <c:v>12.457457607887786</c:v>
                </c:pt>
                <c:pt idx="210">
                  <c:v>12.457457607887786</c:v>
                </c:pt>
                <c:pt idx="211">
                  <c:v>12.457457607887786</c:v>
                </c:pt>
                <c:pt idx="212">
                  <c:v>12.457457607887786</c:v>
                </c:pt>
                <c:pt idx="213">
                  <c:v>12.457457607887786</c:v>
                </c:pt>
                <c:pt idx="214">
                  <c:v>12.457457607887786</c:v>
                </c:pt>
                <c:pt idx="215">
                  <c:v>12.457457607887786</c:v>
                </c:pt>
                <c:pt idx="216">
                  <c:v>12.457457607887786</c:v>
                </c:pt>
                <c:pt idx="217">
                  <c:v>12.457457607887786</c:v>
                </c:pt>
                <c:pt idx="218">
                  <c:v>12.457457607887786</c:v>
                </c:pt>
              </c:numCache>
            </c:numRef>
          </c:val>
          <c:smooth val="0"/>
        </c:ser>
        <c:ser>
          <c:idx val="4"/>
          <c:order val="4"/>
          <c:spPr>
            <a:ln w="12700">
              <a:prstDash val="lgDash"/>
            </a:ln>
          </c:spPr>
          <c:marker>
            <c:symbol val="none"/>
          </c:marker>
          <c:cat>
            <c:strRef>
              <c:f>'FILE-VERSIONS'!$A$3:$A$221</c:f>
              <c:strCache>
                <c:ptCount val="219"/>
                <c:pt idx="0">
                  <c:v>QPF/trunk</c:v>
                </c:pt>
                <c:pt idx="1">
                  <c:v>CMakeLists.txt</c:v>
                </c:pt>
                <c:pt idx="2">
                  <c:v>contrib</c:v>
                </c:pt>
                <c:pt idx="3">
                  <c:v>defaults.pri</c:v>
                </c:pt>
                <c:pt idx="4">
                  <c:v>env.sh</c:v>
                </c:pt>
                <c:pt idx="5">
                  <c:v>ext.cmake</c:v>
                </c:pt>
                <c:pt idx="6">
                  <c:v>infix</c:v>
                </c:pt>
                <c:pt idx="7">
                  <c:v>infix/CMakeLists.txt</c:v>
                </c:pt>
                <c:pt idx="8">
                  <c:v>infix/infix.pro</c:v>
                </c:pt>
                <c:pt idx="9">
                  <c:v>infix/infixeval.cpp</c:v>
                </c:pt>
                <c:pt idx="10">
                  <c:v>infix/infixeval.h</c:v>
                </c:pt>
                <c:pt idx="11">
                  <c:v>infix/infixeval.tcc</c:v>
                </c:pt>
                <c:pt idx="12">
                  <c:v>INSTALL.md</c:v>
                </c:pt>
                <c:pt idx="13">
                  <c:v>json</c:v>
                </c:pt>
                <c:pt idx="14">
                  <c:v>json/CMakeLists.txt</c:v>
                </c:pt>
                <c:pt idx="15">
                  <c:v>json/json</c:v>
                </c:pt>
                <c:pt idx="16">
                  <c:v>json/json.pro</c:v>
                </c:pt>
                <c:pt idx="17">
                  <c:v>json/json/json.h</c:v>
                </c:pt>
                <c:pt idx="18">
                  <c:v>json/json/json-forwards.h</c:v>
                </c:pt>
                <c:pt idx="19">
                  <c:v>json/jsoncpp.cpp</c:v>
                </c:pt>
                <c:pt idx="20">
                  <c:v>libcomm</c:v>
                </c:pt>
                <c:pt idx="21">
                  <c:v>libcomm/ChangeLog.md</c:v>
                </c:pt>
                <c:pt idx="22">
                  <c:v>libcomm/CMakeLists.txt</c:v>
                </c:pt>
                <c:pt idx="23">
                  <c:v>libcomm/commnode.cpp</c:v>
                </c:pt>
                <c:pt idx="24">
                  <c:v>libcomm/commnode.h</c:v>
                </c:pt>
                <c:pt idx="25">
                  <c:v>libcomm/common.h</c:v>
                </c:pt>
                <c:pt idx="26">
                  <c:v>libcomm/counter.cpp</c:v>
                </c:pt>
                <c:pt idx="27">
                  <c:v>libcomm/counter.h</c:v>
                </c:pt>
                <c:pt idx="28">
                  <c:v>libcomm/error.h</c:v>
                </c:pt>
                <c:pt idx="29">
                  <c:v>libcomm/libcomm.pro</c:v>
                </c:pt>
                <c:pt idx="30">
                  <c:v>libcomm/log.cpp</c:v>
                </c:pt>
                <c:pt idx="31">
                  <c:v>libcomm/log.h</c:v>
                </c:pt>
                <c:pt idx="32">
                  <c:v>libcomm/propdef.h</c:v>
                </c:pt>
                <c:pt idx="33">
                  <c:v>libcomm/r2rpeer.cpp</c:v>
                </c:pt>
                <c:pt idx="34">
                  <c:v>libcomm/r2rpeer.h</c:v>
                </c:pt>
                <c:pt idx="35">
                  <c:v>libcomm/statem.cpp</c:v>
                </c:pt>
                <c:pt idx="36">
                  <c:v>libcomm/statem.h</c:v>
                </c:pt>
                <c:pt idx="37">
                  <c:v>libcomm/thread.cpp</c:v>
                </c:pt>
                <c:pt idx="38">
                  <c:v>libcomm/thread.h</c:v>
                </c:pt>
                <c:pt idx="39">
                  <c:v>libcomm/tools.cpp</c:v>
                </c:pt>
                <c:pt idx="40">
                  <c:v>libcomm/tools.h</c:v>
                </c:pt>
                <c:pt idx="41">
                  <c:v>libcomm/version.h</c:v>
                </c:pt>
                <c:pt idx="42">
                  <c:v>misc</c:v>
                </c:pt>
                <c:pt idx="43">
                  <c:v>misc/ClearForQPF.sh</c:v>
                </c:pt>
                <c:pt idx="44">
                  <c:v>misc/doc</c:v>
                </c:pt>
                <c:pt idx="45">
                  <c:v>misc/doc/files</c:v>
                </c:pt>
                <c:pt idx="46">
                  <c:v>misc/doc/files/License-txt.html</c:v>
                </c:pt>
                <c:pt idx="47">
                  <c:v>misc/doc/files/synchronizer-c.html</c:v>
                </c:pt>
                <c:pt idx="48">
                  <c:v>misc/doc/files/synchronizer-h.html</c:v>
                </c:pt>
                <c:pt idx="49">
                  <c:v>misc/doc/index</c:v>
                </c:pt>
                <c:pt idx="50">
                  <c:v>misc/doc/index.html</c:v>
                </c:pt>
                <c:pt idx="51">
                  <c:v>misc/doc/index/Files.html</c:v>
                </c:pt>
                <c:pt idx="52">
                  <c:v>misc/doc/index/Functions.html</c:v>
                </c:pt>
                <c:pt idx="53">
                  <c:v>misc/doc/index/General.html</c:v>
                </c:pt>
                <c:pt idx="54">
                  <c:v>misc/doc/index/Types.html</c:v>
                </c:pt>
                <c:pt idx="55">
                  <c:v>misc/doc/javascript</c:v>
                </c:pt>
                <c:pt idx="56">
                  <c:v>misc/doc/javascript/main.js</c:v>
                </c:pt>
                <c:pt idx="57">
                  <c:v>misc/doc/javascript/prettify.js</c:v>
                </c:pt>
                <c:pt idx="58">
                  <c:v>misc/doc/javascript/searchdata.js</c:v>
                </c:pt>
                <c:pt idx="59">
                  <c:v>misc/doc/search</c:v>
                </c:pt>
                <c:pt idx="60">
                  <c:v>misc/doc/search/FilesS.html</c:v>
                </c:pt>
                <c:pt idx="61">
                  <c:v>misc/doc/search/FunctionsI.html</c:v>
                </c:pt>
                <c:pt idx="62">
                  <c:v>misc/doc/search/FunctionsL.html</c:v>
                </c:pt>
                <c:pt idx="63">
                  <c:v>misc/doc/search/FunctionsS.html</c:v>
                </c:pt>
                <c:pt idx="64">
                  <c:v>misc/doc/search/FunctionsT.html</c:v>
                </c:pt>
                <c:pt idx="65">
                  <c:v>misc/doc/search/GeneralC.html</c:v>
                </c:pt>
                <c:pt idx="66">
                  <c:v>misc/doc/search/GeneralD.html</c:v>
                </c:pt>
                <c:pt idx="67">
                  <c:v>misc/doc/search/GeneralE.html</c:v>
                </c:pt>
                <c:pt idx="68">
                  <c:v>misc/doc/search/GeneralG.html</c:v>
                </c:pt>
                <c:pt idx="69">
                  <c:v>misc/doc/search/GeneralI.html</c:v>
                </c:pt>
                <c:pt idx="70">
                  <c:v>misc/doc/search/GeneralL.html</c:v>
                </c:pt>
                <c:pt idx="71">
                  <c:v>misc/doc/search/GeneralP.html</c:v>
                </c:pt>
                <c:pt idx="72">
                  <c:v>misc/doc/search/GeneralR.html</c:v>
                </c:pt>
                <c:pt idx="73">
                  <c:v>misc/doc/search/GeneralS.html</c:v>
                </c:pt>
                <c:pt idx="74">
                  <c:v>misc/doc/search/GeneralT.html</c:v>
                </c:pt>
                <c:pt idx="75">
                  <c:v>misc/doc/search/NoResults.html</c:v>
                </c:pt>
                <c:pt idx="76">
                  <c:v>misc/doc/search/TypesR.html</c:v>
                </c:pt>
                <c:pt idx="77">
                  <c:v>misc/doc/styles</c:v>
                </c:pt>
                <c:pt idx="78">
                  <c:v>misc/doc/styles/main.css</c:v>
                </c:pt>
                <c:pt idx="79">
                  <c:v>misc/env.sh</c:v>
                </c:pt>
                <c:pt idx="80">
                  <c:v>misc/LaunchHTTPServer.sh</c:v>
                </c:pt>
                <c:pt idx="81">
                  <c:v>misc/LaunchUnixFTPServer.sh</c:v>
                </c:pt>
                <c:pt idx="82">
                  <c:v>misc/License.txt</c:v>
                </c:pt>
                <c:pt idx="83">
                  <c:v>misc/prj</c:v>
                </c:pt>
                <c:pt idx="84">
                  <c:v>misc/prj/Data</c:v>
                </c:pt>
                <c:pt idx="85">
                  <c:v>misc/prj/Data/ClassHierarchy.nd</c:v>
                </c:pt>
                <c:pt idx="86">
                  <c:v>misc/prj/Data/ConfigFileInfo.nd</c:v>
                </c:pt>
                <c:pt idx="87">
                  <c:v>misc/prj/Data/FileInfo.nd</c:v>
                </c:pt>
                <c:pt idx="88">
                  <c:v>misc/prj/Data/ImageFileInfo.nd</c:v>
                </c:pt>
                <c:pt idx="89">
                  <c:v>misc/prj/Data/ImageReferenceTable.nd</c:v>
                </c:pt>
                <c:pt idx="90">
                  <c:v>misc/prj/Data/IndexInfo.nd</c:v>
                </c:pt>
                <c:pt idx="91">
                  <c:v>misc/prj/Data/PreviousMenuState.nd</c:v>
                </c:pt>
                <c:pt idx="92">
                  <c:v>misc/prj/Data/PreviousSettings.nd</c:v>
                </c:pt>
                <c:pt idx="93">
                  <c:v>misc/prj/Data/SymbolTable.nd</c:v>
                </c:pt>
                <c:pt idx="94">
                  <c:v>misc/prj/Languages.txt</c:v>
                </c:pt>
                <c:pt idx="95">
                  <c:v>misc/prj/Menu.txt</c:v>
                </c:pt>
                <c:pt idx="96">
                  <c:v>misc/prj/Topics.txt</c:v>
                </c:pt>
                <c:pt idx="97">
                  <c:v>misc/qpf_chlg6_multihost-eucl06+vmu1+vmu2_servers.json</c:v>
                </c:pt>
                <c:pt idx="98">
                  <c:v>misc/qpf_multihost-eucl06+vmu1.json</c:v>
                </c:pt>
                <c:pt idx="99">
                  <c:v>misc/qpf_multihost-eucl06+vmu1+vmu2.json</c:v>
                </c:pt>
                <c:pt idx="100">
                  <c:v>misc/qpf_multihost-eucl06+vmu1+vmu2_servers.json</c:v>
                </c:pt>
                <c:pt idx="101">
                  <c:v>misc/qpf_multihost-eucl06+vmu1+vmu2_storage.json</c:v>
                </c:pt>
                <c:pt idx="102">
                  <c:v>misc/qpf_singlehost.json</c:v>
                </c:pt>
                <c:pt idx="103">
                  <c:v>misc/qpfdb-pgsql-20151002.backup.gz</c:v>
                </c:pt>
                <c:pt idx="104">
                  <c:v>misc/showProcNodeLogs.sh</c:v>
                </c:pt>
                <c:pt idx="105">
                  <c:v>misc/synchronizer.c</c:v>
                </c:pt>
                <c:pt idx="106">
                  <c:v>misc/synchronizer.h</c:v>
                </c:pt>
                <c:pt idx="107">
                  <c:v>misc/unixftp.py</c:v>
                </c:pt>
                <c:pt idx="108">
                  <c:v>qpf</c:v>
                </c:pt>
                <c:pt idx="109">
                  <c:v>QPF.pro</c:v>
                </c:pt>
                <c:pt idx="110">
                  <c:v>QPF.pro.user</c:v>
                </c:pt>
                <c:pt idx="111">
                  <c:v>qpf/CMakeLists.txt</c:v>
                </c:pt>
                <c:pt idx="112">
                  <c:v>qpf/deployer.cpp</c:v>
                </c:pt>
                <c:pt idx="113">
                  <c:v>qpf/deployer.h</c:v>
                </c:pt>
                <c:pt idx="114">
                  <c:v>qpf/main.cpp</c:v>
                </c:pt>
                <c:pt idx="115">
                  <c:v>qpf/qpf.pro</c:v>
                </c:pt>
                <c:pt idx="116">
                  <c:v>qpfgui</c:v>
                </c:pt>
                <c:pt idx="117">
                  <c:v>qpfgui/CMakeLists.txt</c:v>
                </c:pt>
                <c:pt idx="118">
                  <c:v>qpfgui/img/brick.png</c:v>
                </c:pt>
                <c:pt idx="119">
                  <c:v>qpfgui/img/bullet_black.png</c:v>
                </c:pt>
                <c:pt idx="120">
                  <c:v>qpfgui/img/bullet_blue.png</c:v>
                </c:pt>
                <c:pt idx="121">
                  <c:v>qpfgui/img/bullet_green.png</c:v>
                </c:pt>
                <c:pt idx="122">
                  <c:v>qpfgui/img/bullet_orange.png</c:v>
                </c:pt>
                <c:pt idx="123">
                  <c:v>qpfgui/img/bullet_purple.png</c:v>
                </c:pt>
                <c:pt idx="124">
                  <c:v>qpfgui/img/bullet_red.png</c:v>
                </c:pt>
                <c:pt idx="125">
                  <c:v>qpfgui/img/table.png</c:v>
                </c:pt>
                <c:pt idx="126">
                  <c:v>qpfgui/jsontree.qrc</c:v>
                </c:pt>
                <c:pt idx="127">
                  <c:v>qpfgui/mainwindow.cpp</c:v>
                </c:pt>
                <c:pt idx="128">
                  <c:v>qpfgui/mainwindow.h</c:v>
                </c:pt>
                <c:pt idx="129">
                  <c:v>qpfgui/qjsonitem.cpp</c:v>
                </c:pt>
                <c:pt idx="130">
                  <c:v>qpfgui/qjsonitem.h</c:v>
                </c:pt>
                <c:pt idx="131">
                  <c:v>qpfgui/qjsonmodel.cpp</c:v>
                </c:pt>
                <c:pt idx="132">
                  <c:v>qpfgui/qjsonmodel.h</c:v>
                </c:pt>
                <c:pt idx="133">
                  <c:v>qpfgui/qpfgui.pro</c:v>
                </c:pt>
                <c:pt idx="134">
                  <c:v>qpfgui/xmlsyntaxhighlight.cpp</c:v>
                </c:pt>
                <c:pt idx="135">
                  <c:v>qpfgui/xmlsyntaxhighlight.h</c:v>
                </c:pt>
                <c:pt idx="136">
                  <c:v>README.md</c:v>
                </c:pt>
                <c:pt idx="137">
                  <c:v>run</c:v>
                </c:pt>
                <c:pt idx="138">
                  <c:v>run/Dockerfile</c:v>
                </c:pt>
                <c:pt idx="139">
                  <c:v>run/qpfdb.sql</c:v>
                </c:pt>
                <c:pt idx="140">
                  <c:v>run/QPFHMI.conf</c:v>
                </c:pt>
                <c:pt idx="141">
                  <c:v>run/QPF-workarea.tgz</c:v>
                </c:pt>
                <c:pt idx="142">
                  <c:v>scripts</c:v>
                </c:pt>
                <c:pt idx="143">
                  <c:v>scripts/BuildQPF.sh</c:v>
                </c:pt>
                <c:pt idx="144">
                  <c:v>scripts/CreateDockerContainer.sh</c:v>
                </c:pt>
                <c:pt idx="145">
                  <c:v>scripts/docker_start.sh</c:v>
                </c:pt>
                <c:pt idx="146">
                  <c:v>scripts/InstallCOTS.sh</c:v>
                </c:pt>
                <c:pt idx="147">
                  <c:v>scripts/pgsql_initdb.sh</c:v>
                </c:pt>
                <c:pt idx="148">
                  <c:v>scripts/pgsql_start_server.sh</c:v>
                </c:pt>
                <c:pt idx="149">
                  <c:v>scripts/RunQPF.sh</c:v>
                </c:pt>
                <c:pt idx="150">
                  <c:v>scripts/RunQPFHMI.sh</c:v>
                </c:pt>
                <c:pt idx="151">
                  <c:v>scripts/ssh-connect.sh</c:v>
                </c:pt>
                <c:pt idx="152">
                  <c:v>sdc</c:v>
                </c:pt>
                <c:pt idx="153">
                  <c:v>sdc/array.cpp</c:v>
                </c:pt>
                <c:pt idx="154">
                  <c:v>sdc/array.h</c:v>
                </c:pt>
                <c:pt idx="155">
                  <c:v>sdc/CMakeLists.txt</c:v>
                </c:pt>
                <c:pt idx="156">
                  <c:v>sdc/dict.cpp</c:v>
                </c:pt>
                <c:pt idx="157">
                  <c:v>sdc/dict.h</c:v>
                </c:pt>
                <c:pt idx="158">
                  <c:v>sdc/sdc.h</c:v>
                </c:pt>
                <c:pt idx="159">
                  <c:v>sdc/sdc.pro</c:v>
                </c:pt>
                <c:pt idx="160">
                  <c:v>sdc/value.cpp</c:v>
                </c:pt>
                <c:pt idx="161">
                  <c:v>sdc/value.h</c:v>
                </c:pt>
                <c:pt idx="162">
                  <c:v>sdc/valueio.h</c:v>
                </c:pt>
                <c:pt idx="163">
                  <c:v>sdc/valueiojsoncpp.cpp</c:v>
                </c:pt>
                <c:pt idx="164">
                  <c:v>sdc/valueiojsoncpp.h</c:v>
                </c:pt>
                <c:pt idx="165">
                  <c:v>src</c:v>
                </c:pt>
                <c:pt idx="166">
                  <c:v>src/alert.cpp</c:v>
                </c:pt>
                <c:pt idx="167">
                  <c:v>src/alert.h</c:v>
                </c:pt>
                <c:pt idx="168">
                  <c:v>src/cfg.h</c:v>
                </c:pt>
                <c:pt idx="169">
                  <c:v>src/cfginfo.cpp</c:v>
                </c:pt>
                <c:pt idx="170">
                  <c:v>src/cfginfo.h</c:v>
                </c:pt>
                <c:pt idx="171">
                  <c:v>src/CMakeLists.txt</c:v>
                </c:pt>
                <c:pt idx="172">
                  <c:v>src/common.h</c:v>
                </c:pt>
                <c:pt idx="173">
                  <c:v>src/component.cpp</c:v>
                </c:pt>
                <c:pt idx="174">
                  <c:v>src/component.h</c:v>
                </c:pt>
                <c:pt idx="175">
                  <c:v>src/config.cpp</c:v>
                </c:pt>
                <c:pt idx="176">
                  <c:v>src/config.h</c:v>
                </c:pt>
                <c:pt idx="177">
                  <c:v>src/datamng.cpp</c:v>
                </c:pt>
                <c:pt idx="178">
                  <c:v>src/datamng.h</c:v>
                </c:pt>
                <c:pt idx="179">
                  <c:v>src/datatypes.cpp</c:v>
                </c:pt>
                <c:pt idx="180">
                  <c:v>src/datatypes.h</c:v>
                </c:pt>
                <c:pt idx="181">
                  <c:v>src/dbg.cpp</c:v>
                </c:pt>
                <c:pt idx="182">
                  <c:v>src/dbg.h</c:v>
                </c:pt>
                <c:pt idx="183">
                  <c:v>src/dbhdl.h</c:v>
                </c:pt>
                <c:pt idx="184">
                  <c:v>src/dbhdlpostgre.cpp</c:v>
                </c:pt>
                <c:pt idx="185">
                  <c:v>src/dbhdlpostgre.h</c:v>
                </c:pt>
                <c:pt idx="186">
                  <c:v>src/dwatcher.cpp</c:v>
                </c:pt>
                <c:pt idx="187">
                  <c:v>src/dwatcher.h</c:v>
                </c:pt>
                <c:pt idx="188">
                  <c:v>src/error.h</c:v>
                </c:pt>
                <c:pt idx="189">
                  <c:v>src/evtmng.cpp</c:v>
                </c:pt>
                <c:pt idx="190">
                  <c:v>src/evtmng.h</c:v>
                </c:pt>
                <c:pt idx="191">
                  <c:v>src/except.cpp</c:v>
                </c:pt>
                <c:pt idx="192">
                  <c:v>src/except.h</c:v>
                </c:pt>
                <c:pt idx="193">
                  <c:v>src/filenamespec.cpp</c:v>
                </c:pt>
                <c:pt idx="194">
                  <c:v>src/filenamespec.h</c:v>
                </c:pt>
                <c:pt idx="195">
                  <c:v>src/filetransfer.cpp</c:v>
                </c:pt>
                <c:pt idx="196">
                  <c:v>src/filetransfer.h</c:v>
                </c:pt>
                <c:pt idx="197">
                  <c:v>src/logmng.cpp</c:v>
                </c:pt>
                <c:pt idx="198">
                  <c:v>src/logmng.h</c:v>
                </c:pt>
                <c:pt idx="199">
                  <c:v>src/main-alert.cpp</c:v>
                </c:pt>
                <c:pt idx="200">
                  <c:v>src/msgtypes.h</c:v>
                </c:pt>
                <c:pt idx="201">
                  <c:v>src/procelem.cpp</c:v>
                </c:pt>
                <c:pt idx="202">
                  <c:v>src/procelem.h</c:v>
                </c:pt>
                <c:pt idx="203">
                  <c:v>src/propdef.h</c:v>
                </c:pt>
                <c:pt idx="204">
                  <c:v>src/src.pro</c:v>
                </c:pt>
                <c:pt idx="205">
                  <c:v>src/str.cpp</c:v>
                </c:pt>
                <c:pt idx="206">
                  <c:v>src/str.h</c:v>
                </c:pt>
                <c:pt idx="207">
                  <c:v>src/taskagent.cpp</c:v>
                </c:pt>
                <c:pt idx="208">
                  <c:v>src/taskagent.h</c:v>
                </c:pt>
                <c:pt idx="209">
                  <c:v>src/taskmng.cpp</c:v>
                </c:pt>
                <c:pt idx="210">
                  <c:v>src/taskmng.h</c:v>
                </c:pt>
                <c:pt idx="211">
                  <c:v>src/taskorc.cpp</c:v>
                </c:pt>
                <c:pt idx="212">
                  <c:v>src/taskorc.h</c:v>
                </c:pt>
                <c:pt idx="213">
                  <c:v>src/urlhdl.cpp</c:v>
                </c:pt>
                <c:pt idx="214">
                  <c:v>src/urlhdl.h</c:v>
                </c:pt>
                <c:pt idx="215">
                  <c:v>src/uuid.cpp</c:v>
                </c:pt>
                <c:pt idx="216">
                  <c:v>src/uuid.h</c:v>
                </c:pt>
                <c:pt idx="217">
                  <c:v>src/version.h</c:v>
                </c:pt>
                <c:pt idx="218">
                  <c:v>VERSION</c:v>
                </c:pt>
              </c:strCache>
            </c:strRef>
          </c:cat>
          <c:val>
            <c:numRef>
              <c:f>'FILE-VERSIONS'!$F$3:$F$221</c:f>
              <c:numCache>
                <c:formatCode>General</c:formatCode>
                <c:ptCount val="219"/>
                <c:pt idx="0">
                  <c:v>18.954210168397452</c:v>
                </c:pt>
                <c:pt idx="1">
                  <c:v>18.954210168397452</c:v>
                </c:pt>
                <c:pt idx="2">
                  <c:v>18.954210168397452</c:v>
                </c:pt>
                <c:pt idx="3">
                  <c:v>18.954210168397452</c:v>
                </c:pt>
                <c:pt idx="4">
                  <c:v>18.954210168397452</c:v>
                </c:pt>
                <c:pt idx="5">
                  <c:v>18.954210168397452</c:v>
                </c:pt>
                <c:pt idx="6">
                  <c:v>18.954210168397452</c:v>
                </c:pt>
                <c:pt idx="7">
                  <c:v>18.954210168397452</c:v>
                </c:pt>
                <c:pt idx="8">
                  <c:v>18.954210168397452</c:v>
                </c:pt>
                <c:pt idx="9">
                  <c:v>18.954210168397452</c:v>
                </c:pt>
                <c:pt idx="10">
                  <c:v>18.954210168397452</c:v>
                </c:pt>
                <c:pt idx="11">
                  <c:v>18.954210168397452</c:v>
                </c:pt>
                <c:pt idx="12">
                  <c:v>18.954210168397452</c:v>
                </c:pt>
                <c:pt idx="13">
                  <c:v>18.954210168397452</c:v>
                </c:pt>
                <c:pt idx="14">
                  <c:v>18.954210168397452</c:v>
                </c:pt>
                <c:pt idx="15">
                  <c:v>18.954210168397452</c:v>
                </c:pt>
                <c:pt idx="16">
                  <c:v>18.954210168397452</c:v>
                </c:pt>
                <c:pt idx="17">
                  <c:v>18.954210168397452</c:v>
                </c:pt>
                <c:pt idx="18">
                  <c:v>18.954210168397452</c:v>
                </c:pt>
                <c:pt idx="19">
                  <c:v>18.954210168397452</c:v>
                </c:pt>
                <c:pt idx="20">
                  <c:v>18.954210168397452</c:v>
                </c:pt>
                <c:pt idx="21">
                  <c:v>18.954210168397452</c:v>
                </c:pt>
                <c:pt idx="22">
                  <c:v>18.954210168397452</c:v>
                </c:pt>
                <c:pt idx="23">
                  <c:v>18.954210168397452</c:v>
                </c:pt>
                <c:pt idx="24">
                  <c:v>18.954210168397452</c:v>
                </c:pt>
                <c:pt idx="25">
                  <c:v>18.954210168397452</c:v>
                </c:pt>
                <c:pt idx="26">
                  <c:v>18.954210168397452</c:v>
                </c:pt>
                <c:pt idx="27">
                  <c:v>18.954210168397452</c:v>
                </c:pt>
                <c:pt idx="28">
                  <c:v>18.954210168397452</c:v>
                </c:pt>
                <c:pt idx="29">
                  <c:v>18.954210168397452</c:v>
                </c:pt>
                <c:pt idx="30">
                  <c:v>18.954210168397452</c:v>
                </c:pt>
                <c:pt idx="31">
                  <c:v>18.954210168397452</c:v>
                </c:pt>
                <c:pt idx="32">
                  <c:v>18.954210168397452</c:v>
                </c:pt>
                <c:pt idx="33">
                  <c:v>18.954210168397452</c:v>
                </c:pt>
                <c:pt idx="34">
                  <c:v>18.954210168397452</c:v>
                </c:pt>
                <c:pt idx="35">
                  <c:v>18.954210168397452</c:v>
                </c:pt>
                <c:pt idx="36">
                  <c:v>18.954210168397452</c:v>
                </c:pt>
                <c:pt idx="37">
                  <c:v>18.954210168397452</c:v>
                </c:pt>
                <c:pt idx="38">
                  <c:v>18.954210168397452</c:v>
                </c:pt>
                <c:pt idx="39">
                  <c:v>18.954210168397452</c:v>
                </c:pt>
                <c:pt idx="40">
                  <c:v>18.954210168397452</c:v>
                </c:pt>
                <c:pt idx="41">
                  <c:v>18.954210168397452</c:v>
                </c:pt>
                <c:pt idx="42">
                  <c:v>18.954210168397452</c:v>
                </c:pt>
                <c:pt idx="43">
                  <c:v>18.954210168397452</c:v>
                </c:pt>
                <c:pt idx="44">
                  <c:v>18.954210168397452</c:v>
                </c:pt>
                <c:pt idx="45">
                  <c:v>18.954210168397452</c:v>
                </c:pt>
                <c:pt idx="46">
                  <c:v>18.954210168397452</c:v>
                </c:pt>
                <c:pt idx="47">
                  <c:v>18.954210168397452</c:v>
                </c:pt>
                <c:pt idx="48">
                  <c:v>18.954210168397452</c:v>
                </c:pt>
                <c:pt idx="49">
                  <c:v>18.954210168397452</c:v>
                </c:pt>
                <c:pt idx="50">
                  <c:v>18.954210168397452</c:v>
                </c:pt>
                <c:pt idx="51">
                  <c:v>18.954210168397452</c:v>
                </c:pt>
                <c:pt idx="52">
                  <c:v>18.954210168397452</c:v>
                </c:pt>
                <c:pt idx="53">
                  <c:v>18.954210168397452</c:v>
                </c:pt>
                <c:pt idx="54">
                  <c:v>18.954210168397452</c:v>
                </c:pt>
                <c:pt idx="55">
                  <c:v>18.954210168397452</c:v>
                </c:pt>
                <c:pt idx="56">
                  <c:v>18.954210168397452</c:v>
                </c:pt>
                <c:pt idx="57">
                  <c:v>18.954210168397452</c:v>
                </c:pt>
                <c:pt idx="58">
                  <c:v>18.954210168397452</c:v>
                </c:pt>
                <c:pt idx="59">
                  <c:v>18.954210168397452</c:v>
                </c:pt>
                <c:pt idx="60">
                  <c:v>18.954210168397452</c:v>
                </c:pt>
                <c:pt idx="61">
                  <c:v>18.954210168397452</c:v>
                </c:pt>
                <c:pt idx="62">
                  <c:v>18.954210168397452</c:v>
                </c:pt>
                <c:pt idx="63">
                  <c:v>18.954210168397452</c:v>
                </c:pt>
                <c:pt idx="64">
                  <c:v>18.954210168397452</c:v>
                </c:pt>
                <c:pt idx="65">
                  <c:v>18.954210168397452</c:v>
                </c:pt>
                <c:pt idx="66">
                  <c:v>18.954210168397452</c:v>
                </c:pt>
                <c:pt idx="67">
                  <c:v>18.954210168397452</c:v>
                </c:pt>
                <c:pt idx="68">
                  <c:v>18.954210168397452</c:v>
                </c:pt>
                <c:pt idx="69">
                  <c:v>18.954210168397452</c:v>
                </c:pt>
                <c:pt idx="70">
                  <c:v>18.954210168397452</c:v>
                </c:pt>
                <c:pt idx="71">
                  <c:v>18.954210168397452</c:v>
                </c:pt>
                <c:pt idx="72">
                  <c:v>18.954210168397452</c:v>
                </c:pt>
                <c:pt idx="73">
                  <c:v>18.954210168397452</c:v>
                </c:pt>
                <c:pt idx="74">
                  <c:v>18.954210168397452</c:v>
                </c:pt>
                <c:pt idx="75">
                  <c:v>18.954210168397452</c:v>
                </c:pt>
                <c:pt idx="76">
                  <c:v>18.954210168397452</c:v>
                </c:pt>
                <c:pt idx="77">
                  <c:v>18.954210168397452</c:v>
                </c:pt>
                <c:pt idx="78">
                  <c:v>18.954210168397452</c:v>
                </c:pt>
                <c:pt idx="79">
                  <c:v>18.954210168397452</c:v>
                </c:pt>
                <c:pt idx="80">
                  <c:v>18.954210168397452</c:v>
                </c:pt>
                <c:pt idx="81">
                  <c:v>18.954210168397452</c:v>
                </c:pt>
                <c:pt idx="82">
                  <c:v>18.954210168397452</c:v>
                </c:pt>
                <c:pt idx="83">
                  <c:v>18.954210168397452</c:v>
                </c:pt>
                <c:pt idx="84">
                  <c:v>18.954210168397452</c:v>
                </c:pt>
                <c:pt idx="85">
                  <c:v>18.954210168397452</c:v>
                </c:pt>
                <c:pt idx="86">
                  <c:v>18.954210168397452</c:v>
                </c:pt>
                <c:pt idx="87">
                  <c:v>18.954210168397452</c:v>
                </c:pt>
                <c:pt idx="88">
                  <c:v>18.954210168397452</c:v>
                </c:pt>
                <c:pt idx="89">
                  <c:v>18.954210168397452</c:v>
                </c:pt>
                <c:pt idx="90">
                  <c:v>18.954210168397452</c:v>
                </c:pt>
                <c:pt idx="91">
                  <c:v>18.954210168397452</c:v>
                </c:pt>
                <c:pt idx="92">
                  <c:v>18.954210168397452</c:v>
                </c:pt>
                <c:pt idx="93">
                  <c:v>18.954210168397452</c:v>
                </c:pt>
                <c:pt idx="94">
                  <c:v>18.954210168397452</c:v>
                </c:pt>
                <c:pt idx="95">
                  <c:v>18.954210168397452</c:v>
                </c:pt>
                <c:pt idx="96">
                  <c:v>18.954210168397452</c:v>
                </c:pt>
                <c:pt idx="97">
                  <c:v>18.954210168397452</c:v>
                </c:pt>
                <c:pt idx="98">
                  <c:v>18.954210168397452</c:v>
                </c:pt>
                <c:pt idx="99">
                  <c:v>18.954210168397452</c:v>
                </c:pt>
                <c:pt idx="100">
                  <c:v>18.954210168397452</c:v>
                </c:pt>
                <c:pt idx="101">
                  <c:v>18.954210168397452</c:v>
                </c:pt>
                <c:pt idx="102">
                  <c:v>18.954210168397452</c:v>
                </c:pt>
                <c:pt idx="103">
                  <c:v>18.954210168397452</c:v>
                </c:pt>
                <c:pt idx="104">
                  <c:v>18.954210168397452</c:v>
                </c:pt>
                <c:pt idx="105">
                  <c:v>18.954210168397452</c:v>
                </c:pt>
                <c:pt idx="106">
                  <c:v>18.954210168397452</c:v>
                </c:pt>
                <c:pt idx="107">
                  <c:v>18.954210168397452</c:v>
                </c:pt>
                <c:pt idx="108">
                  <c:v>18.954210168397452</c:v>
                </c:pt>
                <c:pt idx="109">
                  <c:v>18.954210168397452</c:v>
                </c:pt>
                <c:pt idx="110">
                  <c:v>18.954210168397452</c:v>
                </c:pt>
                <c:pt idx="111">
                  <c:v>18.954210168397452</c:v>
                </c:pt>
                <c:pt idx="112">
                  <c:v>18.954210168397452</c:v>
                </c:pt>
                <c:pt idx="113">
                  <c:v>18.954210168397452</c:v>
                </c:pt>
                <c:pt idx="114">
                  <c:v>18.954210168397452</c:v>
                </c:pt>
                <c:pt idx="115">
                  <c:v>18.954210168397452</c:v>
                </c:pt>
                <c:pt idx="116">
                  <c:v>18.954210168397452</c:v>
                </c:pt>
                <c:pt idx="117">
                  <c:v>18.954210168397452</c:v>
                </c:pt>
                <c:pt idx="118">
                  <c:v>18.954210168397452</c:v>
                </c:pt>
                <c:pt idx="119">
                  <c:v>18.954210168397452</c:v>
                </c:pt>
                <c:pt idx="120">
                  <c:v>18.954210168397452</c:v>
                </c:pt>
                <c:pt idx="121">
                  <c:v>18.954210168397452</c:v>
                </c:pt>
                <c:pt idx="122">
                  <c:v>18.954210168397452</c:v>
                </c:pt>
                <c:pt idx="123">
                  <c:v>18.954210168397452</c:v>
                </c:pt>
                <c:pt idx="124">
                  <c:v>18.954210168397452</c:v>
                </c:pt>
                <c:pt idx="125">
                  <c:v>18.954210168397452</c:v>
                </c:pt>
                <c:pt idx="126">
                  <c:v>18.954210168397452</c:v>
                </c:pt>
                <c:pt idx="127">
                  <c:v>18.954210168397452</c:v>
                </c:pt>
                <c:pt idx="128">
                  <c:v>18.954210168397452</c:v>
                </c:pt>
                <c:pt idx="129">
                  <c:v>18.954210168397452</c:v>
                </c:pt>
                <c:pt idx="130">
                  <c:v>18.954210168397452</c:v>
                </c:pt>
                <c:pt idx="131">
                  <c:v>18.954210168397452</c:v>
                </c:pt>
                <c:pt idx="132">
                  <c:v>18.954210168397452</c:v>
                </c:pt>
                <c:pt idx="133">
                  <c:v>18.954210168397452</c:v>
                </c:pt>
                <c:pt idx="134">
                  <c:v>18.954210168397452</c:v>
                </c:pt>
                <c:pt idx="135">
                  <c:v>18.954210168397452</c:v>
                </c:pt>
                <c:pt idx="136">
                  <c:v>18.954210168397452</c:v>
                </c:pt>
                <c:pt idx="137">
                  <c:v>18.954210168397452</c:v>
                </c:pt>
                <c:pt idx="138">
                  <c:v>18.954210168397452</c:v>
                </c:pt>
                <c:pt idx="139">
                  <c:v>18.954210168397452</c:v>
                </c:pt>
                <c:pt idx="140">
                  <c:v>18.954210168397452</c:v>
                </c:pt>
                <c:pt idx="141">
                  <c:v>18.954210168397452</c:v>
                </c:pt>
                <c:pt idx="142">
                  <c:v>18.954210168397452</c:v>
                </c:pt>
                <c:pt idx="143">
                  <c:v>18.954210168397452</c:v>
                </c:pt>
                <c:pt idx="144">
                  <c:v>18.954210168397452</c:v>
                </c:pt>
                <c:pt idx="145">
                  <c:v>18.954210168397452</c:v>
                </c:pt>
                <c:pt idx="146">
                  <c:v>18.954210168397452</c:v>
                </c:pt>
                <c:pt idx="147">
                  <c:v>18.954210168397452</c:v>
                </c:pt>
                <c:pt idx="148">
                  <c:v>18.954210168397452</c:v>
                </c:pt>
                <c:pt idx="149">
                  <c:v>18.954210168397452</c:v>
                </c:pt>
                <c:pt idx="150">
                  <c:v>18.954210168397452</c:v>
                </c:pt>
                <c:pt idx="151">
                  <c:v>18.954210168397452</c:v>
                </c:pt>
                <c:pt idx="152">
                  <c:v>18.954210168397452</c:v>
                </c:pt>
                <c:pt idx="153">
                  <c:v>18.954210168397452</c:v>
                </c:pt>
                <c:pt idx="154">
                  <c:v>18.954210168397452</c:v>
                </c:pt>
                <c:pt idx="155">
                  <c:v>18.954210168397452</c:v>
                </c:pt>
                <c:pt idx="156">
                  <c:v>18.954210168397452</c:v>
                </c:pt>
                <c:pt idx="157">
                  <c:v>18.954210168397452</c:v>
                </c:pt>
                <c:pt idx="158">
                  <c:v>18.954210168397452</c:v>
                </c:pt>
                <c:pt idx="159">
                  <c:v>18.954210168397452</c:v>
                </c:pt>
                <c:pt idx="160">
                  <c:v>18.954210168397452</c:v>
                </c:pt>
                <c:pt idx="161">
                  <c:v>18.954210168397452</c:v>
                </c:pt>
                <c:pt idx="162">
                  <c:v>18.954210168397452</c:v>
                </c:pt>
                <c:pt idx="163">
                  <c:v>18.954210168397452</c:v>
                </c:pt>
                <c:pt idx="164">
                  <c:v>18.954210168397452</c:v>
                </c:pt>
                <c:pt idx="165">
                  <c:v>18.954210168397452</c:v>
                </c:pt>
                <c:pt idx="166">
                  <c:v>18.954210168397452</c:v>
                </c:pt>
                <c:pt idx="167">
                  <c:v>18.954210168397452</c:v>
                </c:pt>
                <c:pt idx="168">
                  <c:v>18.954210168397452</c:v>
                </c:pt>
                <c:pt idx="169">
                  <c:v>18.954210168397452</c:v>
                </c:pt>
                <c:pt idx="170">
                  <c:v>18.954210168397452</c:v>
                </c:pt>
                <c:pt idx="171">
                  <c:v>18.954210168397452</c:v>
                </c:pt>
                <c:pt idx="172">
                  <c:v>18.954210168397452</c:v>
                </c:pt>
                <c:pt idx="173">
                  <c:v>18.954210168397452</c:v>
                </c:pt>
                <c:pt idx="174">
                  <c:v>18.954210168397452</c:v>
                </c:pt>
                <c:pt idx="175">
                  <c:v>18.954210168397452</c:v>
                </c:pt>
                <c:pt idx="176">
                  <c:v>18.954210168397452</c:v>
                </c:pt>
                <c:pt idx="177">
                  <c:v>18.954210168397452</c:v>
                </c:pt>
                <c:pt idx="178">
                  <c:v>18.954210168397452</c:v>
                </c:pt>
                <c:pt idx="179">
                  <c:v>18.954210168397452</c:v>
                </c:pt>
                <c:pt idx="180">
                  <c:v>18.954210168397452</c:v>
                </c:pt>
                <c:pt idx="181">
                  <c:v>18.954210168397452</c:v>
                </c:pt>
                <c:pt idx="182">
                  <c:v>18.954210168397452</c:v>
                </c:pt>
                <c:pt idx="183">
                  <c:v>18.954210168397452</c:v>
                </c:pt>
                <c:pt idx="184">
                  <c:v>18.954210168397452</c:v>
                </c:pt>
                <c:pt idx="185">
                  <c:v>18.954210168397452</c:v>
                </c:pt>
                <c:pt idx="186">
                  <c:v>18.954210168397452</c:v>
                </c:pt>
                <c:pt idx="187">
                  <c:v>18.954210168397452</c:v>
                </c:pt>
                <c:pt idx="188">
                  <c:v>18.954210168397452</c:v>
                </c:pt>
                <c:pt idx="189">
                  <c:v>18.954210168397452</c:v>
                </c:pt>
                <c:pt idx="190">
                  <c:v>18.954210168397452</c:v>
                </c:pt>
                <c:pt idx="191">
                  <c:v>18.954210168397452</c:v>
                </c:pt>
                <c:pt idx="192">
                  <c:v>18.954210168397452</c:v>
                </c:pt>
                <c:pt idx="193">
                  <c:v>18.954210168397452</c:v>
                </c:pt>
                <c:pt idx="194">
                  <c:v>18.954210168397452</c:v>
                </c:pt>
                <c:pt idx="195">
                  <c:v>18.954210168397452</c:v>
                </c:pt>
                <c:pt idx="196">
                  <c:v>18.954210168397452</c:v>
                </c:pt>
                <c:pt idx="197">
                  <c:v>18.954210168397452</c:v>
                </c:pt>
                <c:pt idx="198">
                  <c:v>18.954210168397452</c:v>
                </c:pt>
                <c:pt idx="199">
                  <c:v>18.954210168397452</c:v>
                </c:pt>
                <c:pt idx="200">
                  <c:v>18.954210168397452</c:v>
                </c:pt>
                <c:pt idx="201">
                  <c:v>18.954210168397452</c:v>
                </c:pt>
                <c:pt idx="202">
                  <c:v>18.954210168397452</c:v>
                </c:pt>
                <c:pt idx="203">
                  <c:v>18.954210168397452</c:v>
                </c:pt>
                <c:pt idx="204">
                  <c:v>18.954210168397452</c:v>
                </c:pt>
                <c:pt idx="205">
                  <c:v>18.954210168397452</c:v>
                </c:pt>
                <c:pt idx="206">
                  <c:v>18.954210168397452</c:v>
                </c:pt>
                <c:pt idx="207">
                  <c:v>18.954210168397452</c:v>
                </c:pt>
                <c:pt idx="208">
                  <c:v>18.954210168397452</c:v>
                </c:pt>
                <c:pt idx="209">
                  <c:v>18.954210168397452</c:v>
                </c:pt>
                <c:pt idx="210">
                  <c:v>18.954210168397452</c:v>
                </c:pt>
                <c:pt idx="211">
                  <c:v>18.954210168397452</c:v>
                </c:pt>
                <c:pt idx="212">
                  <c:v>18.954210168397452</c:v>
                </c:pt>
                <c:pt idx="213">
                  <c:v>18.954210168397452</c:v>
                </c:pt>
                <c:pt idx="214">
                  <c:v>18.954210168397452</c:v>
                </c:pt>
                <c:pt idx="215">
                  <c:v>18.954210168397452</c:v>
                </c:pt>
                <c:pt idx="216">
                  <c:v>18.954210168397452</c:v>
                </c:pt>
                <c:pt idx="217">
                  <c:v>18.954210168397452</c:v>
                </c:pt>
                <c:pt idx="218">
                  <c:v>18.954210168397452</c:v>
                </c:pt>
              </c:numCache>
            </c:numRef>
          </c:val>
          <c:smooth val="0"/>
        </c:ser>
        <c:dLbls>
          <c:showLegendKey val="0"/>
          <c:showVal val="0"/>
          <c:showCatName val="0"/>
          <c:showSerName val="0"/>
          <c:showPercent val="0"/>
          <c:showBubbleSize val="0"/>
        </c:dLbls>
        <c:marker val="1"/>
        <c:smooth val="0"/>
        <c:axId val="271476224"/>
        <c:axId val="274785984"/>
      </c:lineChart>
      <c:catAx>
        <c:axId val="271476224"/>
        <c:scaling>
          <c:orientation val="minMax"/>
        </c:scaling>
        <c:delete val="0"/>
        <c:axPos val="b"/>
        <c:majorTickMark val="out"/>
        <c:minorTickMark val="none"/>
        <c:tickLblPos val="nextTo"/>
        <c:txPr>
          <a:bodyPr/>
          <a:lstStyle/>
          <a:p>
            <a:pPr>
              <a:defRPr sz="500"/>
            </a:pPr>
            <a:endParaRPr lang="es-ES"/>
          </a:p>
        </c:txPr>
        <c:crossAx val="274785984"/>
        <c:crosses val="autoZero"/>
        <c:auto val="1"/>
        <c:lblAlgn val="ctr"/>
        <c:lblOffset val="100"/>
        <c:noMultiLvlLbl val="0"/>
      </c:catAx>
      <c:valAx>
        <c:axId val="274785984"/>
        <c:scaling>
          <c:orientation val="minMax"/>
        </c:scaling>
        <c:delete val="0"/>
        <c:axPos val="l"/>
        <c:majorGridlines>
          <c:spPr>
            <a:ln w="3175">
              <a:solidFill>
                <a:schemeClr val="bg1">
                  <a:lumMod val="85000"/>
                </a:schemeClr>
              </a:solidFill>
              <a:prstDash val="sysDot"/>
            </a:ln>
          </c:spPr>
        </c:majorGridlines>
        <c:numFmt formatCode="General" sourceLinked="1"/>
        <c:majorTickMark val="out"/>
        <c:minorTickMark val="none"/>
        <c:tickLblPos val="nextTo"/>
        <c:crossAx val="27147622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NLOC</a:t>
            </a:r>
            <a:r>
              <a:rPr lang="es-ES" baseline="0"/>
              <a:t>/Function</a:t>
            </a:r>
            <a:endParaRPr lang="es-ES"/>
          </a:p>
        </c:rich>
      </c:tx>
      <c:overlay val="0"/>
    </c:title>
    <c:autoTitleDeleted val="0"/>
    <c:plotArea>
      <c:layout>
        <c:manualLayout>
          <c:layoutTarget val="inner"/>
          <c:xMode val="edge"/>
          <c:yMode val="edge"/>
          <c:x val="0.1325483012540099"/>
          <c:y val="0.17001033961663883"/>
          <c:w val="0.752645997375328"/>
          <c:h val="0.60236634057106497"/>
        </c:manualLayout>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'QPF.metrix++.func'!$W$45:$W$60</c:f>
              <c:strCache>
                <c:ptCount val="16"/>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300</c:v>
                </c:pt>
                <c:pt idx="15">
                  <c:v>More</c:v>
                </c:pt>
              </c:strCache>
            </c:strRef>
          </c:cat>
          <c:val>
            <c:numRef>
              <c:f>'QPF.metrix++.func'!$X$45:$X$60</c:f>
              <c:numCache>
                <c:formatCode>General</c:formatCode>
                <c:ptCount val="16"/>
                <c:pt idx="0">
                  <c:v>1046</c:v>
                </c:pt>
                <c:pt idx="1">
                  <c:v>147</c:v>
                </c:pt>
                <c:pt idx="2">
                  <c:v>36</c:v>
                </c:pt>
                <c:pt idx="3">
                  <c:v>13</c:v>
                </c:pt>
                <c:pt idx="4">
                  <c:v>8</c:v>
                </c:pt>
                <c:pt idx="5">
                  <c:v>3</c:v>
                </c:pt>
                <c:pt idx="6">
                  <c:v>2</c:v>
                </c:pt>
                <c:pt idx="7">
                  <c:v>0</c:v>
                </c:pt>
                <c:pt idx="8">
                  <c:v>1</c:v>
                </c:pt>
                <c:pt idx="9">
                  <c:v>0</c:v>
                </c:pt>
                <c:pt idx="10">
                  <c:v>1</c:v>
                </c:pt>
                <c:pt idx="11">
                  <c:v>0</c:v>
                </c:pt>
                <c:pt idx="12">
                  <c:v>0</c:v>
                </c:pt>
                <c:pt idx="13">
                  <c:v>0</c:v>
                </c:pt>
                <c:pt idx="14">
                  <c:v>0</c:v>
                </c:pt>
                <c:pt idx="15">
                  <c:v>0</c:v>
                </c:pt>
              </c:numCache>
            </c:numRef>
          </c:val>
        </c:ser>
        <c:dLbls>
          <c:showLegendKey val="0"/>
          <c:showVal val="0"/>
          <c:showCatName val="0"/>
          <c:showSerName val="0"/>
          <c:showPercent val="0"/>
          <c:showBubbleSize val="0"/>
        </c:dLbls>
        <c:gapWidth val="0"/>
        <c:axId val="194780672"/>
        <c:axId val="268430720"/>
      </c:barChart>
      <c:lineChart>
        <c:grouping val="standard"/>
        <c:varyColors val="0"/>
        <c:ser>
          <c:idx val="1"/>
          <c:order val="1"/>
          <c:tx>
            <c:v>Cumulative %</c:v>
          </c:tx>
          <c:marker>
            <c:symbol val="none"/>
          </c:marker>
          <c:cat>
            <c:strRef>
              <c:f>'QPF.metrix++.func'!$W$45:$W$60</c:f>
              <c:strCache>
                <c:ptCount val="16"/>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300</c:v>
                </c:pt>
                <c:pt idx="15">
                  <c:v>More</c:v>
                </c:pt>
              </c:strCache>
            </c:strRef>
          </c:cat>
          <c:val>
            <c:numRef>
              <c:f>'QPF.metrix++.func'!$Y$45:$Y$60</c:f>
              <c:numCache>
                <c:formatCode>0%</c:formatCode>
                <c:ptCount val="16"/>
                <c:pt idx="0">
                  <c:v>0.83214001591089892</c:v>
                </c:pt>
                <c:pt idx="1">
                  <c:v>0.94908512330946693</c:v>
                </c:pt>
                <c:pt idx="2">
                  <c:v>0.97772474144789179</c:v>
                </c:pt>
                <c:pt idx="3">
                  <c:v>0.9880668257756563</c:v>
                </c:pt>
                <c:pt idx="4">
                  <c:v>0.99443118536197295</c:v>
                </c:pt>
                <c:pt idx="5">
                  <c:v>0.99681782020684173</c:v>
                </c:pt>
                <c:pt idx="6">
                  <c:v>0.99840891010342092</c:v>
                </c:pt>
                <c:pt idx="7">
                  <c:v>0.99840891010342092</c:v>
                </c:pt>
                <c:pt idx="8">
                  <c:v>0.99920445505171052</c:v>
                </c:pt>
                <c:pt idx="9">
                  <c:v>0.99920445505171052</c:v>
                </c:pt>
                <c:pt idx="10">
                  <c:v>1</c:v>
                </c:pt>
                <c:pt idx="11">
                  <c:v>1</c:v>
                </c:pt>
                <c:pt idx="12">
                  <c:v>1</c:v>
                </c:pt>
                <c:pt idx="13">
                  <c:v>1</c:v>
                </c:pt>
                <c:pt idx="14">
                  <c:v>1</c:v>
                </c:pt>
                <c:pt idx="15">
                  <c:v>1</c:v>
                </c:pt>
              </c:numCache>
            </c:numRef>
          </c:val>
          <c:smooth val="0"/>
        </c:ser>
        <c:dLbls>
          <c:showLegendKey val="0"/>
          <c:showVal val="0"/>
          <c:showCatName val="0"/>
          <c:showSerName val="0"/>
          <c:showPercent val="0"/>
          <c:showBubbleSize val="0"/>
        </c:dLbls>
        <c:marker val="1"/>
        <c:smooth val="0"/>
        <c:axId val="194830848"/>
        <c:axId val="268431296"/>
      </c:lineChart>
      <c:catAx>
        <c:axId val="194780672"/>
        <c:scaling>
          <c:orientation val="minMax"/>
        </c:scaling>
        <c:delete val="0"/>
        <c:axPos val="b"/>
        <c:title>
          <c:tx>
            <c:rich>
              <a:bodyPr/>
              <a:lstStyle/>
              <a:p>
                <a:pPr>
                  <a:defRPr/>
                </a:pPr>
                <a:r>
                  <a:rPr lang="es-ES"/>
                  <a:t>Bin</a:t>
                </a:r>
              </a:p>
            </c:rich>
          </c:tx>
          <c:overlay val="0"/>
        </c:title>
        <c:majorTickMark val="out"/>
        <c:minorTickMark val="none"/>
        <c:tickLblPos val="nextTo"/>
        <c:crossAx val="268430720"/>
        <c:crosses val="autoZero"/>
        <c:auto val="1"/>
        <c:lblAlgn val="ctr"/>
        <c:lblOffset val="100"/>
        <c:noMultiLvlLbl val="0"/>
      </c:catAx>
      <c:valAx>
        <c:axId val="268430720"/>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194780672"/>
        <c:crosses val="autoZero"/>
        <c:crossBetween val="between"/>
      </c:valAx>
      <c:valAx>
        <c:axId val="268431296"/>
        <c:scaling>
          <c:orientation val="minMax"/>
        </c:scaling>
        <c:delete val="0"/>
        <c:axPos val="r"/>
        <c:numFmt formatCode="0%" sourceLinked="1"/>
        <c:majorTickMark val="out"/>
        <c:minorTickMark val="none"/>
        <c:tickLblPos val="nextTo"/>
        <c:crossAx val="194830848"/>
        <c:crosses val="max"/>
        <c:crossBetween val="between"/>
      </c:valAx>
      <c:catAx>
        <c:axId val="194830848"/>
        <c:scaling>
          <c:orientation val="minMax"/>
        </c:scaling>
        <c:delete val="1"/>
        <c:axPos val="b"/>
        <c:majorTickMark val="out"/>
        <c:minorTickMark val="none"/>
        <c:tickLblPos val="nextTo"/>
        <c:crossAx val="268431296"/>
        <c:crosses val="autoZero"/>
        <c:auto val="1"/>
        <c:lblAlgn val="ctr"/>
        <c:lblOffset val="100"/>
        <c:noMultiLvlLbl val="0"/>
      </c:catAx>
    </c:plotArea>
    <c:legend>
      <c:legendPos val="r"/>
      <c:layout>
        <c:manualLayout>
          <c:xMode val="edge"/>
          <c:yMode val="edge"/>
          <c:x val="0.57300871245261009"/>
          <c:y val="0.56224067446114689"/>
          <c:w val="0.19782462088072325"/>
          <c:h val="0.1461245526127416"/>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Max. Nesting Level</a:t>
            </a:r>
          </a:p>
        </c:rich>
      </c:tx>
      <c:overlay val="0"/>
    </c:title>
    <c:autoTitleDeleted val="0"/>
    <c:plotArea>
      <c:layout>
        <c:manualLayout>
          <c:layoutTarget val="inner"/>
          <c:xMode val="edge"/>
          <c:yMode val="edge"/>
          <c:x val="0.1325483012540099"/>
          <c:y val="0.16261858572026322"/>
          <c:w val="0.7711645158938466"/>
          <c:h val="0.61965476054623603"/>
        </c:manualLayout>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'QPF.metrix++.func'!$W$26:$W$41</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More</c:v>
                </c:pt>
              </c:strCache>
            </c:strRef>
          </c:cat>
          <c:val>
            <c:numRef>
              <c:f>'QPF.metrix++.func'!$X$26:$X$41</c:f>
              <c:numCache>
                <c:formatCode>General</c:formatCode>
                <c:ptCount val="16"/>
                <c:pt idx="0">
                  <c:v>866</c:v>
                </c:pt>
                <c:pt idx="1">
                  <c:v>241</c:v>
                </c:pt>
                <c:pt idx="2">
                  <c:v>98</c:v>
                </c:pt>
                <c:pt idx="3">
                  <c:v>32</c:v>
                </c:pt>
                <c:pt idx="4">
                  <c:v>11</c:v>
                </c:pt>
                <c:pt idx="5">
                  <c:v>6</c:v>
                </c:pt>
                <c:pt idx="6">
                  <c:v>2</c:v>
                </c:pt>
                <c:pt idx="7">
                  <c:v>1</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0"/>
        <c:axId val="194831872"/>
        <c:axId val="268433024"/>
      </c:barChart>
      <c:lineChart>
        <c:grouping val="standard"/>
        <c:varyColors val="0"/>
        <c:ser>
          <c:idx val="1"/>
          <c:order val="1"/>
          <c:tx>
            <c:v>Cumulative %</c:v>
          </c:tx>
          <c:marker>
            <c:symbol val="none"/>
          </c:marker>
          <c:cat>
            <c:strRef>
              <c:f>'QPF.metrix++.func'!$W$26:$W$41</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More</c:v>
                </c:pt>
              </c:strCache>
            </c:strRef>
          </c:cat>
          <c:val>
            <c:numRef>
              <c:f>'QPF.metrix++.func'!$Y$26:$Y$41</c:f>
              <c:numCache>
                <c:formatCode>0%</c:formatCode>
                <c:ptCount val="16"/>
                <c:pt idx="0">
                  <c:v>0.68894192521877484</c:v>
                </c:pt>
                <c:pt idx="1">
                  <c:v>0.88066825775656321</c:v>
                </c:pt>
                <c:pt idx="2">
                  <c:v>0.95863166268894184</c:v>
                </c:pt>
                <c:pt idx="3">
                  <c:v>0.98408910103420832</c:v>
                </c:pt>
                <c:pt idx="4">
                  <c:v>0.99284009546539365</c:v>
                </c:pt>
                <c:pt idx="5">
                  <c:v>0.9976133651551311</c:v>
                </c:pt>
                <c:pt idx="6">
                  <c:v>0.99920445505171029</c:v>
                </c:pt>
                <c:pt idx="7">
                  <c:v>0.99999999999999989</c:v>
                </c:pt>
                <c:pt idx="8">
                  <c:v>0.99999999999999989</c:v>
                </c:pt>
                <c:pt idx="9">
                  <c:v>0.99999999999999989</c:v>
                </c:pt>
                <c:pt idx="10">
                  <c:v>0.99999999999999989</c:v>
                </c:pt>
                <c:pt idx="11">
                  <c:v>0.99999999999999989</c:v>
                </c:pt>
                <c:pt idx="12">
                  <c:v>0.99999999999999989</c:v>
                </c:pt>
                <c:pt idx="13">
                  <c:v>0.99999999999999989</c:v>
                </c:pt>
                <c:pt idx="14">
                  <c:v>0.99999999999999989</c:v>
                </c:pt>
                <c:pt idx="15">
                  <c:v>0.99999999999999989</c:v>
                </c:pt>
              </c:numCache>
            </c:numRef>
          </c:val>
          <c:smooth val="0"/>
        </c:ser>
        <c:dLbls>
          <c:showLegendKey val="0"/>
          <c:showVal val="0"/>
          <c:showCatName val="0"/>
          <c:showSerName val="0"/>
          <c:showPercent val="0"/>
          <c:showBubbleSize val="0"/>
        </c:dLbls>
        <c:marker val="1"/>
        <c:smooth val="0"/>
        <c:axId val="194832896"/>
        <c:axId val="268433600"/>
      </c:lineChart>
      <c:catAx>
        <c:axId val="194831872"/>
        <c:scaling>
          <c:orientation val="minMax"/>
        </c:scaling>
        <c:delete val="0"/>
        <c:axPos val="b"/>
        <c:title>
          <c:tx>
            <c:rich>
              <a:bodyPr/>
              <a:lstStyle/>
              <a:p>
                <a:pPr>
                  <a:defRPr/>
                </a:pPr>
                <a:r>
                  <a:rPr lang="es-ES"/>
                  <a:t>Bin</a:t>
                </a:r>
              </a:p>
            </c:rich>
          </c:tx>
          <c:overlay val="0"/>
        </c:title>
        <c:majorTickMark val="out"/>
        <c:minorTickMark val="none"/>
        <c:tickLblPos val="nextTo"/>
        <c:crossAx val="268433024"/>
        <c:crosses val="autoZero"/>
        <c:auto val="1"/>
        <c:lblAlgn val="ctr"/>
        <c:lblOffset val="100"/>
        <c:noMultiLvlLbl val="0"/>
      </c:catAx>
      <c:valAx>
        <c:axId val="268433024"/>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194831872"/>
        <c:crosses val="autoZero"/>
        <c:crossBetween val="between"/>
      </c:valAx>
      <c:valAx>
        <c:axId val="268433600"/>
        <c:scaling>
          <c:orientation val="minMax"/>
        </c:scaling>
        <c:delete val="0"/>
        <c:axPos val="r"/>
        <c:numFmt formatCode="0%" sourceLinked="1"/>
        <c:majorTickMark val="out"/>
        <c:minorTickMark val="none"/>
        <c:tickLblPos val="nextTo"/>
        <c:crossAx val="194832896"/>
        <c:crosses val="max"/>
        <c:crossBetween val="between"/>
      </c:valAx>
      <c:catAx>
        <c:axId val="194832896"/>
        <c:scaling>
          <c:orientation val="minMax"/>
        </c:scaling>
        <c:delete val="1"/>
        <c:axPos val="b"/>
        <c:majorTickMark val="out"/>
        <c:minorTickMark val="none"/>
        <c:tickLblPos val="nextTo"/>
        <c:crossAx val="268433600"/>
        <c:crosses val="autoZero"/>
        <c:auto val="1"/>
        <c:lblAlgn val="ctr"/>
        <c:lblOffset val="100"/>
        <c:noMultiLvlLbl val="0"/>
      </c:catAx>
    </c:plotArea>
    <c:legend>
      <c:legendPos val="r"/>
      <c:layout>
        <c:manualLayout>
          <c:xMode val="edge"/>
          <c:yMode val="edge"/>
          <c:x val="0.62624945319335079"/>
          <c:y val="0.54021103883753663"/>
          <c:w val="0.19782462088072325"/>
          <c:h val="0.1397713111947963"/>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McCabe</a:t>
            </a:r>
            <a:r>
              <a:rPr lang="es-ES" baseline="0"/>
              <a:t> Cyclomatic Complexity</a:t>
            </a:r>
            <a:endParaRPr lang="es-ES"/>
          </a:p>
        </c:rich>
      </c:tx>
      <c:overlay val="0"/>
    </c:title>
    <c:autoTitleDeleted val="0"/>
    <c:plotArea>
      <c:layout>
        <c:manualLayout>
          <c:layoutTarget val="inner"/>
          <c:xMode val="edge"/>
          <c:yMode val="edge"/>
          <c:x val="0.1325483012540099"/>
          <c:y val="0.16261858572026322"/>
          <c:w val="0.77810896033829102"/>
          <c:h val="0.65861158659515384"/>
        </c:manualLayout>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'QPF.metrix++.func'!$W$2:$W$22</c:f>
              <c:strCache>
                <c:ptCount val="21"/>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More</c:v>
                </c:pt>
              </c:strCache>
            </c:strRef>
          </c:cat>
          <c:val>
            <c:numRef>
              <c:f>'QPF.metrix++.func'!$X$2:$X$22</c:f>
              <c:numCache>
                <c:formatCode>General</c:formatCode>
                <c:ptCount val="21"/>
                <c:pt idx="0">
                  <c:v>1062</c:v>
                </c:pt>
                <c:pt idx="1">
                  <c:v>71</c:v>
                </c:pt>
                <c:pt idx="2">
                  <c:v>42</c:v>
                </c:pt>
                <c:pt idx="3">
                  <c:v>27</c:v>
                </c:pt>
                <c:pt idx="4">
                  <c:v>13</c:v>
                </c:pt>
                <c:pt idx="5">
                  <c:v>13</c:v>
                </c:pt>
                <c:pt idx="6">
                  <c:v>12</c:v>
                </c:pt>
                <c:pt idx="7">
                  <c:v>4</c:v>
                </c:pt>
                <c:pt idx="8">
                  <c:v>4</c:v>
                </c:pt>
                <c:pt idx="9">
                  <c:v>1</c:v>
                </c:pt>
                <c:pt idx="10">
                  <c:v>1</c:v>
                </c:pt>
                <c:pt idx="11">
                  <c:v>2</c:v>
                </c:pt>
                <c:pt idx="12">
                  <c:v>2</c:v>
                </c:pt>
                <c:pt idx="13">
                  <c:v>0</c:v>
                </c:pt>
                <c:pt idx="14">
                  <c:v>1</c:v>
                </c:pt>
                <c:pt idx="15">
                  <c:v>0</c:v>
                </c:pt>
                <c:pt idx="16">
                  <c:v>0</c:v>
                </c:pt>
                <c:pt idx="17">
                  <c:v>2</c:v>
                </c:pt>
                <c:pt idx="18">
                  <c:v>0</c:v>
                </c:pt>
                <c:pt idx="19">
                  <c:v>0</c:v>
                </c:pt>
                <c:pt idx="20">
                  <c:v>0</c:v>
                </c:pt>
              </c:numCache>
            </c:numRef>
          </c:val>
        </c:ser>
        <c:dLbls>
          <c:showLegendKey val="0"/>
          <c:showVal val="0"/>
          <c:showCatName val="0"/>
          <c:showSerName val="0"/>
          <c:showPercent val="0"/>
          <c:showBubbleSize val="0"/>
        </c:dLbls>
        <c:gapWidth val="0"/>
        <c:axId val="194833408"/>
        <c:axId val="268434176"/>
      </c:barChart>
      <c:lineChart>
        <c:grouping val="standard"/>
        <c:varyColors val="0"/>
        <c:ser>
          <c:idx val="1"/>
          <c:order val="1"/>
          <c:tx>
            <c:v>Cumulative %</c:v>
          </c:tx>
          <c:marker>
            <c:symbol val="none"/>
          </c:marker>
          <c:cat>
            <c:strRef>
              <c:f>'QPF.metrix++.func'!$W$2:$W$22</c:f>
              <c:strCache>
                <c:ptCount val="21"/>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More</c:v>
                </c:pt>
              </c:strCache>
            </c:strRef>
          </c:cat>
          <c:val>
            <c:numRef>
              <c:f>'QPF.metrix++.func'!$Y$2:$Y$22</c:f>
              <c:numCache>
                <c:formatCode>0%</c:formatCode>
                <c:ptCount val="21"/>
                <c:pt idx="0">
                  <c:v>0.84486873508353222</c:v>
                </c:pt>
                <c:pt idx="1">
                  <c:v>0.90135242641209223</c:v>
                </c:pt>
                <c:pt idx="2">
                  <c:v>0.93476531424025455</c:v>
                </c:pt>
                <c:pt idx="3">
                  <c:v>0.95624502784407317</c:v>
                </c:pt>
                <c:pt idx="4">
                  <c:v>0.96658711217183768</c:v>
                </c:pt>
                <c:pt idx="5">
                  <c:v>0.97692919649960219</c:v>
                </c:pt>
                <c:pt idx="6">
                  <c:v>0.98647573587907711</c:v>
                </c:pt>
                <c:pt idx="7">
                  <c:v>0.98965791567223538</c:v>
                </c:pt>
                <c:pt idx="8">
                  <c:v>0.99284009546539365</c:v>
                </c:pt>
                <c:pt idx="9">
                  <c:v>0.99363564041368324</c:v>
                </c:pt>
                <c:pt idx="10">
                  <c:v>0.99443118536197284</c:v>
                </c:pt>
                <c:pt idx="11">
                  <c:v>0.99602227525855203</c:v>
                </c:pt>
                <c:pt idx="12">
                  <c:v>0.99761336515513122</c:v>
                </c:pt>
                <c:pt idx="13">
                  <c:v>0.99761336515513122</c:v>
                </c:pt>
                <c:pt idx="14">
                  <c:v>0.99840891010342081</c:v>
                </c:pt>
                <c:pt idx="15">
                  <c:v>0.99840891010342081</c:v>
                </c:pt>
                <c:pt idx="16">
                  <c:v>0.99840891010342081</c:v>
                </c:pt>
                <c:pt idx="17">
                  <c:v>1</c:v>
                </c:pt>
                <c:pt idx="18">
                  <c:v>1</c:v>
                </c:pt>
                <c:pt idx="19">
                  <c:v>1</c:v>
                </c:pt>
                <c:pt idx="20">
                  <c:v>1</c:v>
                </c:pt>
              </c:numCache>
            </c:numRef>
          </c:val>
          <c:smooth val="0"/>
        </c:ser>
        <c:dLbls>
          <c:showLegendKey val="0"/>
          <c:showVal val="0"/>
          <c:showCatName val="0"/>
          <c:showSerName val="0"/>
          <c:showPercent val="0"/>
          <c:showBubbleSize val="0"/>
        </c:dLbls>
        <c:marker val="1"/>
        <c:smooth val="0"/>
        <c:axId val="204674048"/>
        <c:axId val="194683456"/>
      </c:lineChart>
      <c:catAx>
        <c:axId val="194833408"/>
        <c:scaling>
          <c:orientation val="minMax"/>
        </c:scaling>
        <c:delete val="0"/>
        <c:axPos val="b"/>
        <c:title>
          <c:tx>
            <c:rich>
              <a:bodyPr/>
              <a:lstStyle/>
              <a:p>
                <a:pPr>
                  <a:defRPr/>
                </a:pPr>
                <a:r>
                  <a:rPr lang="es-ES"/>
                  <a:t>Bin</a:t>
                </a:r>
              </a:p>
            </c:rich>
          </c:tx>
          <c:overlay val="0"/>
        </c:title>
        <c:majorTickMark val="out"/>
        <c:minorTickMark val="none"/>
        <c:tickLblPos val="nextTo"/>
        <c:crossAx val="268434176"/>
        <c:crosses val="autoZero"/>
        <c:auto val="1"/>
        <c:lblAlgn val="ctr"/>
        <c:lblOffset val="100"/>
        <c:noMultiLvlLbl val="0"/>
      </c:catAx>
      <c:valAx>
        <c:axId val="268434176"/>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194833408"/>
        <c:crosses val="autoZero"/>
        <c:crossBetween val="between"/>
      </c:valAx>
      <c:valAx>
        <c:axId val="194683456"/>
        <c:scaling>
          <c:orientation val="minMax"/>
        </c:scaling>
        <c:delete val="0"/>
        <c:axPos val="r"/>
        <c:numFmt formatCode="0%" sourceLinked="1"/>
        <c:majorTickMark val="out"/>
        <c:minorTickMark val="none"/>
        <c:tickLblPos val="nextTo"/>
        <c:crossAx val="204674048"/>
        <c:crosses val="max"/>
        <c:crossBetween val="between"/>
      </c:valAx>
      <c:catAx>
        <c:axId val="204674048"/>
        <c:scaling>
          <c:orientation val="minMax"/>
        </c:scaling>
        <c:delete val="1"/>
        <c:axPos val="b"/>
        <c:majorTickMark val="out"/>
        <c:minorTickMark val="none"/>
        <c:tickLblPos val="nextTo"/>
        <c:crossAx val="194683456"/>
        <c:crosses val="autoZero"/>
        <c:auto val="1"/>
        <c:lblAlgn val="ctr"/>
        <c:lblOffset val="100"/>
        <c:noMultiLvlLbl val="0"/>
      </c:catAx>
    </c:plotArea>
    <c:legend>
      <c:legendPos val="r"/>
      <c:layout>
        <c:manualLayout>
          <c:xMode val="edge"/>
          <c:yMode val="edge"/>
          <c:x val="0.56837908282298044"/>
          <c:y val="0.57112891323367199"/>
          <c:w val="0.19782462088072325"/>
          <c:h val="0.1397713111947963"/>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McCabe Cyclomatic Complexity per Function</a:t>
            </a:r>
          </a:p>
        </c:rich>
      </c:tx>
      <c:overlay val="0"/>
    </c:title>
    <c:autoTitleDeleted val="0"/>
    <c:plotArea>
      <c:layout>
        <c:manualLayout>
          <c:layoutTarget val="inner"/>
          <c:xMode val="edge"/>
          <c:yMode val="edge"/>
          <c:x val="9.8846337389644476E-2"/>
          <c:y val="0.12582474809696406"/>
          <c:w val="0.79649248389405869"/>
          <c:h val="0.72999922628719027"/>
        </c:manualLayout>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pmccabe!$L$9:$L$29</c:f>
              <c:strCache>
                <c:ptCount val="21"/>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More</c:v>
                </c:pt>
              </c:strCache>
            </c:strRef>
          </c:cat>
          <c:val>
            <c:numRef>
              <c:f>pmccabe!$M$9:$M$29</c:f>
              <c:numCache>
                <c:formatCode>General</c:formatCode>
                <c:ptCount val="21"/>
                <c:pt idx="0">
                  <c:v>769</c:v>
                </c:pt>
                <c:pt idx="1">
                  <c:v>111</c:v>
                </c:pt>
                <c:pt idx="2">
                  <c:v>30</c:v>
                </c:pt>
                <c:pt idx="3">
                  <c:v>18</c:v>
                </c:pt>
                <c:pt idx="4">
                  <c:v>16</c:v>
                </c:pt>
                <c:pt idx="5">
                  <c:v>9</c:v>
                </c:pt>
                <c:pt idx="6">
                  <c:v>2</c:v>
                </c:pt>
                <c:pt idx="7">
                  <c:v>1</c:v>
                </c:pt>
                <c:pt idx="8">
                  <c:v>2</c:v>
                </c:pt>
                <c:pt idx="9">
                  <c:v>1</c:v>
                </c:pt>
                <c:pt idx="10">
                  <c:v>1</c:v>
                </c:pt>
                <c:pt idx="11">
                  <c:v>0</c:v>
                </c:pt>
                <c:pt idx="12">
                  <c:v>2</c:v>
                </c:pt>
                <c:pt idx="13">
                  <c:v>1</c:v>
                </c:pt>
                <c:pt idx="14">
                  <c:v>1</c:v>
                </c:pt>
                <c:pt idx="15">
                  <c:v>0</c:v>
                </c:pt>
                <c:pt idx="16">
                  <c:v>0</c:v>
                </c:pt>
                <c:pt idx="17">
                  <c:v>0</c:v>
                </c:pt>
                <c:pt idx="18">
                  <c:v>0</c:v>
                </c:pt>
                <c:pt idx="19">
                  <c:v>0</c:v>
                </c:pt>
                <c:pt idx="20">
                  <c:v>0</c:v>
                </c:pt>
              </c:numCache>
            </c:numRef>
          </c:val>
        </c:ser>
        <c:dLbls>
          <c:showLegendKey val="0"/>
          <c:showVal val="0"/>
          <c:showCatName val="0"/>
          <c:showSerName val="0"/>
          <c:showPercent val="0"/>
          <c:showBubbleSize val="0"/>
        </c:dLbls>
        <c:gapWidth val="0"/>
        <c:axId val="204675072"/>
        <c:axId val="194686336"/>
      </c:barChart>
      <c:lineChart>
        <c:grouping val="standard"/>
        <c:varyColors val="0"/>
        <c:ser>
          <c:idx val="1"/>
          <c:order val="1"/>
          <c:tx>
            <c:v>Cumulative %</c:v>
          </c:tx>
          <c:cat>
            <c:strRef>
              <c:f>pmccabe!$L$9:$L$29</c:f>
              <c:strCache>
                <c:ptCount val="21"/>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More</c:v>
                </c:pt>
              </c:strCache>
            </c:strRef>
          </c:cat>
          <c:val>
            <c:numRef>
              <c:f>pmccabe!$N$9:$N$29</c:f>
              <c:numCache>
                <c:formatCode>0%</c:formatCode>
                <c:ptCount val="21"/>
                <c:pt idx="0">
                  <c:v>0.7977178423236515</c:v>
                </c:pt>
                <c:pt idx="1">
                  <c:v>0.91286307053941906</c:v>
                </c:pt>
                <c:pt idx="2">
                  <c:v>0.94398340248962653</c:v>
                </c:pt>
                <c:pt idx="3">
                  <c:v>0.96265560165975106</c:v>
                </c:pt>
                <c:pt idx="4">
                  <c:v>0.97925311203319498</c:v>
                </c:pt>
                <c:pt idx="5">
                  <c:v>0.9885892116182573</c:v>
                </c:pt>
                <c:pt idx="6">
                  <c:v>0.99066390041493779</c:v>
                </c:pt>
                <c:pt idx="7">
                  <c:v>0.99170124481327804</c:v>
                </c:pt>
                <c:pt idx="8">
                  <c:v>0.99377593360995853</c:v>
                </c:pt>
                <c:pt idx="9">
                  <c:v>0.99481327800829877</c:v>
                </c:pt>
                <c:pt idx="10">
                  <c:v>0.99585062240663902</c:v>
                </c:pt>
                <c:pt idx="11">
                  <c:v>0.99585062240663902</c:v>
                </c:pt>
                <c:pt idx="12">
                  <c:v>0.99792531120331951</c:v>
                </c:pt>
                <c:pt idx="13">
                  <c:v>0.99896265560165975</c:v>
                </c:pt>
                <c:pt idx="14">
                  <c:v>1</c:v>
                </c:pt>
                <c:pt idx="15">
                  <c:v>1</c:v>
                </c:pt>
                <c:pt idx="16">
                  <c:v>1</c:v>
                </c:pt>
                <c:pt idx="17">
                  <c:v>1</c:v>
                </c:pt>
                <c:pt idx="18">
                  <c:v>1</c:v>
                </c:pt>
                <c:pt idx="19">
                  <c:v>1</c:v>
                </c:pt>
                <c:pt idx="20">
                  <c:v>1</c:v>
                </c:pt>
              </c:numCache>
            </c:numRef>
          </c:val>
          <c:smooth val="0"/>
        </c:ser>
        <c:dLbls>
          <c:showLegendKey val="0"/>
          <c:showVal val="0"/>
          <c:showCatName val="0"/>
          <c:showSerName val="0"/>
          <c:showPercent val="0"/>
          <c:showBubbleSize val="0"/>
        </c:dLbls>
        <c:marker val="1"/>
        <c:smooth val="0"/>
        <c:axId val="270290944"/>
        <c:axId val="194686912"/>
      </c:lineChart>
      <c:catAx>
        <c:axId val="204675072"/>
        <c:scaling>
          <c:orientation val="minMax"/>
        </c:scaling>
        <c:delete val="0"/>
        <c:axPos val="b"/>
        <c:title>
          <c:tx>
            <c:rich>
              <a:bodyPr/>
              <a:lstStyle/>
              <a:p>
                <a:pPr>
                  <a:defRPr/>
                </a:pPr>
                <a:r>
                  <a:rPr lang="es-ES"/>
                  <a:t>Bin</a:t>
                </a:r>
              </a:p>
            </c:rich>
          </c:tx>
          <c:overlay val="0"/>
        </c:title>
        <c:majorTickMark val="out"/>
        <c:minorTickMark val="none"/>
        <c:tickLblPos val="nextTo"/>
        <c:crossAx val="194686336"/>
        <c:crosses val="autoZero"/>
        <c:auto val="1"/>
        <c:lblAlgn val="ctr"/>
        <c:lblOffset val="100"/>
        <c:noMultiLvlLbl val="0"/>
      </c:catAx>
      <c:valAx>
        <c:axId val="194686336"/>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204675072"/>
        <c:crosses val="autoZero"/>
        <c:crossBetween val="between"/>
      </c:valAx>
      <c:valAx>
        <c:axId val="194686912"/>
        <c:scaling>
          <c:orientation val="minMax"/>
          <c:max val="1"/>
        </c:scaling>
        <c:delete val="0"/>
        <c:axPos val="r"/>
        <c:numFmt formatCode="0%" sourceLinked="1"/>
        <c:majorTickMark val="out"/>
        <c:minorTickMark val="none"/>
        <c:tickLblPos val="nextTo"/>
        <c:crossAx val="270290944"/>
        <c:crosses val="max"/>
        <c:crossBetween val="between"/>
      </c:valAx>
      <c:catAx>
        <c:axId val="270290944"/>
        <c:scaling>
          <c:orientation val="minMax"/>
        </c:scaling>
        <c:delete val="1"/>
        <c:axPos val="b"/>
        <c:majorTickMark val="out"/>
        <c:minorTickMark val="none"/>
        <c:tickLblPos val="nextTo"/>
        <c:crossAx val="194686912"/>
        <c:crosses val="autoZero"/>
        <c:auto val="1"/>
        <c:lblAlgn val="ctr"/>
        <c:lblOffset val="100"/>
        <c:noMultiLvlLbl val="0"/>
      </c:catAx>
    </c:plotArea>
    <c:legend>
      <c:legendPos val="r"/>
      <c:layout>
        <c:manualLayout>
          <c:xMode val="edge"/>
          <c:yMode val="edge"/>
          <c:x val="0.66011318897637794"/>
          <c:y val="0.6597046866262638"/>
          <c:w val="0.17804215879265092"/>
          <c:h val="0.10934490331565697"/>
        </c:manualLayou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QPF - NLOC/Function</a:t>
            </a:r>
          </a:p>
        </c:rich>
      </c:tx>
      <c:overlay val="0"/>
    </c:title>
    <c:autoTitleDeleted val="0"/>
    <c:plotArea>
      <c:layout>
        <c:manualLayout>
          <c:layoutTarget val="inner"/>
          <c:xMode val="edge"/>
          <c:yMode val="edge"/>
          <c:x val="0.10873097112860892"/>
          <c:y val="0.15777440863370337"/>
          <c:w val="0.77197506561679785"/>
          <c:h val="0.71203990805497142"/>
        </c:manualLayout>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pmccabe!$L$37:$L$51</c:f>
              <c:strCache>
                <c:ptCount val="15"/>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More</c:v>
                </c:pt>
              </c:strCache>
            </c:strRef>
          </c:cat>
          <c:val>
            <c:numRef>
              <c:f>pmccabe!$M$37:$M$51</c:f>
              <c:numCache>
                <c:formatCode>General</c:formatCode>
                <c:ptCount val="15"/>
                <c:pt idx="0">
                  <c:v>791</c:v>
                </c:pt>
                <c:pt idx="1">
                  <c:v>113</c:v>
                </c:pt>
                <c:pt idx="2">
                  <c:v>30</c:v>
                </c:pt>
                <c:pt idx="3">
                  <c:v>10</c:v>
                </c:pt>
                <c:pt idx="4">
                  <c:v>10</c:v>
                </c:pt>
                <c:pt idx="5">
                  <c:v>4</c:v>
                </c:pt>
                <c:pt idx="6">
                  <c:v>3</c:v>
                </c:pt>
                <c:pt idx="7">
                  <c:v>1</c:v>
                </c:pt>
                <c:pt idx="8">
                  <c:v>0</c:v>
                </c:pt>
                <c:pt idx="9">
                  <c:v>1</c:v>
                </c:pt>
                <c:pt idx="10">
                  <c:v>0</c:v>
                </c:pt>
                <c:pt idx="11">
                  <c:v>0</c:v>
                </c:pt>
                <c:pt idx="12">
                  <c:v>1</c:v>
                </c:pt>
                <c:pt idx="13">
                  <c:v>0</c:v>
                </c:pt>
                <c:pt idx="14">
                  <c:v>0</c:v>
                </c:pt>
              </c:numCache>
            </c:numRef>
          </c:val>
        </c:ser>
        <c:dLbls>
          <c:showLegendKey val="0"/>
          <c:showVal val="0"/>
          <c:showCatName val="0"/>
          <c:showSerName val="0"/>
          <c:showPercent val="0"/>
          <c:showBubbleSize val="0"/>
        </c:dLbls>
        <c:gapWidth val="0"/>
        <c:axId val="204676096"/>
        <c:axId val="194688640"/>
      </c:barChart>
      <c:lineChart>
        <c:grouping val="standard"/>
        <c:varyColors val="0"/>
        <c:ser>
          <c:idx val="1"/>
          <c:order val="1"/>
          <c:tx>
            <c:v>Cumulative %</c:v>
          </c:tx>
          <c:cat>
            <c:strRef>
              <c:f>pmccabe!$L$37:$L$51</c:f>
              <c:strCache>
                <c:ptCount val="15"/>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More</c:v>
                </c:pt>
              </c:strCache>
            </c:strRef>
          </c:cat>
          <c:val>
            <c:numRef>
              <c:f>pmccabe!$N$37:$N$51</c:f>
              <c:numCache>
                <c:formatCode>0%</c:formatCode>
                <c:ptCount val="15"/>
                <c:pt idx="0">
                  <c:v>0.8205394190871369</c:v>
                </c:pt>
                <c:pt idx="1">
                  <c:v>0.93775933609958506</c:v>
                </c:pt>
                <c:pt idx="2">
                  <c:v>0.96887966804979253</c:v>
                </c:pt>
                <c:pt idx="3">
                  <c:v>0.97925311203319498</c:v>
                </c:pt>
                <c:pt idx="4">
                  <c:v>0.98962655601659755</c:v>
                </c:pt>
                <c:pt idx="5">
                  <c:v>0.99377593360995853</c:v>
                </c:pt>
                <c:pt idx="6">
                  <c:v>0.99688796680497926</c:v>
                </c:pt>
                <c:pt idx="7">
                  <c:v>0.99792531120331951</c:v>
                </c:pt>
                <c:pt idx="8">
                  <c:v>0.99792531120331951</c:v>
                </c:pt>
                <c:pt idx="9">
                  <c:v>0.99896265560165975</c:v>
                </c:pt>
                <c:pt idx="10">
                  <c:v>0.99896265560165975</c:v>
                </c:pt>
                <c:pt idx="11">
                  <c:v>0.99896265560165975</c:v>
                </c:pt>
                <c:pt idx="12">
                  <c:v>1</c:v>
                </c:pt>
                <c:pt idx="13">
                  <c:v>1</c:v>
                </c:pt>
                <c:pt idx="14">
                  <c:v>1</c:v>
                </c:pt>
              </c:numCache>
            </c:numRef>
          </c:val>
          <c:smooth val="0"/>
        </c:ser>
        <c:dLbls>
          <c:showLegendKey val="0"/>
          <c:showVal val="0"/>
          <c:showCatName val="0"/>
          <c:showSerName val="0"/>
          <c:showPercent val="0"/>
          <c:showBubbleSize val="0"/>
        </c:dLbls>
        <c:marker val="1"/>
        <c:smooth val="0"/>
        <c:axId val="270291968"/>
        <c:axId val="194689216"/>
      </c:lineChart>
      <c:catAx>
        <c:axId val="204676096"/>
        <c:scaling>
          <c:orientation val="minMax"/>
        </c:scaling>
        <c:delete val="0"/>
        <c:axPos val="b"/>
        <c:title>
          <c:tx>
            <c:rich>
              <a:bodyPr/>
              <a:lstStyle/>
              <a:p>
                <a:pPr>
                  <a:defRPr/>
                </a:pPr>
                <a:r>
                  <a:rPr lang="es-ES"/>
                  <a:t>Bin</a:t>
                </a:r>
              </a:p>
            </c:rich>
          </c:tx>
          <c:overlay val="0"/>
        </c:title>
        <c:majorTickMark val="out"/>
        <c:minorTickMark val="none"/>
        <c:tickLblPos val="nextTo"/>
        <c:crossAx val="194688640"/>
        <c:crosses val="autoZero"/>
        <c:auto val="1"/>
        <c:lblAlgn val="ctr"/>
        <c:lblOffset val="100"/>
        <c:noMultiLvlLbl val="0"/>
      </c:catAx>
      <c:valAx>
        <c:axId val="194688640"/>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204676096"/>
        <c:crosses val="autoZero"/>
        <c:crossBetween val="between"/>
      </c:valAx>
      <c:valAx>
        <c:axId val="194689216"/>
        <c:scaling>
          <c:orientation val="minMax"/>
          <c:max val="1"/>
        </c:scaling>
        <c:delete val="0"/>
        <c:axPos val="r"/>
        <c:numFmt formatCode="0%" sourceLinked="1"/>
        <c:majorTickMark val="out"/>
        <c:minorTickMark val="none"/>
        <c:tickLblPos val="nextTo"/>
        <c:crossAx val="270291968"/>
        <c:crosses val="max"/>
        <c:crossBetween val="between"/>
      </c:valAx>
      <c:catAx>
        <c:axId val="270291968"/>
        <c:scaling>
          <c:orientation val="minMax"/>
        </c:scaling>
        <c:delete val="1"/>
        <c:axPos val="b"/>
        <c:majorTickMark val="out"/>
        <c:minorTickMark val="none"/>
        <c:tickLblPos val="nextTo"/>
        <c:crossAx val="194689216"/>
        <c:crosses val="autoZero"/>
        <c:auto val="1"/>
        <c:lblAlgn val="ctr"/>
        <c:lblOffset val="100"/>
        <c:noMultiLvlLbl val="0"/>
      </c:catAx>
    </c:plotArea>
    <c:legend>
      <c:legendPos val="r"/>
      <c:layout>
        <c:manualLayout>
          <c:xMode val="edge"/>
          <c:yMode val="edge"/>
          <c:x val="0.65320784120734898"/>
          <c:y val="0.61973948908560339"/>
          <c:w val="0.17804215879265092"/>
          <c:h val="0.1497549762801389"/>
        </c:manualLayou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QPF - NLOC/File</a:t>
            </a:r>
          </a:p>
        </c:rich>
      </c:tx>
      <c:overlay val="0"/>
    </c:title>
    <c:autoTitleDeleted val="0"/>
    <c:plotArea>
      <c:layout>
        <c:manualLayout>
          <c:layoutTarget val="inner"/>
          <c:xMode val="edge"/>
          <c:yMode val="edge"/>
          <c:x val="0.1208121901428988"/>
          <c:y val="0.13047305133369957"/>
          <c:w val="0.78521544181977254"/>
          <c:h val="0.68831813465177316"/>
        </c:manualLayout>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'pmccabe-lines'!$K$6:$K$30</c:f>
              <c:strCache>
                <c:ptCount val="25"/>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22">
                  <c:v>5750</c:v>
                </c:pt>
                <c:pt idx="23">
                  <c:v>6000</c:v>
                </c:pt>
                <c:pt idx="24">
                  <c:v>More</c:v>
                </c:pt>
              </c:strCache>
            </c:strRef>
          </c:cat>
          <c:val>
            <c:numRef>
              <c:f>'pmccabe-lines'!$L$6:$L$30</c:f>
              <c:numCache>
                <c:formatCode>General</c:formatCode>
                <c:ptCount val="25"/>
                <c:pt idx="0">
                  <c:v>124</c:v>
                </c:pt>
                <c:pt idx="1">
                  <c:v>22</c:v>
                </c:pt>
                <c:pt idx="2">
                  <c:v>5</c:v>
                </c:pt>
                <c:pt idx="3">
                  <c:v>2</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pt idx="24">
                  <c:v>0</c:v>
                </c:pt>
              </c:numCache>
            </c:numRef>
          </c:val>
        </c:ser>
        <c:dLbls>
          <c:showLegendKey val="0"/>
          <c:showVal val="0"/>
          <c:showCatName val="0"/>
          <c:showSerName val="0"/>
          <c:showPercent val="0"/>
          <c:showBubbleSize val="0"/>
        </c:dLbls>
        <c:gapWidth val="0"/>
        <c:axId val="195088384"/>
        <c:axId val="271073856"/>
      </c:barChart>
      <c:lineChart>
        <c:grouping val="standard"/>
        <c:varyColors val="0"/>
        <c:ser>
          <c:idx val="1"/>
          <c:order val="1"/>
          <c:tx>
            <c:v>Cumulative %</c:v>
          </c:tx>
          <c:cat>
            <c:strRef>
              <c:f>'pmccabe-lines'!$K$6:$K$30</c:f>
              <c:strCache>
                <c:ptCount val="25"/>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22">
                  <c:v>5750</c:v>
                </c:pt>
                <c:pt idx="23">
                  <c:v>6000</c:v>
                </c:pt>
                <c:pt idx="24">
                  <c:v>More</c:v>
                </c:pt>
              </c:strCache>
            </c:strRef>
          </c:cat>
          <c:val>
            <c:numRef>
              <c:f>'pmccabe-lines'!$M$6:$M$30</c:f>
              <c:numCache>
                <c:formatCode>0%</c:formatCode>
                <c:ptCount val="25"/>
                <c:pt idx="0">
                  <c:v>0.79487179487179482</c:v>
                </c:pt>
                <c:pt idx="1">
                  <c:v>0.9358974358974359</c:v>
                </c:pt>
                <c:pt idx="2">
                  <c:v>0.96794871794871795</c:v>
                </c:pt>
                <c:pt idx="3">
                  <c:v>0.98076923076923073</c:v>
                </c:pt>
                <c:pt idx="4">
                  <c:v>0.98076923076923073</c:v>
                </c:pt>
                <c:pt idx="5">
                  <c:v>0.98076923076923073</c:v>
                </c:pt>
                <c:pt idx="6">
                  <c:v>0.98076923076923073</c:v>
                </c:pt>
                <c:pt idx="7">
                  <c:v>0.98717948717948723</c:v>
                </c:pt>
                <c:pt idx="8">
                  <c:v>0.99358974358974361</c:v>
                </c:pt>
                <c:pt idx="9">
                  <c:v>0.99358974358974361</c:v>
                </c:pt>
                <c:pt idx="10">
                  <c:v>0.99358974358974361</c:v>
                </c:pt>
                <c:pt idx="11">
                  <c:v>0.99358974358974361</c:v>
                </c:pt>
                <c:pt idx="12">
                  <c:v>0.99358974358974361</c:v>
                </c:pt>
                <c:pt idx="13">
                  <c:v>0.99358974358974361</c:v>
                </c:pt>
                <c:pt idx="14">
                  <c:v>0.99358974358974361</c:v>
                </c:pt>
                <c:pt idx="15">
                  <c:v>0.99358974358974361</c:v>
                </c:pt>
                <c:pt idx="16">
                  <c:v>0.99358974358974361</c:v>
                </c:pt>
                <c:pt idx="17">
                  <c:v>0.99358974358974361</c:v>
                </c:pt>
                <c:pt idx="18">
                  <c:v>0.99358974358974361</c:v>
                </c:pt>
                <c:pt idx="19">
                  <c:v>0.99358974358974361</c:v>
                </c:pt>
                <c:pt idx="20">
                  <c:v>1</c:v>
                </c:pt>
                <c:pt idx="21">
                  <c:v>1</c:v>
                </c:pt>
                <c:pt idx="22">
                  <c:v>1</c:v>
                </c:pt>
                <c:pt idx="23">
                  <c:v>1</c:v>
                </c:pt>
                <c:pt idx="24">
                  <c:v>1</c:v>
                </c:pt>
              </c:numCache>
            </c:numRef>
          </c:val>
          <c:smooth val="0"/>
        </c:ser>
        <c:dLbls>
          <c:showLegendKey val="0"/>
          <c:showVal val="0"/>
          <c:showCatName val="0"/>
          <c:showSerName val="0"/>
          <c:showPercent val="0"/>
          <c:showBubbleSize val="0"/>
        </c:dLbls>
        <c:marker val="1"/>
        <c:smooth val="0"/>
        <c:axId val="270294016"/>
        <c:axId val="271074432"/>
      </c:lineChart>
      <c:catAx>
        <c:axId val="195088384"/>
        <c:scaling>
          <c:orientation val="minMax"/>
        </c:scaling>
        <c:delete val="0"/>
        <c:axPos val="b"/>
        <c:title>
          <c:tx>
            <c:rich>
              <a:bodyPr/>
              <a:lstStyle/>
              <a:p>
                <a:pPr>
                  <a:defRPr/>
                </a:pPr>
                <a:r>
                  <a:rPr lang="es-ES"/>
                  <a:t>Bin</a:t>
                </a:r>
              </a:p>
            </c:rich>
          </c:tx>
          <c:overlay val="0"/>
        </c:title>
        <c:majorTickMark val="out"/>
        <c:minorTickMark val="none"/>
        <c:tickLblPos val="nextTo"/>
        <c:crossAx val="271073856"/>
        <c:crosses val="autoZero"/>
        <c:auto val="1"/>
        <c:lblAlgn val="ctr"/>
        <c:lblOffset val="100"/>
        <c:noMultiLvlLbl val="0"/>
      </c:catAx>
      <c:valAx>
        <c:axId val="271073856"/>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195088384"/>
        <c:crosses val="autoZero"/>
        <c:crossBetween val="between"/>
      </c:valAx>
      <c:valAx>
        <c:axId val="271074432"/>
        <c:scaling>
          <c:orientation val="minMax"/>
          <c:max val="1"/>
        </c:scaling>
        <c:delete val="0"/>
        <c:axPos val="r"/>
        <c:numFmt formatCode="0%" sourceLinked="1"/>
        <c:majorTickMark val="out"/>
        <c:minorTickMark val="none"/>
        <c:tickLblPos val="nextTo"/>
        <c:crossAx val="270294016"/>
        <c:crosses val="max"/>
        <c:crossBetween val="between"/>
      </c:valAx>
      <c:catAx>
        <c:axId val="270294016"/>
        <c:scaling>
          <c:orientation val="minMax"/>
        </c:scaling>
        <c:delete val="1"/>
        <c:axPos val="b"/>
        <c:majorTickMark val="out"/>
        <c:minorTickMark val="none"/>
        <c:tickLblPos val="nextTo"/>
        <c:crossAx val="271074432"/>
        <c:crosses val="autoZero"/>
        <c:auto val="1"/>
        <c:lblAlgn val="ctr"/>
        <c:lblOffset val="100"/>
        <c:noMultiLvlLbl val="0"/>
      </c:catAx>
    </c:plotArea>
    <c:legend>
      <c:legendPos val="r"/>
      <c:layout>
        <c:manualLayout>
          <c:xMode val="edge"/>
          <c:yMode val="edge"/>
          <c:x val="0.65171241615631381"/>
          <c:y val="0.64078935481901966"/>
          <c:w val="0.19782462088072325"/>
          <c:h val="0.11214209851675518"/>
        </c:manualLayou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QPF - Metrix++</a:t>
            </a:r>
            <a:r>
              <a:rPr lang="es-ES" baseline="0"/>
              <a:t> MaxIndent</a:t>
            </a:r>
            <a:endParaRPr lang="es-ES"/>
          </a:p>
        </c:rich>
      </c:tx>
      <c:overlay val="0"/>
    </c:title>
    <c:autoTitleDeleted val="0"/>
    <c:plotArea>
      <c:layout>
        <c:manualLayout>
          <c:layoutTarget val="inner"/>
          <c:xMode val="edge"/>
          <c:yMode val="edge"/>
          <c:x val="0.1084486101169172"/>
          <c:y val="0.13990875828800703"/>
          <c:w val="0.81466490694345028"/>
          <c:h val="0.66577755087347246"/>
        </c:manualLayout>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'metrix++'!$U$33:$U$48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More</c:v>
                </c:pt>
              </c:strCache>
            </c:strRef>
          </c:cat>
          <c:val>
            <c:numRef>
              <c:f>'metrix++'!$V$33:$V$48</c:f>
              <c:numCache>
                <c:formatCode>General</c:formatCode>
                <c:ptCount val="16"/>
                <c:pt idx="0">
                  <c:v>866</c:v>
                </c:pt>
                <c:pt idx="1">
                  <c:v>241</c:v>
                </c:pt>
                <c:pt idx="2">
                  <c:v>98</c:v>
                </c:pt>
                <c:pt idx="3">
                  <c:v>32</c:v>
                </c:pt>
                <c:pt idx="4">
                  <c:v>11</c:v>
                </c:pt>
                <c:pt idx="5">
                  <c:v>6</c:v>
                </c:pt>
                <c:pt idx="6">
                  <c:v>2</c:v>
                </c:pt>
                <c:pt idx="7">
                  <c:v>1</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0"/>
        <c:axId val="271123968"/>
        <c:axId val="271076736"/>
      </c:barChart>
      <c:lineChart>
        <c:grouping val="standard"/>
        <c:varyColors val="0"/>
        <c:ser>
          <c:idx val="1"/>
          <c:order val="1"/>
          <c:tx>
            <c:v>Cumulative %</c:v>
          </c:tx>
          <c:cat>
            <c:strRef>
              <c:f>'metrix++'!$U$33:$U$48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More</c:v>
                </c:pt>
              </c:strCache>
            </c:strRef>
          </c:cat>
          <c:val>
            <c:numRef>
              <c:f>'metrix++'!$W$33:$W$48</c:f>
              <c:numCache>
                <c:formatCode>0%</c:formatCode>
                <c:ptCount val="16"/>
                <c:pt idx="0">
                  <c:v>0.68894192521877484</c:v>
                </c:pt>
                <c:pt idx="1">
                  <c:v>0.88066825775656321</c:v>
                </c:pt>
                <c:pt idx="2">
                  <c:v>0.95863166268894195</c:v>
                </c:pt>
                <c:pt idx="3">
                  <c:v>0.98408910103420844</c:v>
                </c:pt>
                <c:pt idx="4">
                  <c:v>0.99284009546539376</c:v>
                </c:pt>
                <c:pt idx="5">
                  <c:v>0.99761336515513122</c:v>
                </c:pt>
                <c:pt idx="6">
                  <c:v>0.99920445505171041</c:v>
                </c:pt>
                <c:pt idx="7">
                  <c:v>1</c:v>
                </c:pt>
                <c:pt idx="8">
                  <c:v>1</c:v>
                </c:pt>
                <c:pt idx="9">
                  <c:v>1</c:v>
                </c:pt>
                <c:pt idx="10">
                  <c:v>1</c:v>
                </c:pt>
                <c:pt idx="11">
                  <c:v>1</c:v>
                </c:pt>
                <c:pt idx="12">
                  <c:v>1</c:v>
                </c:pt>
                <c:pt idx="13">
                  <c:v>1</c:v>
                </c:pt>
                <c:pt idx="14">
                  <c:v>1</c:v>
                </c:pt>
                <c:pt idx="15">
                  <c:v>1</c:v>
                </c:pt>
              </c:numCache>
            </c:numRef>
          </c:val>
          <c:smooth val="0"/>
        </c:ser>
        <c:dLbls>
          <c:showLegendKey val="0"/>
          <c:showVal val="0"/>
          <c:showCatName val="0"/>
          <c:showSerName val="0"/>
          <c:showPercent val="0"/>
          <c:showBubbleSize val="0"/>
        </c:dLbls>
        <c:marker val="1"/>
        <c:smooth val="0"/>
        <c:axId val="271124992"/>
        <c:axId val="271077312"/>
      </c:lineChart>
      <c:catAx>
        <c:axId val="271123968"/>
        <c:scaling>
          <c:orientation val="minMax"/>
        </c:scaling>
        <c:delete val="0"/>
        <c:axPos val="b"/>
        <c:title>
          <c:tx>
            <c:rich>
              <a:bodyPr/>
              <a:lstStyle/>
              <a:p>
                <a:pPr>
                  <a:defRPr/>
                </a:pPr>
                <a:r>
                  <a:rPr lang="es-ES"/>
                  <a:t>Bin</a:t>
                </a:r>
              </a:p>
            </c:rich>
          </c:tx>
          <c:overlay val="0"/>
        </c:title>
        <c:majorTickMark val="out"/>
        <c:minorTickMark val="none"/>
        <c:tickLblPos val="nextTo"/>
        <c:crossAx val="271076736"/>
        <c:crosses val="autoZero"/>
        <c:auto val="1"/>
        <c:lblAlgn val="ctr"/>
        <c:lblOffset val="100"/>
        <c:noMultiLvlLbl val="0"/>
      </c:catAx>
      <c:valAx>
        <c:axId val="271076736"/>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271123968"/>
        <c:crosses val="autoZero"/>
        <c:crossBetween val="between"/>
      </c:valAx>
      <c:valAx>
        <c:axId val="271077312"/>
        <c:scaling>
          <c:orientation val="minMax"/>
        </c:scaling>
        <c:delete val="0"/>
        <c:axPos val="r"/>
        <c:numFmt formatCode="0%" sourceLinked="1"/>
        <c:majorTickMark val="out"/>
        <c:minorTickMark val="none"/>
        <c:tickLblPos val="nextTo"/>
        <c:crossAx val="271124992"/>
        <c:crosses val="max"/>
        <c:crossBetween val="between"/>
      </c:valAx>
      <c:catAx>
        <c:axId val="271124992"/>
        <c:scaling>
          <c:orientation val="minMax"/>
        </c:scaling>
        <c:delete val="1"/>
        <c:axPos val="b"/>
        <c:majorTickMark val="out"/>
        <c:minorTickMark val="none"/>
        <c:tickLblPos val="nextTo"/>
        <c:crossAx val="271077312"/>
        <c:crosses val="autoZero"/>
        <c:auto val="1"/>
        <c:lblAlgn val="ctr"/>
        <c:lblOffset val="100"/>
        <c:noMultiLvlLbl val="0"/>
      </c:catAx>
    </c:plotArea>
    <c:legend>
      <c:legendPos val="r"/>
      <c:layout>
        <c:manualLayout>
          <c:xMode val="edge"/>
          <c:yMode val="edge"/>
          <c:x val="0.58814349200668103"/>
          <c:y val="0.64764623873387395"/>
          <c:w val="0.16185650799331902"/>
          <c:h val="0.12025212559153298"/>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800" b="1" i="0" baseline="0">
                <a:effectLst/>
              </a:rPr>
              <a:t>QPF - Metrix++ CC</a:t>
            </a:r>
            <a:endParaRPr lang="es-ES">
              <a:effectLst/>
            </a:endParaRPr>
          </a:p>
        </c:rich>
      </c:tx>
      <c:overlay val="0"/>
    </c:title>
    <c:autoTitleDeleted val="0"/>
    <c:plotArea>
      <c:layout>
        <c:manualLayout>
          <c:layoutTarget val="inner"/>
          <c:xMode val="edge"/>
          <c:yMode val="edge"/>
          <c:x val="0.1084486101169172"/>
          <c:y val="0.12169937543056576"/>
          <c:w val="0.80898308876163205"/>
          <c:h val="0.71535985333720487"/>
        </c:manualLayout>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strRef>
              <c:f>'metrix++'!$U$9:$U$29</c:f>
              <c:strCache>
                <c:ptCount val="21"/>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More</c:v>
                </c:pt>
              </c:strCache>
            </c:strRef>
          </c:cat>
          <c:val>
            <c:numRef>
              <c:f>'metrix++'!$V$9:$V$29</c:f>
              <c:numCache>
                <c:formatCode>General</c:formatCode>
                <c:ptCount val="21"/>
                <c:pt idx="0">
                  <c:v>1062</c:v>
                </c:pt>
                <c:pt idx="1">
                  <c:v>71</c:v>
                </c:pt>
                <c:pt idx="2">
                  <c:v>42</c:v>
                </c:pt>
                <c:pt idx="3">
                  <c:v>27</c:v>
                </c:pt>
                <c:pt idx="4">
                  <c:v>13</c:v>
                </c:pt>
                <c:pt idx="5">
                  <c:v>13</c:v>
                </c:pt>
                <c:pt idx="6">
                  <c:v>12</c:v>
                </c:pt>
                <c:pt idx="7">
                  <c:v>4</c:v>
                </c:pt>
                <c:pt idx="8">
                  <c:v>4</c:v>
                </c:pt>
                <c:pt idx="9">
                  <c:v>1</c:v>
                </c:pt>
                <c:pt idx="10">
                  <c:v>1</c:v>
                </c:pt>
                <c:pt idx="11">
                  <c:v>2</c:v>
                </c:pt>
                <c:pt idx="12">
                  <c:v>2</c:v>
                </c:pt>
                <c:pt idx="13">
                  <c:v>0</c:v>
                </c:pt>
                <c:pt idx="14">
                  <c:v>1</c:v>
                </c:pt>
                <c:pt idx="15">
                  <c:v>0</c:v>
                </c:pt>
                <c:pt idx="16">
                  <c:v>0</c:v>
                </c:pt>
                <c:pt idx="17">
                  <c:v>2</c:v>
                </c:pt>
                <c:pt idx="18">
                  <c:v>0</c:v>
                </c:pt>
                <c:pt idx="19">
                  <c:v>0</c:v>
                </c:pt>
                <c:pt idx="20">
                  <c:v>0</c:v>
                </c:pt>
              </c:numCache>
            </c:numRef>
          </c:val>
        </c:ser>
        <c:dLbls>
          <c:showLegendKey val="0"/>
          <c:showVal val="0"/>
          <c:showCatName val="0"/>
          <c:showSerName val="0"/>
          <c:showPercent val="0"/>
          <c:showBubbleSize val="0"/>
        </c:dLbls>
        <c:gapWidth val="0"/>
        <c:axId val="270292480"/>
        <c:axId val="271079040"/>
      </c:barChart>
      <c:lineChart>
        <c:grouping val="standard"/>
        <c:varyColors val="0"/>
        <c:ser>
          <c:idx val="1"/>
          <c:order val="1"/>
          <c:tx>
            <c:v>Cumulative %</c:v>
          </c:tx>
          <c:cat>
            <c:strRef>
              <c:f>'metrix++'!$U$9:$U$29</c:f>
              <c:strCache>
                <c:ptCount val="21"/>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More</c:v>
                </c:pt>
              </c:strCache>
            </c:strRef>
          </c:cat>
          <c:val>
            <c:numRef>
              <c:f>'metrix++'!$W$9:$W$29</c:f>
              <c:numCache>
                <c:formatCode>0%</c:formatCode>
                <c:ptCount val="21"/>
                <c:pt idx="0">
                  <c:v>0.84486873508353222</c:v>
                </c:pt>
                <c:pt idx="1">
                  <c:v>0.90135242641209223</c:v>
                </c:pt>
                <c:pt idx="2">
                  <c:v>0.93476531424025455</c:v>
                </c:pt>
                <c:pt idx="3">
                  <c:v>0.95624502784407317</c:v>
                </c:pt>
                <c:pt idx="4">
                  <c:v>0.96658711217183768</c:v>
                </c:pt>
                <c:pt idx="5">
                  <c:v>0.97692919649960219</c:v>
                </c:pt>
                <c:pt idx="6">
                  <c:v>0.98647573587907722</c:v>
                </c:pt>
                <c:pt idx="7">
                  <c:v>0.98965791567223549</c:v>
                </c:pt>
                <c:pt idx="8">
                  <c:v>0.99284009546539376</c:v>
                </c:pt>
                <c:pt idx="9">
                  <c:v>0.99363564041368335</c:v>
                </c:pt>
                <c:pt idx="10">
                  <c:v>0.99443118536197295</c:v>
                </c:pt>
                <c:pt idx="11">
                  <c:v>0.99602227525855214</c:v>
                </c:pt>
                <c:pt idx="12">
                  <c:v>0.99761336515513122</c:v>
                </c:pt>
                <c:pt idx="13">
                  <c:v>0.99761336515513122</c:v>
                </c:pt>
                <c:pt idx="14">
                  <c:v>0.99840891010342081</c:v>
                </c:pt>
                <c:pt idx="15">
                  <c:v>0.99840891010342081</c:v>
                </c:pt>
                <c:pt idx="16">
                  <c:v>0.99840891010342081</c:v>
                </c:pt>
                <c:pt idx="17">
                  <c:v>1</c:v>
                </c:pt>
                <c:pt idx="18">
                  <c:v>1</c:v>
                </c:pt>
                <c:pt idx="19">
                  <c:v>1</c:v>
                </c:pt>
                <c:pt idx="20">
                  <c:v>1</c:v>
                </c:pt>
              </c:numCache>
            </c:numRef>
          </c:val>
          <c:smooth val="0"/>
        </c:ser>
        <c:dLbls>
          <c:showLegendKey val="0"/>
          <c:showVal val="0"/>
          <c:showCatName val="0"/>
          <c:showSerName val="0"/>
          <c:showPercent val="0"/>
          <c:showBubbleSize val="0"/>
        </c:dLbls>
        <c:marker val="1"/>
        <c:smooth val="0"/>
        <c:axId val="271126016"/>
        <c:axId val="271079616"/>
      </c:lineChart>
      <c:catAx>
        <c:axId val="270292480"/>
        <c:scaling>
          <c:orientation val="minMax"/>
        </c:scaling>
        <c:delete val="0"/>
        <c:axPos val="b"/>
        <c:title>
          <c:tx>
            <c:rich>
              <a:bodyPr/>
              <a:lstStyle/>
              <a:p>
                <a:pPr>
                  <a:defRPr/>
                </a:pPr>
                <a:r>
                  <a:rPr lang="es-ES"/>
                  <a:t>Bin</a:t>
                </a:r>
              </a:p>
            </c:rich>
          </c:tx>
          <c:overlay val="0"/>
        </c:title>
        <c:majorTickMark val="out"/>
        <c:minorTickMark val="none"/>
        <c:tickLblPos val="nextTo"/>
        <c:crossAx val="271079040"/>
        <c:crosses val="autoZero"/>
        <c:auto val="1"/>
        <c:lblAlgn val="ctr"/>
        <c:lblOffset val="100"/>
        <c:noMultiLvlLbl val="0"/>
      </c:catAx>
      <c:valAx>
        <c:axId val="271079040"/>
        <c:scaling>
          <c:orientation val="minMax"/>
        </c:scaling>
        <c:delete val="0"/>
        <c:axPos val="l"/>
        <c:title>
          <c:tx>
            <c:rich>
              <a:bodyPr/>
              <a:lstStyle/>
              <a:p>
                <a:pPr>
                  <a:defRPr/>
                </a:pPr>
                <a:r>
                  <a:rPr lang="es-ES"/>
                  <a:t>Frequency</a:t>
                </a:r>
              </a:p>
            </c:rich>
          </c:tx>
          <c:overlay val="0"/>
        </c:title>
        <c:numFmt formatCode="General" sourceLinked="1"/>
        <c:majorTickMark val="out"/>
        <c:minorTickMark val="none"/>
        <c:tickLblPos val="nextTo"/>
        <c:crossAx val="270292480"/>
        <c:crosses val="autoZero"/>
        <c:crossBetween val="between"/>
      </c:valAx>
      <c:valAx>
        <c:axId val="271079616"/>
        <c:scaling>
          <c:orientation val="minMax"/>
        </c:scaling>
        <c:delete val="0"/>
        <c:axPos val="r"/>
        <c:numFmt formatCode="0%" sourceLinked="1"/>
        <c:majorTickMark val="out"/>
        <c:minorTickMark val="none"/>
        <c:tickLblPos val="nextTo"/>
        <c:crossAx val="271126016"/>
        <c:crosses val="max"/>
        <c:crossBetween val="between"/>
      </c:valAx>
      <c:catAx>
        <c:axId val="271126016"/>
        <c:scaling>
          <c:orientation val="minMax"/>
        </c:scaling>
        <c:delete val="1"/>
        <c:axPos val="b"/>
        <c:majorTickMark val="out"/>
        <c:minorTickMark val="none"/>
        <c:tickLblPos val="nextTo"/>
        <c:crossAx val="271079616"/>
        <c:crosses val="autoZero"/>
        <c:auto val="1"/>
        <c:lblAlgn val="ctr"/>
        <c:lblOffset val="100"/>
        <c:noMultiLvlLbl val="0"/>
      </c:catAx>
    </c:plotArea>
    <c:legend>
      <c:legendPos val="r"/>
      <c:layout>
        <c:manualLayout>
          <c:xMode val="edge"/>
          <c:yMode val="edge"/>
          <c:x val="0.61844652230971131"/>
          <c:y val="0.63999886131370243"/>
          <c:w val="0.16185650799331902"/>
          <c:h val="0.1046010897227868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0</xdr:colOff>
      <xdr:row>32</xdr:row>
      <xdr:rowOff>0</xdr:rowOff>
    </xdr:from>
    <xdr:to>
      <xdr:col>10</xdr:col>
      <xdr:colOff>0</xdr:colOff>
      <xdr:row>37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50</xdr:row>
      <xdr:rowOff>0</xdr:rowOff>
    </xdr:from>
    <xdr:to>
      <xdr:col>10</xdr:col>
      <xdr:colOff>1</xdr:colOff>
      <xdr:row>55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71</xdr:row>
      <xdr:rowOff>0</xdr:rowOff>
    </xdr:from>
    <xdr:to>
      <xdr:col>10</xdr:col>
      <xdr:colOff>1</xdr:colOff>
      <xdr:row>76</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88</xdr:row>
      <xdr:rowOff>0</xdr:rowOff>
    </xdr:from>
    <xdr:to>
      <xdr:col>10</xdr:col>
      <xdr:colOff>0</xdr:colOff>
      <xdr:row>104</xdr:row>
      <xdr:rowOff>190499</xdr:rowOff>
    </xdr:to>
    <xdr:pic>
      <xdr:nvPicPr>
        <xdr:cNvPr id="6" name="Picture 5"/>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31041975"/>
          <a:ext cx="5486400" cy="3238499"/>
        </a:xfrm>
        <a:prstGeom prst="rect">
          <a:avLst/>
        </a:prstGeom>
      </xdr:spPr>
    </xdr:pic>
    <xdr:clientData/>
  </xdr:twoCellAnchor>
  <xdr:twoCellAnchor>
    <xdr:from>
      <xdr:col>1</xdr:col>
      <xdr:colOff>1</xdr:colOff>
      <xdr:row>112</xdr:row>
      <xdr:rowOff>190499</xdr:rowOff>
    </xdr:from>
    <xdr:to>
      <xdr:col>10</xdr:col>
      <xdr:colOff>1</xdr:colOff>
      <xdr:row>117</xdr:row>
      <xdr:rowOff>657224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8</xdr:row>
      <xdr:rowOff>0</xdr:rowOff>
    </xdr:from>
    <xdr:to>
      <xdr:col>25</xdr:col>
      <xdr:colOff>0</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35</xdr:row>
      <xdr:rowOff>180975</xdr:rowOff>
    </xdr:from>
    <xdr:to>
      <xdr:col>25</xdr:col>
      <xdr:colOff>0</xdr:colOff>
      <xdr:row>52</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4</xdr:row>
      <xdr:rowOff>0</xdr:rowOff>
    </xdr:from>
    <xdr:to>
      <xdr:col>23</xdr:col>
      <xdr:colOff>0</xdr:colOff>
      <xdr:row>25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24</xdr:col>
      <xdr:colOff>0</xdr:colOff>
      <xdr:row>31</xdr:row>
      <xdr:rowOff>0</xdr:rowOff>
    </xdr:from>
    <xdr:to>
      <xdr:col>35</xdr:col>
      <xdr:colOff>0</xdr:colOff>
      <xdr:row>51</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0</xdr:colOff>
      <xdr:row>7</xdr:row>
      <xdr:rowOff>0</xdr:rowOff>
    </xdr:from>
    <xdr:to>
      <xdr:col>35</xdr:col>
      <xdr:colOff>0</xdr:colOff>
      <xdr:row>30</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26</xdr:col>
      <xdr:colOff>0</xdr:colOff>
      <xdr:row>1</xdr:row>
      <xdr:rowOff>0</xdr:rowOff>
    </xdr:from>
    <xdr:to>
      <xdr:col>36</xdr:col>
      <xdr:colOff>0</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24</xdr:row>
      <xdr:rowOff>0</xdr:rowOff>
    </xdr:from>
    <xdr:to>
      <xdr:col>36</xdr:col>
      <xdr:colOff>0</xdr:colOff>
      <xdr:row>41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43</xdr:row>
      <xdr:rowOff>0</xdr:rowOff>
    </xdr:from>
    <xdr:to>
      <xdr:col>36</xdr:col>
      <xdr:colOff>0</xdr:colOff>
      <xdr:row>60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62</xdr:row>
      <xdr:rowOff>0</xdr:rowOff>
    </xdr:from>
    <xdr:to>
      <xdr:col>36</xdr:col>
      <xdr:colOff>0</xdr:colOff>
      <xdr:row>79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24</xdr:col>
      <xdr:colOff>0</xdr:colOff>
      <xdr:row>1</xdr:row>
      <xdr:rowOff>0</xdr:rowOff>
    </xdr:from>
    <xdr:to>
      <xdr:col>35</xdr:col>
      <xdr:colOff>0</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19050</xdr:colOff>
      <xdr:row>23</xdr:row>
      <xdr:rowOff>9525</xdr:rowOff>
    </xdr:from>
    <xdr:to>
      <xdr:col>19</xdr:col>
      <xdr:colOff>466725</xdr:colOff>
      <xdr:row>43</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552449</xdr:colOff>
      <xdr:row>0</xdr:row>
      <xdr:rowOff>85725</xdr:rowOff>
    </xdr:from>
    <xdr:to>
      <xdr:col>24</xdr:col>
      <xdr:colOff>428624</xdr:colOff>
      <xdr:row>22</xdr:row>
      <xdr:rowOff>28575</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7:H972" totalsRowCount="1" headerRowDxfId="40" dataDxfId="39">
  <autoFilter ref="A7:H971"/>
  <sortState ref="A8:H971">
    <sortCondition descending="1" ref="F7:F972"/>
  </sortState>
  <tableColumns count="8">
    <tableColumn id="8" name="N" dataDxfId="38" totalsRowDxfId="37"/>
    <tableColumn id="1" name="Modified McCabe CC" totalsRowFunction="custom" dataDxfId="36" totalsRowDxfId="35">
      <totalsRowFormula>MAX(Table1[Modified McCabe CC])</totalsRowFormula>
    </tableColumn>
    <tableColumn id="2" name="Traditional McCabe CC" totalsRowFunction="custom" dataDxfId="34" totalsRowDxfId="33">
      <totalsRowFormula>MAX(Table1[Traditional McCabe CC])</totalsRowFormula>
    </tableColumn>
    <tableColumn id="3" name="Statements per function" totalsRowFunction="custom" dataDxfId="32" totalsRowDxfId="31">
      <totalsRowFormula>MAX(Table1[Statements per function])</totalsRowFormula>
    </tableColumn>
    <tableColumn id="4" name="First Line of Function" dataDxfId="30" totalsRowDxfId="29"/>
    <tableColumn id="5" name="Num.Of Lines per fuinction" totalsRowFunction="custom" dataDxfId="28" totalsRowDxfId="27">
      <totalsRowFormula>MAX(Table1[Num.Of Lines per fuinction])</totalsRowFormula>
    </tableColumn>
    <tableColumn id="6" name="Filename" dataDxfId="26" totalsRowDxfId="25"/>
    <tableColumn id="7" name="Function" dataDxfId="24" totalsRowDxfId="23"/>
  </tableColumns>
  <tableStyleInfo name="TableStyleLight5" showFirstColumn="0" showLastColumn="0" showRowStripes="1" showColumnStripes="0"/>
</table>
</file>

<file path=xl/tables/table10.xml><?xml version="1.0" encoding="utf-8"?>
<table xmlns="http://schemas.openxmlformats.org/spreadsheetml/2006/main" id="10" name="Table111" displayName="Table111" ref="A2:F221" totalsRowShown="0">
  <autoFilter ref="A2:F221"/>
  <tableColumns count="6">
    <tableColumn id="1" name="File"/>
    <tableColumn id="2" name="Nver"/>
    <tableColumn id="3" name="Mean">
      <calculatedColumnFormula>$K$3</calculatedColumnFormula>
    </tableColumn>
    <tableColumn id="4" name="Mean+1s">
      <calculatedColumnFormula>$K$3+D$1*$K$4</calculatedColumnFormula>
    </tableColumn>
    <tableColumn id="5" name="Mean+2s">
      <calculatedColumnFormula>$K$3+E$1*$K$4</calculatedColumnFormula>
    </tableColumn>
    <tableColumn id="6" name="Mean+3s">
      <calculatedColumnFormula>$K$3+F$1*$K$4</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5:G162" totalsRowCount="1">
  <autoFilter ref="A5:G161"/>
  <tableColumns count="7">
    <tableColumn id="7" name="N"/>
    <tableColumn id="1" name="CSL"/>
    <tableColumn id="2" name="%CSL" totalsRowFunction="custom" dataDxfId="22" totalsRowDxfId="21" dataCellStyle="Percent">
      <calculatedColumnFormula>Table2[[#This Row],[CSL]]/(Table2[[#This Row],[CSL]]+Table2[[#This Row],[NCSL]])</calculatedColumnFormula>
      <totalsRowFormula>MAX(Table2[%CSL])</totalsRowFormula>
    </tableColumn>
    <tableColumn id="3" name="NCSL"/>
    <tableColumn id="4" name="%NCSL" totalsRowFunction="custom" dataDxfId="20" totalsRowDxfId="19" dataCellStyle="Percent">
      <calculatedColumnFormula>Table2[[#This Row],[NCSL]]/(Table2[[#This Row],[CSL]]+Table2[[#This Row],[NCSL]])</calculatedColumnFormula>
      <totalsRowFormula>MAX(Table2[%NCSL])</totalsRowFormula>
    </tableColumn>
    <tableColumn id="5" name="TOTAL" totalsRowFunction="custom">
      <totalsRowFormula>MAX(Table2[TOTAL])</totalsRowFormula>
    </tableColumn>
    <tableColumn id="6" name="FILENAME"/>
  </tableColumns>
  <tableStyleInfo name="TableStyleLight6" showFirstColumn="0" showLastColumn="0" showRowStripes="1" showColumnStripes="0"/>
</table>
</file>

<file path=xl/tables/table3.xml><?xml version="1.0" encoding="utf-8"?>
<table xmlns="http://schemas.openxmlformats.org/spreadsheetml/2006/main" id="3" name="Table14" displayName="Table14" ref="A1:Q1877" totalsRowShown="0" headerRowDxfId="18">
  <autoFilter ref="A1:Q1877"/>
  <tableColumns count="17">
    <tableColumn id="1" name="file"/>
    <tableColumn id="2" name="region"/>
    <tableColumn id="3" name="type"/>
    <tableColumn id="4" name="modified"/>
    <tableColumn id="5" name="line start"/>
    <tableColumn id="6" name="line end"/>
    <tableColumn id="7" name="std code magic numbers"/>
    <tableColumn id="8" name="std general size"/>
    <tableColumn id="9" name="std code todo strings"/>
    <tableColumn id="10" name="std code todo comments"/>
    <tableColumn id="11" name="std code complexity cyclomatic"/>
    <tableColumn id="12" name="std code complexity maxindent"/>
    <tableColumn id="13" name="std code length total"/>
    <tableColumn id="14" name="std code lines code"/>
    <tableColumn id="15" name="std code lines total"/>
    <tableColumn id="16" name="std code lines preprocessor"/>
    <tableColumn id="17" name="std code lines comments"/>
  </tableColumns>
  <tableStyleInfo name="TableStyleMedium6" showFirstColumn="0" showLastColumn="0" showRowStripes="1" showColumnStripes="0"/>
</table>
</file>

<file path=xl/tables/table4.xml><?xml version="1.0" encoding="utf-8"?>
<table xmlns="http://schemas.openxmlformats.org/spreadsheetml/2006/main" id="4" name="Table4" displayName="Table4" ref="A1:S1259" totalsRowCount="1">
  <autoFilter ref="A1:S1258"/>
  <sortState ref="A2:S1258">
    <sortCondition descending="1" ref="K1:K1259"/>
  </sortState>
  <tableColumns count="19">
    <tableColumn id="1" name="file"/>
    <tableColumn id="2" name="region"/>
    <tableColumn id="3" name="type"/>
    <tableColumn id="4" name="modified"/>
    <tableColumn id="5" name="line start"/>
    <tableColumn id="6" name="line end"/>
    <tableColumn id="7" name="std.code.magic:numbers"/>
    <tableColumn id="8" name="std.general:size"/>
    <tableColumn id="9" name="std.code.todo:strings"/>
    <tableColumn id="10" name="std.code.todo:comments"/>
    <tableColumn id="11" name="std.code.complexity:cyclomatic" totalsRowFunction="max"/>
    <tableColumn id="12" name="std.code.complexity:maxindent" totalsRowFunction="max"/>
    <tableColumn id="13" name="std.code.length:total"/>
    <tableColumn id="14" name="std.code.lines:code"/>
    <tableColumn id="15" name="std.code.lines:total" totalsRowFunction="max"/>
    <tableColumn id="16" name="std.code.lines:preprocessor"/>
    <tableColumn id="17" name="std.code.lines:comments"/>
    <tableColumn id="18" name="fraction comments/code" totalsRowFunction="custom" dataDxfId="17" totalsRowDxfId="16">
      <calculatedColumnFormula>Table4[[#This Row],[std.code.lines:comments]]/Table4[[#This Row],[std.code.lines:code]]</calculatedColumnFormula>
      <totalsRowFormula>MIN(Table4[fraction comments/code])</totalsRowFormula>
    </tableColumn>
    <tableColumn id="19" name="index comments vs code" totalsRowFunction="custom" dataDxfId="15">
      <calculatedColumnFormula>(Table4[[#This Row],[std.code.lines:comments]]-Table4[[#This Row],[std.code.lines:code]])/(Table4[[#This Row],[std.code.lines:comments]]+Table4[[#This Row],[std.code.lines:code]])</calculatedColumnFormula>
      <totalsRowFormula>MIN(Table4[index comments vs code])</totalsRowFormula>
    </tableColumn>
  </tableColumns>
  <tableStyleInfo name="TableStyleMedium6" showFirstColumn="0" showLastColumn="0" showRowStripes="1" showColumnStripes="0"/>
</table>
</file>

<file path=xl/tables/table5.xml><?xml version="1.0" encoding="utf-8"?>
<table xmlns="http://schemas.openxmlformats.org/spreadsheetml/2006/main" id="5" name="Table5" displayName="Table5" ref="A1:Q146" totalsRowShown="0" headerRowDxfId="14" headerRowBorderDxfId="13" tableBorderDxfId="12">
  <autoFilter ref="A1:Q146"/>
  <tableColumns count="17">
    <tableColumn id="1" name="file"/>
    <tableColumn id="2" name="region"/>
    <tableColumn id="3" name="type"/>
    <tableColumn id="4" name="modified"/>
    <tableColumn id="5" name="line start"/>
    <tableColumn id="6" name="line end"/>
    <tableColumn id="7" name="std.code.magic:numbers"/>
    <tableColumn id="8" name="std.general:size"/>
    <tableColumn id="9" name="std.code.todo:strings"/>
    <tableColumn id="10" name="std.code.todo:comments"/>
    <tableColumn id="11" name="std.code.complexity:cyclomatic"/>
    <tableColumn id="12" name="std.code.complexity:maxindent"/>
    <tableColumn id="13" name="std.code.length:total"/>
    <tableColumn id="14" name="std.code.lines:code"/>
    <tableColumn id="15" name="std.code.lines:total"/>
    <tableColumn id="16" name="std.code.lines:preprocessor"/>
    <tableColumn id="17" name="std.code.lines:comments"/>
  </tableColumns>
  <tableStyleInfo name="TableStyleMedium6" showFirstColumn="0" showLastColumn="0" showRowStripes="1" showColumnStripes="0"/>
</table>
</file>

<file path=xl/tables/table6.xml><?xml version="1.0" encoding="utf-8"?>
<table xmlns="http://schemas.openxmlformats.org/spreadsheetml/2006/main" id="6" name="Table6" displayName="Table6" ref="A1:Q52" totalsRowShown="0" headerRowDxfId="11" headerRowBorderDxfId="10" tableBorderDxfId="9">
  <autoFilter ref="A1:Q52"/>
  <tableColumns count="17">
    <tableColumn id="1" name="file"/>
    <tableColumn id="2" name="region"/>
    <tableColumn id="3" name="type"/>
    <tableColumn id="4" name="modified"/>
    <tableColumn id="5" name="line start"/>
    <tableColumn id="6" name="line end"/>
    <tableColumn id="7" name="std.code.magic:numbers"/>
    <tableColumn id="8" name="std.general:size"/>
    <tableColumn id="9" name="std.code.todo:strings"/>
    <tableColumn id="10" name="std.code.todo:comments"/>
    <tableColumn id="11" name="std.code.complexity:cyclomatic"/>
    <tableColumn id="12" name="std.code.complexity:maxindent"/>
    <tableColumn id="13" name="std.code.length:total"/>
    <tableColumn id="14" name="std.code.lines:code"/>
    <tableColumn id="15" name="std.code.lines:total"/>
    <tableColumn id="16" name="std.code.lines:preprocessor"/>
    <tableColumn id="17" name="std.code.lines:comments"/>
  </tableColumns>
  <tableStyleInfo name="TableStyleMedium6" showFirstColumn="0" showLastColumn="0" showRowStripes="1" showColumnStripes="0"/>
</table>
</file>

<file path=xl/tables/table7.xml><?xml version="1.0" encoding="utf-8"?>
<table xmlns="http://schemas.openxmlformats.org/spreadsheetml/2006/main" id="7" name="Table7" displayName="Table7" ref="A1:Q159" totalsRowShown="0" headerRowDxfId="8" headerRowBorderDxfId="7" tableBorderDxfId="6">
  <autoFilter ref="A1:Q159"/>
  <tableColumns count="17">
    <tableColumn id="1" name="file"/>
    <tableColumn id="2" name="region"/>
    <tableColumn id="3" name="type"/>
    <tableColumn id="4" name="modified"/>
    <tableColumn id="5" name="line start"/>
    <tableColumn id="6" name="line end"/>
    <tableColumn id="7" name="std.code.magic:numbers"/>
    <tableColumn id="8" name="std.general:size"/>
    <tableColumn id="9" name="std.code.todo:strings"/>
    <tableColumn id="10" name="std.code.todo:comments"/>
    <tableColumn id="11" name="std.code.complexity:cyclomatic"/>
    <tableColumn id="12" name="std.code.complexity:maxindent"/>
    <tableColumn id="13" name="std.code.length:total"/>
    <tableColumn id="14" name="std.code.lines:code"/>
    <tableColumn id="15" name="std.code.lines:total"/>
    <tableColumn id="16" name="std.code.lines:preprocessor"/>
    <tableColumn id="17" name="std.code.lines:comments"/>
  </tableColumns>
  <tableStyleInfo name="TableStyleMedium6" showFirstColumn="0" showLastColumn="0" showRowStripes="1" showColumnStripes="0"/>
</table>
</file>

<file path=xl/tables/table8.xml><?xml version="1.0" encoding="utf-8"?>
<table xmlns="http://schemas.openxmlformats.org/spreadsheetml/2006/main" id="8" name="Table8" displayName="Table8" ref="A1:Q109" totalsRowCount="1" headerRowDxfId="5" headerRowBorderDxfId="4" tableBorderDxfId="3">
  <autoFilter ref="A1:Q108"/>
  <tableColumns count="17">
    <tableColumn id="1" name="file"/>
    <tableColumn id="2" name="region" totalsRowFunction="custom">
      <totalsRowFormula>COUNTA(Table8[region])</totalsRowFormula>
    </tableColumn>
    <tableColumn id="3" name="type"/>
    <tableColumn id="4" name="modified"/>
    <tableColumn id="5" name="line start"/>
    <tableColumn id="6" name="line end"/>
    <tableColumn id="7" name="std.code.magic:numbers"/>
    <tableColumn id="8" name="std.general:size"/>
    <tableColumn id="9" name="std.code.todo:strings"/>
    <tableColumn id="10" name="std.code.todo:comments"/>
    <tableColumn id="11" name="std.code.complexity:cyclomatic"/>
    <tableColumn id="12" name="std.code.complexity:maxindent"/>
    <tableColumn id="13" name="std.code.length:total"/>
    <tableColumn id="14" name="std.code.lines:code"/>
    <tableColumn id="15" name="std.code.lines:total"/>
    <tableColumn id="16" name="std.code.lines:preprocessor"/>
    <tableColumn id="17" name="std.code.lines:comments"/>
  </tableColumns>
  <tableStyleInfo name="TableStyleMedium6" showFirstColumn="0" showLastColumn="0" showRowStripes="1" showColumnStripes="0"/>
</table>
</file>

<file path=xl/tables/table9.xml><?xml version="1.0" encoding="utf-8"?>
<table xmlns="http://schemas.openxmlformats.org/spreadsheetml/2006/main" id="9" name="Table9" displayName="Table9" ref="A1:Q160" totalsRowCount="1" headerRowDxfId="2" headerRowBorderDxfId="1" tableBorderDxfId="0">
  <autoFilter ref="A1:Q159"/>
  <sortState ref="A2:Q159">
    <sortCondition descending="1" ref="F1:F160"/>
  </sortState>
  <tableColumns count="17">
    <tableColumn id="1" name="file" totalsRowFunction="count"/>
    <tableColumn id="2" name="region"/>
    <tableColumn id="3" name="type"/>
    <tableColumn id="4" name="modified"/>
    <tableColumn id="5" name="line start"/>
    <tableColumn id="6" name="line end" totalsRowFunction="max"/>
    <tableColumn id="7" name="std.code.magic:numbers"/>
    <tableColumn id="8" name="std.general:size"/>
    <tableColumn id="9" name="std.code.todo:strings"/>
    <tableColumn id="10" name="std.code.todo:comments"/>
    <tableColumn id="11" name="std.code.complexity:cyclomatic"/>
    <tableColumn id="12" name="std.code.complexity:maxindent"/>
    <tableColumn id="13" name="std.code.length:total"/>
    <tableColumn id="14" name="std.code.lines:code"/>
    <tableColumn id="15" name="std.code.lines:total"/>
    <tableColumn id="16" name="std.code.lines:preprocessor"/>
    <tableColumn id="17" name="std.code.lines: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uclid.esac.esa.int/svn/ESA/SOC/SOC-3-DEV/SOC-3-07-QLook/QPF/trun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6"/>
  <sheetViews>
    <sheetView topLeftCell="A127" workbookViewId="0">
      <selection activeCell="E133" sqref="E133"/>
    </sheetView>
  </sheetViews>
  <sheetFormatPr defaultRowHeight="15" x14ac:dyDescent="0.25"/>
  <sheetData>
    <row r="1" spans="1:13" ht="31.5" x14ac:dyDescent="0.5">
      <c r="A1" s="31" t="s">
        <v>2916</v>
      </c>
    </row>
    <row r="3" spans="1:13" ht="71.25" customHeight="1" x14ac:dyDescent="0.25">
      <c r="A3" s="36" t="s">
        <v>2917</v>
      </c>
      <c r="B3" s="36"/>
      <c r="C3" s="36"/>
      <c r="D3" s="36"/>
      <c r="E3" s="36"/>
      <c r="F3" s="36"/>
      <c r="G3" s="36"/>
      <c r="H3" s="36"/>
      <c r="I3" s="36"/>
      <c r="J3" s="36"/>
      <c r="K3" s="36"/>
    </row>
    <row r="4" spans="1:13" ht="54" customHeight="1" x14ac:dyDescent="0.25">
      <c r="A4" s="36" t="s">
        <v>2918</v>
      </c>
      <c r="B4" s="36"/>
      <c r="C4" s="36"/>
      <c r="D4" s="36"/>
      <c r="E4" s="36"/>
      <c r="F4" s="36"/>
      <c r="G4" s="36"/>
      <c r="H4" s="36"/>
      <c r="I4" s="36"/>
      <c r="J4" s="36"/>
      <c r="K4" s="36"/>
    </row>
    <row r="5" spans="1:13" ht="21" x14ac:dyDescent="0.35">
      <c r="A5" s="33" t="s">
        <v>2925</v>
      </c>
    </row>
    <row r="7" spans="1:13" ht="31.5" customHeight="1" x14ac:dyDescent="0.25">
      <c r="A7" s="36" t="s">
        <v>2931</v>
      </c>
      <c r="B7" s="36"/>
      <c r="C7" s="36"/>
      <c r="D7" s="36"/>
      <c r="E7" s="36"/>
      <c r="F7" s="36"/>
      <c r="G7" s="36"/>
      <c r="H7" s="36"/>
      <c r="I7" s="36"/>
      <c r="J7" s="36"/>
      <c r="K7" s="36"/>
    </row>
    <row r="9" spans="1:13" x14ac:dyDescent="0.25">
      <c r="B9" s="37" t="str">
        <f>"Table "&amp;M9&amp;" - Input Code Details"</f>
        <v>Table 1 - Input Code Details</v>
      </c>
      <c r="C9" s="37"/>
      <c r="D9" s="37"/>
      <c r="E9" s="37"/>
      <c r="F9" s="37"/>
      <c r="G9" s="37"/>
      <c r="H9" s="37"/>
      <c r="I9" s="37"/>
      <c r="J9" s="37"/>
      <c r="M9">
        <v>1</v>
      </c>
    </row>
    <row r="10" spans="1:13" ht="30" customHeight="1" x14ac:dyDescent="0.25">
      <c r="B10" s="58" t="s">
        <v>2926</v>
      </c>
      <c r="C10" s="58"/>
      <c r="D10" s="58"/>
      <c r="E10" s="60" t="s">
        <v>2930</v>
      </c>
      <c r="F10" s="60"/>
      <c r="G10" s="60"/>
      <c r="H10" s="60"/>
      <c r="I10" s="60"/>
      <c r="J10" s="60"/>
    </row>
    <row r="11" spans="1:13" x14ac:dyDescent="0.25">
      <c r="B11" s="58" t="s">
        <v>2927</v>
      </c>
      <c r="C11" s="58"/>
      <c r="D11" s="58"/>
      <c r="E11" s="57">
        <v>15309</v>
      </c>
      <c r="F11" s="57"/>
      <c r="G11" s="57"/>
      <c r="H11" s="57"/>
      <c r="I11" s="57"/>
      <c r="J11" s="57"/>
    </row>
    <row r="12" spans="1:13" x14ac:dyDescent="0.25">
      <c r="B12" s="58" t="s">
        <v>2928</v>
      </c>
      <c r="C12" s="58"/>
      <c r="D12" s="58"/>
      <c r="E12" s="56">
        <v>42635</v>
      </c>
      <c r="F12" s="56"/>
      <c r="G12" s="56"/>
      <c r="H12" s="56"/>
      <c r="I12" s="56"/>
      <c r="J12" s="56"/>
    </row>
    <row r="13" spans="1:13" ht="15" customHeight="1" x14ac:dyDescent="0.25">
      <c r="B13" s="58" t="s">
        <v>2929</v>
      </c>
      <c r="C13" s="58"/>
      <c r="D13" s="58"/>
      <c r="E13" s="57">
        <v>15309</v>
      </c>
      <c r="F13" s="57"/>
      <c r="G13" s="57"/>
      <c r="H13" s="57"/>
      <c r="I13" s="57"/>
      <c r="J13" s="57"/>
    </row>
    <row r="16" spans="1:13" ht="21" x14ac:dyDescent="0.35">
      <c r="A16" s="33" t="s">
        <v>2932</v>
      </c>
    </row>
    <row r="18" spans="1:13" ht="18.75" x14ac:dyDescent="0.3">
      <c r="A18" s="32" t="s">
        <v>2919</v>
      </c>
    </row>
    <row r="20" spans="1:13" ht="31.5" customHeight="1" x14ac:dyDescent="0.25">
      <c r="A20" s="36" t="s">
        <v>2924</v>
      </c>
      <c r="B20" s="36"/>
      <c r="C20" s="36"/>
      <c r="D20" s="36"/>
      <c r="E20" s="36"/>
      <c r="F20" s="36"/>
      <c r="G20" s="36"/>
      <c r="H20" s="36"/>
      <c r="I20" s="36"/>
      <c r="J20" s="36"/>
      <c r="K20" s="36"/>
    </row>
    <row r="22" spans="1:13" x14ac:dyDescent="0.25">
      <c r="B22" s="37" t="str">
        <f>"Table "&amp;M22&amp;" - General Project Statistics"</f>
        <v>Table 2 - General Project Statistics</v>
      </c>
      <c r="C22" s="37"/>
      <c r="D22" s="37"/>
      <c r="E22" s="37"/>
      <c r="F22" s="37"/>
      <c r="M22">
        <f>M9+1</f>
        <v>2</v>
      </c>
    </row>
    <row r="23" spans="1:13" x14ac:dyDescent="0.25">
      <c r="B23" s="58" t="s">
        <v>2920</v>
      </c>
      <c r="C23" s="58"/>
      <c r="D23" s="58"/>
      <c r="E23" s="59">
        <f>'QPF.metrix++.file'!A160</f>
        <v>158</v>
      </c>
      <c r="F23" s="59"/>
    </row>
    <row r="24" spans="1:13" x14ac:dyDescent="0.25">
      <c r="B24" s="58" t="s">
        <v>2923</v>
      </c>
      <c r="C24" s="58"/>
      <c r="D24" s="58"/>
      <c r="E24" s="59">
        <f>'QPF.metrix++.file'!A161</f>
        <v>8</v>
      </c>
      <c r="F24" s="59"/>
    </row>
    <row r="25" spans="1:13" x14ac:dyDescent="0.25">
      <c r="B25" s="58" t="s">
        <v>2921</v>
      </c>
      <c r="C25" s="58"/>
      <c r="D25" s="58"/>
      <c r="E25" s="59">
        <f>'QPF.metrix++.class'!B109</f>
        <v>107</v>
      </c>
      <c r="F25" s="59"/>
    </row>
    <row r="26" spans="1:13" x14ac:dyDescent="0.25">
      <c r="B26" s="58" t="s">
        <v>2922</v>
      </c>
      <c r="C26" s="58"/>
      <c r="D26" s="58"/>
      <c r="E26" s="59">
        <f>'QPF.metrix++.file'!F161</f>
        <v>34235</v>
      </c>
      <c r="F26" s="59"/>
    </row>
    <row r="28" spans="1:13" ht="18.75" x14ac:dyDescent="0.3">
      <c r="A28" s="32" t="s">
        <v>2933</v>
      </c>
    </row>
    <row r="30" spans="1:13" ht="48" customHeight="1" x14ac:dyDescent="0.25">
      <c r="A30" s="36" t="s">
        <v>2942</v>
      </c>
      <c r="B30" s="36"/>
      <c r="C30" s="36"/>
      <c r="D30" s="36"/>
      <c r="E30" s="36"/>
      <c r="F30" s="36"/>
      <c r="G30" s="36"/>
      <c r="H30" s="36"/>
      <c r="I30" s="36"/>
      <c r="J30" s="36"/>
      <c r="K30" s="36"/>
    </row>
    <row r="32" spans="1:13" x14ac:dyDescent="0.25">
      <c r="B32" s="45" t="str">
        <f>"Figure "&amp;M32&amp;" - Histogram of the Number of Lines per file"</f>
        <v>Figure 1 - Histogram of the Number of Lines per file</v>
      </c>
      <c r="C32" s="45"/>
      <c r="D32" s="45"/>
      <c r="E32" s="45"/>
      <c r="F32" s="45"/>
      <c r="M32" s="34">
        <v>1</v>
      </c>
    </row>
    <row r="33" spans="1:13" ht="49.5" customHeight="1" x14ac:dyDescent="0.25"/>
    <row r="34" spans="1:13" ht="49.5" customHeight="1" x14ac:dyDescent="0.25"/>
    <row r="35" spans="1:13" ht="49.5" customHeight="1" x14ac:dyDescent="0.25"/>
    <row r="36" spans="1:13" ht="49.5" customHeight="1" x14ac:dyDescent="0.25"/>
    <row r="37" spans="1:13" ht="49.5" customHeight="1" x14ac:dyDescent="0.25"/>
    <row r="39" spans="1:13" ht="40.5" customHeight="1" x14ac:dyDescent="0.25">
      <c r="A39" s="36" t="s">
        <v>2936</v>
      </c>
      <c r="B39" s="36"/>
      <c r="C39" s="36"/>
      <c r="D39" s="36"/>
      <c r="E39" s="36"/>
      <c r="F39" s="36"/>
      <c r="G39" s="36"/>
      <c r="H39" s="36"/>
      <c r="I39" s="36"/>
      <c r="J39" s="36"/>
      <c r="K39" s="36"/>
    </row>
    <row r="40" spans="1:13" ht="48.75" customHeight="1" x14ac:dyDescent="0.25">
      <c r="A40" s="36" t="s">
        <v>2935</v>
      </c>
      <c r="B40" s="36"/>
      <c r="C40" s="36"/>
      <c r="D40" s="36"/>
      <c r="E40" s="36"/>
      <c r="F40" s="36"/>
      <c r="G40" s="36"/>
      <c r="H40" s="36"/>
      <c r="I40" s="36"/>
      <c r="J40" s="36"/>
      <c r="K40" s="36"/>
    </row>
    <row r="42" spans="1:13" x14ac:dyDescent="0.25">
      <c r="B42" s="45" t="str">
        <f>"Table "&amp;M42&amp;" - Modules with number of NLOC larger than 1500"</f>
        <v>Table 3 - Modules with number of NLOC larger than 1500</v>
      </c>
      <c r="C42" s="45"/>
      <c r="D42" s="45"/>
      <c r="E42" s="45"/>
      <c r="F42" s="45"/>
      <c r="M42">
        <f>M22+1</f>
        <v>3</v>
      </c>
    </row>
    <row r="43" spans="1:13" x14ac:dyDescent="0.25">
      <c r="B43" s="46" t="s">
        <v>2934</v>
      </c>
      <c r="C43" s="46"/>
      <c r="D43" s="46"/>
      <c r="E43" s="46"/>
      <c r="F43" s="46" t="s">
        <v>2004</v>
      </c>
      <c r="G43" s="46"/>
    </row>
    <row r="44" spans="1:13" x14ac:dyDescent="0.25">
      <c r="B44" s="44" t="s">
        <v>837</v>
      </c>
      <c r="C44" s="44"/>
      <c r="D44" s="44"/>
      <c r="E44" s="44"/>
      <c r="F44" s="44">
        <v>5114</v>
      </c>
      <c r="G44" s="44"/>
    </row>
    <row r="45" spans="1:13" x14ac:dyDescent="0.25">
      <c r="B45" s="44" t="s">
        <v>596</v>
      </c>
      <c r="C45" s="44"/>
      <c r="D45" s="44"/>
      <c r="E45" s="44"/>
      <c r="F45" s="44">
        <v>2032</v>
      </c>
      <c r="G45" s="44"/>
    </row>
    <row r="46" spans="1:13" x14ac:dyDescent="0.25">
      <c r="B46" s="44" t="s">
        <v>576</v>
      </c>
      <c r="C46" s="44"/>
      <c r="D46" s="44"/>
      <c r="E46" s="44"/>
      <c r="F46" s="44">
        <v>1834</v>
      </c>
      <c r="G46" s="44"/>
    </row>
    <row r="48" spans="1:13" ht="48" customHeight="1" x14ac:dyDescent="0.25">
      <c r="A48" s="36" t="s">
        <v>2941</v>
      </c>
      <c r="B48" s="36"/>
      <c r="C48" s="36"/>
      <c r="D48" s="36"/>
      <c r="E48" s="36"/>
      <c r="F48" s="36"/>
      <c r="G48" s="36"/>
      <c r="H48" s="36"/>
      <c r="I48" s="36"/>
      <c r="J48" s="36"/>
      <c r="K48" s="36"/>
    </row>
    <row r="50" spans="1:13" x14ac:dyDescent="0.25">
      <c r="B50" s="45" t="str">
        <f>"Figure "&amp;M50&amp;" - Histogram of the Number of Lines per function"</f>
        <v>Figure 2 - Histogram of the Number of Lines per function</v>
      </c>
      <c r="C50" s="45"/>
      <c r="D50" s="45"/>
      <c r="E50" s="45"/>
      <c r="F50" s="45"/>
      <c r="M50" s="34">
        <f>M32+1</f>
        <v>2</v>
      </c>
    </row>
    <row r="51" spans="1:13" ht="49.5" customHeight="1" x14ac:dyDescent="0.25"/>
    <row r="52" spans="1:13" ht="49.5" customHeight="1" x14ac:dyDescent="0.25"/>
    <row r="53" spans="1:13" ht="49.5" customHeight="1" x14ac:dyDescent="0.25"/>
    <row r="54" spans="1:13" ht="49.5" customHeight="1" x14ac:dyDescent="0.25"/>
    <row r="55" spans="1:13" ht="49.5" customHeight="1" x14ac:dyDescent="0.25"/>
    <row r="57" spans="1:13" ht="40.5" customHeight="1" x14ac:dyDescent="0.25">
      <c r="A57" s="36" t="s">
        <v>2943</v>
      </c>
      <c r="B57" s="36"/>
      <c r="C57" s="36"/>
      <c r="D57" s="36"/>
      <c r="E57" s="36"/>
      <c r="F57" s="36"/>
      <c r="G57" s="36"/>
      <c r="H57" s="36"/>
      <c r="I57" s="36"/>
      <c r="J57" s="36"/>
      <c r="K57" s="36"/>
    </row>
    <row r="58" spans="1:13" ht="48.75" customHeight="1" x14ac:dyDescent="0.25">
      <c r="A58" s="36" t="s">
        <v>2944</v>
      </c>
      <c r="B58" s="36"/>
      <c r="C58" s="36"/>
      <c r="D58" s="36"/>
      <c r="E58" s="36"/>
      <c r="F58" s="36"/>
      <c r="G58" s="36"/>
      <c r="H58" s="36"/>
      <c r="I58" s="36"/>
      <c r="J58" s="36"/>
      <c r="K58" s="36"/>
    </row>
    <row r="60" spans="1:13" x14ac:dyDescent="0.25">
      <c r="B60" s="37" t="str">
        <f>"Table "&amp;M60&amp;" - Functions/Methods with number of NLOC larger than 150"</f>
        <v>Table 4 - Functions/Methods with number of NLOC larger than 150</v>
      </c>
      <c r="C60" s="37"/>
      <c r="D60" s="37"/>
      <c r="E60" s="37"/>
      <c r="F60" s="37"/>
      <c r="G60" s="37"/>
      <c r="H60" s="37"/>
      <c r="I60" s="37"/>
      <c r="J60" s="37"/>
      <c r="M60">
        <f>M42+1</f>
        <v>4</v>
      </c>
    </row>
    <row r="61" spans="1:13" x14ac:dyDescent="0.25">
      <c r="B61" s="46" t="s">
        <v>2934</v>
      </c>
      <c r="C61" s="46"/>
      <c r="D61" s="46"/>
      <c r="E61" s="46"/>
      <c r="F61" s="47" t="s">
        <v>2946</v>
      </c>
      <c r="G61" s="47"/>
      <c r="H61" s="47"/>
      <c r="I61" s="46" t="s">
        <v>2945</v>
      </c>
      <c r="J61" s="46"/>
    </row>
    <row r="62" spans="1:13" x14ac:dyDescent="0.25">
      <c r="B62" s="44" t="s">
        <v>1648</v>
      </c>
      <c r="C62" s="44"/>
      <c r="D62" s="44"/>
      <c r="E62" s="44"/>
      <c r="F62" s="55" t="s">
        <v>2149</v>
      </c>
      <c r="G62" s="55"/>
      <c r="H62" s="55"/>
      <c r="I62" s="44">
        <v>217</v>
      </c>
      <c r="J62" s="44"/>
    </row>
    <row r="63" spans="1:13" x14ac:dyDescent="0.25">
      <c r="B63" s="44" t="s">
        <v>1257</v>
      </c>
      <c r="C63" s="44"/>
      <c r="D63" s="44"/>
      <c r="E63" s="44"/>
      <c r="F63" s="55" t="s">
        <v>2326</v>
      </c>
      <c r="G63" s="55"/>
      <c r="H63" s="55"/>
      <c r="I63" s="44">
        <v>170</v>
      </c>
      <c r="J63" s="44"/>
    </row>
    <row r="65" spans="1:13" ht="18.75" x14ac:dyDescent="0.3">
      <c r="A65" s="32" t="s">
        <v>2937</v>
      </c>
    </row>
    <row r="67" spans="1:13" ht="72.75" customHeight="1" x14ac:dyDescent="0.25">
      <c r="A67" s="36" t="s">
        <v>2938</v>
      </c>
      <c r="B67" s="36"/>
      <c r="C67" s="36"/>
      <c r="D67" s="36"/>
      <c r="E67" s="36"/>
      <c r="F67" s="36"/>
      <c r="G67" s="36"/>
      <c r="H67" s="36"/>
      <c r="I67" s="36"/>
      <c r="J67" s="36"/>
      <c r="K67" s="36"/>
    </row>
    <row r="68" spans="1:13" ht="43.5" customHeight="1" x14ac:dyDescent="0.25">
      <c r="A68" s="36" t="s">
        <v>2939</v>
      </c>
      <c r="B68" s="36"/>
      <c r="C68" s="36"/>
      <c r="D68" s="36"/>
      <c r="E68" s="36"/>
      <c r="F68" s="36"/>
      <c r="G68" s="36"/>
      <c r="H68" s="36"/>
      <c r="I68" s="36"/>
      <c r="J68" s="36"/>
      <c r="K68" s="36"/>
    </row>
    <row r="69" spans="1:13" ht="63.75" customHeight="1" x14ac:dyDescent="0.25">
      <c r="A69" s="36" t="s">
        <v>2940</v>
      </c>
      <c r="B69" s="36"/>
      <c r="C69" s="36"/>
      <c r="D69" s="36"/>
      <c r="E69" s="36"/>
      <c r="F69" s="36"/>
      <c r="G69" s="36"/>
      <c r="H69" s="36"/>
      <c r="I69" s="36"/>
      <c r="J69" s="36"/>
      <c r="K69" s="36"/>
    </row>
    <row r="71" spans="1:13" x14ac:dyDescent="0.25">
      <c r="B71" s="45" t="str">
        <f>"Figure "&amp;M71&amp;" - Histogram of the Maximum Nesting Level per function"</f>
        <v>Figure 3 - Histogram of the Maximum Nesting Level per function</v>
      </c>
      <c r="C71" s="45"/>
      <c r="D71" s="45"/>
      <c r="E71" s="45"/>
      <c r="F71" s="45"/>
      <c r="M71">
        <f>M50+1</f>
        <v>3</v>
      </c>
    </row>
    <row r="72" spans="1:13" ht="51.75" customHeight="1" x14ac:dyDescent="0.25"/>
    <row r="73" spans="1:13" ht="51.75" customHeight="1" x14ac:dyDescent="0.25"/>
    <row r="74" spans="1:13" ht="51.75" customHeight="1" x14ac:dyDescent="0.25"/>
    <row r="75" spans="1:13" ht="51.75" customHeight="1" x14ac:dyDescent="0.25"/>
    <row r="76" spans="1:13" ht="51.75" customHeight="1" x14ac:dyDescent="0.25"/>
    <row r="78" spans="1:13" x14ac:dyDescent="0.25">
      <c r="A78" s="36" t="s">
        <v>2948</v>
      </c>
      <c r="B78" s="36"/>
      <c r="C78" s="36"/>
      <c r="D78" s="36"/>
      <c r="E78" s="36"/>
      <c r="F78" s="36"/>
      <c r="G78" s="36"/>
      <c r="H78" s="36"/>
      <c r="I78" s="36"/>
      <c r="J78" s="36"/>
      <c r="K78" s="36"/>
    </row>
    <row r="80" spans="1:13" x14ac:dyDescent="0.25">
      <c r="B80" s="37" t="str">
        <f>"Table "&amp;M80&amp;" - Functions/Methods with maximum nesting level larger than 7"</f>
        <v>Table 5 - Functions/Methods with maximum nesting level larger than 7</v>
      </c>
      <c r="C80" s="37"/>
      <c r="D80" s="37"/>
      <c r="E80" s="37"/>
      <c r="F80" s="37"/>
      <c r="G80" s="37"/>
      <c r="H80" s="37"/>
      <c r="I80" s="37"/>
      <c r="J80" s="37"/>
      <c r="M80">
        <f>M60+1</f>
        <v>5</v>
      </c>
    </row>
    <row r="81" spans="1:13" x14ac:dyDescent="0.25">
      <c r="B81" s="46" t="s">
        <v>2934</v>
      </c>
      <c r="C81" s="46"/>
      <c r="D81" s="46"/>
      <c r="E81" s="46"/>
      <c r="F81" s="47" t="s">
        <v>2946</v>
      </c>
      <c r="G81" s="47"/>
      <c r="H81" s="47"/>
      <c r="I81" s="46" t="s">
        <v>2947</v>
      </c>
      <c r="J81" s="46"/>
    </row>
    <row r="82" spans="1:13" x14ac:dyDescent="0.25">
      <c r="B82" s="44" t="s">
        <v>1480</v>
      </c>
      <c r="C82" s="44"/>
      <c r="D82" s="44"/>
      <c r="E82" s="44"/>
      <c r="F82" s="55" t="s">
        <v>2232</v>
      </c>
      <c r="G82" s="55"/>
      <c r="H82" s="55"/>
      <c r="I82" s="44">
        <v>8</v>
      </c>
      <c r="J82" s="44"/>
    </row>
    <row r="84" spans="1:13" ht="18.75" x14ac:dyDescent="0.3">
      <c r="A84" s="32" t="s">
        <v>2949</v>
      </c>
    </row>
    <row r="86" spans="1:13" ht="119.25" customHeight="1" x14ac:dyDescent="0.25">
      <c r="A86" s="36" t="s">
        <v>2975</v>
      </c>
      <c r="B86" s="36"/>
      <c r="C86" s="36"/>
      <c r="D86" s="36"/>
      <c r="E86" s="36"/>
      <c r="F86" s="36"/>
      <c r="G86" s="36"/>
      <c r="H86" s="36"/>
      <c r="I86" s="36"/>
      <c r="J86" s="36"/>
      <c r="K86" s="36"/>
    </row>
    <row r="88" spans="1:13" x14ac:dyDescent="0.25">
      <c r="B88" s="45" t="str">
        <f>"Figure "&amp;M88&amp;" - Maintainability risk level for different cyclomatic complexity intervals"</f>
        <v>Figure 4 - Maintainability risk level for different cyclomatic complexity intervals</v>
      </c>
      <c r="C88" s="45"/>
      <c r="D88" s="45"/>
      <c r="E88" s="45"/>
      <c r="F88" s="45"/>
      <c r="M88">
        <f>M71+1</f>
        <v>4</v>
      </c>
    </row>
    <row r="106" spans="1:11" ht="15" customHeight="1" x14ac:dyDescent="0.25">
      <c r="B106" s="48" t="s">
        <v>2950</v>
      </c>
      <c r="C106" s="48"/>
      <c r="D106" s="48"/>
      <c r="E106" s="48" t="s">
        <v>2951</v>
      </c>
      <c r="F106" s="48"/>
      <c r="G106" s="48"/>
      <c r="H106" s="48"/>
      <c r="I106" s="48"/>
      <c r="J106" s="48"/>
    </row>
    <row r="107" spans="1:11" ht="15" customHeight="1" x14ac:dyDescent="0.25">
      <c r="B107" s="50" t="s">
        <v>2958</v>
      </c>
      <c r="C107" s="51"/>
      <c r="D107" s="51"/>
      <c r="E107" s="49" t="s">
        <v>2952</v>
      </c>
      <c r="F107" s="49"/>
      <c r="G107" s="49"/>
      <c r="H107" s="49"/>
      <c r="I107" s="49"/>
      <c r="J107" s="49"/>
    </row>
    <row r="108" spans="1:11" ht="15" customHeight="1" x14ac:dyDescent="0.25">
      <c r="B108" s="52" t="s">
        <v>2959</v>
      </c>
      <c r="C108" s="53"/>
      <c r="D108" s="53"/>
      <c r="E108" s="49" t="s">
        <v>2953</v>
      </c>
      <c r="F108" s="49"/>
      <c r="G108" s="49"/>
      <c r="H108" s="49"/>
      <c r="I108" s="49"/>
      <c r="J108" s="49"/>
    </row>
    <row r="109" spans="1:11" ht="15" customHeight="1" x14ac:dyDescent="0.25">
      <c r="B109" s="54" t="s">
        <v>2954</v>
      </c>
      <c r="C109" s="49"/>
      <c r="D109" s="49"/>
      <c r="E109" s="49" t="s">
        <v>2955</v>
      </c>
      <c r="F109" s="49"/>
      <c r="G109" s="49"/>
      <c r="H109" s="49"/>
      <c r="I109" s="49"/>
      <c r="J109" s="49"/>
    </row>
    <row r="110" spans="1:11" ht="15" customHeight="1" x14ac:dyDescent="0.25">
      <c r="B110" s="49" t="s">
        <v>2956</v>
      </c>
      <c r="C110" s="49"/>
      <c r="D110" s="49"/>
      <c r="E110" s="49" t="s">
        <v>2957</v>
      </c>
      <c r="F110" s="49"/>
      <c r="G110" s="49"/>
      <c r="H110" s="49"/>
      <c r="I110" s="49"/>
      <c r="J110" s="49"/>
    </row>
    <row r="112" spans="1:11" ht="59.25" customHeight="1" x14ac:dyDescent="0.25">
      <c r="A112" s="36" t="s">
        <v>2960</v>
      </c>
      <c r="B112" s="36"/>
      <c r="C112" s="36"/>
      <c r="D112" s="36"/>
      <c r="E112" s="36"/>
      <c r="F112" s="36"/>
      <c r="G112" s="36"/>
      <c r="H112" s="36"/>
      <c r="I112" s="36"/>
      <c r="J112" s="36"/>
      <c r="K112" s="36"/>
    </row>
    <row r="113" spans="2:13" x14ac:dyDescent="0.25">
      <c r="B113" s="45" t="str">
        <f>"Figure "&amp;M113&amp;" - Histogram of the Cyclomatic Complexity per function"</f>
        <v>Figure 5 - Histogram of the Cyclomatic Complexity per function</v>
      </c>
      <c r="C113" s="45"/>
      <c r="D113" s="45"/>
      <c r="E113" s="45"/>
      <c r="F113" s="45"/>
      <c r="M113">
        <f>M88+1</f>
        <v>5</v>
      </c>
    </row>
    <row r="114" spans="2:13" ht="51.75" customHeight="1" x14ac:dyDescent="0.25"/>
    <row r="115" spans="2:13" ht="51.75" customHeight="1" x14ac:dyDescent="0.25"/>
    <row r="116" spans="2:13" ht="51.75" customHeight="1" x14ac:dyDescent="0.25"/>
    <row r="117" spans="2:13" ht="51.75" customHeight="1" x14ac:dyDescent="0.25"/>
    <row r="118" spans="2:13" ht="51.75" customHeight="1" x14ac:dyDescent="0.25"/>
    <row r="120" spans="2:13" x14ac:dyDescent="0.25">
      <c r="B120" s="37" t="str">
        <f>"Table "&amp;M120&amp;" - Functions/Methods with Cyclomatic Complexity larger than 20"</f>
        <v>Table 6 - Functions/Methods with Cyclomatic Complexity larger than 20</v>
      </c>
      <c r="C120" s="37"/>
      <c r="D120" s="37"/>
      <c r="E120" s="37"/>
      <c r="F120" s="37"/>
      <c r="G120" s="37"/>
      <c r="H120" s="37"/>
      <c r="I120" s="37"/>
      <c r="J120" s="37"/>
      <c r="M120">
        <f>M80+1</f>
        <v>6</v>
      </c>
    </row>
    <row r="121" spans="2:13" x14ac:dyDescent="0.25">
      <c r="B121" s="46" t="s">
        <v>2934</v>
      </c>
      <c r="C121" s="46"/>
      <c r="D121" s="46"/>
      <c r="E121" s="46"/>
      <c r="F121" s="47" t="s">
        <v>2946</v>
      </c>
      <c r="G121" s="47"/>
      <c r="H121" s="47"/>
      <c r="I121" s="46" t="s">
        <v>1990</v>
      </c>
      <c r="J121" s="46"/>
    </row>
    <row r="122" spans="2:13" x14ac:dyDescent="0.25">
      <c r="B122" s="44" t="s">
        <v>855</v>
      </c>
      <c r="C122" s="44"/>
      <c r="D122" s="44"/>
      <c r="E122" s="44"/>
      <c r="F122" s="44" t="s">
        <v>2486</v>
      </c>
      <c r="G122" s="44"/>
      <c r="H122" s="44"/>
      <c r="I122" s="44">
        <v>35</v>
      </c>
      <c r="J122" s="44"/>
    </row>
    <row r="123" spans="2:13" x14ac:dyDescent="0.25">
      <c r="B123" s="44" t="s">
        <v>837</v>
      </c>
      <c r="C123" s="44"/>
      <c r="D123" s="44"/>
      <c r="E123" s="44"/>
      <c r="F123" s="44" t="s">
        <v>2566</v>
      </c>
      <c r="G123" s="44"/>
      <c r="H123" s="44"/>
      <c r="I123" s="44">
        <v>35</v>
      </c>
      <c r="J123" s="44"/>
    </row>
    <row r="124" spans="2:13" x14ac:dyDescent="0.25">
      <c r="B124" s="44" t="s">
        <v>1648</v>
      </c>
      <c r="C124" s="44"/>
      <c r="D124" s="44"/>
      <c r="E124" s="44"/>
      <c r="F124" s="44" t="s">
        <v>2149</v>
      </c>
      <c r="G124" s="44"/>
      <c r="H124" s="44"/>
      <c r="I124" s="44">
        <v>30</v>
      </c>
      <c r="J124" s="44"/>
    </row>
    <row r="125" spans="2:13" x14ac:dyDescent="0.25">
      <c r="B125" s="44" t="s">
        <v>1257</v>
      </c>
      <c r="C125" s="44"/>
      <c r="D125" s="44"/>
      <c r="E125" s="44"/>
      <c r="F125" s="44" t="s">
        <v>2326</v>
      </c>
      <c r="G125" s="44"/>
      <c r="H125" s="44"/>
      <c r="I125" s="44">
        <v>26</v>
      </c>
      <c r="J125" s="44"/>
    </row>
    <row r="126" spans="2:13" x14ac:dyDescent="0.25">
      <c r="B126" s="44" t="s">
        <v>837</v>
      </c>
      <c r="C126" s="44"/>
      <c r="D126" s="44"/>
      <c r="E126" s="44"/>
      <c r="F126" s="44" t="s">
        <v>2644</v>
      </c>
      <c r="G126" s="44"/>
      <c r="H126" s="44"/>
      <c r="I126" s="44">
        <v>26</v>
      </c>
      <c r="J126" s="44"/>
    </row>
    <row r="127" spans="2:13" x14ac:dyDescent="0.25">
      <c r="B127" s="44" t="s">
        <v>837</v>
      </c>
      <c r="C127" s="44"/>
      <c r="D127" s="44"/>
      <c r="E127" s="44"/>
      <c r="F127" s="44" t="s">
        <v>2635</v>
      </c>
      <c r="G127" s="44"/>
      <c r="H127" s="44"/>
      <c r="I127" s="44">
        <v>24</v>
      </c>
      <c r="J127" s="44"/>
    </row>
    <row r="128" spans="2:13" x14ac:dyDescent="0.25">
      <c r="B128" s="44" t="s">
        <v>837</v>
      </c>
      <c r="C128" s="44"/>
      <c r="D128" s="44"/>
      <c r="E128" s="44"/>
      <c r="F128" s="44" t="s">
        <v>2644</v>
      </c>
      <c r="G128" s="44"/>
      <c r="H128" s="44"/>
      <c r="I128" s="44">
        <v>24</v>
      </c>
      <c r="J128" s="44"/>
    </row>
    <row r="129" spans="1:13" x14ac:dyDescent="0.25">
      <c r="B129" s="44" t="s">
        <v>837</v>
      </c>
      <c r="C129" s="44"/>
      <c r="D129" s="44"/>
      <c r="E129" s="44"/>
      <c r="F129" s="44" t="s">
        <v>2635</v>
      </c>
      <c r="G129" s="44"/>
      <c r="H129" s="44"/>
      <c r="I129" s="44">
        <v>21</v>
      </c>
      <c r="J129" s="44"/>
    </row>
    <row r="131" spans="1:13" ht="45.75" customHeight="1" x14ac:dyDescent="0.25">
      <c r="A131" s="36" t="s">
        <v>2961</v>
      </c>
      <c r="B131" s="36"/>
      <c r="C131" s="36"/>
      <c r="D131" s="36"/>
      <c r="E131" s="36"/>
      <c r="F131" s="36"/>
      <c r="G131" s="36"/>
      <c r="H131" s="36"/>
      <c r="I131" s="36"/>
      <c r="J131" s="36"/>
      <c r="K131" s="36"/>
    </row>
    <row r="133" spans="1:13" ht="21" x14ac:dyDescent="0.35">
      <c r="A133" s="33" t="s">
        <v>2962</v>
      </c>
    </row>
    <row r="135" spans="1:13" ht="60.75" customHeight="1" x14ac:dyDescent="0.25">
      <c r="A135" s="36" t="s">
        <v>2963</v>
      </c>
      <c r="B135" s="36"/>
      <c r="C135" s="36"/>
      <c r="D135" s="36"/>
      <c r="E135" s="36"/>
      <c r="F135" s="36"/>
      <c r="G135" s="36"/>
      <c r="H135" s="36"/>
      <c r="I135" s="36"/>
      <c r="J135" s="36"/>
      <c r="K135" s="36"/>
    </row>
    <row r="136" spans="1:13" ht="46.5" customHeight="1" x14ac:dyDescent="0.25">
      <c r="A136" s="36" t="s">
        <v>2972</v>
      </c>
      <c r="B136" s="36"/>
      <c r="C136" s="36"/>
      <c r="D136" s="36"/>
      <c r="E136" s="36"/>
      <c r="F136" s="36"/>
      <c r="G136" s="36"/>
      <c r="H136" s="36"/>
      <c r="I136" s="36"/>
      <c r="J136" s="36"/>
      <c r="K136" s="36"/>
    </row>
    <row r="138" spans="1:13" x14ac:dyDescent="0.25">
      <c r="B138" s="37" t="str">
        <f>"Table "&amp;M138&amp;" - List of recommended actions to take on the QPF code"</f>
        <v>Table 7 - List of recommended actions to take on the QPF code</v>
      </c>
      <c r="C138" s="37"/>
      <c r="D138" s="37"/>
      <c r="E138" s="37"/>
      <c r="F138" s="37"/>
      <c r="G138" s="37"/>
      <c r="H138" s="37"/>
      <c r="I138" s="37"/>
      <c r="J138" s="37"/>
      <c r="M138">
        <f>M120+1</f>
        <v>7</v>
      </c>
    </row>
    <row r="139" spans="1:13" x14ac:dyDescent="0.25">
      <c r="B139" s="39" t="s">
        <v>2934</v>
      </c>
      <c r="C139" s="39"/>
      <c r="D139" s="39"/>
      <c r="E139" s="39" t="s">
        <v>2946</v>
      </c>
      <c r="F139" s="39"/>
      <c r="G139" s="39"/>
      <c r="H139" s="39" t="s">
        <v>2964</v>
      </c>
      <c r="I139" s="39"/>
      <c r="J139" s="39" t="s">
        <v>2966</v>
      </c>
      <c r="K139" s="39"/>
    </row>
    <row r="140" spans="1:13" ht="30.75" customHeight="1" x14ac:dyDescent="0.25">
      <c r="B140" s="35" t="s">
        <v>1648</v>
      </c>
      <c r="C140" s="35"/>
      <c r="D140" s="35"/>
      <c r="E140" s="35" t="s">
        <v>2149</v>
      </c>
      <c r="F140" s="35"/>
      <c r="G140" s="35"/>
      <c r="H140" s="40" t="s">
        <v>2973</v>
      </c>
      <c r="I140" s="40"/>
      <c r="J140" s="38" t="s">
        <v>2970</v>
      </c>
      <c r="K140" s="38"/>
    </row>
    <row r="141" spans="1:13" ht="30.75" customHeight="1" x14ac:dyDescent="0.25">
      <c r="B141" s="41" t="s">
        <v>1257</v>
      </c>
      <c r="C141" s="42"/>
      <c r="D141" s="43"/>
      <c r="E141" s="35" t="s">
        <v>2326</v>
      </c>
      <c r="F141" s="35"/>
      <c r="G141" s="35"/>
      <c r="H141" s="40" t="s">
        <v>2974</v>
      </c>
      <c r="I141" s="40"/>
      <c r="J141" s="38" t="s">
        <v>2970</v>
      </c>
      <c r="K141" s="38"/>
    </row>
    <row r="142" spans="1:13" x14ac:dyDescent="0.25">
      <c r="B142" s="38" t="s">
        <v>1480</v>
      </c>
      <c r="C142" s="38"/>
      <c r="D142" s="38"/>
      <c r="E142" s="38" t="s">
        <v>2232</v>
      </c>
      <c r="F142" s="38"/>
      <c r="G142" s="38"/>
      <c r="H142" s="38" t="s">
        <v>2968</v>
      </c>
      <c r="I142" s="38"/>
      <c r="J142" s="38" t="s">
        <v>2970</v>
      </c>
      <c r="K142" s="38"/>
    </row>
    <row r="143" spans="1:13" x14ac:dyDescent="0.25">
      <c r="B143" s="38" t="s">
        <v>855</v>
      </c>
      <c r="C143" s="38"/>
      <c r="D143" s="38"/>
      <c r="E143" s="38" t="s">
        <v>2486</v>
      </c>
      <c r="F143" s="38"/>
      <c r="G143" s="38"/>
      <c r="H143" s="38" t="s">
        <v>2969</v>
      </c>
      <c r="I143" s="38"/>
      <c r="J143" s="38" t="s">
        <v>2971</v>
      </c>
      <c r="K143" s="38"/>
    </row>
    <row r="144" spans="1:13" x14ac:dyDescent="0.25">
      <c r="B144" s="38" t="s">
        <v>576</v>
      </c>
      <c r="C144" s="38"/>
      <c r="D144" s="38"/>
      <c r="E144" s="38"/>
      <c r="F144" s="38"/>
      <c r="G144" s="38"/>
      <c r="H144" s="38" t="s">
        <v>2965</v>
      </c>
      <c r="I144" s="38"/>
      <c r="J144" s="38" t="s">
        <v>2967</v>
      </c>
      <c r="K144" s="38"/>
    </row>
    <row r="146" spans="1:11" ht="39" customHeight="1" x14ac:dyDescent="0.25">
      <c r="A146" s="36" t="s">
        <v>2976</v>
      </c>
      <c r="B146" s="36"/>
      <c r="C146" s="36"/>
      <c r="D146" s="36"/>
      <c r="E146" s="36"/>
      <c r="F146" s="36"/>
      <c r="G146" s="36"/>
      <c r="H146" s="36"/>
      <c r="I146" s="36"/>
      <c r="J146" s="36"/>
      <c r="K146" s="36"/>
    </row>
  </sheetData>
  <mergeCells count="129">
    <mergeCell ref="A3:K3"/>
    <mergeCell ref="A4:K4"/>
    <mergeCell ref="A20:K20"/>
    <mergeCell ref="B23:D23"/>
    <mergeCell ref="B24:D24"/>
    <mergeCell ref="B25:D25"/>
    <mergeCell ref="B22:F22"/>
    <mergeCell ref="A7:K7"/>
    <mergeCell ref="E10:J10"/>
    <mergeCell ref="E11:J11"/>
    <mergeCell ref="A40:K40"/>
    <mergeCell ref="B42:F42"/>
    <mergeCell ref="F44:G44"/>
    <mergeCell ref="F45:G45"/>
    <mergeCell ref="F46:G46"/>
    <mergeCell ref="B9:J9"/>
    <mergeCell ref="A30:K30"/>
    <mergeCell ref="B32:F32"/>
    <mergeCell ref="A39:K39"/>
    <mergeCell ref="E12:J12"/>
    <mergeCell ref="E13:J13"/>
    <mergeCell ref="B10:D10"/>
    <mergeCell ref="B11:D11"/>
    <mergeCell ref="B12:D12"/>
    <mergeCell ref="B13:D13"/>
    <mergeCell ref="B26:D26"/>
    <mergeCell ref="E23:F23"/>
    <mergeCell ref="E24:F24"/>
    <mergeCell ref="E25:F25"/>
    <mergeCell ref="E26:F26"/>
    <mergeCell ref="A48:K48"/>
    <mergeCell ref="B50:F50"/>
    <mergeCell ref="A57:K57"/>
    <mergeCell ref="A58:K58"/>
    <mergeCell ref="B61:E61"/>
    <mergeCell ref="I61:J61"/>
    <mergeCell ref="B62:E62"/>
    <mergeCell ref="F43:G43"/>
    <mergeCell ref="B43:E43"/>
    <mergeCell ref="B44:E44"/>
    <mergeCell ref="B45:E45"/>
    <mergeCell ref="B46:E46"/>
    <mergeCell ref="I62:J62"/>
    <mergeCell ref="B82:E82"/>
    <mergeCell ref="F82:H82"/>
    <mergeCell ref="I82:J82"/>
    <mergeCell ref="B60:J60"/>
    <mergeCell ref="A78:K78"/>
    <mergeCell ref="B80:J80"/>
    <mergeCell ref="B81:E81"/>
    <mergeCell ref="F81:H81"/>
    <mergeCell ref="I81:J81"/>
    <mergeCell ref="B71:F71"/>
    <mergeCell ref="F61:H61"/>
    <mergeCell ref="F62:H62"/>
    <mergeCell ref="F63:H63"/>
    <mergeCell ref="A68:K68"/>
    <mergeCell ref="A69:K69"/>
    <mergeCell ref="A67:K67"/>
    <mergeCell ref="B63:E63"/>
    <mergeCell ref="I63:J63"/>
    <mergeCell ref="B88:F88"/>
    <mergeCell ref="E106:J106"/>
    <mergeCell ref="E107:J107"/>
    <mergeCell ref="E108:J108"/>
    <mergeCell ref="E109:J109"/>
    <mergeCell ref="E110:J110"/>
    <mergeCell ref="A86:K86"/>
    <mergeCell ref="B106:D106"/>
    <mergeCell ref="B107:D107"/>
    <mergeCell ref="B108:D108"/>
    <mergeCell ref="B109:D109"/>
    <mergeCell ref="B110:D110"/>
    <mergeCell ref="A135:K135"/>
    <mergeCell ref="A136:K136"/>
    <mergeCell ref="B122:E122"/>
    <mergeCell ref="F122:H122"/>
    <mergeCell ref="I122:J122"/>
    <mergeCell ref="B123:E123"/>
    <mergeCell ref="B124:E124"/>
    <mergeCell ref="B125:E125"/>
    <mergeCell ref="A112:K112"/>
    <mergeCell ref="B113:F113"/>
    <mergeCell ref="B120:J120"/>
    <mergeCell ref="B121:E121"/>
    <mergeCell ref="F121:H121"/>
    <mergeCell ref="I121:J121"/>
    <mergeCell ref="A131:K131"/>
    <mergeCell ref="F129:H129"/>
    <mergeCell ref="I123:J123"/>
    <mergeCell ref="I124:J124"/>
    <mergeCell ref="I125:J125"/>
    <mergeCell ref="I126:J126"/>
    <mergeCell ref="I127:J127"/>
    <mergeCell ref="I128:J128"/>
    <mergeCell ref="I129:J129"/>
    <mergeCell ref="B126:E126"/>
    <mergeCell ref="B127:E127"/>
    <mergeCell ref="B128:E128"/>
    <mergeCell ref="B129:E129"/>
    <mergeCell ref="F123:H123"/>
    <mergeCell ref="F124:H124"/>
    <mergeCell ref="F125:H125"/>
    <mergeCell ref="F126:H126"/>
    <mergeCell ref="F127:H127"/>
    <mergeCell ref="F128:H128"/>
    <mergeCell ref="A146:K146"/>
    <mergeCell ref="B138:J138"/>
    <mergeCell ref="H142:I142"/>
    <mergeCell ref="H143:I143"/>
    <mergeCell ref="H144:I144"/>
    <mergeCell ref="J139:K139"/>
    <mergeCell ref="J140:K140"/>
    <mergeCell ref="J143:K143"/>
    <mergeCell ref="E142:G142"/>
    <mergeCell ref="E143:G143"/>
    <mergeCell ref="E144:G144"/>
    <mergeCell ref="H139:I139"/>
    <mergeCell ref="H140:I140"/>
    <mergeCell ref="H141:I141"/>
    <mergeCell ref="B142:D142"/>
    <mergeCell ref="B143:D143"/>
    <mergeCell ref="B144:D144"/>
    <mergeCell ref="B139:D139"/>
    <mergeCell ref="J142:K142"/>
    <mergeCell ref="J144:K144"/>
    <mergeCell ref="E139:G139"/>
    <mergeCell ref="J141:K141"/>
    <mergeCell ref="B141:D141"/>
  </mergeCells>
  <hyperlinks>
    <hyperlink ref="E10"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1"/>
  <sheetViews>
    <sheetView workbookViewId="0">
      <selection activeCell="F1" activeCellId="1" sqref="A1:A4 F1:F4"/>
    </sheetView>
  </sheetViews>
  <sheetFormatPr defaultRowHeight="15" x14ac:dyDescent="0.25"/>
  <cols>
    <col min="1" max="1" width="37.5703125" customWidth="1"/>
    <col min="2" max="2" width="36.7109375" customWidth="1"/>
    <col min="3" max="3" width="7" customWidth="1"/>
    <col min="4" max="4" width="11.140625" customWidth="1"/>
    <col min="5" max="17" width="11.7109375" customWidth="1"/>
    <col min="23" max="23" width="13.5703125" bestFit="1" customWidth="1"/>
  </cols>
  <sheetData>
    <row r="1" spans="1:23" ht="48.75" customHeight="1" x14ac:dyDescent="0.25">
      <c r="A1" s="22" t="s">
        <v>2007</v>
      </c>
      <c r="B1" s="23" t="s">
        <v>2899</v>
      </c>
      <c r="C1" s="23" t="s">
        <v>2065</v>
      </c>
      <c r="D1" s="23" t="s">
        <v>2898</v>
      </c>
      <c r="E1" s="25" t="s">
        <v>2897</v>
      </c>
      <c r="F1" s="25" t="s">
        <v>2896</v>
      </c>
      <c r="G1" s="25" t="s">
        <v>2911</v>
      </c>
      <c r="H1" s="25" t="s">
        <v>2910</v>
      </c>
      <c r="I1" s="25" t="s">
        <v>2909</v>
      </c>
      <c r="J1" s="25" t="s">
        <v>2908</v>
      </c>
      <c r="K1" s="25" t="s">
        <v>2907</v>
      </c>
      <c r="L1" s="25" t="s">
        <v>2906</v>
      </c>
      <c r="M1" s="25" t="s">
        <v>2905</v>
      </c>
      <c r="N1" s="25" t="s">
        <v>2904</v>
      </c>
      <c r="O1" s="25" t="s">
        <v>2903</v>
      </c>
      <c r="P1" s="25" t="s">
        <v>2902</v>
      </c>
      <c r="Q1" s="26" t="s">
        <v>2901</v>
      </c>
      <c r="S1" t="s">
        <v>2004</v>
      </c>
      <c r="U1" s="7" t="s">
        <v>1991</v>
      </c>
      <c r="V1" s="7" t="s">
        <v>1993</v>
      </c>
      <c r="W1" s="7" t="s">
        <v>1994</v>
      </c>
    </row>
    <row r="2" spans="1:23" x14ac:dyDescent="0.25">
      <c r="A2" t="s">
        <v>837</v>
      </c>
      <c r="C2" t="s">
        <v>2007</v>
      </c>
      <c r="E2">
        <v>1</v>
      </c>
      <c r="F2">
        <v>5114</v>
      </c>
      <c r="H2">
        <v>148654</v>
      </c>
      <c r="S2">
        <v>250</v>
      </c>
      <c r="U2" s="4">
        <v>250</v>
      </c>
      <c r="V2" s="5">
        <f>COUNTIF(Table9[line end],"&lt;="&amp;U2)</f>
        <v>124</v>
      </c>
      <c r="W2" s="9">
        <f>V2/SUM($V$2:$V$26)</f>
        <v>0.78481012658227844</v>
      </c>
    </row>
    <row r="3" spans="1:23" x14ac:dyDescent="0.25">
      <c r="A3" t="s">
        <v>596</v>
      </c>
      <c r="C3" t="s">
        <v>2007</v>
      </c>
      <c r="E3">
        <v>1</v>
      </c>
      <c r="F3">
        <v>2032</v>
      </c>
      <c r="H3">
        <v>66181</v>
      </c>
      <c r="S3">
        <v>500</v>
      </c>
      <c r="U3" s="4">
        <v>500</v>
      </c>
      <c r="V3" s="5">
        <f>COUNTIF(Table9[line end],"&lt;="&amp;U3)-COUNTIF(Table9[line end],"&lt;="&amp;U2)</f>
        <v>23</v>
      </c>
      <c r="W3" s="9">
        <f>V3/SUM($V$2:$V$26)+W2</f>
        <v>0.930379746835443</v>
      </c>
    </row>
    <row r="4" spans="1:23" x14ac:dyDescent="0.25">
      <c r="A4" t="s">
        <v>576</v>
      </c>
      <c r="C4" t="s">
        <v>2007</v>
      </c>
      <c r="E4">
        <v>1</v>
      </c>
      <c r="F4">
        <v>1834</v>
      </c>
      <c r="H4">
        <v>66196</v>
      </c>
      <c r="S4">
        <v>750</v>
      </c>
      <c r="U4" s="4">
        <v>750</v>
      </c>
      <c r="V4" s="5">
        <f>COUNTIF(Table9[line end],"&lt;="&amp;U4)-COUNTIF(Table9[line end],"&lt;="&amp;U3)</f>
        <v>6</v>
      </c>
      <c r="W4" s="9">
        <f t="shared" ref="W4:W26" si="0">V4/SUM($V$2:$V$26)+W3</f>
        <v>0.96835443037974678</v>
      </c>
    </row>
    <row r="5" spans="1:23" x14ac:dyDescent="0.25">
      <c r="A5" t="s">
        <v>1480</v>
      </c>
      <c r="C5" t="s">
        <v>2007</v>
      </c>
      <c r="E5">
        <v>1</v>
      </c>
      <c r="F5">
        <v>820</v>
      </c>
      <c r="H5">
        <v>27523</v>
      </c>
      <c r="S5">
        <v>1000</v>
      </c>
      <c r="U5" s="4">
        <v>1000</v>
      </c>
      <c r="V5" s="5">
        <f>COUNTIF(Table9[line end],"&lt;="&amp;U5)-COUNTIF(Table9[line end],"&lt;="&amp;U4)</f>
        <v>2</v>
      </c>
      <c r="W5" s="9">
        <f t="shared" si="0"/>
        <v>0.981012658227848</v>
      </c>
    </row>
    <row r="6" spans="1:23" x14ac:dyDescent="0.25">
      <c r="A6" t="s">
        <v>1257</v>
      </c>
      <c r="C6" t="s">
        <v>2007</v>
      </c>
      <c r="E6">
        <v>1</v>
      </c>
      <c r="F6">
        <v>782</v>
      </c>
      <c r="H6">
        <v>27215</v>
      </c>
      <c r="S6">
        <v>1250</v>
      </c>
      <c r="U6" s="4">
        <v>1250</v>
      </c>
      <c r="V6" s="5">
        <f>COUNTIF(Table9[line end],"&lt;="&amp;U6)-COUNTIF(Table9[line end],"&lt;="&amp;U5)</f>
        <v>0</v>
      </c>
      <c r="W6" s="9">
        <f t="shared" si="0"/>
        <v>0.981012658227848</v>
      </c>
    </row>
    <row r="7" spans="1:23" x14ac:dyDescent="0.25">
      <c r="A7" t="s">
        <v>1648</v>
      </c>
      <c r="C7" t="s">
        <v>2007</v>
      </c>
      <c r="E7">
        <v>1</v>
      </c>
      <c r="F7">
        <v>695</v>
      </c>
      <c r="H7">
        <v>24175</v>
      </c>
      <c r="S7">
        <v>1500</v>
      </c>
      <c r="U7" s="4">
        <v>1500</v>
      </c>
      <c r="V7" s="5">
        <f>COUNTIF(Table9[line end],"&lt;="&amp;U7)-COUNTIF(Table9[line end],"&lt;="&amp;U6)</f>
        <v>0</v>
      </c>
      <c r="W7" s="9">
        <f t="shared" si="0"/>
        <v>0.981012658227848</v>
      </c>
    </row>
    <row r="8" spans="1:23" x14ac:dyDescent="0.25">
      <c r="A8" t="s">
        <v>1404</v>
      </c>
      <c r="C8" t="s">
        <v>2007</v>
      </c>
      <c r="E8">
        <v>1</v>
      </c>
      <c r="F8">
        <v>615</v>
      </c>
      <c r="H8">
        <v>21552</v>
      </c>
      <c r="S8">
        <v>1750</v>
      </c>
      <c r="U8" s="4">
        <v>1750</v>
      </c>
      <c r="V8" s="5">
        <f>COUNTIF(Table9[line end],"&lt;="&amp;U8)-COUNTIF(Table9[line end],"&lt;="&amp;U7)</f>
        <v>0</v>
      </c>
      <c r="W8" s="9">
        <f t="shared" si="0"/>
        <v>0.981012658227848</v>
      </c>
    </row>
    <row r="9" spans="1:23" x14ac:dyDescent="0.25">
      <c r="A9" t="s">
        <v>2428</v>
      </c>
      <c r="C9" t="s">
        <v>2007</v>
      </c>
      <c r="E9">
        <v>1</v>
      </c>
      <c r="F9">
        <v>603</v>
      </c>
      <c r="H9">
        <v>17910</v>
      </c>
      <c r="S9">
        <v>2000</v>
      </c>
      <c r="U9" s="4">
        <v>2000</v>
      </c>
      <c r="V9" s="5">
        <f>COUNTIF(Table9[line end],"&lt;="&amp;U9)-COUNTIF(Table9[line end],"&lt;="&amp;U8)</f>
        <v>1</v>
      </c>
      <c r="W9" s="9">
        <f t="shared" si="0"/>
        <v>0.98734177215189867</v>
      </c>
    </row>
    <row r="10" spans="1:23" x14ac:dyDescent="0.25">
      <c r="A10" t="s">
        <v>1154</v>
      </c>
      <c r="C10" t="s">
        <v>2007</v>
      </c>
      <c r="E10">
        <v>1</v>
      </c>
      <c r="F10">
        <v>597</v>
      </c>
      <c r="H10">
        <v>18094</v>
      </c>
      <c r="S10">
        <v>2250</v>
      </c>
      <c r="U10" s="4">
        <v>2250</v>
      </c>
      <c r="V10" s="5">
        <f>COUNTIF(Table9[line end],"&lt;="&amp;U10)-COUNTIF(Table9[line end],"&lt;="&amp;U9)</f>
        <v>1</v>
      </c>
      <c r="W10" s="9">
        <f t="shared" si="0"/>
        <v>0.99367088607594933</v>
      </c>
    </row>
    <row r="11" spans="1:23" x14ac:dyDescent="0.25">
      <c r="A11" t="s">
        <v>1693</v>
      </c>
      <c r="C11" t="s">
        <v>2007</v>
      </c>
      <c r="E11">
        <v>1</v>
      </c>
      <c r="F11">
        <v>513</v>
      </c>
      <c r="H11">
        <v>16541</v>
      </c>
      <c r="S11">
        <v>2500</v>
      </c>
      <c r="U11" s="4">
        <v>2500</v>
      </c>
      <c r="V11" s="5">
        <f>COUNTIF(Table9[line end],"&lt;="&amp;U11)-COUNTIF(Table9[line end],"&lt;="&amp;U10)</f>
        <v>0</v>
      </c>
      <c r="W11" s="9">
        <f t="shared" si="0"/>
        <v>0.99367088607594933</v>
      </c>
    </row>
    <row r="12" spans="1:23" x14ac:dyDescent="0.25">
      <c r="A12" t="s">
        <v>1940</v>
      </c>
      <c r="C12" t="s">
        <v>2007</v>
      </c>
      <c r="E12">
        <v>1</v>
      </c>
      <c r="F12">
        <v>507</v>
      </c>
      <c r="H12">
        <v>11785</v>
      </c>
      <c r="S12">
        <v>2750</v>
      </c>
      <c r="U12" s="4">
        <v>2750</v>
      </c>
      <c r="V12" s="5">
        <f>COUNTIF(Table9[line end],"&lt;="&amp;U12)-COUNTIF(Table9[line end],"&lt;="&amp;U11)</f>
        <v>0</v>
      </c>
      <c r="W12" s="9">
        <f t="shared" si="0"/>
        <v>0.99367088607594933</v>
      </c>
    </row>
    <row r="13" spans="1:23" x14ac:dyDescent="0.25">
      <c r="A13" t="s">
        <v>1734</v>
      </c>
      <c r="C13" t="s">
        <v>2007</v>
      </c>
      <c r="E13">
        <v>1</v>
      </c>
      <c r="F13">
        <v>444</v>
      </c>
      <c r="H13">
        <v>16700</v>
      </c>
      <c r="S13">
        <v>3000</v>
      </c>
      <c r="U13" s="4">
        <v>3000</v>
      </c>
      <c r="V13" s="5">
        <f>COUNTIF(Table9[line end],"&lt;="&amp;U13)-COUNTIF(Table9[line end],"&lt;="&amp;U12)</f>
        <v>0</v>
      </c>
      <c r="W13" s="9">
        <f t="shared" si="0"/>
        <v>0.99367088607594933</v>
      </c>
    </row>
    <row r="14" spans="1:23" x14ac:dyDescent="0.25">
      <c r="A14" t="s">
        <v>992</v>
      </c>
      <c r="C14" t="s">
        <v>2007</v>
      </c>
      <c r="E14">
        <v>1</v>
      </c>
      <c r="F14">
        <v>436</v>
      </c>
      <c r="H14">
        <v>10873</v>
      </c>
      <c r="S14">
        <v>3250</v>
      </c>
      <c r="U14" s="4">
        <v>3250</v>
      </c>
      <c r="V14" s="5">
        <f>COUNTIF(Table9[line end],"&lt;="&amp;U14)-COUNTIF(Table9[line end],"&lt;="&amp;U13)</f>
        <v>0</v>
      </c>
      <c r="W14" s="9">
        <f t="shared" si="0"/>
        <v>0.99367088607594933</v>
      </c>
    </row>
    <row r="15" spans="1:23" x14ac:dyDescent="0.25">
      <c r="A15" t="s">
        <v>1327</v>
      </c>
      <c r="C15" t="s">
        <v>2007</v>
      </c>
      <c r="E15">
        <v>1</v>
      </c>
      <c r="F15">
        <v>436</v>
      </c>
      <c r="H15">
        <v>13551</v>
      </c>
      <c r="S15">
        <v>3500</v>
      </c>
      <c r="U15" s="4">
        <v>3500</v>
      </c>
      <c r="V15" s="5">
        <f>COUNTIF(Table9[line end],"&lt;="&amp;U15)-COUNTIF(Table9[line end],"&lt;="&amp;U14)</f>
        <v>0</v>
      </c>
      <c r="W15" s="9">
        <f t="shared" si="0"/>
        <v>0.99367088607594933</v>
      </c>
    </row>
    <row r="16" spans="1:23" x14ac:dyDescent="0.25">
      <c r="A16" t="s">
        <v>855</v>
      </c>
      <c r="C16" t="s">
        <v>2007</v>
      </c>
      <c r="E16">
        <v>1</v>
      </c>
      <c r="F16">
        <v>432</v>
      </c>
      <c r="H16">
        <v>12611</v>
      </c>
      <c r="S16">
        <v>3750</v>
      </c>
      <c r="U16" s="4">
        <v>3750</v>
      </c>
      <c r="V16" s="5">
        <f>COUNTIF(Table9[line end],"&lt;="&amp;U16)-COUNTIF(Table9[line end],"&lt;="&amp;U15)</f>
        <v>0</v>
      </c>
      <c r="W16" s="9">
        <f t="shared" si="0"/>
        <v>0.99367088607594933</v>
      </c>
    </row>
    <row r="17" spans="1:23" x14ac:dyDescent="0.25">
      <c r="A17" t="s">
        <v>1531</v>
      </c>
      <c r="C17" t="s">
        <v>2007</v>
      </c>
      <c r="E17">
        <v>1</v>
      </c>
      <c r="F17">
        <v>408</v>
      </c>
      <c r="H17">
        <v>13068</v>
      </c>
      <c r="S17">
        <v>4000</v>
      </c>
      <c r="U17" s="4">
        <v>4000</v>
      </c>
      <c r="V17" s="5">
        <f>COUNTIF(Table9[line end],"&lt;="&amp;U17)-COUNTIF(Table9[line end],"&lt;="&amp;U16)</f>
        <v>0</v>
      </c>
      <c r="W17" s="9">
        <f t="shared" si="0"/>
        <v>0.99367088607594933</v>
      </c>
    </row>
    <row r="18" spans="1:23" x14ac:dyDescent="0.25">
      <c r="A18" t="s">
        <v>1797</v>
      </c>
      <c r="C18" t="s">
        <v>2007</v>
      </c>
      <c r="E18">
        <v>1</v>
      </c>
      <c r="F18">
        <v>369</v>
      </c>
      <c r="H18">
        <v>10941</v>
      </c>
      <c r="S18">
        <v>4250</v>
      </c>
      <c r="U18" s="4">
        <v>4250</v>
      </c>
      <c r="V18" s="5">
        <f>COUNTIF(Table9[line end],"&lt;="&amp;U18)-COUNTIF(Table9[line end],"&lt;="&amp;U17)</f>
        <v>0</v>
      </c>
      <c r="W18" s="9">
        <f t="shared" si="0"/>
        <v>0.99367088607594933</v>
      </c>
    </row>
    <row r="19" spans="1:23" x14ac:dyDescent="0.25">
      <c r="A19" t="s">
        <v>1435</v>
      </c>
      <c r="C19" t="s">
        <v>2007</v>
      </c>
      <c r="E19">
        <v>1</v>
      </c>
      <c r="F19">
        <v>346</v>
      </c>
      <c r="H19">
        <v>11843</v>
      </c>
      <c r="S19">
        <v>4500</v>
      </c>
      <c r="U19" s="4">
        <v>4500</v>
      </c>
      <c r="V19" s="5">
        <f>COUNTIF(Table9[line end],"&lt;="&amp;U19)-COUNTIF(Table9[line end],"&lt;="&amp;U18)</f>
        <v>0</v>
      </c>
      <c r="W19" s="9">
        <f t="shared" si="0"/>
        <v>0.99367088607594933</v>
      </c>
    </row>
    <row r="20" spans="1:23" x14ac:dyDescent="0.25">
      <c r="A20" t="s">
        <v>1418</v>
      </c>
      <c r="C20" t="s">
        <v>2007</v>
      </c>
      <c r="E20">
        <v>1</v>
      </c>
      <c r="F20">
        <v>344</v>
      </c>
      <c r="H20">
        <v>8523</v>
      </c>
      <c r="S20">
        <v>4750</v>
      </c>
      <c r="U20" s="4">
        <v>4750</v>
      </c>
      <c r="V20" s="5">
        <f>COUNTIF(Table9[line end],"&lt;="&amp;U20)-COUNTIF(Table9[line end],"&lt;="&amp;U19)</f>
        <v>0</v>
      </c>
      <c r="W20" s="9">
        <f t="shared" si="0"/>
        <v>0.99367088607594933</v>
      </c>
    </row>
    <row r="21" spans="1:23" x14ac:dyDescent="0.25">
      <c r="A21" t="s">
        <v>1700</v>
      </c>
      <c r="C21" t="s">
        <v>2007</v>
      </c>
      <c r="E21">
        <v>1</v>
      </c>
      <c r="F21">
        <v>340</v>
      </c>
      <c r="H21">
        <v>10213</v>
      </c>
      <c r="S21">
        <v>5000</v>
      </c>
      <c r="U21" s="4">
        <v>5000</v>
      </c>
      <c r="V21" s="5">
        <f>COUNTIF(Table9[line end],"&lt;="&amp;U21)-COUNTIF(Table9[line end],"&lt;="&amp;U20)</f>
        <v>0</v>
      </c>
      <c r="W21" s="9">
        <f t="shared" si="0"/>
        <v>0.99367088607594933</v>
      </c>
    </row>
    <row r="22" spans="1:23" x14ac:dyDescent="0.25">
      <c r="A22" t="s">
        <v>1280</v>
      </c>
      <c r="C22" t="s">
        <v>2007</v>
      </c>
      <c r="E22">
        <v>1</v>
      </c>
      <c r="F22">
        <v>335</v>
      </c>
      <c r="H22">
        <v>11201</v>
      </c>
      <c r="S22">
        <v>5250</v>
      </c>
      <c r="U22" s="4">
        <v>5250</v>
      </c>
      <c r="V22" s="5">
        <f>COUNTIF(Table9[line end],"&lt;="&amp;U22)-COUNTIF(Table9[line end],"&lt;="&amp;U21)</f>
        <v>1</v>
      </c>
      <c r="W22" s="9">
        <f t="shared" si="0"/>
        <v>1</v>
      </c>
    </row>
    <row r="23" spans="1:23" x14ac:dyDescent="0.25">
      <c r="A23" t="s">
        <v>1740</v>
      </c>
      <c r="C23" t="s">
        <v>2007</v>
      </c>
      <c r="E23">
        <v>1</v>
      </c>
      <c r="F23">
        <v>324</v>
      </c>
      <c r="H23">
        <v>11198</v>
      </c>
      <c r="S23">
        <v>5500</v>
      </c>
      <c r="U23" s="4">
        <v>5500</v>
      </c>
      <c r="V23" s="5">
        <f>COUNTIF(Table9[line end],"&lt;="&amp;U23)-COUNTIF(Table9[line end],"&lt;="&amp;U22)</f>
        <v>0</v>
      </c>
      <c r="W23" s="9">
        <f t="shared" si="0"/>
        <v>1</v>
      </c>
    </row>
    <row r="24" spans="1:23" x14ac:dyDescent="0.25">
      <c r="A24" t="s">
        <v>1981</v>
      </c>
      <c r="C24" t="s">
        <v>2007</v>
      </c>
      <c r="E24">
        <v>1</v>
      </c>
      <c r="F24">
        <v>319</v>
      </c>
      <c r="H24">
        <v>9677</v>
      </c>
      <c r="S24">
        <v>5750</v>
      </c>
      <c r="U24" s="4">
        <v>5750</v>
      </c>
      <c r="V24" s="5">
        <f>COUNTIF(Table9[line end],"&lt;="&amp;U24)-COUNTIF(Table9[line end],"&lt;="&amp;U23)</f>
        <v>0</v>
      </c>
      <c r="W24" s="9">
        <f t="shared" si="0"/>
        <v>1</v>
      </c>
    </row>
    <row r="25" spans="1:23" x14ac:dyDescent="0.25">
      <c r="A25" t="s">
        <v>1019</v>
      </c>
      <c r="C25" t="s">
        <v>2007</v>
      </c>
      <c r="E25">
        <v>1</v>
      </c>
      <c r="F25">
        <v>299</v>
      </c>
      <c r="H25">
        <v>11257</v>
      </c>
      <c r="S25">
        <v>6000</v>
      </c>
      <c r="U25" s="4">
        <v>6000</v>
      </c>
      <c r="V25" s="5">
        <f>COUNTIF(Table9[line end],"&lt;="&amp;U25)-COUNTIF(Table9[line end],"&lt;="&amp;U24)</f>
        <v>0</v>
      </c>
      <c r="W25" s="9">
        <f t="shared" si="0"/>
        <v>1</v>
      </c>
    </row>
    <row r="26" spans="1:23" ht="15.75" thickBot="1" x14ac:dyDescent="0.3">
      <c r="A26" t="s">
        <v>257</v>
      </c>
      <c r="C26" t="s">
        <v>2007</v>
      </c>
      <c r="E26">
        <v>1</v>
      </c>
      <c r="F26">
        <v>292</v>
      </c>
      <c r="H26">
        <v>9083</v>
      </c>
      <c r="U26" s="6" t="s">
        <v>1992</v>
      </c>
      <c r="V26" s="5">
        <f>COUNTIF(Table9[line end],"&gt;"&amp;U25)</f>
        <v>0</v>
      </c>
      <c r="W26" s="9">
        <f t="shared" si="0"/>
        <v>1</v>
      </c>
    </row>
    <row r="27" spans="1:23" x14ac:dyDescent="0.25">
      <c r="A27" t="s">
        <v>1083</v>
      </c>
      <c r="C27" t="s">
        <v>2007</v>
      </c>
      <c r="E27">
        <v>1</v>
      </c>
      <c r="F27">
        <v>288</v>
      </c>
      <c r="H27">
        <v>9202</v>
      </c>
    </row>
    <row r="28" spans="1:23" x14ac:dyDescent="0.25">
      <c r="A28" t="s">
        <v>434</v>
      </c>
      <c r="C28" t="s">
        <v>2007</v>
      </c>
      <c r="E28">
        <v>1</v>
      </c>
      <c r="F28">
        <v>284</v>
      </c>
      <c r="H28">
        <v>9615</v>
      </c>
    </row>
    <row r="29" spans="1:23" x14ac:dyDescent="0.25">
      <c r="A29" t="s">
        <v>891</v>
      </c>
      <c r="C29" t="s">
        <v>2007</v>
      </c>
      <c r="E29">
        <v>1</v>
      </c>
      <c r="F29">
        <v>283</v>
      </c>
      <c r="H29">
        <v>10577</v>
      </c>
    </row>
    <row r="30" spans="1:23" x14ac:dyDescent="0.25">
      <c r="A30" t="s">
        <v>1964</v>
      </c>
      <c r="C30" t="s">
        <v>2007</v>
      </c>
      <c r="E30">
        <v>1</v>
      </c>
      <c r="F30">
        <v>280</v>
      </c>
      <c r="H30">
        <v>10186</v>
      </c>
    </row>
    <row r="31" spans="1:23" x14ac:dyDescent="0.25">
      <c r="A31" t="s">
        <v>2487</v>
      </c>
      <c r="C31" t="s">
        <v>2007</v>
      </c>
      <c r="E31">
        <v>1</v>
      </c>
      <c r="F31">
        <v>277</v>
      </c>
      <c r="H31">
        <v>7801</v>
      </c>
    </row>
    <row r="32" spans="1:23" x14ac:dyDescent="0.25">
      <c r="A32" t="s">
        <v>1497</v>
      </c>
      <c r="C32" t="s">
        <v>2007</v>
      </c>
      <c r="E32">
        <v>1</v>
      </c>
      <c r="F32">
        <v>273</v>
      </c>
      <c r="H32">
        <v>7361</v>
      </c>
    </row>
    <row r="33" spans="1:8" x14ac:dyDescent="0.25">
      <c r="A33" t="s">
        <v>1058</v>
      </c>
      <c r="C33" t="s">
        <v>2007</v>
      </c>
      <c r="E33">
        <v>1</v>
      </c>
      <c r="F33">
        <v>271</v>
      </c>
      <c r="H33">
        <v>8988</v>
      </c>
    </row>
    <row r="34" spans="1:8" x14ac:dyDescent="0.25">
      <c r="A34" t="s">
        <v>597</v>
      </c>
      <c r="C34" t="s">
        <v>2007</v>
      </c>
      <c r="E34">
        <v>1</v>
      </c>
      <c r="F34">
        <v>256</v>
      </c>
      <c r="H34">
        <v>8963</v>
      </c>
    </row>
    <row r="35" spans="1:8" x14ac:dyDescent="0.25">
      <c r="A35" t="s">
        <v>1332</v>
      </c>
      <c r="C35" t="s">
        <v>2007</v>
      </c>
      <c r="E35">
        <v>1</v>
      </c>
      <c r="F35">
        <v>252</v>
      </c>
      <c r="H35">
        <v>9640</v>
      </c>
    </row>
    <row r="36" spans="1:8" x14ac:dyDescent="0.25">
      <c r="A36" t="s">
        <v>327</v>
      </c>
      <c r="C36" t="s">
        <v>2007</v>
      </c>
      <c r="E36">
        <v>1</v>
      </c>
      <c r="F36">
        <v>246</v>
      </c>
      <c r="H36">
        <v>5753</v>
      </c>
    </row>
    <row r="37" spans="1:8" x14ac:dyDescent="0.25">
      <c r="A37" t="s">
        <v>1533</v>
      </c>
      <c r="C37" t="s">
        <v>2007</v>
      </c>
      <c r="E37">
        <v>1</v>
      </c>
      <c r="F37">
        <v>243</v>
      </c>
      <c r="H37">
        <v>7564</v>
      </c>
    </row>
    <row r="38" spans="1:8" x14ac:dyDescent="0.25">
      <c r="A38" t="s">
        <v>1536</v>
      </c>
      <c r="C38" t="s">
        <v>2007</v>
      </c>
      <c r="E38">
        <v>1</v>
      </c>
      <c r="F38">
        <v>239</v>
      </c>
      <c r="H38">
        <v>9381</v>
      </c>
    </row>
    <row r="39" spans="1:8" x14ac:dyDescent="0.25">
      <c r="A39" t="s">
        <v>1106</v>
      </c>
      <c r="C39" t="s">
        <v>2007</v>
      </c>
      <c r="E39">
        <v>1</v>
      </c>
      <c r="F39">
        <v>238</v>
      </c>
      <c r="H39">
        <v>7043</v>
      </c>
    </row>
    <row r="40" spans="1:8" x14ac:dyDescent="0.25">
      <c r="A40" t="s">
        <v>1285</v>
      </c>
      <c r="C40" t="s">
        <v>2007</v>
      </c>
      <c r="E40">
        <v>1</v>
      </c>
      <c r="F40">
        <v>234</v>
      </c>
      <c r="H40">
        <v>7285</v>
      </c>
    </row>
    <row r="41" spans="1:8" x14ac:dyDescent="0.25">
      <c r="A41" t="s">
        <v>914</v>
      </c>
      <c r="C41" t="s">
        <v>2007</v>
      </c>
      <c r="E41">
        <v>1</v>
      </c>
      <c r="F41">
        <v>220</v>
      </c>
      <c r="H41">
        <v>5215</v>
      </c>
    </row>
    <row r="42" spans="1:8" x14ac:dyDescent="0.25">
      <c r="A42" t="s">
        <v>1417</v>
      </c>
      <c r="C42" t="s">
        <v>2007</v>
      </c>
      <c r="E42">
        <v>1</v>
      </c>
      <c r="F42">
        <v>216</v>
      </c>
      <c r="H42">
        <v>5946</v>
      </c>
    </row>
    <row r="43" spans="1:8" x14ac:dyDescent="0.25">
      <c r="A43" t="s">
        <v>1705</v>
      </c>
      <c r="C43" t="s">
        <v>2007</v>
      </c>
      <c r="E43">
        <v>1</v>
      </c>
      <c r="F43">
        <v>216</v>
      </c>
      <c r="H43">
        <v>6741</v>
      </c>
    </row>
    <row r="44" spans="1:8" x14ac:dyDescent="0.25">
      <c r="A44" t="s">
        <v>874</v>
      </c>
      <c r="C44" t="s">
        <v>2007</v>
      </c>
      <c r="E44">
        <v>1</v>
      </c>
      <c r="F44">
        <v>210</v>
      </c>
      <c r="H44">
        <v>5648</v>
      </c>
    </row>
    <row r="45" spans="1:8" x14ac:dyDescent="0.25">
      <c r="A45" t="s">
        <v>1702</v>
      </c>
      <c r="C45" t="s">
        <v>2007</v>
      </c>
      <c r="E45">
        <v>1</v>
      </c>
      <c r="F45">
        <v>195</v>
      </c>
      <c r="H45">
        <v>6321</v>
      </c>
    </row>
    <row r="46" spans="1:8" x14ac:dyDescent="0.25">
      <c r="A46" t="s">
        <v>303</v>
      </c>
      <c r="C46" t="s">
        <v>2007</v>
      </c>
      <c r="E46">
        <v>1</v>
      </c>
      <c r="F46">
        <v>192</v>
      </c>
      <c r="H46">
        <v>5748</v>
      </c>
    </row>
    <row r="47" spans="1:8" x14ac:dyDescent="0.25">
      <c r="A47" t="s">
        <v>1578</v>
      </c>
      <c r="C47" t="s">
        <v>2007</v>
      </c>
      <c r="E47">
        <v>1</v>
      </c>
      <c r="F47">
        <v>189</v>
      </c>
      <c r="H47">
        <v>5422</v>
      </c>
    </row>
    <row r="48" spans="1:8" x14ac:dyDescent="0.25">
      <c r="A48" t="s">
        <v>1653</v>
      </c>
      <c r="C48" t="s">
        <v>2007</v>
      </c>
      <c r="E48">
        <v>1</v>
      </c>
      <c r="F48">
        <v>179</v>
      </c>
      <c r="H48">
        <v>5556</v>
      </c>
    </row>
    <row r="49" spans="1:8" x14ac:dyDescent="0.25">
      <c r="A49" t="s">
        <v>390</v>
      </c>
      <c r="C49" t="s">
        <v>2007</v>
      </c>
      <c r="E49">
        <v>1</v>
      </c>
      <c r="F49">
        <v>176</v>
      </c>
      <c r="H49">
        <v>4238</v>
      </c>
    </row>
    <row r="50" spans="1:8" x14ac:dyDescent="0.25">
      <c r="A50" t="s">
        <v>1197</v>
      </c>
      <c r="C50" t="s">
        <v>2007</v>
      </c>
      <c r="E50">
        <v>1</v>
      </c>
      <c r="F50">
        <v>176</v>
      </c>
      <c r="H50">
        <v>2791</v>
      </c>
    </row>
    <row r="51" spans="1:8" x14ac:dyDescent="0.25">
      <c r="A51" t="s">
        <v>1059</v>
      </c>
      <c r="C51" t="s">
        <v>2007</v>
      </c>
      <c r="E51">
        <v>1</v>
      </c>
      <c r="F51">
        <v>174</v>
      </c>
      <c r="H51">
        <v>5849</v>
      </c>
    </row>
    <row r="52" spans="1:8" x14ac:dyDescent="0.25">
      <c r="A52" t="s">
        <v>1763</v>
      </c>
      <c r="C52" t="s">
        <v>2007</v>
      </c>
      <c r="E52">
        <v>1</v>
      </c>
      <c r="F52">
        <v>173</v>
      </c>
      <c r="H52">
        <v>4694</v>
      </c>
    </row>
    <row r="53" spans="1:8" x14ac:dyDescent="0.25">
      <c r="A53" t="s">
        <v>1336</v>
      </c>
      <c r="C53" t="s">
        <v>2007</v>
      </c>
      <c r="E53">
        <v>1</v>
      </c>
      <c r="F53">
        <v>164</v>
      </c>
      <c r="H53">
        <v>5129</v>
      </c>
    </row>
    <row r="54" spans="1:8" x14ac:dyDescent="0.25">
      <c r="A54" t="s">
        <v>1501</v>
      </c>
      <c r="C54" t="s">
        <v>2007</v>
      </c>
      <c r="E54">
        <v>1</v>
      </c>
      <c r="F54">
        <v>163</v>
      </c>
      <c r="H54">
        <v>5490</v>
      </c>
    </row>
    <row r="55" spans="1:8" x14ac:dyDescent="0.25">
      <c r="A55" t="s">
        <v>1942</v>
      </c>
      <c r="C55" t="s">
        <v>2007</v>
      </c>
      <c r="E55">
        <v>1</v>
      </c>
      <c r="F55">
        <v>163</v>
      </c>
      <c r="H55">
        <v>3811</v>
      </c>
    </row>
    <row r="56" spans="1:8" x14ac:dyDescent="0.25">
      <c r="A56" t="s">
        <v>318</v>
      </c>
      <c r="C56" t="s">
        <v>2007</v>
      </c>
      <c r="E56">
        <v>1</v>
      </c>
      <c r="F56">
        <v>158</v>
      </c>
      <c r="H56">
        <v>4794</v>
      </c>
    </row>
    <row r="57" spans="1:8" x14ac:dyDescent="0.25">
      <c r="A57" t="s">
        <v>1033</v>
      </c>
      <c r="C57" t="s">
        <v>2007</v>
      </c>
      <c r="E57">
        <v>1</v>
      </c>
      <c r="F57">
        <v>158</v>
      </c>
      <c r="H57">
        <v>4256</v>
      </c>
    </row>
    <row r="58" spans="1:8" x14ac:dyDescent="0.25">
      <c r="A58" t="s">
        <v>1353</v>
      </c>
      <c r="C58" t="s">
        <v>2007</v>
      </c>
      <c r="E58">
        <v>1</v>
      </c>
      <c r="F58">
        <v>158</v>
      </c>
      <c r="H58">
        <v>4185</v>
      </c>
    </row>
    <row r="59" spans="1:8" x14ac:dyDescent="0.25">
      <c r="A59" t="s">
        <v>203</v>
      </c>
      <c r="C59" t="s">
        <v>2007</v>
      </c>
      <c r="E59">
        <v>1</v>
      </c>
      <c r="F59">
        <v>157</v>
      </c>
      <c r="H59">
        <v>4991</v>
      </c>
    </row>
    <row r="60" spans="1:8" x14ac:dyDescent="0.25">
      <c r="A60" t="s">
        <v>217</v>
      </c>
      <c r="C60" t="s">
        <v>2007</v>
      </c>
      <c r="E60">
        <v>1</v>
      </c>
      <c r="F60">
        <v>157</v>
      </c>
      <c r="H60">
        <v>4476</v>
      </c>
    </row>
    <row r="61" spans="1:8" x14ac:dyDescent="0.25">
      <c r="A61" t="s">
        <v>1297</v>
      </c>
      <c r="C61" t="s">
        <v>2007</v>
      </c>
      <c r="E61">
        <v>1</v>
      </c>
      <c r="F61">
        <v>157</v>
      </c>
      <c r="H61">
        <v>6047</v>
      </c>
    </row>
    <row r="62" spans="1:8" x14ac:dyDescent="0.25">
      <c r="A62" t="s">
        <v>1548</v>
      </c>
      <c r="C62" t="s">
        <v>2007</v>
      </c>
      <c r="E62">
        <v>1</v>
      </c>
      <c r="F62">
        <v>157</v>
      </c>
      <c r="H62">
        <v>4799</v>
      </c>
    </row>
    <row r="63" spans="1:8" x14ac:dyDescent="0.25">
      <c r="A63" t="s">
        <v>1532</v>
      </c>
      <c r="C63" t="s">
        <v>2007</v>
      </c>
      <c r="E63">
        <v>1</v>
      </c>
      <c r="F63">
        <v>154</v>
      </c>
      <c r="H63">
        <v>4391</v>
      </c>
    </row>
    <row r="64" spans="1:8" x14ac:dyDescent="0.25">
      <c r="A64" t="s">
        <v>1420</v>
      </c>
      <c r="C64" t="s">
        <v>2007</v>
      </c>
      <c r="E64">
        <v>1</v>
      </c>
      <c r="F64">
        <v>153</v>
      </c>
      <c r="H64">
        <v>4688</v>
      </c>
    </row>
    <row r="65" spans="1:8" x14ac:dyDescent="0.25">
      <c r="A65" t="s">
        <v>403</v>
      </c>
      <c r="C65" t="s">
        <v>2007</v>
      </c>
      <c r="E65">
        <v>1</v>
      </c>
      <c r="F65">
        <v>151</v>
      </c>
      <c r="H65">
        <v>5127</v>
      </c>
    </row>
    <row r="66" spans="1:8" x14ac:dyDescent="0.25">
      <c r="A66" t="s">
        <v>838</v>
      </c>
      <c r="C66" t="s">
        <v>2007</v>
      </c>
      <c r="E66">
        <v>1</v>
      </c>
      <c r="F66">
        <v>144</v>
      </c>
      <c r="H66">
        <v>3667</v>
      </c>
    </row>
    <row r="67" spans="1:8" x14ac:dyDescent="0.25">
      <c r="A67" t="s">
        <v>1537</v>
      </c>
      <c r="C67" t="s">
        <v>2007</v>
      </c>
      <c r="E67">
        <v>1</v>
      </c>
      <c r="F67">
        <v>144</v>
      </c>
      <c r="H67">
        <v>4410</v>
      </c>
    </row>
    <row r="68" spans="1:8" x14ac:dyDescent="0.25">
      <c r="A68" t="s">
        <v>1963</v>
      </c>
      <c r="C68" t="s">
        <v>2007</v>
      </c>
      <c r="E68">
        <v>1</v>
      </c>
      <c r="F68">
        <v>140</v>
      </c>
      <c r="H68">
        <v>3400</v>
      </c>
    </row>
    <row r="69" spans="1:8" x14ac:dyDescent="0.25">
      <c r="A69" t="s">
        <v>491</v>
      </c>
      <c r="C69" t="s">
        <v>2007</v>
      </c>
      <c r="E69">
        <v>1</v>
      </c>
      <c r="F69">
        <v>138</v>
      </c>
      <c r="H69">
        <v>2939</v>
      </c>
    </row>
    <row r="70" spans="1:8" x14ac:dyDescent="0.25">
      <c r="A70" t="s">
        <v>232</v>
      </c>
      <c r="C70" t="s">
        <v>2007</v>
      </c>
      <c r="E70">
        <v>1</v>
      </c>
      <c r="F70">
        <v>137</v>
      </c>
      <c r="H70">
        <v>3292</v>
      </c>
    </row>
    <row r="71" spans="1:8" x14ac:dyDescent="0.25">
      <c r="A71" t="s">
        <v>1288</v>
      </c>
      <c r="C71" t="s">
        <v>2007</v>
      </c>
      <c r="E71">
        <v>1</v>
      </c>
      <c r="F71">
        <v>135</v>
      </c>
      <c r="H71">
        <v>3538</v>
      </c>
    </row>
    <row r="72" spans="1:8" x14ac:dyDescent="0.25">
      <c r="A72" t="s">
        <v>187</v>
      </c>
      <c r="C72" t="s">
        <v>2007</v>
      </c>
      <c r="E72">
        <v>1</v>
      </c>
      <c r="F72">
        <v>134</v>
      </c>
      <c r="H72">
        <v>2928</v>
      </c>
    </row>
    <row r="73" spans="1:8" x14ac:dyDescent="0.25">
      <c r="A73" t="s">
        <v>1538</v>
      </c>
      <c r="C73" t="s">
        <v>2007</v>
      </c>
      <c r="E73">
        <v>1</v>
      </c>
      <c r="F73">
        <v>131</v>
      </c>
      <c r="H73">
        <v>3923</v>
      </c>
    </row>
    <row r="74" spans="1:8" x14ac:dyDescent="0.25">
      <c r="A74" t="s">
        <v>1561</v>
      </c>
      <c r="C74" t="s">
        <v>2007</v>
      </c>
      <c r="E74">
        <v>1</v>
      </c>
      <c r="F74">
        <v>131</v>
      </c>
      <c r="H74">
        <v>3657</v>
      </c>
    </row>
    <row r="75" spans="1:8" x14ac:dyDescent="0.25">
      <c r="A75" t="s">
        <v>1502</v>
      </c>
      <c r="C75" t="s">
        <v>2007</v>
      </c>
      <c r="E75">
        <v>1</v>
      </c>
      <c r="F75">
        <v>130</v>
      </c>
      <c r="H75">
        <v>3033</v>
      </c>
    </row>
    <row r="76" spans="1:8" x14ac:dyDescent="0.25">
      <c r="A76" t="s">
        <v>365</v>
      </c>
      <c r="C76" t="s">
        <v>2007</v>
      </c>
      <c r="E76">
        <v>1</v>
      </c>
      <c r="F76">
        <v>128</v>
      </c>
      <c r="H76">
        <v>3961</v>
      </c>
    </row>
    <row r="77" spans="1:8" x14ac:dyDescent="0.25">
      <c r="A77" t="s">
        <v>1597</v>
      </c>
      <c r="C77" t="s">
        <v>2007</v>
      </c>
      <c r="E77">
        <v>1</v>
      </c>
      <c r="F77">
        <v>124</v>
      </c>
      <c r="H77">
        <v>2335</v>
      </c>
    </row>
    <row r="78" spans="1:8" x14ac:dyDescent="0.25">
      <c r="A78" t="s">
        <v>340</v>
      </c>
      <c r="C78" t="s">
        <v>2007</v>
      </c>
      <c r="E78">
        <v>1</v>
      </c>
      <c r="F78">
        <v>123</v>
      </c>
      <c r="H78">
        <v>2509</v>
      </c>
    </row>
    <row r="79" spans="1:8" x14ac:dyDescent="0.25">
      <c r="A79" t="s">
        <v>590</v>
      </c>
      <c r="C79" t="s">
        <v>2007</v>
      </c>
      <c r="E79">
        <v>1</v>
      </c>
      <c r="F79">
        <v>122</v>
      </c>
      <c r="H79">
        <v>3934</v>
      </c>
    </row>
    <row r="80" spans="1:8" x14ac:dyDescent="0.25">
      <c r="A80" t="s">
        <v>1598</v>
      </c>
      <c r="C80" t="s">
        <v>2007</v>
      </c>
      <c r="E80">
        <v>1</v>
      </c>
      <c r="F80">
        <v>122</v>
      </c>
      <c r="H80">
        <v>2928</v>
      </c>
    </row>
    <row r="81" spans="1:8" x14ac:dyDescent="0.25">
      <c r="A81" t="s">
        <v>890</v>
      </c>
      <c r="C81" t="s">
        <v>2007</v>
      </c>
      <c r="E81">
        <v>1</v>
      </c>
      <c r="F81">
        <v>115</v>
      </c>
      <c r="H81">
        <v>3384</v>
      </c>
    </row>
    <row r="82" spans="1:8" x14ac:dyDescent="0.25">
      <c r="A82" t="s">
        <v>1419</v>
      </c>
      <c r="C82" t="s">
        <v>2007</v>
      </c>
      <c r="E82">
        <v>1</v>
      </c>
      <c r="F82">
        <v>110</v>
      </c>
      <c r="H82">
        <v>2756</v>
      </c>
    </row>
    <row r="83" spans="1:8" x14ac:dyDescent="0.25">
      <c r="A83" t="s">
        <v>1060</v>
      </c>
      <c r="C83" t="s">
        <v>2007</v>
      </c>
      <c r="E83">
        <v>1</v>
      </c>
      <c r="F83">
        <v>108</v>
      </c>
      <c r="H83">
        <v>2584</v>
      </c>
    </row>
    <row r="84" spans="1:8" x14ac:dyDescent="0.25">
      <c r="A84" t="s">
        <v>1337</v>
      </c>
      <c r="C84" t="s">
        <v>2007</v>
      </c>
      <c r="E84">
        <v>1</v>
      </c>
      <c r="F84">
        <v>108</v>
      </c>
      <c r="H84">
        <v>2560</v>
      </c>
    </row>
    <row r="85" spans="1:8" x14ac:dyDescent="0.25">
      <c r="A85" t="s">
        <v>1706</v>
      </c>
      <c r="C85" t="s">
        <v>2007</v>
      </c>
      <c r="E85">
        <v>1</v>
      </c>
      <c r="F85">
        <v>108</v>
      </c>
      <c r="H85">
        <v>2753</v>
      </c>
    </row>
    <row r="86" spans="1:8" x14ac:dyDescent="0.25">
      <c r="A86" t="s">
        <v>352</v>
      </c>
      <c r="C86" t="s">
        <v>2007</v>
      </c>
      <c r="E86">
        <v>1</v>
      </c>
      <c r="F86">
        <v>107</v>
      </c>
      <c r="H86">
        <v>2741</v>
      </c>
    </row>
    <row r="87" spans="1:8" x14ac:dyDescent="0.25">
      <c r="A87" t="s">
        <v>410</v>
      </c>
      <c r="C87" t="s">
        <v>2007</v>
      </c>
      <c r="E87">
        <v>1</v>
      </c>
      <c r="F87">
        <v>100</v>
      </c>
      <c r="H87">
        <v>2642</v>
      </c>
    </row>
    <row r="88" spans="1:8" x14ac:dyDescent="0.25">
      <c r="A88" t="s">
        <v>355</v>
      </c>
      <c r="C88" t="s">
        <v>2007</v>
      </c>
      <c r="E88">
        <v>1</v>
      </c>
      <c r="F88">
        <v>98</v>
      </c>
      <c r="H88">
        <v>2054</v>
      </c>
    </row>
    <row r="89" spans="1:8" x14ac:dyDescent="0.25">
      <c r="A89" t="s">
        <v>326</v>
      </c>
      <c r="C89" t="s">
        <v>2007</v>
      </c>
      <c r="E89">
        <v>1</v>
      </c>
      <c r="F89">
        <v>97</v>
      </c>
      <c r="H89">
        <v>2100</v>
      </c>
    </row>
    <row r="90" spans="1:8" x14ac:dyDescent="0.25">
      <c r="A90" t="s">
        <v>1334</v>
      </c>
      <c r="C90" t="s">
        <v>2007</v>
      </c>
      <c r="E90">
        <v>1</v>
      </c>
      <c r="F90">
        <v>96</v>
      </c>
      <c r="H90">
        <v>2469</v>
      </c>
    </row>
    <row r="91" spans="1:8" x14ac:dyDescent="0.25">
      <c r="A91" t="s">
        <v>271</v>
      </c>
      <c r="C91" t="s">
        <v>2007</v>
      </c>
      <c r="E91">
        <v>1</v>
      </c>
      <c r="F91">
        <v>93</v>
      </c>
      <c r="H91">
        <v>3070</v>
      </c>
    </row>
    <row r="92" spans="1:8" x14ac:dyDescent="0.25">
      <c r="A92" t="s">
        <v>1500</v>
      </c>
      <c r="C92" t="s">
        <v>2007</v>
      </c>
      <c r="E92">
        <v>1</v>
      </c>
      <c r="F92">
        <v>93</v>
      </c>
      <c r="H92">
        <v>2214</v>
      </c>
    </row>
    <row r="93" spans="1:8" x14ac:dyDescent="0.25">
      <c r="A93" t="s">
        <v>1701</v>
      </c>
      <c r="C93" t="s">
        <v>2007</v>
      </c>
      <c r="E93">
        <v>1</v>
      </c>
      <c r="F93">
        <v>91</v>
      </c>
      <c r="H93">
        <v>2341</v>
      </c>
    </row>
    <row r="94" spans="1:8" x14ac:dyDescent="0.25">
      <c r="A94" t="s">
        <v>1108</v>
      </c>
      <c r="C94" t="s">
        <v>2007</v>
      </c>
      <c r="E94">
        <v>1</v>
      </c>
      <c r="F94">
        <v>90</v>
      </c>
      <c r="H94">
        <v>1876</v>
      </c>
    </row>
    <row r="95" spans="1:8" x14ac:dyDescent="0.25">
      <c r="A95" t="s">
        <v>1545</v>
      </c>
      <c r="C95" t="s">
        <v>2007</v>
      </c>
      <c r="E95">
        <v>1</v>
      </c>
      <c r="F95">
        <v>90</v>
      </c>
      <c r="H95">
        <v>2311</v>
      </c>
    </row>
    <row r="96" spans="1:8" x14ac:dyDescent="0.25">
      <c r="A96" t="s">
        <v>1707</v>
      </c>
      <c r="C96" t="s">
        <v>2007</v>
      </c>
      <c r="E96">
        <v>1</v>
      </c>
      <c r="F96">
        <v>90</v>
      </c>
      <c r="H96">
        <v>2550</v>
      </c>
    </row>
    <row r="97" spans="1:8" x14ac:dyDescent="0.25">
      <c r="A97" t="s">
        <v>1333</v>
      </c>
      <c r="C97" t="s">
        <v>2007</v>
      </c>
      <c r="E97">
        <v>1</v>
      </c>
      <c r="F97">
        <v>89</v>
      </c>
      <c r="H97">
        <v>2465</v>
      </c>
    </row>
    <row r="98" spans="1:8" x14ac:dyDescent="0.25">
      <c r="A98" t="s">
        <v>452</v>
      </c>
      <c r="C98" t="s">
        <v>2007</v>
      </c>
      <c r="E98">
        <v>1</v>
      </c>
      <c r="F98">
        <v>88</v>
      </c>
      <c r="H98">
        <v>2339</v>
      </c>
    </row>
    <row r="99" spans="1:8" x14ac:dyDescent="0.25">
      <c r="A99" t="s">
        <v>462</v>
      </c>
      <c r="C99" t="s">
        <v>2007</v>
      </c>
      <c r="E99">
        <v>1</v>
      </c>
      <c r="F99">
        <v>88</v>
      </c>
      <c r="H99">
        <v>1935</v>
      </c>
    </row>
    <row r="100" spans="1:8" x14ac:dyDescent="0.25">
      <c r="A100" t="s">
        <v>169</v>
      </c>
      <c r="C100" t="s">
        <v>2007</v>
      </c>
      <c r="E100">
        <v>1</v>
      </c>
      <c r="F100">
        <v>86</v>
      </c>
      <c r="H100">
        <v>1830</v>
      </c>
    </row>
    <row r="101" spans="1:8" x14ac:dyDescent="0.25">
      <c r="A101" t="s">
        <v>285</v>
      </c>
      <c r="C101" t="s">
        <v>2007</v>
      </c>
      <c r="E101">
        <v>1</v>
      </c>
      <c r="F101">
        <v>86</v>
      </c>
      <c r="H101">
        <v>1757</v>
      </c>
    </row>
    <row r="102" spans="1:8" x14ac:dyDescent="0.25">
      <c r="A102" t="s">
        <v>1735</v>
      </c>
      <c r="C102" t="s">
        <v>2007</v>
      </c>
      <c r="E102">
        <v>1</v>
      </c>
      <c r="F102">
        <v>86</v>
      </c>
      <c r="H102">
        <v>2162</v>
      </c>
    </row>
    <row r="103" spans="1:8" x14ac:dyDescent="0.25">
      <c r="A103" t="s">
        <v>272</v>
      </c>
      <c r="C103" t="s">
        <v>2007</v>
      </c>
      <c r="E103">
        <v>1</v>
      </c>
      <c r="F103">
        <v>84</v>
      </c>
      <c r="H103">
        <v>2061</v>
      </c>
    </row>
    <row r="104" spans="1:8" x14ac:dyDescent="0.25">
      <c r="A104" t="s">
        <v>164</v>
      </c>
      <c r="C104" t="s">
        <v>2007</v>
      </c>
      <c r="E104">
        <v>1</v>
      </c>
      <c r="F104">
        <v>83</v>
      </c>
      <c r="H104">
        <v>1919</v>
      </c>
    </row>
    <row r="105" spans="1:8" x14ac:dyDescent="0.25">
      <c r="A105" t="s">
        <v>368</v>
      </c>
      <c r="C105" t="s">
        <v>2007</v>
      </c>
      <c r="E105">
        <v>1</v>
      </c>
      <c r="F105">
        <v>82</v>
      </c>
      <c r="H105">
        <v>2343</v>
      </c>
    </row>
    <row r="106" spans="1:8" x14ac:dyDescent="0.25">
      <c r="A106" t="s">
        <v>283</v>
      </c>
      <c r="C106" t="s">
        <v>2007</v>
      </c>
      <c r="E106">
        <v>1</v>
      </c>
      <c r="F106">
        <v>81</v>
      </c>
      <c r="H106">
        <v>1655</v>
      </c>
    </row>
    <row r="107" spans="1:8" x14ac:dyDescent="0.25">
      <c r="A107" t="s">
        <v>1155</v>
      </c>
      <c r="C107" t="s">
        <v>2007</v>
      </c>
      <c r="E107">
        <v>1</v>
      </c>
      <c r="F107">
        <v>78</v>
      </c>
      <c r="H107">
        <v>1592</v>
      </c>
    </row>
    <row r="108" spans="1:8" x14ac:dyDescent="0.25">
      <c r="A108" t="s">
        <v>1030</v>
      </c>
      <c r="C108" t="s">
        <v>2007</v>
      </c>
      <c r="E108">
        <v>1</v>
      </c>
      <c r="F108">
        <v>77</v>
      </c>
      <c r="H108">
        <v>1498</v>
      </c>
    </row>
    <row r="109" spans="1:8" x14ac:dyDescent="0.25">
      <c r="A109" t="s">
        <v>1298</v>
      </c>
      <c r="C109" t="s">
        <v>2007</v>
      </c>
      <c r="E109">
        <v>1</v>
      </c>
      <c r="F109">
        <v>77</v>
      </c>
      <c r="H109">
        <v>1751</v>
      </c>
    </row>
    <row r="110" spans="1:8" x14ac:dyDescent="0.25">
      <c r="A110" t="s">
        <v>165</v>
      </c>
      <c r="C110" t="s">
        <v>2007</v>
      </c>
      <c r="E110">
        <v>1</v>
      </c>
      <c r="F110">
        <v>75</v>
      </c>
      <c r="H110">
        <v>1254</v>
      </c>
    </row>
    <row r="111" spans="1:8" x14ac:dyDescent="0.25">
      <c r="A111" t="s">
        <v>442</v>
      </c>
      <c r="C111" t="s">
        <v>2007</v>
      </c>
      <c r="E111">
        <v>1</v>
      </c>
      <c r="F111">
        <v>75</v>
      </c>
      <c r="H111">
        <v>2312</v>
      </c>
    </row>
    <row r="112" spans="1:8" x14ac:dyDescent="0.25">
      <c r="A112" t="s">
        <v>416</v>
      </c>
      <c r="C112" t="s">
        <v>2007</v>
      </c>
      <c r="E112">
        <v>1</v>
      </c>
      <c r="F112">
        <v>73</v>
      </c>
      <c r="H112">
        <v>1471</v>
      </c>
    </row>
    <row r="113" spans="1:8" x14ac:dyDescent="0.25">
      <c r="A113" t="s">
        <v>287</v>
      </c>
      <c r="C113" t="s">
        <v>2007</v>
      </c>
      <c r="E113">
        <v>1</v>
      </c>
      <c r="F113">
        <v>72</v>
      </c>
      <c r="H113">
        <v>2480</v>
      </c>
    </row>
    <row r="114" spans="1:8" x14ac:dyDescent="0.25">
      <c r="A114" t="s">
        <v>585</v>
      </c>
      <c r="C114" t="s">
        <v>2007</v>
      </c>
      <c r="E114">
        <v>1</v>
      </c>
      <c r="F114">
        <v>66</v>
      </c>
      <c r="H114">
        <v>1662</v>
      </c>
    </row>
    <row r="115" spans="1:8" x14ac:dyDescent="0.25">
      <c r="A115" t="s">
        <v>593</v>
      </c>
      <c r="C115" t="s">
        <v>2007</v>
      </c>
      <c r="E115">
        <v>1</v>
      </c>
      <c r="F115">
        <v>66</v>
      </c>
      <c r="H115">
        <v>1314</v>
      </c>
    </row>
    <row r="116" spans="1:8" x14ac:dyDescent="0.25">
      <c r="A116" t="s">
        <v>162</v>
      </c>
      <c r="C116" t="s">
        <v>2007</v>
      </c>
      <c r="E116">
        <v>1</v>
      </c>
      <c r="F116">
        <v>64</v>
      </c>
      <c r="H116">
        <v>1423</v>
      </c>
    </row>
    <row r="117" spans="1:8" x14ac:dyDescent="0.25">
      <c r="A117" t="s">
        <v>234</v>
      </c>
      <c r="C117" t="s">
        <v>2007</v>
      </c>
      <c r="E117">
        <v>1</v>
      </c>
      <c r="F117">
        <v>64</v>
      </c>
      <c r="H117">
        <v>1149</v>
      </c>
    </row>
    <row r="118" spans="1:8" x14ac:dyDescent="0.25">
      <c r="A118" t="s">
        <v>439</v>
      </c>
      <c r="C118" t="s">
        <v>2007</v>
      </c>
      <c r="E118">
        <v>1</v>
      </c>
      <c r="F118">
        <v>63</v>
      </c>
      <c r="H118">
        <v>1204</v>
      </c>
    </row>
    <row r="119" spans="1:8" x14ac:dyDescent="0.25">
      <c r="A119" t="s">
        <v>391</v>
      </c>
      <c r="C119" t="s">
        <v>2007</v>
      </c>
      <c r="E119">
        <v>1</v>
      </c>
      <c r="F119">
        <v>62</v>
      </c>
      <c r="H119">
        <v>1098</v>
      </c>
    </row>
    <row r="120" spans="1:8" x14ac:dyDescent="0.25">
      <c r="A120" t="s">
        <v>275</v>
      </c>
      <c r="C120" t="s">
        <v>2007</v>
      </c>
      <c r="E120">
        <v>1</v>
      </c>
      <c r="F120">
        <v>61</v>
      </c>
      <c r="H120">
        <v>1134</v>
      </c>
    </row>
    <row r="121" spans="1:8" x14ac:dyDescent="0.25">
      <c r="A121" t="s">
        <v>1335</v>
      </c>
      <c r="C121" t="s">
        <v>2007</v>
      </c>
      <c r="E121">
        <v>1</v>
      </c>
      <c r="F121">
        <v>61</v>
      </c>
      <c r="H121">
        <v>1224</v>
      </c>
    </row>
    <row r="122" spans="1:8" x14ac:dyDescent="0.25">
      <c r="A122" t="s">
        <v>278</v>
      </c>
      <c r="C122" t="s">
        <v>2007</v>
      </c>
      <c r="E122">
        <v>1</v>
      </c>
      <c r="F122">
        <v>59</v>
      </c>
      <c r="H122">
        <v>1060</v>
      </c>
    </row>
    <row r="123" spans="1:8" x14ac:dyDescent="0.25">
      <c r="A123" t="s">
        <v>347</v>
      </c>
      <c r="C123" t="s">
        <v>2007</v>
      </c>
      <c r="E123">
        <v>1</v>
      </c>
      <c r="F123">
        <v>58</v>
      </c>
      <c r="H123">
        <v>983</v>
      </c>
    </row>
    <row r="124" spans="1:8" x14ac:dyDescent="0.25">
      <c r="A124" t="s">
        <v>170</v>
      </c>
      <c r="C124" t="s">
        <v>2007</v>
      </c>
      <c r="E124">
        <v>1</v>
      </c>
      <c r="F124">
        <v>56</v>
      </c>
      <c r="H124">
        <v>1009</v>
      </c>
    </row>
    <row r="125" spans="1:8" x14ac:dyDescent="0.25">
      <c r="A125" t="s">
        <v>276</v>
      </c>
      <c r="C125" t="s">
        <v>2007</v>
      </c>
      <c r="E125">
        <v>1</v>
      </c>
      <c r="F125">
        <v>56</v>
      </c>
      <c r="H125">
        <v>1001</v>
      </c>
    </row>
    <row r="126" spans="1:8" x14ac:dyDescent="0.25">
      <c r="A126" t="s">
        <v>284</v>
      </c>
      <c r="C126" t="s">
        <v>2007</v>
      </c>
      <c r="E126">
        <v>1</v>
      </c>
      <c r="F126">
        <v>56</v>
      </c>
      <c r="H126">
        <v>1040</v>
      </c>
    </row>
    <row r="127" spans="1:8" x14ac:dyDescent="0.25">
      <c r="A127" t="s">
        <v>241</v>
      </c>
      <c r="C127" t="s">
        <v>2007</v>
      </c>
      <c r="E127">
        <v>1</v>
      </c>
      <c r="F127">
        <v>55</v>
      </c>
      <c r="H127">
        <v>1054</v>
      </c>
    </row>
    <row r="128" spans="1:8" x14ac:dyDescent="0.25">
      <c r="A128" t="s">
        <v>277</v>
      </c>
      <c r="C128" t="s">
        <v>2007</v>
      </c>
      <c r="E128">
        <v>1</v>
      </c>
      <c r="F128">
        <v>55</v>
      </c>
      <c r="H128">
        <v>1136</v>
      </c>
    </row>
    <row r="129" spans="1:8" x14ac:dyDescent="0.25">
      <c r="A129" t="s">
        <v>282</v>
      </c>
      <c r="C129" t="s">
        <v>2007</v>
      </c>
      <c r="E129">
        <v>1</v>
      </c>
      <c r="F129">
        <v>55</v>
      </c>
      <c r="H129">
        <v>1789</v>
      </c>
    </row>
    <row r="130" spans="1:8" x14ac:dyDescent="0.25">
      <c r="A130" t="s">
        <v>1965</v>
      </c>
      <c r="C130" t="s">
        <v>2007</v>
      </c>
      <c r="E130">
        <v>1</v>
      </c>
      <c r="F130">
        <v>55</v>
      </c>
      <c r="H130">
        <v>1136</v>
      </c>
    </row>
    <row r="131" spans="1:8" x14ac:dyDescent="0.25">
      <c r="A131" t="s">
        <v>414</v>
      </c>
      <c r="C131" t="s">
        <v>2007</v>
      </c>
      <c r="E131">
        <v>1</v>
      </c>
      <c r="F131">
        <v>51</v>
      </c>
      <c r="H131">
        <v>1153</v>
      </c>
    </row>
    <row r="132" spans="1:8" x14ac:dyDescent="0.25">
      <c r="A132" t="s">
        <v>242</v>
      </c>
      <c r="C132" t="s">
        <v>2007</v>
      </c>
      <c r="E132">
        <v>1</v>
      </c>
      <c r="F132">
        <v>50</v>
      </c>
      <c r="H132">
        <v>975</v>
      </c>
    </row>
    <row r="133" spans="1:8" x14ac:dyDescent="0.25">
      <c r="A133" t="s">
        <v>192</v>
      </c>
      <c r="C133" t="s">
        <v>2007</v>
      </c>
      <c r="E133">
        <v>1</v>
      </c>
      <c r="F133">
        <v>49</v>
      </c>
      <c r="H133">
        <v>986</v>
      </c>
    </row>
    <row r="134" spans="1:8" x14ac:dyDescent="0.25">
      <c r="A134" t="s">
        <v>415</v>
      </c>
      <c r="C134" t="s">
        <v>2007</v>
      </c>
      <c r="E134">
        <v>1</v>
      </c>
      <c r="F134">
        <v>46</v>
      </c>
      <c r="H134">
        <v>836</v>
      </c>
    </row>
    <row r="135" spans="1:8" x14ac:dyDescent="0.25">
      <c r="A135" t="s">
        <v>1967</v>
      </c>
      <c r="C135" t="s">
        <v>2007</v>
      </c>
      <c r="E135">
        <v>1</v>
      </c>
      <c r="F135">
        <v>46</v>
      </c>
      <c r="H135">
        <v>904</v>
      </c>
    </row>
    <row r="136" spans="1:8" x14ac:dyDescent="0.25">
      <c r="A136" t="s">
        <v>577</v>
      </c>
      <c r="C136" t="s">
        <v>2007</v>
      </c>
      <c r="E136">
        <v>1</v>
      </c>
      <c r="F136">
        <v>42</v>
      </c>
      <c r="H136">
        <v>860</v>
      </c>
    </row>
    <row r="137" spans="1:8" x14ac:dyDescent="0.25">
      <c r="A137" t="s">
        <v>1110</v>
      </c>
      <c r="C137" t="s">
        <v>2007</v>
      </c>
      <c r="E137">
        <v>1</v>
      </c>
      <c r="F137">
        <v>42</v>
      </c>
      <c r="H137">
        <v>1119</v>
      </c>
    </row>
    <row r="138" spans="1:8" x14ac:dyDescent="0.25">
      <c r="A138" t="s">
        <v>1822</v>
      </c>
      <c r="C138" t="s">
        <v>2007</v>
      </c>
      <c r="E138">
        <v>1</v>
      </c>
      <c r="F138">
        <v>42</v>
      </c>
      <c r="H138">
        <v>759</v>
      </c>
    </row>
    <row r="139" spans="1:8" x14ac:dyDescent="0.25">
      <c r="A139" t="s">
        <v>404</v>
      </c>
      <c r="C139" t="s">
        <v>2007</v>
      </c>
      <c r="E139">
        <v>1</v>
      </c>
      <c r="F139">
        <v>41</v>
      </c>
      <c r="H139">
        <v>678</v>
      </c>
    </row>
    <row r="140" spans="1:8" x14ac:dyDescent="0.25">
      <c r="A140" t="s">
        <v>204</v>
      </c>
      <c r="C140" t="s">
        <v>2007</v>
      </c>
      <c r="E140">
        <v>1</v>
      </c>
      <c r="F140">
        <v>40</v>
      </c>
      <c r="H140">
        <v>576</v>
      </c>
    </row>
    <row r="141" spans="1:8" x14ac:dyDescent="0.25">
      <c r="A141" t="s">
        <v>592</v>
      </c>
      <c r="C141" t="s">
        <v>2007</v>
      </c>
      <c r="E141">
        <v>1</v>
      </c>
      <c r="F141">
        <v>40</v>
      </c>
      <c r="H141">
        <v>1116</v>
      </c>
    </row>
    <row r="142" spans="1:8" x14ac:dyDescent="0.25">
      <c r="A142" t="s">
        <v>1945</v>
      </c>
      <c r="C142" t="s">
        <v>2007</v>
      </c>
      <c r="E142">
        <v>1</v>
      </c>
      <c r="F142">
        <v>38</v>
      </c>
      <c r="H142">
        <v>692</v>
      </c>
    </row>
    <row r="143" spans="1:8" x14ac:dyDescent="0.25">
      <c r="A143" t="s">
        <v>591</v>
      </c>
      <c r="C143" t="s">
        <v>2007</v>
      </c>
      <c r="E143">
        <v>1</v>
      </c>
      <c r="F143">
        <v>37</v>
      </c>
      <c r="H143">
        <v>1063</v>
      </c>
    </row>
    <row r="144" spans="1:8" x14ac:dyDescent="0.25">
      <c r="A144" t="s">
        <v>1807</v>
      </c>
      <c r="C144" t="s">
        <v>2007</v>
      </c>
      <c r="E144">
        <v>1</v>
      </c>
      <c r="F144">
        <v>36</v>
      </c>
      <c r="H144">
        <v>762</v>
      </c>
    </row>
    <row r="145" spans="1:8" x14ac:dyDescent="0.25">
      <c r="A145" t="s">
        <v>1950</v>
      </c>
      <c r="C145" t="s">
        <v>2007</v>
      </c>
      <c r="E145">
        <v>1</v>
      </c>
      <c r="F145">
        <v>35</v>
      </c>
      <c r="H145">
        <v>832</v>
      </c>
    </row>
    <row r="146" spans="1:8" x14ac:dyDescent="0.25">
      <c r="A146" t="s">
        <v>274</v>
      </c>
      <c r="C146" t="s">
        <v>2007</v>
      </c>
      <c r="E146">
        <v>1</v>
      </c>
      <c r="F146">
        <v>33</v>
      </c>
      <c r="H146">
        <v>456</v>
      </c>
    </row>
    <row r="147" spans="1:8" x14ac:dyDescent="0.25">
      <c r="A147" t="s">
        <v>587</v>
      </c>
      <c r="C147" t="s">
        <v>2007</v>
      </c>
      <c r="E147">
        <v>1</v>
      </c>
      <c r="F147">
        <v>33</v>
      </c>
      <c r="H147">
        <v>462</v>
      </c>
    </row>
    <row r="148" spans="1:8" x14ac:dyDescent="0.25">
      <c r="A148" t="s">
        <v>321</v>
      </c>
      <c r="C148" t="s">
        <v>2007</v>
      </c>
      <c r="E148">
        <v>1</v>
      </c>
      <c r="F148">
        <v>32</v>
      </c>
      <c r="H148">
        <v>1042</v>
      </c>
    </row>
    <row r="149" spans="1:8" x14ac:dyDescent="0.25">
      <c r="A149" t="s">
        <v>304</v>
      </c>
      <c r="C149" t="s">
        <v>2007</v>
      </c>
      <c r="E149">
        <v>1</v>
      </c>
      <c r="F149">
        <v>31</v>
      </c>
      <c r="H149">
        <v>362</v>
      </c>
    </row>
    <row r="150" spans="1:8" x14ac:dyDescent="0.25">
      <c r="A150" t="s">
        <v>586</v>
      </c>
      <c r="C150" t="s">
        <v>2007</v>
      </c>
      <c r="E150">
        <v>1</v>
      </c>
      <c r="F150">
        <v>30</v>
      </c>
      <c r="H150">
        <v>396</v>
      </c>
    </row>
    <row r="151" spans="1:8" x14ac:dyDescent="0.25">
      <c r="A151" t="s">
        <v>258</v>
      </c>
      <c r="C151" t="s">
        <v>2007</v>
      </c>
      <c r="E151">
        <v>1</v>
      </c>
      <c r="F151">
        <v>29</v>
      </c>
      <c r="H151">
        <v>439</v>
      </c>
    </row>
    <row r="152" spans="1:8" x14ac:dyDescent="0.25">
      <c r="A152" t="s">
        <v>1812</v>
      </c>
      <c r="C152" t="s">
        <v>2007</v>
      </c>
      <c r="E152">
        <v>1</v>
      </c>
      <c r="F152">
        <v>29</v>
      </c>
      <c r="H152">
        <v>658</v>
      </c>
    </row>
    <row r="153" spans="1:8" x14ac:dyDescent="0.25">
      <c r="A153" t="s">
        <v>459</v>
      </c>
      <c r="C153" t="s">
        <v>2007</v>
      </c>
      <c r="E153">
        <v>1</v>
      </c>
      <c r="F153">
        <v>28</v>
      </c>
      <c r="H153">
        <v>672</v>
      </c>
    </row>
    <row r="154" spans="1:8" x14ac:dyDescent="0.25">
      <c r="A154" t="s">
        <v>1819</v>
      </c>
      <c r="C154" t="s">
        <v>2007</v>
      </c>
      <c r="E154">
        <v>1</v>
      </c>
      <c r="F154">
        <v>28</v>
      </c>
      <c r="H154">
        <v>590</v>
      </c>
    </row>
    <row r="155" spans="1:8" x14ac:dyDescent="0.25">
      <c r="A155" t="s">
        <v>233</v>
      </c>
      <c r="C155" t="s">
        <v>2007</v>
      </c>
      <c r="E155">
        <v>1</v>
      </c>
      <c r="F155">
        <v>23</v>
      </c>
      <c r="H155">
        <v>313</v>
      </c>
    </row>
    <row r="156" spans="1:8" x14ac:dyDescent="0.25">
      <c r="A156" t="s">
        <v>273</v>
      </c>
      <c r="C156" t="s">
        <v>2007</v>
      </c>
      <c r="E156">
        <v>1</v>
      </c>
      <c r="F156">
        <v>23</v>
      </c>
      <c r="H156">
        <v>275</v>
      </c>
    </row>
    <row r="157" spans="1:8" x14ac:dyDescent="0.25">
      <c r="A157" t="s">
        <v>356</v>
      </c>
      <c r="C157" t="s">
        <v>2007</v>
      </c>
      <c r="E157">
        <v>1</v>
      </c>
      <c r="F157">
        <v>22</v>
      </c>
      <c r="H157">
        <v>295</v>
      </c>
    </row>
    <row r="158" spans="1:8" x14ac:dyDescent="0.25">
      <c r="A158" t="s">
        <v>447</v>
      </c>
      <c r="C158" t="s">
        <v>2007</v>
      </c>
      <c r="E158">
        <v>1</v>
      </c>
      <c r="F158">
        <v>15</v>
      </c>
      <c r="H158">
        <v>245</v>
      </c>
    </row>
    <row r="159" spans="1:8" x14ac:dyDescent="0.25">
      <c r="A159" t="s">
        <v>1798</v>
      </c>
      <c r="C159" t="s">
        <v>2007</v>
      </c>
      <c r="E159">
        <v>1</v>
      </c>
      <c r="F159">
        <v>9</v>
      </c>
      <c r="H159">
        <v>102</v>
      </c>
    </row>
    <row r="160" spans="1:8" x14ac:dyDescent="0.25">
      <c r="A160">
        <f>SUBTOTAL(103,Table9[file])</f>
        <v>158</v>
      </c>
      <c r="F160">
        <f>SUBTOTAL(104,Table9[line end])</f>
        <v>5114</v>
      </c>
    </row>
    <row r="161" spans="1:6" x14ac:dyDescent="0.25">
      <c r="A161">
        <v>8</v>
      </c>
      <c r="F161">
        <f>SUM(Table9[line end])</f>
        <v>34235</v>
      </c>
    </row>
  </sheetData>
  <sortState ref="U2:U25">
    <sortCondition ref="U2"/>
  </sortState>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tabSelected="1" workbookViewId="0">
      <selection activeCell="I19" sqref="I19"/>
    </sheetView>
  </sheetViews>
  <sheetFormatPr defaultRowHeight="15" x14ac:dyDescent="0.25"/>
  <cols>
    <col min="1" max="1" width="48.7109375" customWidth="1"/>
    <col min="4" max="6" width="10.85546875" customWidth="1"/>
  </cols>
  <sheetData>
    <row r="1" spans="1:15" x14ac:dyDescent="0.25">
      <c r="D1">
        <v>2</v>
      </c>
      <c r="E1">
        <v>3</v>
      </c>
      <c r="F1">
        <v>5</v>
      </c>
    </row>
    <row r="2" spans="1:15" ht="15.75" thickBot="1" x14ac:dyDescent="0.3">
      <c r="A2" t="s">
        <v>2934</v>
      </c>
      <c r="B2" t="s">
        <v>3203</v>
      </c>
      <c r="C2" t="s">
        <v>3198</v>
      </c>
      <c r="D2" t="s">
        <v>3202</v>
      </c>
      <c r="E2" t="s">
        <v>3201</v>
      </c>
      <c r="F2" t="s">
        <v>3200</v>
      </c>
    </row>
    <row r="3" spans="1:15" x14ac:dyDescent="0.25">
      <c r="A3" t="s">
        <v>3199</v>
      </c>
      <c r="B3">
        <v>4</v>
      </c>
      <c r="C3">
        <f t="shared" ref="C3:C66" si="0">$K$3</f>
        <v>2.7123287671232879</v>
      </c>
      <c r="D3">
        <f t="shared" ref="D3:F22" si="1">$K$3+D$1*$K$4</f>
        <v>9.2090813276329531</v>
      </c>
      <c r="E3">
        <f t="shared" si="1"/>
        <v>12.457457607887786</v>
      </c>
      <c r="F3">
        <f t="shared" si="1"/>
        <v>18.954210168397452</v>
      </c>
      <c r="H3">
        <v>1</v>
      </c>
      <c r="J3" t="s">
        <v>3198</v>
      </c>
      <c r="K3" s="61">
        <f>AVERAGE(B3:B221)</f>
        <v>2.7123287671232879</v>
      </c>
      <c r="M3" s="7" t="s">
        <v>1991</v>
      </c>
      <c r="N3" s="7" t="s">
        <v>1993</v>
      </c>
      <c r="O3" s="7" t="s">
        <v>1994</v>
      </c>
    </row>
    <row r="4" spans="1:15" x14ac:dyDescent="0.25">
      <c r="A4" t="s">
        <v>3197</v>
      </c>
      <c r="B4">
        <v>2</v>
      </c>
      <c r="C4">
        <f t="shared" si="0"/>
        <v>2.7123287671232879</v>
      </c>
      <c r="D4">
        <f t="shared" si="1"/>
        <v>9.2090813276329531</v>
      </c>
      <c r="E4">
        <f t="shared" si="1"/>
        <v>12.457457607887786</v>
      </c>
      <c r="F4">
        <f t="shared" si="1"/>
        <v>18.954210168397452</v>
      </c>
      <c r="H4">
        <v>2</v>
      </c>
      <c r="J4" t="s">
        <v>3196</v>
      </c>
      <c r="K4" s="61">
        <f>_xlfn.STDEV.P(B3:B221)</f>
        <v>3.2483762802548326</v>
      </c>
      <c r="M4" s="4">
        <v>1</v>
      </c>
      <c r="N4" s="5">
        <v>90</v>
      </c>
      <c r="O4" s="9">
        <v>0.41095890410958902</v>
      </c>
    </row>
    <row r="5" spans="1:15" x14ac:dyDescent="0.25">
      <c r="A5" t="s">
        <v>3195</v>
      </c>
      <c r="B5">
        <v>1</v>
      </c>
      <c r="C5">
        <f t="shared" si="0"/>
        <v>2.7123287671232879</v>
      </c>
      <c r="D5">
        <f t="shared" si="1"/>
        <v>9.2090813276329531</v>
      </c>
      <c r="E5">
        <f t="shared" si="1"/>
        <v>12.457457607887786</v>
      </c>
      <c r="F5">
        <f t="shared" si="1"/>
        <v>18.954210168397452</v>
      </c>
      <c r="H5">
        <v>3</v>
      </c>
      <c r="M5" s="4">
        <v>2</v>
      </c>
      <c r="N5" s="5">
        <v>78</v>
      </c>
      <c r="O5" s="9">
        <v>0.76712328767123283</v>
      </c>
    </row>
    <row r="6" spans="1:15" x14ac:dyDescent="0.25">
      <c r="A6" t="s">
        <v>3194</v>
      </c>
      <c r="B6">
        <v>9</v>
      </c>
      <c r="C6">
        <f t="shared" si="0"/>
        <v>2.7123287671232879</v>
      </c>
      <c r="D6">
        <f t="shared" si="1"/>
        <v>9.2090813276329531</v>
      </c>
      <c r="E6">
        <f t="shared" si="1"/>
        <v>12.457457607887786</v>
      </c>
      <c r="F6">
        <f t="shared" si="1"/>
        <v>18.954210168397452</v>
      </c>
      <c r="H6">
        <v>4</v>
      </c>
      <c r="J6" t="s">
        <v>3193</v>
      </c>
      <c r="K6">
        <f>K3+K4</f>
        <v>5.96070504737812</v>
      </c>
      <c r="M6" s="4">
        <v>3</v>
      </c>
      <c r="N6" s="5">
        <v>18</v>
      </c>
      <c r="O6" s="9">
        <v>0.84931506849315064</v>
      </c>
    </row>
    <row r="7" spans="1:15" x14ac:dyDescent="0.25">
      <c r="A7" t="s">
        <v>3192</v>
      </c>
      <c r="B7">
        <v>3</v>
      </c>
      <c r="C7">
        <f t="shared" si="0"/>
        <v>2.7123287671232879</v>
      </c>
      <c r="D7">
        <f t="shared" si="1"/>
        <v>9.2090813276329531</v>
      </c>
      <c r="E7">
        <f t="shared" si="1"/>
        <v>12.457457607887786</v>
      </c>
      <c r="F7">
        <f t="shared" si="1"/>
        <v>18.954210168397452</v>
      </c>
      <c r="H7">
        <v>5</v>
      </c>
      <c r="J7" t="s">
        <v>3191</v>
      </c>
      <c r="K7">
        <f>K3+K4*2</f>
        <v>9.2090813276329531</v>
      </c>
      <c r="M7" s="4">
        <v>4</v>
      </c>
      <c r="N7" s="5">
        <v>8</v>
      </c>
      <c r="O7" s="9">
        <v>0.88584474885844744</v>
      </c>
    </row>
    <row r="8" spans="1:15" x14ac:dyDescent="0.25">
      <c r="A8" t="s">
        <v>3190</v>
      </c>
      <c r="B8">
        <v>1</v>
      </c>
      <c r="C8">
        <f t="shared" si="0"/>
        <v>2.7123287671232879</v>
      </c>
      <c r="D8">
        <f t="shared" si="1"/>
        <v>9.2090813276329531</v>
      </c>
      <c r="E8">
        <f t="shared" si="1"/>
        <v>12.457457607887786</v>
      </c>
      <c r="F8">
        <f t="shared" si="1"/>
        <v>18.954210168397452</v>
      </c>
      <c r="H8">
        <v>6</v>
      </c>
      <c r="J8" t="s">
        <v>3189</v>
      </c>
      <c r="K8">
        <f>K3+3*K4</f>
        <v>12.457457607887786</v>
      </c>
      <c r="M8" s="4">
        <v>5</v>
      </c>
      <c r="N8" s="5">
        <v>2</v>
      </c>
      <c r="O8" s="9">
        <v>0.89497716894977164</v>
      </c>
    </row>
    <row r="9" spans="1:15" x14ac:dyDescent="0.25">
      <c r="A9" t="s">
        <v>3188</v>
      </c>
      <c r="B9">
        <v>1</v>
      </c>
      <c r="C9">
        <f t="shared" si="0"/>
        <v>2.7123287671232879</v>
      </c>
      <c r="D9">
        <f t="shared" si="1"/>
        <v>9.2090813276329531</v>
      </c>
      <c r="E9">
        <f t="shared" si="1"/>
        <v>12.457457607887786</v>
      </c>
      <c r="F9">
        <f t="shared" si="1"/>
        <v>18.954210168397452</v>
      </c>
      <c r="H9">
        <v>7</v>
      </c>
      <c r="M9" s="4">
        <v>6</v>
      </c>
      <c r="N9" s="5">
        <v>3</v>
      </c>
      <c r="O9" s="9">
        <v>0.908675799086758</v>
      </c>
    </row>
    <row r="10" spans="1:15" x14ac:dyDescent="0.25">
      <c r="A10" t="s">
        <v>3187</v>
      </c>
      <c r="B10">
        <v>1</v>
      </c>
      <c r="C10">
        <f t="shared" si="0"/>
        <v>2.7123287671232879</v>
      </c>
      <c r="D10">
        <f t="shared" si="1"/>
        <v>9.2090813276329531</v>
      </c>
      <c r="E10">
        <f t="shared" si="1"/>
        <v>12.457457607887786</v>
      </c>
      <c r="F10">
        <f t="shared" si="1"/>
        <v>18.954210168397452</v>
      </c>
      <c r="H10">
        <v>8</v>
      </c>
      <c r="M10" s="4">
        <v>7</v>
      </c>
      <c r="N10" s="5">
        <v>1</v>
      </c>
      <c r="O10" s="9">
        <v>0.91324200913242004</v>
      </c>
    </row>
    <row r="11" spans="1:15" x14ac:dyDescent="0.25">
      <c r="A11" t="s">
        <v>3186</v>
      </c>
      <c r="B11">
        <v>2</v>
      </c>
      <c r="C11">
        <f t="shared" si="0"/>
        <v>2.7123287671232879</v>
      </c>
      <c r="D11">
        <f t="shared" si="1"/>
        <v>9.2090813276329531</v>
      </c>
      <c r="E11">
        <f t="shared" si="1"/>
        <v>12.457457607887786</v>
      </c>
      <c r="F11">
        <f t="shared" si="1"/>
        <v>18.954210168397452</v>
      </c>
      <c r="H11">
        <v>9</v>
      </c>
      <c r="M11" s="4">
        <v>8</v>
      </c>
      <c r="N11" s="5">
        <v>5</v>
      </c>
      <c r="O11" s="9">
        <v>0.9360730593607306</v>
      </c>
    </row>
    <row r="12" spans="1:15" x14ac:dyDescent="0.25">
      <c r="A12" t="s">
        <v>3185</v>
      </c>
      <c r="B12">
        <v>2</v>
      </c>
      <c r="C12">
        <f t="shared" si="0"/>
        <v>2.7123287671232879</v>
      </c>
      <c r="D12">
        <f t="shared" si="1"/>
        <v>9.2090813276329531</v>
      </c>
      <c r="E12">
        <f t="shared" si="1"/>
        <v>12.457457607887786</v>
      </c>
      <c r="F12">
        <f t="shared" si="1"/>
        <v>18.954210168397452</v>
      </c>
      <c r="H12">
        <v>10</v>
      </c>
      <c r="M12" s="4">
        <v>9</v>
      </c>
      <c r="N12" s="5">
        <v>3</v>
      </c>
      <c r="O12" s="9">
        <v>0.94977168949771684</v>
      </c>
    </row>
    <row r="13" spans="1:15" x14ac:dyDescent="0.25">
      <c r="A13" t="s">
        <v>3184</v>
      </c>
      <c r="B13">
        <v>2</v>
      </c>
      <c r="C13">
        <f t="shared" si="0"/>
        <v>2.7123287671232879</v>
      </c>
      <c r="D13">
        <f t="shared" si="1"/>
        <v>9.2090813276329531</v>
      </c>
      <c r="E13">
        <f t="shared" si="1"/>
        <v>12.457457607887786</v>
      </c>
      <c r="F13">
        <f t="shared" si="1"/>
        <v>18.954210168397452</v>
      </c>
      <c r="M13" s="4">
        <v>10</v>
      </c>
      <c r="N13" s="5">
        <v>0</v>
      </c>
      <c r="O13" s="9">
        <v>0.94977168949771684</v>
      </c>
    </row>
    <row r="14" spans="1:15" ht="15.75" thickBot="1" x14ac:dyDescent="0.3">
      <c r="A14" t="s">
        <v>3183</v>
      </c>
      <c r="B14">
        <v>1</v>
      </c>
      <c r="C14">
        <f t="shared" si="0"/>
        <v>2.7123287671232879</v>
      </c>
      <c r="D14">
        <f t="shared" si="1"/>
        <v>9.2090813276329531</v>
      </c>
      <c r="E14">
        <f t="shared" si="1"/>
        <v>12.457457607887786</v>
      </c>
      <c r="F14">
        <f t="shared" si="1"/>
        <v>18.954210168397452</v>
      </c>
      <c r="M14" s="6" t="s">
        <v>1992</v>
      </c>
      <c r="N14" s="6">
        <v>11</v>
      </c>
      <c r="O14" s="10">
        <v>1</v>
      </c>
    </row>
    <row r="15" spans="1:15" x14ac:dyDescent="0.25">
      <c r="A15" t="s">
        <v>3182</v>
      </c>
      <c r="B15">
        <v>2</v>
      </c>
      <c r="C15">
        <f t="shared" si="0"/>
        <v>2.7123287671232879</v>
      </c>
      <c r="D15">
        <f t="shared" si="1"/>
        <v>9.2090813276329531</v>
      </c>
      <c r="E15">
        <f t="shared" si="1"/>
        <v>12.457457607887786</v>
      </c>
      <c r="F15">
        <f t="shared" si="1"/>
        <v>18.954210168397452</v>
      </c>
    </row>
    <row r="16" spans="1:15" x14ac:dyDescent="0.25">
      <c r="A16" t="s">
        <v>3181</v>
      </c>
      <c r="B16">
        <v>1</v>
      </c>
      <c r="C16">
        <f t="shared" si="0"/>
        <v>2.7123287671232879</v>
      </c>
      <c r="D16">
        <f t="shared" si="1"/>
        <v>9.2090813276329531</v>
      </c>
      <c r="E16">
        <f t="shared" si="1"/>
        <v>12.457457607887786</v>
      </c>
      <c r="F16">
        <f t="shared" si="1"/>
        <v>18.954210168397452</v>
      </c>
    </row>
    <row r="17" spans="1:6" x14ac:dyDescent="0.25">
      <c r="A17" t="s">
        <v>3180</v>
      </c>
      <c r="B17">
        <v>1</v>
      </c>
      <c r="C17">
        <f t="shared" si="0"/>
        <v>2.7123287671232879</v>
      </c>
      <c r="D17">
        <f t="shared" si="1"/>
        <v>9.2090813276329531</v>
      </c>
      <c r="E17">
        <f t="shared" si="1"/>
        <v>12.457457607887786</v>
      </c>
      <c r="F17">
        <f t="shared" si="1"/>
        <v>18.954210168397452</v>
      </c>
    </row>
    <row r="18" spans="1:6" x14ac:dyDescent="0.25">
      <c r="A18" t="s">
        <v>3179</v>
      </c>
      <c r="B18">
        <v>1</v>
      </c>
      <c r="C18">
        <f t="shared" si="0"/>
        <v>2.7123287671232879</v>
      </c>
      <c r="D18">
        <f t="shared" si="1"/>
        <v>9.2090813276329531</v>
      </c>
      <c r="E18">
        <f t="shared" si="1"/>
        <v>12.457457607887786</v>
      </c>
      <c r="F18">
        <f t="shared" si="1"/>
        <v>18.954210168397452</v>
      </c>
    </row>
    <row r="19" spans="1:6" x14ac:dyDescent="0.25">
      <c r="A19" t="s">
        <v>3178</v>
      </c>
      <c r="B19">
        <v>1</v>
      </c>
      <c r="C19">
        <f t="shared" si="0"/>
        <v>2.7123287671232879</v>
      </c>
      <c r="D19">
        <f t="shared" si="1"/>
        <v>9.2090813276329531</v>
      </c>
      <c r="E19">
        <f t="shared" si="1"/>
        <v>12.457457607887786</v>
      </c>
      <c r="F19">
        <f t="shared" si="1"/>
        <v>18.954210168397452</v>
      </c>
    </row>
    <row r="20" spans="1:6" x14ac:dyDescent="0.25">
      <c r="A20" t="s">
        <v>3177</v>
      </c>
      <c r="B20">
        <v>2</v>
      </c>
      <c r="C20">
        <f t="shared" si="0"/>
        <v>2.7123287671232879</v>
      </c>
      <c r="D20">
        <f t="shared" si="1"/>
        <v>9.2090813276329531</v>
      </c>
      <c r="E20">
        <f t="shared" si="1"/>
        <v>12.457457607887786</v>
      </c>
      <c r="F20">
        <f t="shared" si="1"/>
        <v>18.954210168397452</v>
      </c>
    </row>
    <row r="21" spans="1:6" x14ac:dyDescent="0.25">
      <c r="A21" t="s">
        <v>3176</v>
      </c>
      <c r="B21">
        <v>1</v>
      </c>
      <c r="C21">
        <f t="shared" si="0"/>
        <v>2.7123287671232879</v>
      </c>
      <c r="D21">
        <f t="shared" si="1"/>
        <v>9.2090813276329531</v>
      </c>
      <c r="E21">
        <f t="shared" si="1"/>
        <v>12.457457607887786</v>
      </c>
      <c r="F21">
        <f t="shared" si="1"/>
        <v>18.954210168397452</v>
      </c>
    </row>
    <row r="22" spans="1:6" x14ac:dyDescent="0.25">
      <c r="A22" t="s">
        <v>3175</v>
      </c>
      <c r="B22">
        <v>4</v>
      </c>
      <c r="C22">
        <f t="shared" si="0"/>
        <v>2.7123287671232879</v>
      </c>
      <c r="D22">
        <f t="shared" si="1"/>
        <v>9.2090813276329531</v>
      </c>
      <c r="E22">
        <f t="shared" si="1"/>
        <v>12.457457607887786</v>
      </c>
      <c r="F22">
        <f t="shared" si="1"/>
        <v>18.954210168397452</v>
      </c>
    </row>
    <row r="23" spans="1:6" x14ac:dyDescent="0.25">
      <c r="A23" t="s">
        <v>3174</v>
      </c>
      <c r="B23">
        <v>1</v>
      </c>
      <c r="C23">
        <f t="shared" si="0"/>
        <v>2.7123287671232879</v>
      </c>
      <c r="D23">
        <f t="shared" ref="D23:F42" si="2">$K$3+D$1*$K$4</f>
        <v>9.2090813276329531</v>
      </c>
      <c r="E23">
        <f t="shared" si="2"/>
        <v>12.457457607887786</v>
      </c>
      <c r="F23">
        <f t="shared" si="2"/>
        <v>18.954210168397452</v>
      </c>
    </row>
    <row r="24" spans="1:6" x14ac:dyDescent="0.25">
      <c r="A24" t="s">
        <v>3173</v>
      </c>
      <c r="B24">
        <v>1</v>
      </c>
      <c r="C24">
        <f t="shared" si="0"/>
        <v>2.7123287671232879</v>
      </c>
      <c r="D24">
        <f t="shared" si="2"/>
        <v>9.2090813276329531</v>
      </c>
      <c r="E24">
        <f t="shared" si="2"/>
        <v>12.457457607887786</v>
      </c>
      <c r="F24">
        <f t="shared" si="2"/>
        <v>18.954210168397452</v>
      </c>
    </row>
    <row r="25" spans="1:6" x14ac:dyDescent="0.25">
      <c r="A25" t="s">
        <v>3172</v>
      </c>
      <c r="B25">
        <v>1</v>
      </c>
      <c r="C25">
        <f t="shared" si="0"/>
        <v>2.7123287671232879</v>
      </c>
      <c r="D25">
        <f t="shared" si="2"/>
        <v>9.2090813276329531</v>
      </c>
      <c r="E25">
        <f t="shared" si="2"/>
        <v>12.457457607887786</v>
      </c>
      <c r="F25">
        <f t="shared" si="2"/>
        <v>18.954210168397452</v>
      </c>
    </row>
    <row r="26" spans="1:6" x14ac:dyDescent="0.25">
      <c r="A26" t="s">
        <v>3171</v>
      </c>
      <c r="B26">
        <v>3</v>
      </c>
      <c r="C26">
        <f t="shared" si="0"/>
        <v>2.7123287671232879</v>
      </c>
      <c r="D26">
        <f t="shared" si="2"/>
        <v>9.2090813276329531</v>
      </c>
      <c r="E26">
        <f t="shared" si="2"/>
        <v>12.457457607887786</v>
      </c>
      <c r="F26">
        <f t="shared" si="2"/>
        <v>18.954210168397452</v>
      </c>
    </row>
    <row r="27" spans="1:6" x14ac:dyDescent="0.25">
      <c r="A27" t="s">
        <v>3170</v>
      </c>
      <c r="B27">
        <v>1</v>
      </c>
      <c r="C27">
        <f t="shared" si="0"/>
        <v>2.7123287671232879</v>
      </c>
      <c r="D27">
        <f t="shared" si="2"/>
        <v>9.2090813276329531</v>
      </c>
      <c r="E27">
        <f t="shared" si="2"/>
        <v>12.457457607887786</v>
      </c>
      <c r="F27">
        <f t="shared" si="2"/>
        <v>18.954210168397452</v>
      </c>
    </row>
    <row r="28" spans="1:6" x14ac:dyDescent="0.25">
      <c r="A28" t="s">
        <v>3169</v>
      </c>
      <c r="B28">
        <v>1</v>
      </c>
      <c r="C28">
        <f t="shared" si="0"/>
        <v>2.7123287671232879</v>
      </c>
      <c r="D28">
        <f t="shared" si="2"/>
        <v>9.2090813276329531</v>
      </c>
      <c r="E28">
        <f t="shared" si="2"/>
        <v>12.457457607887786</v>
      </c>
      <c r="F28">
        <f t="shared" si="2"/>
        <v>18.954210168397452</v>
      </c>
    </row>
    <row r="29" spans="1:6" x14ac:dyDescent="0.25">
      <c r="A29" t="s">
        <v>3168</v>
      </c>
      <c r="B29">
        <v>1</v>
      </c>
      <c r="C29">
        <f t="shared" si="0"/>
        <v>2.7123287671232879</v>
      </c>
      <c r="D29">
        <f t="shared" si="2"/>
        <v>9.2090813276329531</v>
      </c>
      <c r="E29">
        <f t="shared" si="2"/>
        <v>12.457457607887786</v>
      </c>
      <c r="F29">
        <f t="shared" si="2"/>
        <v>18.954210168397452</v>
      </c>
    </row>
    <row r="30" spans="1:6" x14ac:dyDescent="0.25">
      <c r="A30" t="s">
        <v>3167</v>
      </c>
      <c r="B30">
        <v>1</v>
      </c>
      <c r="C30">
        <f t="shared" si="0"/>
        <v>2.7123287671232879</v>
      </c>
      <c r="D30">
        <f t="shared" si="2"/>
        <v>9.2090813276329531</v>
      </c>
      <c r="E30">
        <f t="shared" si="2"/>
        <v>12.457457607887786</v>
      </c>
      <c r="F30">
        <f t="shared" si="2"/>
        <v>18.954210168397452</v>
      </c>
    </row>
    <row r="31" spans="1:6" x14ac:dyDescent="0.25">
      <c r="A31" t="s">
        <v>3166</v>
      </c>
      <c r="B31">
        <v>1</v>
      </c>
      <c r="C31">
        <f t="shared" si="0"/>
        <v>2.7123287671232879</v>
      </c>
      <c r="D31">
        <f t="shared" si="2"/>
        <v>9.2090813276329531</v>
      </c>
      <c r="E31">
        <f t="shared" si="2"/>
        <v>12.457457607887786</v>
      </c>
      <c r="F31">
        <f t="shared" si="2"/>
        <v>18.954210168397452</v>
      </c>
    </row>
    <row r="32" spans="1:6" x14ac:dyDescent="0.25">
      <c r="A32" t="s">
        <v>3165</v>
      </c>
      <c r="B32">
        <v>3</v>
      </c>
      <c r="C32">
        <f t="shared" si="0"/>
        <v>2.7123287671232879</v>
      </c>
      <c r="D32">
        <f t="shared" si="2"/>
        <v>9.2090813276329531</v>
      </c>
      <c r="E32">
        <f t="shared" si="2"/>
        <v>12.457457607887786</v>
      </c>
      <c r="F32">
        <f t="shared" si="2"/>
        <v>18.954210168397452</v>
      </c>
    </row>
    <row r="33" spans="1:6" x14ac:dyDescent="0.25">
      <c r="A33" t="s">
        <v>3164</v>
      </c>
      <c r="B33">
        <v>4</v>
      </c>
      <c r="C33">
        <f t="shared" si="0"/>
        <v>2.7123287671232879</v>
      </c>
      <c r="D33">
        <f t="shared" si="2"/>
        <v>9.2090813276329531</v>
      </c>
      <c r="E33">
        <f t="shared" si="2"/>
        <v>12.457457607887786</v>
      </c>
      <c r="F33">
        <f t="shared" si="2"/>
        <v>18.954210168397452</v>
      </c>
    </row>
    <row r="34" spans="1:6" x14ac:dyDescent="0.25">
      <c r="A34" t="s">
        <v>3163</v>
      </c>
      <c r="B34">
        <v>3</v>
      </c>
      <c r="C34">
        <f t="shared" si="0"/>
        <v>2.7123287671232879</v>
      </c>
      <c r="D34">
        <f t="shared" si="2"/>
        <v>9.2090813276329531</v>
      </c>
      <c r="E34">
        <f t="shared" si="2"/>
        <v>12.457457607887786</v>
      </c>
      <c r="F34">
        <f t="shared" si="2"/>
        <v>18.954210168397452</v>
      </c>
    </row>
    <row r="35" spans="1:6" x14ac:dyDescent="0.25">
      <c r="A35" t="s">
        <v>3162</v>
      </c>
      <c r="B35">
        <v>1</v>
      </c>
      <c r="C35">
        <f t="shared" si="0"/>
        <v>2.7123287671232879</v>
      </c>
      <c r="D35">
        <f t="shared" si="2"/>
        <v>9.2090813276329531</v>
      </c>
      <c r="E35">
        <f t="shared" si="2"/>
        <v>12.457457607887786</v>
      </c>
      <c r="F35">
        <f t="shared" si="2"/>
        <v>18.954210168397452</v>
      </c>
    </row>
    <row r="36" spans="1:6" x14ac:dyDescent="0.25">
      <c r="A36" t="s">
        <v>3161</v>
      </c>
      <c r="B36">
        <v>3</v>
      </c>
      <c r="C36">
        <f t="shared" si="0"/>
        <v>2.7123287671232879</v>
      </c>
      <c r="D36">
        <f t="shared" si="2"/>
        <v>9.2090813276329531</v>
      </c>
      <c r="E36">
        <f t="shared" si="2"/>
        <v>12.457457607887786</v>
      </c>
      <c r="F36">
        <f t="shared" si="2"/>
        <v>18.954210168397452</v>
      </c>
    </row>
    <row r="37" spans="1:6" x14ac:dyDescent="0.25">
      <c r="A37" t="s">
        <v>3160</v>
      </c>
      <c r="B37">
        <v>1</v>
      </c>
      <c r="C37">
        <f t="shared" si="0"/>
        <v>2.7123287671232879</v>
      </c>
      <c r="D37">
        <f t="shared" si="2"/>
        <v>9.2090813276329531</v>
      </c>
      <c r="E37">
        <f t="shared" si="2"/>
        <v>12.457457607887786</v>
      </c>
      <c r="F37">
        <f t="shared" si="2"/>
        <v>18.954210168397452</v>
      </c>
    </row>
    <row r="38" spans="1:6" x14ac:dyDescent="0.25">
      <c r="A38" t="s">
        <v>3159</v>
      </c>
      <c r="B38">
        <v>2</v>
      </c>
      <c r="C38">
        <f t="shared" si="0"/>
        <v>2.7123287671232879</v>
      </c>
      <c r="D38">
        <f t="shared" si="2"/>
        <v>9.2090813276329531</v>
      </c>
      <c r="E38">
        <f t="shared" si="2"/>
        <v>12.457457607887786</v>
      </c>
      <c r="F38">
        <f t="shared" si="2"/>
        <v>18.954210168397452</v>
      </c>
    </row>
    <row r="39" spans="1:6" x14ac:dyDescent="0.25">
      <c r="A39" t="s">
        <v>3158</v>
      </c>
      <c r="B39">
        <v>2</v>
      </c>
      <c r="C39">
        <f t="shared" si="0"/>
        <v>2.7123287671232879</v>
      </c>
      <c r="D39">
        <f t="shared" si="2"/>
        <v>9.2090813276329531</v>
      </c>
      <c r="E39">
        <f t="shared" si="2"/>
        <v>12.457457607887786</v>
      </c>
      <c r="F39">
        <f t="shared" si="2"/>
        <v>18.954210168397452</v>
      </c>
    </row>
    <row r="40" spans="1:6" x14ac:dyDescent="0.25">
      <c r="A40" t="s">
        <v>3157</v>
      </c>
      <c r="B40">
        <v>2</v>
      </c>
      <c r="C40">
        <f t="shared" si="0"/>
        <v>2.7123287671232879</v>
      </c>
      <c r="D40">
        <f t="shared" si="2"/>
        <v>9.2090813276329531</v>
      </c>
      <c r="E40">
        <f t="shared" si="2"/>
        <v>12.457457607887786</v>
      </c>
      <c r="F40">
        <f t="shared" si="2"/>
        <v>18.954210168397452</v>
      </c>
    </row>
    <row r="41" spans="1:6" x14ac:dyDescent="0.25">
      <c r="A41" t="s">
        <v>3156</v>
      </c>
      <c r="B41">
        <v>1</v>
      </c>
      <c r="C41">
        <f t="shared" si="0"/>
        <v>2.7123287671232879</v>
      </c>
      <c r="D41">
        <f t="shared" si="2"/>
        <v>9.2090813276329531</v>
      </c>
      <c r="E41">
        <f t="shared" si="2"/>
        <v>12.457457607887786</v>
      </c>
      <c r="F41">
        <f t="shared" si="2"/>
        <v>18.954210168397452</v>
      </c>
    </row>
    <row r="42" spans="1:6" x14ac:dyDescent="0.25">
      <c r="A42" t="s">
        <v>3155</v>
      </c>
      <c r="B42">
        <v>4</v>
      </c>
      <c r="C42">
        <f t="shared" si="0"/>
        <v>2.7123287671232879</v>
      </c>
      <c r="D42">
        <f t="shared" si="2"/>
        <v>9.2090813276329531</v>
      </c>
      <c r="E42">
        <f t="shared" si="2"/>
        <v>12.457457607887786</v>
      </c>
      <c r="F42">
        <f t="shared" si="2"/>
        <v>18.954210168397452</v>
      </c>
    </row>
    <row r="43" spans="1:6" x14ac:dyDescent="0.25">
      <c r="A43" t="s">
        <v>3154</v>
      </c>
      <c r="B43">
        <v>2</v>
      </c>
      <c r="C43">
        <f t="shared" si="0"/>
        <v>2.7123287671232879</v>
      </c>
      <c r="D43">
        <f t="shared" ref="D43:F62" si="3">$K$3+D$1*$K$4</f>
        <v>9.2090813276329531</v>
      </c>
      <c r="E43">
        <f t="shared" si="3"/>
        <v>12.457457607887786</v>
      </c>
      <c r="F43">
        <f t="shared" si="3"/>
        <v>18.954210168397452</v>
      </c>
    </row>
    <row r="44" spans="1:6" x14ac:dyDescent="0.25">
      <c r="A44" t="s">
        <v>3153</v>
      </c>
      <c r="B44">
        <v>2</v>
      </c>
      <c r="C44">
        <f t="shared" si="0"/>
        <v>2.7123287671232879</v>
      </c>
      <c r="D44">
        <f t="shared" si="3"/>
        <v>9.2090813276329531</v>
      </c>
      <c r="E44">
        <f t="shared" si="3"/>
        <v>12.457457607887786</v>
      </c>
      <c r="F44">
        <f t="shared" si="3"/>
        <v>18.954210168397452</v>
      </c>
    </row>
    <row r="45" spans="1:6" x14ac:dyDescent="0.25">
      <c r="A45" t="s">
        <v>3152</v>
      </c>
      <c r="B45">
        <v>1</v>
      </c>
      <c r="C45">
        <f t="shared" si="0"/>
        <v>2.7123287671232879</v>
      </c>
      <c r="D45">
        <f t="shared" si="3"/>
        <v>9.2090813276329531</v>
      </c>
      <c r="E45">
        <f t="shared" si="3"/>
        <v>12.457457607887786</v>
      </c>
      <c r="F45">
        <f t="shared" si="3"/>
        <v>18.954210168397452</v>
      </c>
    </row>
    <row r="46" spans="1:6" x14ac:dyDescent="0.25">
      <c r="A46" t="s">
        <v>3151</v>
      </c>
      <c r="B46">
        <v>1</v>
      </c>
      <c r="C46">
        <f t="shared" si="0"/>
        <v>2.7123287671232879</v>
      </c>
      <c r="D46">
        <f t="shared" si="3"/>
        <v>9.2090813276329531</v>
      </c>
      <c r="E46">
        <f t="shared" si="3"/>
        <v>12.457457607887786</v>
      </c>
      <c r="F46">
        <f t="shared" si="3"/>
        <v>18.954210168397452</v>
      </c>
    </row>
    <row r="47" spans="1:6" x14ac:dyDescent="0.25">
      <c r="A47" t="s">
        <v>3150</v>
      </c>
      <c r="B47">
        <v>2</v>
      </c>
      <c r="C47">
        <f t="shared" si="0"/>
        <v>2.7123287671232879</v>
      </c>
      <c r="D47">
        <f t="shared" si="3"/>
        <v>9.2090813276329531</v>
      </c>
      <c r="E47">
        <f t="shared" si="3"/>
        <v>12.457457607887786</v>
      </c>
      <c r="F47">
        <f t="shared" si="3"/>
        <v>18.954210168397452</v>
      </c>
    </row>
    <row r="48" spans="1:6" x14ac:dyDescent="0.25">
      <c r="A48" t="s">
        <v>3149</v>
      </c>
      <c r="B48">
        <v>1</v>
      </c>
      <c r="C48">
        <f t="shared" si="0"/>
        <v>2.7123287671232879</v>
      </c>
      <c r="D48">
        <f t="shared" si="3"/>
        <v>9.2090813276329531</v>
      </c>
      <c r="E48">
        <f t="shared" si="3"/>
        <v>12.457457607887786</v>
      </c>
      <c r="F48">
        <f t="shared" si="3"/>
        <v>18.954210168397452</v>
      </c>
    </row>
    <row r="49" spans="1:6" x14ac:dyDescent="0.25">
      <c r="A49" t="s">
        <v>3148</v>
      </c>
      <c r="B49">
        <v>2</v>
      </c>
      <c r="C49">
        <f t="shared" si="0"/>
        <v>2.7123287671232879</v>
      </c>
      <c r="D49">
        <f t="shared" si="3"/>
        <v>9.2090813276329531</v>
      </c>
      <c r="E49">
        <f t="shared" si="3"/>
        <v>12.457457607887786</v>
      </c>
      <c r="F49">
        <f t="shared" si="3"/>
        <v>18.954210168397452</v>
      </c>
    </row>
    <row r="50" spans="1:6" x14ac:dyDescent="0.25">
      <c r="A50" t="s">
        <v>3147</v>
      </c>
      <c r="B50">
        <v>2</v>
      </c>
      <c r="C50">
        <f t="shared" si="0"/>
        <v>2.7123287671232879</v>
      </c>
      <c r="D50">
        <f t="shared" si="3"/>
        <v>9.2090813276329531</v>
      </c>
      <c r="E50">
        <f t="shared" si="3"/>
        <v>12.457457607887786</v>
      </c>
      <c r="F50">
        <f t="shared" si="3"/>
        <v>18.954210168397452</v>
      </c>
    </row>
    <row r="51" spans="1:6" x14ac:dyDescent="0.25">
      <c r="A51" t="s">
        <v>3146</v>
      </c>
      <c r="B51">
        <v>2</v>
      </c>
      <c r="C51">
        <f t="shared" si="0"/>
        <v>2.7123287671232879</v>
      </c>
      <c r="D51">
        <f t="shared" si="3"/>
        <v>9.2090813276329531</v>
      </c>
      <c r="E51">
        <f t="shared" si="3"/>
        <v>12.457457607887786</v>
      </c>
      <c r="F51">
        <f t="shared" si="3"/>
        <v>18.954210168397452</v>
      </c>
    </row>
    <row r="52" spans="1:6" x14ac:dyDescent="0.25">
      <c r="A52" t="s">
        <v>3145</v>
      </c>
      <c r="B52">
        <v>1</v>
      </c>
      <c r="C52">
        <f t="shared" si="0"/>
        <v>2.7123287671232879</v>
      </c>
      <c r="D52">
        <f t="shared" si="3"/>
        <v>9.2090813276329531</v>
      </c>
      <c r="E52">
        <f t="shared" si="3"/>
        <v>12.457457607887786</v>
      </c>
      <c r="F52">
        <f t="shared" si="3"/>
        <v>18.954210168397452</v>
      </c>
    </row>
    <row r="53" spans="1:6" x14ac:dyDescent="0.25">
      <c r="A53" t="s">
        <v>3144</v>
      </c>
      <c r="B53">
        <v>2</v>
      </c>
      <c r="C53">
        <f t="shared" si="0"/>
        <v>2.7123287671232879</v>
      </c>
      <c r="D53">
        <f t="shared" si="3"/>
        <v>9.2090813276329531</v>
      </c>
      <c r="E53">
        <f t="shared" si="3"/>
        <v>12.457457607887786</v>
      </c>
      <c r="F53">
        <f t="shared" si="3"/>
        <v>18.954210168397452</v>
      </c>
    </row>
    <row r="54" spans="1:6" x14ac:dyDescent="0.25">
      <c r="A54" t="s">
        <v>3143</v>
      </c>
      <c r="B54">
        <v>2</v>
      </c>
      <c r="C54">
        <f t="shared" si="0"/>
        <v>2.7123287671232879</v>
      </c>
      <c r="D54">
        <f t="shared" si="3"/>
        <v>9.2090813276329531</v>
      </c>
      <c r="E54">
        <f t="shared" si="3"/>
        <v>12.457457607887786</v>
      </c>
      <c r="F54">
        <f t="shared" si="3"/>
        <v>18.954210168397452</v>
      </c>
    </row>
    <row r="55" spans="1:6" x14ac:dyDescent="0.25">
      <c r="A55" t="s">
        <v>3142</v>
      </c>
      <c r="B55">
        <v>2</v>
      </c>
      <c r="C55">
        <f t="shared" si="0"/>
        <v>2.7123287671232879</v>
      </c>
      <c r="D55">
        <f t="shared" si="3"/>
        <v>9.2090813276329531</v>
      </c>
      <c r="E55">
        <f t="shared" si="3"/>
        <v>12.457457607887786</v>
      </c>
      <c r="F55">
        <f t="shared" si="3"/>
        <v>18.954210168397452</v>
      </c>
    </row>
    <row r="56" spans="1:6" x14ac:dyDescent="0.25">
      <c r="A56" t="s">
        <v>3141</v>
      </c>
      <c r="B56">
        <v>2</v>
      </c>
      <c r="C56">
        <f t="shared" si="0"/>
        <v>2.7123287671232879</v>
      </c>
      <c r="D56">
        <f t="shared" si="3"/>
        <v>9.2090813276329531</v>
      </c>
      <c r="E56">
        <f t="shared" si="3"/>
        <v>12.457457607887786</v>
      </c>
      <c r="F56">
        <f t="shared" si="3"/>
        <v>18.954210168397452</v>
      </c>
    </row>
    <row r="57" spans="1:6" x14ac:dyDescent="0.25">
      <c r="A57" t="s">
        <v>3140</v>
      </c>
      <c r="B57">
        <v>2</v>
      </c>
      <c r="C57">
        <f t="shared" si="0"/>
        <v>2.7123287671232879</v>
      </c>
      <c r="D57">
        <f t="shared" si="3"/>
        <v>9.2090813276329531</v>
      </c>
      <c r="E57">
        <f t="shared" si="3"/>
        <v>12.457457607887786</v>
      </c>
      <c r="F57">
        <f t="shared" si="3"/>
        <v>18.954210168397452</v>
      </c>
    </row>
    <row r="58" spans="1:6" x14ac:dyDescent="0.25">
      <c r="A58" t="s">
        <v>3139</v>
      </c>
      <c r="B58">
        <v>1</v>
      </c>
      <c r="C58">
        <f t="shared" si="0"/>
        <v>2.7123287671232879</v>
      </c>
      <c r="D58">
        <f t="shared" si="3"/>
        <v>9.2090813276329531</v>
      </c>
      <c r="E58">
        <f t="shared" si="3"/>
        <v>12.457457607887786</v>
      </c>
      <c r="F58">
        <f t="shared" si="3"/>
        <v>18.954210168397452</v>
      </c>
    </row>
    <row r="59" spans="1:6" x14ac:dyDescent="0.25">
      <c r="A59" t="s">
        <v>3138</v>
      </c>
      <c r="B59">
        <v>2</v>
      </c>
      <c r="C59">
        <f t="shared" si="0"/>
        <v>2.7123287671232879</v>
      </c>
      <c r="D59">
        <f t="shared" si="3"/>
        <v>9.2090813276329531</v>
      </c>
      <c r="E59">
        <f t="shared" si="3"/>
        <v>12.457457607887786</v>
      </c>
      <c r="F59">
        <f t="shared" si="3"/>
        <v>18.954210168397452</v>
      </c>
    </row>
    <row r="60" spans="1:6" x14ac:dyDescent="0.25">
      <c r="A60" t="s">
        <v>3137</v>
      </c>
      <c r="B60">
        <v>2</v>
      </c>
      <c r="C60">
        <f t="shared" si="0"/>
        <v>2.7123287671232879</v>
      </c>
      <c r="D60">
        <f t="shared" si="3"/>
        <v>9.2090813276329531</v>
      </c>
      <c r="E60">
        <f t="shared" si="3"/>
        <v>12.457457607887786</v>
      </c>
      <c r="F60">
        <f t="shared" si="3"/>
        <v>18.954210168397452</v>
      </c>
    </row>
    <row r="61" spans="1:6" x14ac:dyDescent="0.25">
      <c r="A61" t="s">
        <v>3136</v>
      </c>
      <c r="B61">
        <v>2</v>
      </c>
      <c r="C61">
        <f t="shared" si="0"/>
        <v>2.7123287671232879</v>
      </c>
      <c r="D61">
        <f t="shared" si="3"/>
        <v>9.2090813276329531</v>
      </c>
      <c r="E61">
        <f t="shared" si="3"/>
        <v>12.457457607887786</v>
      </c>
      <c r="F61">
        <f t="shared" si="3"/>
        <v>18.954210168397452</v>
      </c>
    </row>
    <row r="62" spans="1:6" x14ac:dyDescent="0.25">
      <c r="A62" t="s">
        <v>3135</v>
      </c>
      <c r="B62">
        <v>1</v>
      </c>
      <c r="C62">
        <f t="shared" si="0"/>
        <v>2.7123287671232879</v>
      </c>
      <c r="D62">
        <f t="shared" si="3"/>
        <v>9.2090813276329531</v>
      </c>
      <c r="E62">
        <f t="shared" si="3"/>
        <v>12.457457607887786</v>
      </c>
      <c r="F62">
        <f t="shared" si="3"/>
        <v>18.954210168397452</v>
      </c>
    </row>
    <row r="63" spans="1:6" x14ac:dyDescent="0.25">
      <c r="A63" t="s">
        <v>3134</v>
      </c>
      <c r="B63">
        <v>2</v>
      </c>
      <c r="C63">
        <f t="shared" si="0"/>
        <v>2.7123287671232879</v>
      </c>
      <c r="D63">
        <f t="shared" ref="D63:F82" si="4">$K$3+D$1*$K$4</f>
        <v>9.2090813276329531</v>
      </c>
      <c r="E63">
        <f t="shared" si="4"/>
        <v>12.457457607887786</v>
      </c>
      <c r="F63">
        <f t="shared" si="4"/>
        <v>18.954210168397452</v>
      </c>
    </row>
    <row r="64" spans="1:6" x14ac:dyDescent="0.25">
      <c r="A64" t="s">
        <v>3133</v>
      </c>
      <c r="B64">
        <v>2</v>
      </c>
      <c r="C64">
        <f t="shared" si="0"/>
        <v>2.7123287671232879</v>
      </c>
      <c r="D64">
        <f t="shared" si="4"/>
        <v>9.2090813276329531</v>
      </c>
      <c r="E64">
        <f t="shared" si="4"/>
        <v>12.457457607887786</v>
      </c>
      <c r="F64">
        <f t="shared" si="4"/>
        <v>18.954210168397452</v>
      </c>
    </row>
    <row r="65" spans="1:6" x14ac:dyDescent="0.25">
      <c r="A65" t="s">
        <v>3132</v>
      </c>
      <c r="B65">
        <v>2</v>
      </c>
      <c r="C65">
        <f t="shared" si="0"/>
        <v>2.7123287671232879</v>
      </c>
      <c r="D65">
        <f t="shared" si="4"/>
        <v>9.2090813276329531</v>
      </c>
      <c r="E65">
        <f t="shared" si="4"/>
        <v>12.457457607887786</v>
      </c>
      <c r="F65">
        <f t="shared" si="4"/>
        <v>18.954210168397452</v>
      </c>
    </row>
    <row r="66" spans="1:6" x14ac:dyDescent="0.25">
      <c r="A66" t="s">
        <v>3131</v>
      </c>
      <c r="B66">
        <v>2</v>
      </c>
      <c r="C66">
        <f t="shared" si="0"/>
        <v>2.7123287671232879</v>
      </c>
      <c r="D66">
        <f t="shared" si="4"/>
        <v>9.2090813276329531</v>
      </c>
      <c r="E66">
        <f t="shared" si="4"/>
        <v>12.457457607887786</v>
      </c>
      <c r="F66">
        <f t="shared" si="4"/>
        <v>18.954210168397452</v>
      </c>
    </row>
    <row r="67" spans="1:6" x14ac:dyDescent="0.25">
      <c r="A67" t="s">
        <v>3130</v>
      </c>
      <c r="B67">
        <v>2</v>
      </c>
      <c r="C67">
        <f t="shared" ref="C67:C130" si="5">$K$3</f>
        <v>2.7123287671232879</v>
      </c>
      <c r="D67">
        <f t="shared" si="4"/>
        <v>9.2090813276329531</v>
      </c>
      <c r="E67">
        <f t="shared" si="4"/>
        <v>12.457457607887786</v>
      </c>
      <c r="F67">
        <f t="shared" si="4"/>
        <v>18.954210168397452</v>
      </c>
    </row>
    <row r="68" spans="1:6" x14ac:dyDescent="0.25">
      <c r="A68" t="s">
        <v>3129</v>
      </c>
      <c r="B68">
        <v>2</v>
      </c>
      <c r="C68">
        <f t="shared" si="5"/>
        <v>2.7123287671232879</v>
      </c>
      <c r="D68">
        <f t="shared" si="4"/>
        <v>9.2090813276329531</v>
      </c>
      <c r="E68">
        <f t="shared" si="4"/>
        <v>12.457457607887786</v>
      </c>
      <c r="F68">
        <f t="shared" si="4"/>
        <v>18.954210168397452</v>
      </c>
    </row>
    <row r="69" spans="1:6" x14ac:dyDescent="0.25">
      <c r="A69" t="s">
        <v>3128</v>
      </c>
      <c r="B69">
        <v>2</v>
      </c>
      <c r="C69">
        <f t="shared" si="5"/>
        <v>2.7123287671232879</v>
      </c>
      <c r="D69">
        <f t="shared" si="4"/>
        <v>9.2090813276329531</v>
      </c>
      <c r="E69">
        <f t="shared" si="4"/>
        <v>12.457457607887786</v>
      </c>
      <c r="F69">
        <f t="shared" si="4"/>
        <v>18.954210168397452</v>
      </c>
    </row>
    <row r="70" spans="1:6" x14ac:dyDescent="0.25">
      <c r="A70" t="s">
        <v>3127</v>
      </c>
      <c r="B70">
        <v>2</v>
      </c>
      <c r="C70">
        <f t="shared" si="5"/>
        <v>2.7123287671232879</v>
      </c>
      <c r="D70">
        <f t="shared" si="4"/>
        <v>9.2090813276329531</v>
      </c>
      <c r="E70">
        <f t="shared" si="4"/>
        <v>12.457457607887786</v>
      </c>
      <c r="F70">
        <f t="shared" si="4"/>
        <v>18.954210168397452</v>
      </c>
    </row>
    <row r="71" spans="1:6" x14ac:dyDescent="0.25">
      <c r="A71" t="s">
        <v>3126</v>
      </c>
      <c r="B71">
        <v>2</v>
      </c>
      <c r="C71">
        <f t="shared" si="5"/>
        <v>2.7123287671232879</v>
      </c>
      <c r="D71">
        <f t="shared" si="4"/>
        <v>9.2090813276329531</v>
      </c>
      <c r="E71">
        <f t="shared" si="4"/>
        <v>12.457457607887786</v>
      </c>
      <c r="F71">
        <f t="shared" si="4"/>
        <v>18.954210168397452</v>
      </c>
    </row>
    <row r="72" spans="1:6" x14ac:dyDescent="0.25">
      <c r="A72" t="s">
        <v>3125</v>
      </c>
      <c r="B72">
        <v>2</v>
      </c>
      <c r="C72">
        <f t="shared" si="5"/>
        <v>2.7123287671232879</v>
      </c>
      <c r="D72">
        <f t="shared" si="4"/>
        <v>9.2090813276329531</v>
      </c>
      <c r="E72">
        <f t="shared" si="4"/>
        <v>12.457457607887786</v>
      </c>
      <c r="F72">
        <f t="shared" si="4"/>
        <v>18.954210168397452</v>
      </c>
    </row>
    <row r="73" spans="1:6" x14ac:dyDescent="0.25">
      <c r="A73" t="s">
        <v>3124</v>
      </c>
      <c r="B73">
        <v>2</v>
      </c>
      <c r="C73">
        <f t="shared" si="5"/>
        <v>2.7123287671232879</v>
      </c>
      <c r="D73">
        <f t="shared" si="4"/>
        <v>9.2090813276329531</v>
      </c>
      <c r="E73">
        <f t="shared" si="4"/>
        <v>12.457457607887786</v>
      </c>
      <c r="F73">
        <f t="shared" si="4"/>
        <v>18.954210168397452</v>
      </c>
    </row>
    <row r="74" spans="1:6" x14ac:dyDescent="0.25">
      <c r="A74" t="s">
        <v>3123</v>
      </c>
      <c r="B74">
        <v>2</v>
      </c>
      <c r="C74">
        <f t="shared" si="5"/>
        <v>2.7123287671232879</v>
      </c>
      <c r="D74">
        <f t="shared" si="4"/>
        <v>9.2090813276329531</v>
      </c>
      <c r="E74">
        <f t="shared" si="4"/>
        <v>12.457457607887786</v>
      </c>
      <c r="F74">
        <f t="shared" si="4"/>
        <v>18.954210168397452</v>
      </c>
    </row>
    <row r="75" spans="1:6" x14ac:dyDescent="0.25">
      <c r="A75" t="s">
        <v>3122</v>
      </c>
      <c r="B75">
        <v>2</v>
      </c>
      <c r="C75">
        <f t="shared" si="5"/>
        <v>2.7123287671232879</v>
      </c>
      <c r="D75">
        <f t="shared" si="4"/>
        <v>9.2090813276329531</v>
      </c>
      <c r="E75">
        <f t="shared" si="4"/>
        <v>12.457457607887786</v>
      </c>
      <c r="F75">
        <f t="shared" si="4"/>
        <v>18.954210168397452</v>
      </c>
    </row>
    <row r="76" spans="1:6" x14ac:dyDescent="0.25">
      <c r="A76" t="s">
        <v>3121</v>
      </c>
      <c r="B76">
        <v>2</v>
      </c>
      <c r="C76">
        <f t="shared" si="5"/>
        <v>2.7123287671232879</v>
      </c>
      <c r="D76">
        <f t="shared" si="4"/>
        <v>9.2090813276329531</v>
      </c>
      <c r="E76">
        <f t="shared" si="4"/>
        <v>12.457457607887786</v>
      </c>
      <c r="F76">
        <f t="shared" si="4"/>
        <v>18.954210168397452</v>
      </c>
    </row>
    <row r="77" spans="1:6" x14ac:dyDescent="0.25">
      <c r="A77" t="s">
        <v>3120</v>
      </c>
      <c r="B77">
        <v>2</v>
      </c>
      <c r="C77">
        <f t="shared" si="5"/>
        <v>2.7123287671232879</v>
      </c>
      <c r="D77">
        <f t="shared" si="4"/>
        <v>9.2090813276329531</v>
      </c>
      <c r="E77">
        <f t="shared" si="4"/>
        <v>12.457457607887786</v>
      </c>
      <c r="F77">
        <f t="shared" si="4"/>
        <v>18.954210168397452</v>
      </c>
    </row>
    <row r="78" spans="1:6" x14ac:dyDescent="0.25">
      <c r="A78" t="s">
        <v>3119</v>
      </c>
      <c r="B78">
        <v>2</v>
      </c>
      <c r="C78">
        <f t="shared" si="5"/>
        <v>2.7123287671232879</v>
      </c>
      <c r="D78">
        <f t="shared" si="4"/>
        <v>9.2090813276329531</v>
      </c>
      <c r="E78">
        <f t="shared" si="4"/>
        <v>12.457457607887786</v>
      </c>
      <c r="F78">
        <f t="shared" si="4"/>
        <v>18.954210168397452</v>
      </c>
    </row>
    <row r="79" spans="1:6" x14ac:dyDescent="0.25">
      <c r="A79" t="s">
        <v>3118</v>
      </c>
      <c r="B79">
        <v>2</v>
      </c>
      <c r="C79">
        <f t="shared" si="5"/>
        <v>2.7123287671232879</v>
      </c>
      <c r="D79">
        <f t="shared" si="4"/>
        <v>9.2090813276329531</v>
      </c>
      <c r="E79">
        <f t="shared" si="4"/>
        <v>12.457457607887786</v>
      </c>
      <c r="F79">
        <f t="shared" si="4"/>
        <v>18.954210168397452</v>
      </c>
    </row>
    <row r="80" spans="1:6" x14ac:dyDescent="0.25">
      <c r="A80" t="s">
        <v>3117</v>
      </c>
      <c r="B80">
        <v>1</v>
      </c>
      <c r="C80">
        <f t="shared" si="5"/>
        <v>2.7123287671232879</v>
      </c>
      <c r="D80">
        <f t="shared" si="4"/>
        <v>9.2090813276329531</v>
      </c>
      <c r="E80">
        <f t="shared" si="4"/>
        <v>12.457457607887786</v>
      </c>
      <c r="F80">
        <f t="shared" si="4"/>
        <v>18.954210168397452</v>
      </c>
    </row>
    <row r="81" spans="1:6" x14ac:dyDescent="0.25">
      <c r="A81" t="s">
        <v>3116</v>
      </c>
      <c r="B81">
        <v>2</v>
      </c>
      <c r="C81">
        <f t="shared" si="5"/>
        <v>2.7123287671232879</v>
      </c>
      <c r="D81">
        <f t="shared" si="4"/>
        <v>9.2090813276329531</v>
      </c>
      <c r="E81">
        <f t="shared" si="4"/>
        <v>12.457457607887786</v>
      </c>
      <c r="F81">
        <f t="shared" si="4"/>
        <v>18.954210168397452</v>
      </c>
    </row>
    <row r="82" spans="1:6" x14ac:dyDescent="0.25">
      <c r="A82" t="s">
        <v>3115</v>
      </c>
      <c r="B82">
        <v>1</v>
      </c>
      <c r="C82">
        <f t="shared" si="5"/>
        <v>2.7123287671232879</v>
      </c>
      <c r="D82">
        <f t="shared" si="4"/>
        <v>9.2090813276329531</v>
      </c>
      <c r="E82">
        <f t="shared" si="4"/>
        <v>12.457457607887786</v>
      </c>
      <c r="F82">
        <f t="shared" si="4"/>
        <v>18.954210168397452</v>
      </c>
    </row>
    <row r="83" spans="1:6" x14ac:dyDescent="0.25">
      <c r="A83" t="s">
        <v>3114</v>
      </c>
      <c r="B83">
        <v>1</v>
      </c>
      <c r="C83">
        <f t="shared" si="5"/>
        <v>2.7123287671232879</v>
      </c>
      <c r="D83">
        <f t="shared" ref="D83:F102" si="6">$K$3+D$1*$K$4</f>
        <v>9.2090813276329531</v>
      </c>
      <c r="E83">
        <f t="shared" si="6"/>
        <v>12.457457607887786</v>
      </c>
      <c r="F83">
        <f t="shared" si="6"/>
        <v>18.954210168397452</v>
      </c>
    </row>
    <row r="84" spans="1:6" x14ac:dyDescent="0.25">
      <c r="A84" t="s">
        <v>3113</v>
      </c>
      <c r="B84">
        <v>1</v>
      </c>
      <c r="C84">
        <f t="shared" si="5"/>
        <v>2.7123287671232879</v>
      </c>
      <c r="D84">
        <f t="shared" si="6"/>
        <v>9.2090813276329531</v>
      </c>
      <c r="E84">
        <f t="shared" si="6"/>
        <v>12.457457607887786</v>
      </c>
      <c r="F84">
        <f t="shared" si="6"/>
        <v>18.954210168397452</v>
      </c>
    </row>
    <row r="85" spans="1:6" x14ac:dyDescent="0.25">
      <c r="A85" t="s">
        <v>3112</v>
      </c>
      <c r="B85">
        <v>1</v>
      </c>
      <c r="C85">
        <f t="shared" si="5"/>
        <v>2.7123287671232879</v>
      </c>
      <c r="D85">
        <f t="shared" si="6"/>
        <v>9.2090813276329531</v>
      </c>
      <c r="E85">
        <f t="shared" si="6"/>
        <v>12.457457607887786</v>
      </c>
      <c r="F85">
        <f t="shared" si="6"/>
        <v>18.954210168397452</v>
      </c>
    </row>
    <row r="86" spans="1:6" x14ac:dyDescent="0.25">
      <c r="A86" t="s">
        <v>3111</v>
      </c>
      <c r="B86">
        <v>2</v>
      </c>
      <c r="C86">
        <f t="shared" si="5"/>
        <v>2.7123287671232879</v>
      </c>
      <c r="D86">
        <f t="shared" si="6"/>
        <v>9.2090813276329531</v>
      </c>
      <c r="E86">
        <f t="shared" si="6"/>
        <v>12.457457607887786</v>
      </c>
      <c r="F86">
        <f t="shared" si="6"/>
        <v>18.954210168397452</v>
      </c>
    </row>
    <row r="87" spans="1:6" x14ac:dyDescent="0.25">
      <c r="A87" t="s">
        <v>3110</v>
      </c>
      <c r="B87">
        <v>1</v>
      </c>
      <c r="C87">
        <f t="shared" si="5"/>
        <v>2.7123287671232879</v>
      </c>
      <c r="D87">
        <f t="shared" si="6"/>
        <v>9.2090813276329531</v>
      </c>
      <c r="E87">
        <f t="shared" si="6"/>
        <v>12.457457607887786</v>
      </c>
      <c r="F87">
        <f t="shared" si="6"/>
        <v>18.954210168397452</v>
      </c>
    </row>
    <row r="88" spans="1:6" x14ac:dyDescent="0.25">
      <c r="A88" t="s">
        <v>3109</v>
      </c>
      <c r="B88">
        <v>2</v>
      </c>
      <c r="C88">
        <f t="shared" si="5"/>
        <v>2.7123287671232879</v>
      </c>
      <c r="D88">
        <f t="shared" si="6"/>
        <v>9.2090813276329531</v>
      </c>
      <c r="E88">
        <f t="shared" si="6"/>
        <v>12.457457607887786</v>
      </c>
      <c r="F88">
        <f t="shared" si="6"/>
        <v>18.954210168397452</v>
      </c>
    </row>
    <row r="89" spans="1:6" x14ac:dyDescent="0.25">
      <c r="A89" t="s">
        <v>3108</v>
      </c>
      <c r="B89">
        <v>2</v>
      </c>
      <c r="C89">
        <f t="shared" si="5"/>
        <v>2.7123287671232879</v>
      </c>
      <c r="D89">
        <f t="shared" si="6"/>
        <v>9.2090813276329531</v>
      </c>
      <c r="E89">
        <f t="shared" si="6"/>
        <v>12.457457607887786</v>
      </c>
      <c r="F89">
        <f t="shared" si="6"/>
        <v>18.954210168397452</v>
      </c>
    </row>
    <row r="90" spans="1:6" x14ac:dyDescent="0.25">
      <c r="A90" t="s">
        <v>3107</v>
      </c>
      <c r="B90">
        <v>2</v>
      </c>
      <c r="C90">
        <f t="shared" si="5"/>
        <v>2.7123287671232879</v>
      </c>
      <c r="D90">
        <f t="shared" si="6"/>
        <v>9.2090813276329531</v>
      </c>
      <c r="E90">
        <f t="shared" si="6"/>
        <v>12.457457607887786</v>
      </c>
      <c r="F90">
        <f t="shared" si="6"/>
        <v>18.954210168397452</v>
      </c>
    </row>
    <row r="91" spans="1:6" x14ac:dyDescent="0.25">
      <c r="A91" t="s">
        <v>3106</v>
      </c>
      <c r="B91">
        <v>2</v>
      </c>
      <c r="C91">
        <f t="shared" si="5"/>
        <v>2.7123287671232879</v>
      </c>
      <c r="D91">
        <f t="shared" si="6"/>
        <v>9.2090813276329531</v>
      </c>
      <c r="E91">
        <f t="shared" si="6"/>
        <v>12.457457607887786</v>
      </c>
      <c r="F91">
        <f t="shared" si="6"/>
        <v>18.954210168397452</v>
      </c>
    </row>
    <row r="92" spans="1:6" x14ac:dyDescent="0.25">
      <c r="A92" t="s">
        <v>3105</v>
      </c>
      <c r="B92">
        <v>2</v>
      </c>
      <c r="C92">
        <f t="shared" si="5"/>
        <v>2.7123287671232879</v>
      </c>
      <c r="D92">
        <f t="shared" si="6"/>
        <v>9.2090813276329531</v>
      </c>
      <c r="E92">
        <f t="shared" si="6"/>
        <v>12.457457607887786</v>
      </c>
      <c r="F92">
        <f t="shared" si="6"/>
        <v>18.954210168397452</v>
      </c>
    </row>
    <row r="93" spans="1:6" x14ac:dyDescent="0.25">
      <c r="A93" t="s">
        <v>3104</v>
      </c>
      <c r="B93">
        <v>2</v>
      </c>
      <c r="C93">
        <f t="shared" si="5"/>
        <v>2.7123287671232879</v>
      </c>
      <c r="D93">
        <f t="shared" si="6"/>
        <v>9.2090813276329531</v>
      </c>
      <c r="E93">
        <f t="shared" si="6"/>
        <v>12.457457607887786</v>
      </c>
      <c r="F93">
        <f t="shared" si="6"/>
        <v>18.954210168397452</v>
      </c>
    </row>
    <row r="94" spans="1:6" x14ac:dyDescent="0.25">
      <c r="A94" t="s">
        <v>3103</v>
      </c>
      <c r="B94">
        <v>2</v>
      </c>
      <c r="C94">
        <f t="shared" si="5"/>
        <v>2.7123287671232879</v>
      </c>
      <c r="D94">
        <f t="shared" si="6"/>
        <v>9.2090813276329531</v>
      </c>
      <c r="E94">
        <f t="shared" si="6"/>
        <v>12.457457607887786</v>
      </c>
      <c r="F94">
        <f t="shared" si="6"/>
        <v>18.954210168397452</v>
      </c>
    </row>
    <row r="95" spans="1:6" x14ac:dyDescent="0.25">
      <c r="A95" t="s">
        <v>3102</v>
      </c>
      <c r="B95">
        <v>2</v>
      </c>
      <c r="C95">
        <f t="shared" si="5"/>
        <v>2.7123287671232879</v>
      </c>
      <c r="D95">
        <f t="shared" si="6"/>
        <v>9.2090813276329531</v>
      </c>
      <c r="E95">
        <f t="shared" si="6"/>
        <v>12.457457607887786</v>
      </c>
      <c r="F95">
        <f t="shared" si="6"/>
        <v>18.954210168397452</v>
      </c>
    </row>
    <row r="96" spans="1:6" x14ac:dyDescent="0.25">
      <c r="A96" t="s">
        <v>3101</v>
      </c>
      <c r="B96">
        <v>2</v>
      </c>
      <c r="C96">
        <f t="shared" si="5"/>
        <v>2.7123287671232879</v>
      </c>
      <c r="D96">
        <f t="shared" si="6"/>
        <v>9.2090813276329531</v>
      </c>
      <c r="E96">
        <f t="shared" si="6"/>
        <v>12.457457607887786</v>
      </c>
      <c r="F96">
        <f t="shared" si="6"/>
        <v>18.954210168397452</v>
      </c>
    </row>
    <row r="97" spans="1:6" x14ac:dyDescent="0.25">
      <c r="A97" t="s">
        <v>3100</v>
      </c>
      <c r="B97">
        <v>2</v>
      </c>
      <c r="C97">
        <f t="shared" si="5"/>
        <v>2.7123287671232879</v>
      </c>
      <c r="D97">
        <f t="shared" si="6"/>
        <v>9.2090813276329531</v>
      </c>
      <c r="E97">
        <f t="shared" si="6"/>
        <v>12.457457607887786</v>
      </c>
      <c r="F97">
        <f t="shared" si="6"/>
        <v>18.954210168397452</v>
      </c>
    </row>
    <row r="98" spans="1:6" x14ac:dyDescent="0.25">
      <c r="A98" t="s">
        <v>3099</v>
      </c>
      <c r="B98">
        <v>2</v>
      </c>
      <c r="C98">
        <f t="shared" si="5"/>
        <v>2.7123287671232879</v>
      </c>
      <c r="D98">
        <f t="shared" si="6"/>
        <v>9.2090813276329531</v>
      </c>
      <c r="E98">
        <f t="shared" si="6"/>
        <v>12.457457607887786</v>
      </c>
      <c r="F98">
        <f t="shared" si="6"/>
        <v>18.954210168397452</v>
      </c>
    </row>
    <row r="99" spans="1:6" x14ac:dyDescent="0.25">
      <c r="A99" t="s">
        <v>3098</v>
      </c>
      <c r="B99">
        <v>2</v>
      </c>
      <c r="C99">
        <f t="shared" si="5"/>
        <v>2.7123287671232879</v>
      </c>
      <c r="D99">
        <f t="shared" si="6"/>
        <v>9.2090813276329531</v>
      </c>
      <c r="E99">
        <f t="shared" si="6"/>
        <v>12.457457607887786</v>
      </c>
      <c r="F99">
        <f t="shared" si="6"/>
        <v>18.954210168397452</v>
      </c>
    </row>
    <row r="100" spans="1:6" x14ac:dyDescent="0.25">
      <c r="A100" t="s">
        <v>3097</v>
      </c>
      <c r="B100">
        <v>3</v>
      </c>
      <c r="C100">
        <f t="shared" si="5"/>
        <v>2.7123287671232879</v>
      </c>
      <c r="D100">
        <f t="shared" si="6"/>
        <v>9.2090813276329531</v>
      </c>
      <c r="E100">
        <f t="shared" si="6"/>
        <v>12.457457607887786</v>
      </c>
      <c r="F100">
        <f t="shared" si="6"/>
        <v>18.954210168397452</v>
      </c>
    </row>
    <row r="101" spans="1:6" x14ac:dyDescent="0.25">
      <c r="A101" t="s">
        <v>3096</v>
      </c>
      <c r="B101">
        <v>1</v>
      </c>
      <c r="C101">
        <f t="shared" si="5"/>
        <v>2.7123287671232879</v>
      </c>
      <c r="D101">
        <f t="shared" si="6"/>
        <v>9.2090813276329531</v>
      </c>
      <c r="E101">
        <f t="shared" si="6"/>
        <v>12.457457607887786</v>
      </c>
      <c r="F101">
        <f t="shared" si="6"/>
        <v>18.954210168397452</v>
      </c>
    </row>
    <row r="102" spans="1:6" x14ac:dyDescent="0.25">
      <c r="A102" t="s">
        <v>3095</v>
      </c>
      <c r="B102">
        <v>1</v>
      </c>
      <c r="C102">
        <f t="shared" si="5"/>
        <v>2.7123287671232879</v>
      </c>
      <c r="D102">
        <f t="shared" si="6"/>
        <v>9.2090813276329531</v>
      </c>
      <c r="E102">
        <f t="shared" si="6"/>
        <v>12.457457607887786</v>
      </c>
      <c r="F102">
        <f t="shared" si="6"/>
        <v>18.954210168397452</v>
      </c>
    </row>
    <row r="103" spans="1:6" x14ac:dyDescent="0.25">
      <c r="A103" t="s">
        <v>3094</v>
      </c>
      <c r="B103">
        <v>1</v>
      </c>
      <c r="C103">
        <f t="shared" si="5"/>
        <v>2.7123287671232879</v>
      </c>
      <c r="D103">
        <f t="shared" ref="D103:F122" si="7">$K$3+D$1*$K$4</f>
        <v>9.2090813276329531</v>
      </c>
      <c r="E103">
        <f t="shared" si="7"/>
        <v>12.457457607887786</v>
      </c>
      <c r="F103">
        <f t="shared" si="7"/>
        <v>18.954210168397452</v>
      </c>
    </row>
    <row r="104" spans="1:6" x14ac:dyDescent="0.25">
      <c r="A104" t="s">
        <v>3093</v>
      </c>
      <c r="B104">
        <v>1</v>
      </c>
      <c r="C104">
        <f t="shared" si="5"/>
        <v>2.7123287671232879</v>
      </c>
      <c r="D104">
        <f t="shared" si="7"/>
        <v>9.2090813276329531</v>
      </c>
      <c r="E104">
        <f t="shared" si="7"/>
        <v>12.457457607887786</v>
      </c>
      <c r="F104">
        <f t="shared" si="7"/>
        <v>18.954210168397452</v>
      </c>
    </row>
    <row r="105" spans="1:6" x14ac:dyDescent="0.25">
      <c r="A105" t="s">
        <v>3092</v>
      </c>
      <c r="B105">
        <v>1</v>
      </c>
      <c r="C105">
        <f t="shared" si="5"/>
        <v>2.7123287671232879</v>
      </c>
      <c r="D105">
        <f t="shared" si="7"/>
        <v>9.2090813276329531</v>
      </c>
      <c r="E105">
        <f t="shared" si="7"/>
        <v>12.457457607887786</v>
      </c>
      <c r="F105">
        <f t="shared" si="7"/>
        <v>18.954210168397452</v>
      </c>
    </row>
    <row r="106" spans="1:6" x14ac:dyDescent="0.25">
      <c r="A106" t="s">
        <v>3091</v>
      </c>
      <c r="B106">
        <v>1</v>
      </c>
      <c r="C106">
        <f t="shared" si="5"/>
        <v>2.7123287671232879</v>
      </c>
      <c r="D106">
        <f t="shared" si="7"/>
        <v>9.2090813276329531</v>
      </c>
      <c r="E106">
        <f t="shared" si="7"/>
        <v>12.457457607887786</v>
      </c>
      <c r="F106">
        <f t="shared" si="7"/>
        <v>18.954210168397452</v>
      </c>
    </row>
    <row r="107" spans="1:6" x14ac:dyDescent="0.25">
      <c r="A107" t="s">
        <v>3090</v>
      </c>
      <c r="B107">
        <v>1</v>
      </c>
      <c r="C107">
        <f t="shared" si="5"/>
        <v>2.7123287671232879</v>
      </c>
      <c r="D107">
        <f t="shared" si="7"/>
        <v>9.2090813276329531</v>
      </c>
      <c r="E107">
        <f t="shared" si="7"/>
        <v>12.457457607887786</v>
      </c>
      <c r="F107">
        <f t="shared" si="7"/>
        <v>18.954210168397452</v>
      </c>
    </row>
    <row r="108" spans="1:6" x14ac:dyDescent="0.25">
      <c r="A108" t="s">
        <v>3089</v>
      </c>
      <c r="B108">
        <v>1</v>
      </c>
      <c r="C108">
        <f t="shared" si="5"/>
        <v>2.7123287671232879</v>
      </c>
      <c r="D108">
        <f t="shared" si="7"/>
        <v>9.2090813276329531</v>
      </c>
      <c r="E108">
        <f t="shared" si="7"/>
        <v>12.457457607887786</v>
      </c>
      <c r="F108">
        <f t="shared" si="7"/>
        <v>18.954210168397452</v>
      </c>
    </row>
    <row r="109" spans="1:6" x14ac:dyDescent="0.25">
      <c r="A109" t="s">
        <v>3088</v>
      </c>
      <c r="B109">
        <v>1</v>
      </c>
      <c r="C109">
        <f t="shared" si="5"/>
        <v>2.7123287671232879</v>
      </c>
      <c r="D109">
        <f t="shared" si="7"/>
        <v>9.2090813276329531</v>
      </c>
      <c r="E109">
        <f t="shared" si="7"/>
        <v>12.457457607887786</v>
      </c>
      <c r="F109">
        <f t="shared" si="7"/>
        <v>18.954210168397452</v>
      </c>
    </row>
    <row r="110" spans="1:6" x14ac:dyDescent="0.25">
      <c r="A110" t="s">
        <v>3087</v>
      </c>
      <c r="B110">
        <v>1</v>
      </c>
      <c r="C110">
        <f t="shared" si="5"/>
        <v>2.7123287671232879</v>
      </c>
      <c r="D110">
        <f t="shared" si="7"/>
        <v>9.2090813276329531</v>
      </c>
      <c r="E110">
        <f t="shared" si="7"/>
        <v>12.457457607887786</v>
      </c>
      <c r="F110">
        <f t="shared" si="7"/>
        <v>18.954210168397452</v>
      </c>
    </row>
    <row r="111" spans="1:6" x14ac:dyDescent="0.25">
      <c r="A111" t="s">
        <v>3086</v>
      </c>
      <c r="B111">
        <v>3</v>
      </c>
      <c r="C111">
        <f t="shared" si="5"/>
        <v>2.7123287671232879</v>
      </c>
      <c r="D111">
        <f t="shared" si="7"/>
        <v>9.2090813276329531</v>
      </c>
      <c r="E111">
        <f t="shared" si="7"/>
        <v>12.457457607887786</v>
      </c>
      <c r="F111">
        <f t="shared" si="7"/>
        <v>18.954210168397452</v>
      </c>
    </row>
    <row r="112" spans="1:6" x14ac:dyDescent="0.25">
      <c r="A112" t="s">
        <v>3085</v>
      </c>
      <c r="B112">
        <v>8</v>
      </c>
      <c r="C112">
        <f t="shared" si="5"/>
        <v>2.7123287671232879</v>
      </c>
      <c r="D112">
        <f t="shared" si="7"/>
        <v>9.2090813276329531</v>
      </c>
      <c r="E112">
        <f t="shared" si="7"/>
        <v>12.457457607887786</v>
      </c>
      <c r="F112">
        <f t="shared" si="7"/>
        <v>18.954210168397452</v>
      </c>
    </row>
    <row r="113" spans="1:6" x14ac:dyDescent="0.25">
      <c r="A113" t="s">
        <v>3084</v>
      </c>
      <c r="B113">
        <v>19</v>
      </c>
      <c r="C113">
        <f t="shared" si="5"/>
        <v>2.7123287671232879</v>
      </c>
      <c r="D113">
        <f t="shared" si="7"/>
        <v>9.2090813276329531</v>
      </c>
      <c r="E113">
        <f t="shared" si="7"/>
        <v>12.457457607887786</v>
      </c>
      <c r="F113">
        <f t="shared" si="7"/>
        <v>18.954210168397452</v>
      </c>
    </row>
    <row r="114" spans="1:6" x14ac:dyDescent="0.25">
      <c r="A114" t="s">
        <v>3083</v>
      </c>
      <c r="B114">
        <v>1</v>
      </c>
      <c r="C114">
        <f t="shared" si="5"/>
        <v>2.7123287671232879</v>
      </c>
      <c r="D114">
        <f t="shared" si="7"/>
        <v>9.2090813276329531</v>
      </c>
      <c r="E114">
        <f t="shared" si="7"/>
        <v>12.457457607887786</v>
      </c>
      <c r="F114">
        <f t="shared" si="7"/>
        <v>18.954210168397452</v>
      </c>
    </row>
    <row r="115" spans="1:6" x14ac:dyDescent="0.25">
      <c r="A115" t="s">
        <v>3082</v>
      </c>
      <c r="B115">
        <v>2</v>
      </c>
      <c r="C115">
        <f t="shared" si="5"/>
        <v>2.7123287671232879</v>
      </c>
      <c r="D115">
        <f t="shared" si="7"/>
        <v>9.2090813276329531</v>
      </c>
      <c r="E115">
        <f t="shared" si="7"/>
        <v>12.457457607887786</v>
      </c>
      <c r="F115">
        <f t="shared" si="7"/>
        <v>18.954210168397452</v>
      </c>
    </row>
    <row r="116" spans="1:6" x14ac:dyDescent="0.25">
      <c r="A116" t="s">
        <v>3081</v>
      </c>
      <c r="B116">
        <v>2</v>
      </c>
      <c r="C116">
        <f t="shared" si="5"/>
        <v>2.7123287671232879</v>
      </c>
      <c r="D116">
        <f t="shared" si="7"/>
        <v>9.2090813276329531</v>
      </c>
      <c r="E116">
        <f t="shared" si="7"/>
        <v>12.457457607887786</v>
      </c>
      <c r="F116">
        <f t="shared" si="7"/>
        <v>18.954210168397452</v>
      </c>
    </row>
    <row r="117" spans="1:6" x14ac:dyDescent="0.25">
      <c r="A117" t="s">
        <v>3080</v>
      </c>
      <c r="B117">
        <v>1</v>
      </c>
      <c r="C117">
        <f t="shared" si="5"/>
        <v>2.7123287671232879</v>
      </c>
      <c r="D117">
        <f t="shared" si="7"/>
        <v>9.2090813276329531</v>
      </c>
      <c r="E117">
        <f t="shared" si="7"/>
        <v>12.457457607887786</v>
      </c>
      <c r="F117">
        <f t="shared" si="7"/>
        <v>18.954210168397452</v>
      </c>
    </row>
    <row r="118" spans="1:6" x14ac:dyDescent="0.25">
      <c r="A118" t="s">
        <v>3079</v>
      </c>
      <c r="B118">
        <v>1</v>
      </c>
      <c r="C118">
        <f t="shared" si="5"/>
        <v>2.7123287671232879</v>
      </c>
      <c r="D118">
        <f t="shared" si="7"/>
        <v>9.2090813276329531</v>
      </c>
      <c r="E118">
        <f t="shared" si="7"/>
        <v>12.457457607887786</v>
      </c>
      <c r="F118">
        <f t="shared" si="7"/>
        <v>18.954210168397452</v>
      </c>
    </row>
    <row r="119" spans="1:6" x14ac:dyDescent="0.25">
      <c r="A119" t="s">
        <v>3078</v>
      </c>
      <c r="B119">
        <v>1</v>
      </c>
      <c r="C119">
        <f t="shared" si="5"/>
        <v>2.7123287671232879</v>
      </c>
      <c r="D119">
        <f t="shared" si="7"/>
        <v>9.2090813276329531</v>
      </c>
      <c r="E119">
        <f t="shared" si="7"/>
        <v>12.457457607887786</v>
      </c>
      <c r="F119">
        <f t="shared" si="7"/>
        <v>18.954210168397452</v>
      </c>
    </row>
    <row r="120" spans="1:6" x14ac:dyDescent="0.25">
      <c r="A120" t="s">
        <v>3077</v>
      </c>
      <c r="B120">
        <v>1</v>
      </c>
      <c r="C120">
        <f t="shared" si="5"/>
        <v>2.7123287671232879</v>
      </c>
      <c r="D120">
        <f t="shared" si="7"/>
        <v>9.2090813276329531</v>
      </c>
      <c r="E120">
        <f t="shared" si="7"/>
        <v>12.457457607887786</v>
      </c>
      <c r="F120">
        <f t="shared" si="7"/>
        <v>18.954210168397452</v>
      </c>
    </row>
    <row r="121" spans="1:6" x14ac:dyDescent="0.25">
      <c r="A121" t="s">
        <v>3076</v>
      </c>
      <c r="B121">
        <v>1</v>
      </c>
      <c r="C121">
        <f t="shared" si="5"/>
        <v>2.7123287671232879</v>
      </c>
      <c r="D121">
        <f t="shared" si="7"/>
        <v>9.2090813276329531</v>
      </c>
      <c r="E121">
        <f t="shared" si="7"/>
        <v>12.457457607887786</v>
      </c>
      <c r="F121">
        <f t="shared" si="7"/>
        <v>18.954210168397452</v>
      </c>
    </row>
    <row r="122" spans="1:6" x14ac:dyDescent="0.25">
      <c r="A122" t="s">
        <v>3075</v>
      </c>
      <c r="B122">
        <v>1</v>
      </c>
      <c r="C122">
        <f t="shared" si="5"/>
        <v>2.7123287671232879</v>
      </c>
      <c r="D122">
        <f t="shared" si="7"/>
        <v>9.2090813276329531</v>
      </c>
      <c r="E122">
        <f t="shared" si="7"/>
        <v>12.457457607887786</v>
      </c>
      <c r="F122">
        <f t="shared" si="7"/>
        <v>18.954210168397452</v>
      </c>
    </row>
    <row r="123" spans="1:6" x14ac:dyDescent="0.25">
      <c r="A123" t="s">
        <v>3074</v>
      </c>
      <c r="B123">
        <v>1</v>
      </c>
      <c r="C123">
        <f t="shared" si="5"/>
        <v>2.7123287671232879</v>
      </c>
      <c r="D123">
        <f t="shared" ref="D123:F142" si="8">$K$3+D$1*$K$4</f>
        <v>9.2090813276329531</v>
      </c>
      <c r="E123">
        <f t="shared" si="8"/>
        <v>12.457457607887786</v>
      </c>
      <c r="F123">
        <f t="shared" si="8"/>
        <v>18.954210168397452</v>
      </c>
    </row>
    <row r="124" spans="1:6" x14ac:dyDescent="0.25">
      <c r="A124" t="s">
        <v>3073</v>
      </c>
      <c r="B124">
        <v>1</v>
      </c>
      <c r="C124">
        <f t="shared" si="5"/>
        <v>2.7123287671232879</v>
      </c>
      <c r="D124">
        <f t="shared" si="8"/>
        <v>9.2090813276329531</v>
      </c>
      <c r="E124">
        <f t="shared" si="8"/>
        <v>12.457457607887786</v>
      </c>
      <c r="F124">
        <f t="shared" si="8"/>
        <v>18.954210168397452</v>
      </c>
    </row>
    <row r="125" spans="1:6" x14ac:dyDescent="0.25">
      <c r="A125" t="s">
        <v>3072</v>
      </c>
      <c r="B125">
        <v>1</v>
      </c>
      <c r="C125">
        <f t="shared" si="5"/>
        <v>2.7123287671232879</v>
      </c>
      <c r="D125">
        <f t="shared" si="8"/>
        <v>9.2090813276329531</v>
      </c>
      <c r="E125">
        <f t="shared" si="8"/>
        <v>12.457457607887786</v>
      </c>
      <c r="F125">
        <f t="shared" si="8"/>
        <v>18.954210168397452</v>
      </c>
    </row>
    <row r="126" spans="1:6" x14ac:dyDescent="0.25">
      <c r="A126" t="s">
        <v>3071</v>
      </c>
      <c r="B126">
        <v>1</v>
      </c>
      <c r="C126">
        <f t="shared" si="5"/>
        <v>2.7123287671232879</v>
      </c>
      <c r="D126">
        <f t="shared" si="8"/>
        <v>9.2090813276329531</v>
      </c>
      <c r="E126">
        <f t="shared" si="8"/>
        <v>12.457457607887786</v>
      </c>
      <c r="F126">
        <f t="shared" si="8"/>
        <v>18.954210168397452</v>
      </c>
    </row>
    <row r="127" spans="1:6" x14ac:dyDescent="0.25">
      <c r="A127" t="s">
        <v>3070</v>
      </c>
      <c r="B127">
        <v>1</v>
      </c>
      <c r="C127">
        <f t="shared" si="5"/>
        <v>2.7123287671232879</v>
      </c>
      <c r="D127">
        <f t="shared" si="8"/>
        <v>9.2090813276329531</v>
      </c>
      <c r="E127">
        <f t="shared" si="8"/>
        <v>12.457457607887786</v>
      </c>
      <c r="F127">
        <f t="shared" si="8"/>
        <v>18.954210168397452</v>
      </c>
    </row>
    <row r="128" spans="1:6" x14ac:dyDescent="0.25">
      <c r="A128" t="s">
        <v>3069</v>
      </c>
      <c r="B128">
        <v>1</v>
      </c>
      <c r="C128">
        <f t="shared" si="5"/>
        <v>2.7123287671232879</v>
      </c>
      <c r="D128">
        <f t="shared" si="8"/>
        <v>9.2090813276329531</v>
      </c>
      <c r="E128">
        <f t="shared" si="8"/>
        <v>12.457457607887786</v>
      </c>
      <c r="F128">
        <f t="shared" si="8"/>
        <v>18.954210168397452</v>
      </c>
    </row>
    <row r="129" spans="1:6" x14ac:dyDescent="0.25">
      <c r="A129" t="s">
        <v>3068</v>
      </c>
      <c r="B129">
        <v>1</v>
      </c>
      <c r="C129">
        <f t="shared" si="5"/>
        <v>2.7123287671232879</v>
      </c>
      <c r="D129">
        <f t="shared" si="8"/>
        <v>9.2090813276329531</v>
      </c>
      <c r="E129">
        <f t="shared" si="8"/>
        <v>12.457457607887786</v>
      </c>
      <c r="F129">
        <f t="shared" si="8"/>
        <v>18.954210168397452</v>
      </c>
    </row>
    <row r="130" spans="1:6" x14ac:dyDescent="0.25">
      <c r="A130" t="s">
        <v>3067</v>
      </c>
      <c r="B130">
        <v>2</v>
      </c>
      <c r="C130">
        <f t="shared" si="5"/>
        <v>2.7123287671232879</v>
      </c>
      <c r="D130">
        <f t="shared" si="8"/>
        <v>9.2090813276329531</v>
      </c>
      <c r="E130">
        <f t="shared" si="8"/>
        <v>12.457457607887786</v>
      </c>
      <c r="F130">
        <f t="shared" si="8"/>
        <v>18.954210168397452</v>
      </c>
    </row>
    <row r="131" spans="1:6" x14ac:dyDescent="0.25">
      <c r="A131" t="s">
        <v>3066</v>
      </c>
      <c r="B131">
        <v>2</v>
      </c>
      <c r="C131">
        <f t="shared" ref="C131:C194" si="9">$K$3</f>
        <v>2.7123287671232879</v>
      </c>
      <c r="D131">
        <f t="shared" si="8"/>
        <v>9.2090813276329531</v>
      </c>
      <c r="E131">
        <f t="shared" si="8"/>
        <v>12.457457607887786</v>
      </c>
      <c r="F131">
        <f t="shared" si="8"/>
        <v>18.954210168397452</v>
      </c>
    </row>
    <row r="132" spans="1:6" x14ac:dyDescent="0.25">
      <c r="A132" t="s">
        <v>3065</v>
      </c>
      <c r="B132">
        <v>1</v>
      </c>
      <c r="C132">
        <f t="shared" si="9"/>
        <v>2.7123287671232879</v>
      </c>
      <c r="D132">
        <f t="shared" si="8"/>
        <v>9.2090813276329531</v>
      </c>
      <c r="E132">
        <f t="shared" si="8"/>
        <v>12.457457607887786</v>
      </c>
      <c r="F132">
        <f t="shared" si="8"/>
        <v>18.954210168397452</v>
      </c>
    </row>
    <row r="133" spans="1:6" x14ac:dyDescent="0.25">
      <c r="A133" t="s">
        <v>3064</v>
      </c>
      <c r="B133">
        <v>1</v>
      </c>
      <c r="C133">
        <f t="shared" si="9"/>
        <v>2.7123287671232879</v>
      </c>
      <c r="D133">
        <f t="shared" si="8"/>
        <v>9.2090813276329531</v>
      </c>
      <c r="E133">
        <f t="shared" si="8"/>
        <v>12.457457607887786</v>
      </c>
      <c r="F133">
        <f t="shared" si="8"/>
        <v>18.954210168397452</v>
      </c>
    </row>
    <row r="134" spans="1:6" x14ac:dyDescent="0.25">
      <c r="A134" t="s">
        <v>3063</v>
      </c>
      <c r="B134">
        <v>1</v>
      </c>
      <c r="C134">
        <f t="shared" si="9"/>
        <v>2.7123287671232879</v>
      </c>
      <c r="D134">
        <f t="shared" si="8"/>
        <v>9.2090813276329531</v>
      </c>
      <c r="E134">
        <f t="shared" si="8"/>
        <v>12.457457607887786</v>
      </c>
      <c r="F134">
        <f t="shared" si="8"/>
        <v>18.954210168397452</v>
      </c>
    </row>
    <row r="135" spans="1:6" x14ac:dyDescent="0.25">
      <c r="A135" t="s">
        <v>3062</v>
      </c>
      <c r="B135">
        <v>1</v>
      </c>
      <c r="C135">
        <f t="shared" si="9"/>
        <v>2.7123287671232879</v>
      </c>
      <c r="D135">
        <f t="shared" si="8"/>
        <v>9.2090813276329531</v>
      </c>
      <c r="E135">
        <f t="shared" si="8"/>
        <v>12.457457607887786</v>
      </c>
      <c r="F135">
        <f t="shared" si="8"/>
        <v>18.954210168397452</v>
      </c>
    </row>
    <row r="136" spans="1:6" x14ac:dyDescent="0.25">
      <c r="A136" t="s">
        <v>3061</v>
      </c>
      <c r="B136">
        <v>1</v>
      </c>
      <c r="C136">
        <f t="shared" si="9"/>
        <v>2.7123287671232879</v>
      </c>
      <c r="D136">
        <f t="shared" si="8"/>
        <v>9.2090813276329531</v>
      </c>
      <c r="E136">
        <f t="shared" si="8"/>
        <v>12.457457607887786</v>
      </c>
      <c r="F136">
        <f t="shared" si="8"/>
        <v>18.954210168397452</v>
      </c>
    </row>
    <row r="137" spans="1:6" x14ac:dyDescent="0.25">
      <c r="A137" t="s">
        <v>3060</v>
      </c>
      <c r="B137">
        <v>1</v>
      </c>
      <c r="C137">
        <f t="shared" si="9"/>
        <v>2.7123287671232879</v>
      </c>
      <c r="D137">
        <f t="shared" si="8"/>
        <v>9.2090813276329531</v>
      </c>
      <c r="E137">
        <f t="shared" si="8"/>
        <v>12.457457607887786</v>
      </c>
      <c r="F137">
        <f t="shared" si="8"/>
        <v>18.954210168397452</v>
      </c>
    </row>
    <row r="138" spans="1:6" x14ac:dyDescent="0.25">
      <c r="A138" t="s">
        <v>3059</v>
      </c>
      <c r="B138">
        <v>1</v>
      </c>
      <c r="C138">
        <f t="shared" si="9"/>
        <v>2.7123287671232879</v>
      </c>
      <c r="D138">
        <f t="shared" si="8"/>
        <v>9.2090813276329531</v>
      </c>
      <c r="E138">
        <f t="shared" si="8"/>
        <v>12.457457607887786</v>
      </c>
      <c r="F138">
        <f t="shared" si="8"/>
        <v>18.954210168397452</v>
      </c>
    </row>
    <row r="139" spans="1:6" x14ac:dyDescent="0.25">
      <c r="A139" t="s">
        <v>3058</v>
      </c>
      <c r="B139">
        <v>2</v>
      </c>
      <c r="C139">
        <f t="shared" si="9"/>
        <v>2.7123287671232879</v>
      </c>
      <c r="D139">
        <f t="shared" si="8"/>
        <v>9.2090813276329531</v>
      </c>
      <c r="E139">
        <f t="shared" si="8"/>
        <v>12.457457607887786</v>
      </c>
      <c r="F139">
        <f t="shared" si="8"/>
        <v>18.954210168397452</v>
      </c>
    </row>
    <row r="140" spans="1:6" x14ac:dyDescent="0.25">
      <c r="A140" t="s">
        <v>2018</v>
      </c>
      <c r="B140">
        <v>1</v>
      </c>
      <c r="C140">
        <f t="shared" si="9"/>
        <v>2.7123287671232879</v>
      </c>
      <c r="D140">
        <f t="shared" si="8"/>
        <v>9.2090813276329531</v>
      </c>
      <c r="E140">
        <f t="shared" si="8"/>
        <v>12.457457607887786</v>
      </c>
      <c r="F140">
        <f t="shared" si="8"/>
        <v>18.954210168397452</v>
      </c>
    </row>
    <row r="141" spans="1:6" x14ac:dyDescent="0.25">
      <c r="A141" t="s">
        <v>3057</v>
      </c>
      <c r="B141">
        <v>1</v>
      </c>
      <c r="C141">
        <f t="shared" si="9"/>
        <v>2.7123287671232879</v>
      </c>
      <c r="D141">
        <f t="shared" si="8"/>
        <v>9.2090813276329531</v>
      </c>
      <c r="E141">
        <f t="shared" si="8"/>
        <v>12.457457607887786</v>
      </c>
      <c r="F141">
        <f t="shared" si="8"/>
        <v>18.954210168397452</v>
      </c>
    </row>
    <row r="142" spans="1:6" x14ac:dyDescent="0.25">
      <c r="A142" t="s">
        <v>3056</v>
      </c>
      <c r="B142">
        <v>3</v>
      </c>
      <c r="C142">
        <f t="shared" si="9"/>
        <v>2.7123287671232879</v>
      </c>
      <c r="D142">
        <f t="shared" si="8"/>
        <v>9.2090813276329531</v>
      </c>
      <c r="E142">
        <f t="shared" si="8"/>
        <v>12.457457607887786</v>
      </c>
      <c r="F142">
        <f t="shared" si="8"/>
        <v>18.954210168397452</v>
      </c>
    </row>
    <row r="143" spans="1:6" x14ac:dyDescent="0.25">
      <c r="A143" t="s">
        <v>3055</v>
      </c>
      <c r="B143">
        <v>1</v>
      </c>
      <c r="C143">
        <f t="shared" si="9"/>
        <v>2.7123287671232879</v>
      </c>
      <c r="D143">
        <f t="shared" ref="D143:F162" si="10">$K$3+D$1*$K$4</f>
        <v>9.2090813276329531</v>
      </c>
      <c r="E143">
        <f t="shared" si="10"/>
        <v>12.457457607887786</v>
      </c>
      <c r="F143">
        <f t="shared" si="10"/>
        <v>18.954210168397452</v>
      </c>
    </row>
    <row r="144" spans="1:6" x14ac:dyDescent="0.25">
      <c r="A144" t="s">
        <v>3054</v>
      </c>
      <c r="B144">
        <v>6</v>
      </c>
      <c r="C144">
        <f t="shared" si="9"/>
        <v>2.7123287671232879</v>
      </c>
      <c r="D144">
        <f t="shared" si="10"/>
        <v>9.2090813276329531</v>
      </c>
      <c r="E144">
        <f t="shared" si="10"/>
        <v>12.457457607887786</v>
      </c>
      <c r="F144">
        <f t="shared" si="10"/>
        <v>18.954210168397452</v>
      </c>
    </row>
    <row r="145" spans="1:6" x14ac:dyDescent="0.25">
      <c r="A145" t="s">
        <v>3053</v>
      </c>
      <c r="B145">
        <v>1</v>
      </c>
      <c r="C145">
        <f t="shared" si="9"/>
        <v>2.7123287671232879</v>
      </c>
      <c r="D145">
        <f t="shared" si="10"/>
        <v>9.2090813276329531</v>
      </c>
      <c r="E145">
        <f t="shared" si="10"/>
        <v>12.457457607887786</v>
      </c>
      <c r="F145">
        <f t="shared" si="10"/>
        <v>18.954210168397452</v>
      </c>
    </row>
    <row r="146" spans="1:6" x14ac:dyDescent="0.25">
      <c r="A146" t="s">
        <v>3052</v>
      </c>
      <c r="B146">
        <v>9</v>
      </c>
      <c r="C146">
        <f t="shared" si="9"/>
        <v>2.7123287671232879</v>
      </c>
      <c r="D146">
        <f t="shared" si="10"/>
        <v>9.2090813276329531</v>
      </c>
      <c r="E146">
        <f t="shared" si="10"/>
        <v>12.457457607887786</v>
      </c>
      <c r="F146">
        <f t="shared" si="10"/>
        <v>18.954210168397452</v>
      </c>
    </row>
    <row r="147" spans="1:6" x14ac:dyDescent="0.25">
      <c r="A147" t="s">
        <v>3051</v>
      </c>
      <c r="B147">
        <v>1</v>
      </c>
      <c r="C147">
        <f t="shared" si="9"/>
        <v>2.7123287671232879</v>
      </c>
      <c r="D147">
        <f t="shared" si="10"/>
        <v>9.2090813276329531</v>
      </c>
      <c r="E147">
        <f t="shared" si="10"/>
        <v>12.457457607887786</v>
      </c>
      <c r="F147">
        <f t="shared" si="10"/>
        <v>18.954210168397452</v>
      </c>
    </row>
    <row r="148" spans="1:6" x14ac:dyDescent="0.25">
      <c r="A148" t="s">
        <v>3050</v>
      </c>
      <c r="B148">
        <v>2</v>
      </c>
      <c r="C148">
        <f t="shared" si="9"/>
        <v>2.7123287671232879</v>
      </c>
      <c r="D148">
        <f t="shared" si="10"/>
        <v>9.2090813276329531</v>
      </c>
      <c r="E148">
        <f t="shared" si="10"/>
        <v>12.457457607887786</v>
      </c>
      <c r="F148">
        <f t="shared" si="10"/>
        <v>18.954210168397452</v>
      </c>
    </row>
    <row r="149" spans="1:6" x14ac:dyDescent="0.25">
      <c r="A149" t="s">
        <v>3049</v>
      </c>
      <c r="B149">
        <v>3</v>
      </c>
      <c r="C149">
        <f t="shared" si="9"/>
        <v>2.7123287671232879</v>
      </c>
      <c r="D149">
        <f t="shared" si="10"/>
        <v>9.2090813276329531</v>
      </c>
      <c r="E149">
        <f t="shared" si="10"/>
        <v>12.457457607887786</v>
      </c>
      <c r="F149">
        <f t="shared" si="10"/>
        <v>18.954210168397452</v>
      </c>
    </row>
    <row r="150" spans="1:6" x14ac:dyDescent="0.25">
      <c r="A150" t="s">
        <v>3048</v>
      </c>
      <c r="B150">
        <v>2</v>
      </c>
      <c r="C150">
        <f t="shared" si="9"/>
        <v>2.7123287671232879</v>
      </c>
      <c r="D150">
        <f t="shared" si="10"/>
        <v>9.2090813276329531</v>
      </c>
      <c r="E150">
        <f t="shared" si="10"/>
        <v>12.457457607887786</v>
      </c>
      <c r="F150">
        <f t="shared" si="10"/>
        <v>18.954210168397452</v>
      </c>
    </row>
    <row r="151" spans="1:6" x14ac:dyDescent="0.25">
      <c r="A151" t="s">
        <v>3047</v>
      </c>
      <c r="B151">
        <v>4</v>
      </c>
      <c r="C151">
        <f t="shared" si="9"/>
        <v>2.7123287671232879</v>
      </c>
      <c r="D151">
        <f t="shared" si="10"/>
        <v>9.2090813276329531</v>
      </c>
      <c r="E151">
        <f t="shared" si="10"/>
        <v>12.457457607887786</v>
      </c>
      <c r="F151">
        <f t="shared" si="10"/>
        <v>18.954210168397452</v>
      </c>
    </row>
    <row r="152" spans="1:6" x14ac:dyDescent="0.25">
      <c r="A152" t="s">
        <v>3046</v>
      </c>
      <c r="B152">
        <v>3</v>
      </c>
      <c r="C152">
        <f t="shared" si="9"/>
        <v>2.7123287671232879</v>
      </c>
      <c r="D152">
        <f t="shared" si="10"/>
        <v>9.2090813276329531</v>
      </c>
      <c r="E152">
        <f t="shared" si="10"/>
        <v>12.457457607887786</v>
      </c>
      <c r="F152">
        <f t="shared" si="10"/>
        <v>18.954210168397452</v>
      </c>
    </row>
    <row r="153" spans="1:6" x14ac:dyDescent="0.25">
      <c r="A153" t="s">
        <v>3045</v>
      </c>
      <c r="B153">
        <v>3</v>
      </c>
      <c r="C153">
        <f t="shared" si="9"/>
        <v>2.7123287671232879</v>
      </c>
      <c r="D153">
        <f t="shared" si="10"/>
        <v>9.2090813276329531</v>
      </c>
      <c r="E153">
        <f t="shared" si="10"/>
        <v>12.457457607887786</v>
      </c>
      <c r="F153">
        <f t="shared" si="10"/>
        <v>18.954210168397452</v>
      </c>
    </row>
    <row r="154" spans="1:6" x14ac:dyDescent="0.25">
      <c r="A154" t="s">
        <v>3044</v>
      </c>
      <c r="B154">
        <v>1</v>
      </c>
      <c r="C154">
        <f t="shared" si="9"/>
        <v>2.7123287671232879</v>
      </c>
      <c r="D154">
        <f t="shared" si="10"/>
        <v>9.2090813276329531</v>
      </c>
      <c r="E154">
        <f t="shared" si="10"/>
        <v>12.457457607887786</v>
      </c>
      <c r="F154">
        <f t="shared" si="10"/>
        <v>18.954210168397452</v>
      </c>
    </row>
    <row r="155" spans="1:6" x14ac:dyDescent="0.25">
      <c r="A155" t="s">
        <v>3043</v>
      </c>
      <c r="B155">
        <v>1</v>
      </c>
      <c r="C155">
        <f t="shared" si="9"/>
        <v>2.7123287671232879</v>
      </c>
      <c r="D155">
        <f t="shared" si="10"/>
        <v>9.2090813276329531</v>
      </c>
      <c r="E155">
        <f t="shared" si="10"/>
        <v>12.457457607887786</v>
      </c>
      <c r="F155">
        <f t="shared" si="10"/>
        <v>18.954210168397452</v>
      </c>
    </row>
    <row r="156" spans="1:6" x14ac:dyDescent="0.25">
      <c r="A156" t="s">
        <v>3042</v>
      </c>
      <c r="B156">
        <v>1</v>
      </c>
      <c r="C156">
        <f t="shared" si="9"/>
        <v>2.7123287671232879</v>
      </c>
      <c r="D156">
        <f t="shared" si="10"/>
        <v>9.2090813276329531</v>
      </c>
      <c r="E156">
        <f t="shared" si="10"/>
        <v>12.457457607887786</v>
      </c>
      <c r="F156">
        <f t="shared" si="10"/>
        <v>18.954210168397452</v>
      </c>
    </row>
    <row r="157" spans="1:6" x14ac:dyDescent="0.25">
      <c r="A157" t="s">
        <v>3041</v>
      </c>
      <c r="B157">
        <v>1</v>
      </c>
      <c r="C157">
        <f t="shared" si="9"/>
        <v>2.7123287671232879</v>
      </c>
      <c r="D157">
        <f t="shared" si="10"/>
        <v>9.2090813276329531</v>
      </c>
      <c r="E157">
        <f t="shared" si="10"/>
        <v>12.457457607887786</v>
      </c>
      <c r="F157">
        <f t="shared" si="10"/>
        <v>18.954210168397452</v>
      </c>
    </row>
    <row r="158" spans="1:6" x14ac:dyDescent="0.25">
      <c r="A158" t="s">
        <v>3040</v>
      </c>
      <c r="B158">
        <v>1</v>
      </c>
      <c r="C158">
        <f t="shared" si="9"/>
        <v>2.7123287671232879</v>
      </c>
      <c r="D158">
        <f t="shared" si="10"/>
        <v>9.2090813276329531</v>
      </c>
      <c r="E158">
        <f t="shared" si="10"/>
        <v>12.457457607887786</v>
      </c>
      <c r="F158">
        <f t="shared" si="10"/>
        <v>18.954210168397452</v>
      </c>
    </row>
    <row r="159" spans="1:6" x14ac:dyDescent="0.25">
      <c r="A159" t="s">
        <v>3039</v>
      </c>
      <c r="B159">
        <v>1</v>
      </c>
      <c r="C159">
        <f t="shared" si="9"/>
        <v>2.7123287671232879</v>
      </c>
      <c r="D159">
        <f t="shared" si="10"/>
        <v>9.2090813276329531</v>
      </c>
      <c r="E159">
        <f t="shared" si="10"/>
        <v>12.457457607887786</v>
      </c>
      <c r="F159">
        <f t="shared" si="10"/>
        <v>18.954210168397452</v>
      </c>
    </row>
    <row r="160" spans="1:6" x14ac:dyDescent="0.25">
      <c r="A160" t="s">
        <v>3038</v>
      </c>
      <c r="B160">
        <v>1</v>
      </c>
      <c r="C160">
        <f t="shared" si="9"/>
        <v>2.7123287671232879</v>
      </c>
      <c r="D160">
        <f t="shared" si="10"/>
        <v>9.2090813276329531</v>
      </c>
      <c r="E160">
        <f t="shared" si="10"/>
        <v>12.457457607887786</v>
      </c>
      <c r="F160">
        <f t="shared" si="10"/>
        <v>18.954210168397452</v>
      </c>
    </row>
    <row r="161" spans="1:6" x14ac:dyDescent="0.25">
      <c r="A161" t="s">
        <v>3037</v>
      </c>
      <c r="B161">
        <v>1</v>
      </c>
      <c r="C161">
        <f t="shared" si="9"/>
        <v>2.7123287671232879</v>
      </c>
      <c r="D161">
        <f t="shared" si="10"/>
        <v>9.2090813276329531</v>
      </c>
      <c r="E161">
        <f t="shared" si="10"/>
        <v>12.457457607887786</v>
      </c>
      <c r="F161">
        <f t="shared" si="10"/>
        <v>18.954210168397452</v>
      </c>
    </row>
    <row r="162" spans="1:6" x14ac:dyDescent="0.25">
      <c r="A162" t="s">
        <v>3036</v>
      </c>
      <c r="B162">
        <v>1</v>
      </c>
      <c r="C162">
        <f t="shared" si="9"/>
        <v>2.7123287671232879</v>
      </c>
      <c r="D162">
        <f t="shared" si="10"/>
        <v>9.2090813276329531</v>
      </c>
      <c r="E162">
        <f t="shared" si="10"/>
        <v>12.457457607887786</v>
      </c>
      <c r="F162">
        <f t="shared" si="10"/>
        <v>18.954210168397452</v>
      </c>
    </row>
    <row r="163" spans="1:6" x14ac:dyDescent="0.25">
      <c r="A163" t="s">
        <v>3035</v>
      </c>
      <c r="B163">
        <v>2</v>
      </c>
      <c r="C163">
        <f t="shared" si="9"/>
        <v>2.7123287671232879</v>
      </c>
      <c r="D163">
        <f t="shared" ref="D163:F182" si="11">$K$3+D$1*$K$4</f>
        <v>9.2090813276329531</v>
      </c>
      <c r="E163">
        <f t="shared" si="11"/>
        <v>12.457457607887786</v>
      </c>
      <c r="F163">
        <f t="shared" si="11"/>
        <v>18.954210168397452</v>
      </c>
    </row>
    <row r="164" spans="1:6" x14ac:dyDescent="0.25">
      <c r="A164" t="s">
        <v>3034</v>
      </c>
      <c r="B164">
        <v>2</v>
      </c>
      <c r="C164">
        <f t="shared" si="9"/>
        <v>2.7123287671232879</v>
      </c>
      <c r="D164">
        <f t="shared" si="11"/>
        <v>9.2090813276329531</v>
      </c>
      <c r="E164">
        <f t="shared" si="11"/>
        <v>12.457457607887786</v>
      </c>
      <c r="F164">
        <f t="shared" si="11"/>
        <v>18.954210168397452</v>
      </c>
    </row>
    <row r="165" spans="1:6" x14ac:dyDescent="0.25">
      <c r="A165" t="s">
        <v>3033</v>
      </c>
      <c r="B165">
        <v>1</v>
      </c>
      <c r="C165">
        <f t="shared" si="9"/>
        <v>2.7123287671232879</v>
      </c>
      <c r="D165">
        <f t="shared" si="11"/>
        <v>9.2090813276329531</v>
      </c>
      <c r="E165">
        <f t="shared" si="11"/>
        <v>12.457457607887786</v>
      </c>
      <c r="F165">
        <f t="shared" si="11"/>
        <v>18.954210168397452</v>
      </c>
    </row>
    <row r="166" spans="1:6" x14ac:dyDescent="0.25">
      <c r="A166" t="s">
        <v>3032</v>
      </c>
      <c r="B166">
        <v>2</v>
      </c>
      <c r="C166">
        <f t="shared" si="9"/>
        <v>2.7123287671232879</v>
      </c>
      <c r="D166">
        <f t="shared" si="11"/>
        <v>9.2090813276329531</v>
      </c>
      <c r="E166">
        <f t="shared" si="11"/>
        <v>12.457457607887786</v>
      </c>
      <c r="F166">
        <f t="shared" si="11"/>
        <v>18.954210168397452</v>
      </c>
    </row>
    <row r="167" spans="1:6" x14ac:dyDescent="0.25">
      <c r="A167" t="s">
        <v>3031</v>
      </c>
      <c r="B167">
        <v>1</v>
      </c>
      <c r="C167">
        <f t="shared" si="9"/>
        <v>2.7123287671232879</v>
      </c>
      <c r="D167">
        <f t="shared" si="11"/>
        <v>9.2090813276329531</v>
      </c>
      <c r="E167">
        <f t="shared" si="11"/>
        <v>12.457457607887786</v>
      </c>
      <c r="F167">
        <f t="shared" si="11"/>
        <v>18.954210168397452</v>
      </c>
    </row>
    <row r="168" spans="1:6" x14ac:dyDescent="0.25">
      <c r="A168" t="s">
        <v>3030</v>
      </c>
      <c r="B168">
        <v>1</v>
      </c>
      <c r="C168">
        <f t="shared" si="9"/>
        <v>2.7123287671232879</v>
      </c>
      <c r="D168">
        <f t="shared" si="11"/>
        <v>9.2090813276329531</v>
      </c>
      <c r="E168">
        <f t="shared" si="11"/>
        <v>12.457457607887786</v>
      </c>
      <c r="F168">
        <f t="shared" si="11"/>
        <v>18.954210168397452</v>
      </c>
    </row>
    <row r="169" spans="1:6" x14ac:dyDescent="0.25">
      <c r="A169" t="s">
        <v>3029</v>
      </c>
      <c r="B169">
        <v>1</v>
      </c>
      <c r="C169">
        <f t="shared" si="9"/>
        <v>2.7123287671232879</v>
      </c>
      <c r="D169">
        <f t="shared" si="11"/>
        <v>9.2090813276329531</v>
      </c>
      <c r="E169">
        <f t="shared" si="11"/>
        <v>12.457457607887786</v>
      </c>
      <c r="F169">
        <f t="shared" si="11"/>
        <v>18.954210168397452</v>
      </c>
    </row>
    <row r="170" spans="1:6" x14ac:dyDescent="0.25">
      <c r="A170" t="s">
        <v>3028</v>
      </c>
      <c r="B170">
        <v>1</v>
      </c>
      <c r="C170">
        <f t="shared" si="9"/>
        <v>2.7123287671232879</v>
      </c>
      <c r="D170">
        <f t="shared" si="11"/>
        <v>9.2090813276329531</v>
      </c>
      <c r="E170">
        <f t="shared" si="11"/>
        <v>12.457457607887786</v>
      </c>
      <c r="F170">
        <f t="shared" si="11"/>
        <v>18.954210168397452</v>
      </c>
    </row>
    <row r="171" spans="1:6" x14ac:dyDescent="0.25">
      <c r="A171" t="s">
        <v>3027</v>
      </c>
      <c r="B171">
        <v>11</v>
      </c>
      <c r="C171">
        <f t="shared" si="9"/>
        <v>2.7123287671232879</v>
      </c>
      <c r="D171">
        <f t="shared" si="11"/>
        <v>9.2090813276329531</v>
      </c>
      <c r="E171">
        <f t="shared" si="11"/>
        <v>12.457457607887786</v>
      </c>
      <c r="F171">
        <f t="shared" si="11"/>
        <v>18.954210168397452</v>
      </c>
    </row>
    <row r="172" spans="1:6" x14ac:dyDescent="0.25">
      <c r="A172" t="s">
        <v>3026</v>
      </c>
      <c r="B172">
        <v>2</v>
      </c>
      <c r="C172">
        <f t="shared" si="9"/>
        <v>2.7123287671232879</v>
      </c>
      <c r="D172">
        <f t="shared" si="11"/>
        <v>9.2090813276329531</v>
      </c>
      <c r="E172">
        <f t="shared" si="11"/>
        <v>12.457457607887786</v>
      </c>
      <c r="F172">
        <f t="shared" si="11"/>
        <v>18.954210168397452</v>
      </c>
    </row>
    <row r="173" spans="1:6" x14ac:dyDescent="0.25">
      <c r="A173" t="s">
        <v>3025</v>
      </c>
      <c r="B173">
        <v>5</v>
      </c>
      <c r="C173">
        <f t="shared" si="9"/>
        <v>2.7123287671232879</v>
      </c>
      <c r="D173">
        <f t="shared" si="11"/>
        <v>9.2090813276329531</v>
      </c>
      <c r="E173">
        <f t="shared" si="11"/>
        <v>12.457457607887786</v>
      </c>
      <c r="F173">
        <f t="shared" si="11"/>
        <v>18.954210168397452</v>
      </c>
    </row>
    <row r="174" spans="1:6" x14ac:dyDescent="0.25">
      <c r="A174" t="s">
        <v>3024</v>
      </c>
      <c r="B174">
        <v>1</v>
      </c>
      <c r="C174">
        <f t="shared" si="9"/>
        <v>2.7123287671232879</v>
      </c>
      <c r="D174">
        <f t="shared" si="11"/>
        <v>9.2090813276329531</v>
      </c>
      <c r="E174">
        <f t="shared" si="11"/>
        <v>12.457457607887786</v>
      </c>
      <c r="F174">
        <f t="shared" si="11"/>
        <v>18.954210168397452</v>
      </c>
    </row>
    <row r="175" spans="1:6" x14ac:dyDescent="0.25">
      <c r="A175" t="s">
        <v>3023</v>
      </c>
      <c r="B175">
        <v>1</v>
      </c>
      <c r="C175">
        <f t="shared" si="9"/>
        <v>2.7123287671232879</v>
      </c>
      <c r="D175">
        <f t="shared" si="11"/>
        <v>9.2090813276329531</v>
      </c>
      <c r="E175">
        <f t="shared" si="11"/>
        <v>12.457457607887786</v>
      </c>
      <c r="F175">
        <f t="shared" si="11"/>
        <v>18.954210168397452</v>
      </c>
    </row>
    <row r="176" spans="1:6" x14ac:dyDescent="0.25">
      <c r="A176" t="s">
        <v>3022</v>
      </c>
      <c r="B176">
        <v>15</v>
      </c>
      <c r="C176">
        <f t="shared" si="9"/>
        <v>2.7123287671232879</v>
      </c>
      <c r="D176">
        <f t="shared" si="11"/>
        <v>9.2090813276329531</v>
      </c>
      <c r="E176">
        <f t="shared" si="11"/>
        <v>12.457457607887786</v>
      </c>
      <c r="F176">
        <f t="shared" si="11"/>
        <v>18.954210168397452</v>
      </c>
    </row>
    <row r="177" spans="1:6" x14ac:dyDescent="0.25">
      <c r="A177" t="s">
        <v>3021</v>
      </c>
      <c r="B177">
        <v>12</v>
      </c>
      <c r="C177">
        <f t="shared" si="9"/>
        <v>2.7123287671232879</v>
      </c>
      <c r="D177">
        <f t="shared" si="11"/>
        <v>9.2090813276329531</v>
      </c>
      <c r="E177">
        <f t="shared" si="11"/>
        <v>12.457457607887786</v>
      </c>
      <c r="F177">
        <f t="shared" si="11"/>
        <v>18.954210168397452</v>
      </c>
    </row>
    <row r="178" spans="1:6" x14ac:dyDescent="0.25">
      <c r="A178" t="s">
        <v>3020</v>
      </c>
      <c r="B178">
        <v>23</v>
      </c>
      <c r="C178">
        <f t="shared" si="9"/>
        <v>2.7123287671232879</v>
      </c>
      <c r="D178">
        <f t="shared" si="11"/>
        <v>9.2090813276329531</v>
      </c>
      <c r="E178">
        <f t="shared" si="11"/>
        <v>12.457457607887786</v>
      </c>
      <c r="F178">
        <f t="shared" si="11"/>
        <v>18.954210168397452</v>
      </c>
    </row>
    <row r="179" spans="1:6" x14ac:dyDescent="0.25">
      <c r="A179" t="s">
        <v>3019</v>
      </c>
      <c r="B179">
        <v>13</v>
      </c>
      <c r="C179">
        <f t="shared" si="9"/>
        <v>2.7123287671232879</v>
      </c>
      <c r="D179">
        <f t="shared" si="11"/>
        <v>9.2090813276329531</v>
      </c>
      <c r="E179">
        <f t="shared" si="11"/>
        <v>12.457457607887786</v>
      </c>
      <c r="F179">
        <f t="shared" si="11"/>
        <v>18.954210168397452</v>
      </c>
    </row>
    <row r="180" spans="1:6" x14ac:dyDescent="0.25">
      <c r="A180" t="s">
        <v>3018</v>
      </c>
      <c r="B180">
        <v>13</v>
      </c>
      <c r="C180">
        <f t="shared" si="9"/>
        <v>2.7123287671232879</v>
      </c>
      <c r="D180">
        <f t="shared" si="11"/>
        <v>9.2090813276329531</v>
      </c>
      <c r="E180">
        <f t="shared" si="11"/>
        <v>12.457457607887786</v>
      </c>
      <c r="F180">
        <f t="shared" si="11"/>
        <v>18.954210168397452</v>
      </c>
    </row>
    <row r="181" spans="1:6" x14ac:dyDescent="0.25">
      <c r="A181" t="s">
        <v>3017</v>
      </c>
      <c r="B181">
        <v>2</v>
      </c>
      <c r="C181">
        <f t="shared" si="9"/>
        <v>2.7123287671232879</v>
      </c>
      <c r="D181">
        <f t="shared" si="11"/>
        <v>9.2090813276329531</v>
      </c>
      <c r="E181">
        <f t="shared" si="11"/>
        <v>12.457457607887786</v>
      </c>
      <c r="F181">
        <f t="shared" si="11"/>
        <v>18.954210168397452</v>
      </c>
    </row>
    <row r="182" spans="1:6" x14ac:dyDescent="0.25">
      <c r="A182" t="s">
        <v>3016</v>
      </c>
      <c r="B182">
        <v>2</v>
      </c>
      <c r="C182">
        <f t="shared" si="9"/>
        <v>2.7123287671232879</v>
      </c>
      <c r="D182">
        <f t="shared" si="11"/>
        <v>9.2090813276329531</v>
      </c>
      <c r="E182">
        <f t="shared" si="11"/>
        <v>12.457457607887786</v>
      </c>
      <c r="F182">
        <f t="shared" si="11"/>
        <v>18.954210168397452</v>
      </c>
    </row>
    <row r="183" spans="1:6" x14ac:dyDescent="0.25">
      <c r="A183" t="s">
        <v>3015</v>
      </c>
      <c r="B183">
        <v>2</v>
      </c>
      <c r="C183">
        <f t="shared" si="9"/>
        <v>2.7123287671232879</v>
      </c>
      <c r="D183">
        <f t="shared" ref="D183:F202" si="12">$K$3+D$1*$K$4</f>
        <v>9.2090813276329531</v>
      </c>
      <c r="E183">
        <f t="shared" si="12"/>
        <v>12.457457607887786</v>
      </c>
      <c r="F183">
        <f t="shared" si="12"/>
        <v>18.954210168397452</v>
      </c>
    </row>
    <row r="184" spans="1:6" x14ac:dyDescent="0.25">
      <c r="A184" t="s">
        <v>3014</v>
      </c>
      <c r="B184">
        <v>2</v>
      </c>
      <c r="C184">
        <f t="shared" si="9"/>
        <v>2.7123287671232879</v>
      </c>
      <c r="D184">
        <f t="shared" si="12"/>
        <v>9.2090813276329531</v>
      </c>
      <c r="E184">
        <f t="shared" si="12"/>
        <v>12.457457607887786</v>
      </c>
      <c r="F184">
        <f t="shared" si="12"/>
        <v>18.954210168397452</v>
      </c>
    </row>
    <row r="185" spans="1:6" x14ac:dyDescent="0.25">
      <c r="A185" t="s">
        <v>3013</v>
      </c>
      <c r="B185">
        <v>6</v>
      </c>
      <c r="C185">
        <f t="shared" si="9"/>
        <v>2.7123287671232879</v>
      </c>
      <c r="D185">
        <f t="shared" si="12"/>
        <v>9.2090813276329531</v>
      </c>
      <c r="E185">
        <f t="shared" si="12"/>
        <v>12.457457607887786</v>
      </c>
      <c r="F185">
        <f t="shared" si="12"/>
        <v>18.954210168397452</v>
      </c>
    </row>
    <row r="186" spans="1:6" x14ac:dyDescent="0.25">
      <c r="A186" t="s">
        <v>3012</v>
      </c>
      <c r="B186">
        <v>4</v>
      </c>
      <c r="C186">
        <f t="shared" si="9"/>
        <v>2.7123287671232879</v>
      </c>
      <c r="D186">
        <f t="shared" si="12"/>
        <v>9.2090813276329531</v>
      </c>
      <c r="E186">
        <f t="shared" si="12"/>
        <v>12.457457607887786</v>
      </c>
      <c r="F186">
        <f t="shared" si="12"/>
        <v>18.954210168397452</v>
      </c>
    </row>
    <row r="187" spans="1:6" x14ac:dyDescent="0.25">
      <c r="A187" t="s">
        <v>3011</v>
      </c>
      <c r="B187">
        <v>8</v>
      </c>
      <c r="C187">
        <f t="shared" si="9"/>
        <v>2.7123287671232879</v>
      </c>
      <c r="D187">
        <f t="shared" si="12"/>
        <v>9.2090813276329531</v>
      </c>
      <c r="E187">
        <f t="shared" si="12"/>
        <v>12.457457607887786</v>
      </c>
      <c r="F187">
        <f t="shared" si="12"/>
        <v>18.954210168397452</v>
      </c>
    </row>
    <row r="188" spans="1:6" x14ac:dyDescent="0.25">
      <c r="A188" t="s">
        <v>3010</v>
      </c>
      <c r="B188">
        <v>3</v>
      </c>
      <c r="C188">
        <f t="shared" si="9"/>
        <v>2.7123287671232879</v>
      </c>
      <c r="D188">
        <f t="shared" si="12"/>
        <v>9.2090813276329531</v>
      </c>
      <c r="E188">
        <f t="shared" si="12"/>
        <v>12.457457607887786</v>
      </c>
      <c r="F188">
        <f t="shared" si="12"/>
        <v>18.954210168397452</v>
      </c>
    </row>
    <row r="189" spans="1:6" x14ac:dyDescent="0.25">
      <c r="A189" t="s">
        <v>3009</v>
      </c>
      <c r="B189">
        <v>3</v>
      </c>
      <c r="C189">
        <f t="shared" si="9"/>
        <v>2.7123287671232879</v>
      </c>
      <c r="D189">
        <f t="shared" si="12"/>
        <v>9.2090813276329531</v>
      </c>
      <c r="E189">
        <f t="shared" si="12"/>
        <v>12.457457607887786</v>
      </c>
      <c r="F189">
        <f t="shared" si="12"/>
        <v>18.954210168397452</v>
      </c>
    </row>
    <row r="190" spans="1:6" x14ac:dyDescent="0.25">
      <c r="A190" t="s">
        <v>3008</v>
      </c>
      <c r="B190">
        <v>2</v>
      </c>
      <c r="C190">
        <f t="shared" si="9"/>
        <v>2.7123287671232879</v>
      </c>
      <c r="D190">
        <f t="shared" si="12"/>
        <v>9.2090813276329531</v>
      </c>
      <c r="E190">
        <f t="shared" si="12"/>
        <v>12.457457607887786</v>
      </c>
      <c r="F190">
        <f t="shared" si="12"/>
        <v>18.954210168397452</v>
      </c>
    </row>
    <row r="191" spans="1:6" x14ac:dyDescent="0.25">
      <c r="A191" t="s">
        <v>3007</v>
      </c>
      <c r="B191">
        <v>1</v>
      </c>
      <c r="C191">
        <f t="shared" si="9"/>
        <v>2.7123287671232879</v>
      </c>
      <c r="D191">
        <f t="shared" si="12"/>
        <v>9.2090813276329531</v>
      </c>
      <c r="E191">
        <f t="shared" si="12"/>
        <v>12.457457607887786</v>
      </c>
      <c r="F191">
        <f t="shared" si="12"/>
        <v>18.954210168397452</v>
      </c>
    </row>
    <row r="192" spans="1:6" x14ac:dyDescent="0.25">
      <c r="A192" t="s">
        <v>3006</v>
      </c>
      <c r="B192">
        <v>8</v>
      </c>
      <c r="C192">
        <f t="shared" si="9"/>
        <v>2.7123287671232879</v>
      </c>
      <c r="D192">
        <f t="shared" si="12"/>
        <v>9.2090813276329531</v>
      </c>
      <c r="E192">
        <f t="shared" si="12"/>
        <v>12.457457607887786</v>
      </c>
      <c r="F192">
        <f t="shared" si="12"/>
        <v>18.954210168397452</v>
      </c>
    </row>
    <row r="193" spans="1:6" x14ac:dyDescent="0.25">
      <c r="A193" t="s">
        <v>3005</v>
      </c>
      <c r="B193">
        <v>4</v>
      </c>
      <c r="C193">
        <f t="shared" si="9"/>
        <v>2.7123287671232879</v>
      </c>
      <c r="D193">
        <f t="shared" si="12"/>
        <v>9.2090813276329531</v>
      </c>
      <c r="E193">
        <f t="shared" si="12"/>
        <v>12.457457607887786</v>
      </c>
      <c r="F193">
        <f t="shared" si="12"/>
        <v>18.954210168397452</v>
      </c>
    </row>
    <row r="194" spans="1:6" x14ac:dyDescent="0.25">
      <c r="A194" t="s">
        <v>3004</v>
      </c>
      <c r="B194">
        <v>2</v>
      </c>
      <c r="C194">
        <f t="shared" si="9"/>
        <v>2.7123287671232879</v>
      </c>
      <c r="D194">
        <f t="shared" si="12"/>
        <v>9.2090813276329531</v>
      </c>
      <c r="E194">
        <f t="shared" si="12"/>
        <v>12.457457607887786</v>
      </c>
      <c r="F194">
        <f t="shared" si="12"/>
        <v>18.954210168397452</v>
      </c>
    </row>
    <row r="195" spans="1:6" x14ac:dyDescent="0.25">
      <c r="A195" t="s">
        <v>3003</v>
      </c>
      <c r="B195">
        <v>1</v>
      </c>
      <c r="C195">
        <f t="shared" ref="C195:C221" si="13">$K$3</f>
        <v>2.7123287671232879</v>
      </c>
      <c r="D195">
        <f t="shared" si="12"/>
        <v>9.2090813276329531</v>
      </c>
      <c r="E195">
        <f t="shared" si="12"/>
        <v>12.457457607887786</v>
      </c>
      <c r="F195">
        <f t="shared" si="12"/>
        <v>18.954210168397452</v>
      </c>
    </row>
    <row r="196" spans="1:6" x14ac:dyDescent="0.25">
      <c r="A196" t="s">
        <v>3002</v>
      </c>
      <c r="B196">
        <v>3</v>
      </c>
      <c r="C196">
        <f t="shared" si="13"/>
        <v>2.7123287671232879</v>
      </c>
      <c r="D196">
        <f t="shared" si="12"/>
        <v>9.2090813276329531</v>
      </c>
      <c r="E196">
        <f t="shared" si="12"/>
        <v>12.457457607887786</v>
      </c>
      <c r="F196">
        <f t="shared" si="12"/>
        <v>18.954210168397452</v>
      </c>
    </row>
    <row r="197" spans="1:6" x14ac:dyDescent="0.25">
      <c r="A197" t="s">
        <v>3001</v>
      </c>
      <c r="B197">
        <v>3</v>
      </c>
      <c r="C197">
        <f t="shared" si="13"/>
        <v>2.7123287671232879</v>
      </c>
      <c r="D197">
        <f t="shared" si="12"/>
        <v>9.2090813276329531</v>
      </c>
      <c r="E197">
        <f t="shared" si="12"/>
        <v>12.457457607887786</v>
      </c>
      <c r="F197">
        <f t="shared" si="12"/>
        <v>18.954210168397452</v>
      </c>
    </row>
    <row r="198" spans="1:6" x14ac:dyDescent="0.25">
      <c r="A198" t="s">
        <v>3000</v>
      </c>
      <c r="B198">
        <v>2</v>
      </c>
      <c r="C198">
        <f t="shared" si="13"/>
        <v>2.7123287671232879</v>
      </c>
      <c r="D198">
        <f t="shared" si="12"/>
        <v>9.2090813276329531</v>
      </c>
      <c r="E198">
        <f t="shared" si="12"/>
        <v>12.457457607887786</v>
      </c>
      <c r="F198">
        <f t="shared" si="12"/>
        <v>18.954210168397452</v>
      </c>
    </row>
    <row r="199" spans="1:6" x14ac:dyDescent="0.25">
      <c r="A199" t="s">
        <v>2999</v>
      </c>
      <c r="B199">
        <v>2</v>
      </c>
      <c r="C199">
        <f t="shared" si="13"/>
        <v>2.7123287671232879</v>
      </c>
      <c r="D199">
        <f t="shared" si="12"/>
        <v>9.2090813276329531</v>
      </c>
      <c r="E199">
        <f t="shared" si="12"/>
        <v>12.457457607887786</v>
      </c>
      <c r="F199">
        <f t="shared" si="12"/>
        <v>18.954210168397452</v>
      </c>
    </row>
    <row r="200" spans="1:6" x14ac:dyDescent="0.25">
      <c r="A200" t="s">
        <v>2998</v>
      </c>
      <c r="B200">
        <v>4</v>
      </c>
      <c r="C200">
        <f t="shared" si="13"/>
        <v>2.7123287671232879</v>
      </c>
      <c r="D200">
        <f t="shared" si="12"/>
        <v>9.2090813276329531</v>
      </c>
      <c r="E200">
        <f t="shared" si="12"/>
        <v>12.457457607887786</v>
      </c>
      <c r="F200">
        <f t="shared" si="12"/>
        <v>18.954210168397452</v>
      </c>
    </row>
    <row r="201" spans="1:6" x14ac:dyDescent="0.25">
      <c r="A201" t="s">
        <v>2997</v>
      </c>
      <c r="B201">
        <v>2</v>
      </c>
      <c r="C201">
        <f t="shared" si="13"/>
        <v>2.7123287671232879</v>
      </c>
      <c r="D201">
        <f t="shared" si="12"/>
        <v>9.2090813276329531</v>
      </c>
      <c r="E201">
        <f t="shared" si="12"/>
        <v>12.457457607887786</v>
      </c>
      <c r="F201">
        <f t="shared" si="12"/>
        <v>18.954210168397452</v>
      </c>
    </row>
    <row r="202" spans="1:6" x14ac:dyDescent="0.25">
      <c r="A202" t="s">
        <v>2996</v>
      </c>
      <c r="B202">
        <v>1</v>
      </c>
      <c r="C202">
        <f t="shared" si="13"/>
        <v>2.7123287671232879</v>
      </c>
      <c r="D202">
        <f t="shared" si="12"/>
        <v>9.2090813276329531</v>
      </c>
      <c r="E202">
        <f t="shared" si="12"/>
        <v>12.457457607887786</v>
      </c>
      <c r="F202">
        <f t="shared" si="12"/>
        <v>18.954210168397452</v>
      </c>
    </row>
    <row r="203" spans="1:6" x14ac:dyDescent="0.25">
      <c r="A203" t="s">
        <v>2995</v>
      </c>
      <c r="B203">
        <v>13</v>
      </c>
      <c r="C203">
        <f t="shared" si="13"/>
        <v>2.7123287671232879</v>
      </c>
      <c r="D203">
        <f t="shared" ref="D203:F221" si="14">$K$3+D$1*$K$4</f>
        <v>9.2090813276329531</v>
      </c>
      <c r="E203">
        <f t="shared" si="14"/>
        <v>12.457457607887786</v>
      </c>
      <c r="F203">
        <f t="shared" si="14"/>
        <v>18.954210168397452</v>
      </c>
    </row>
    <row r="204" spans="1:6" x14ac:dyDescent="0.25">
      <c r="A204" t="s">
        <v>2994</v>
      </c>
      <c r="B204">
        <v>14</v>
      </c>
      <c r="C204">
        <f t="shared" si="13"/>
        <v>2.7123287671232879</v>
      </c>
      <c r="D204">
        <f t="shared" si="14"/>
        <v>9.2090813276329531</v>
      </c>
      <c r="E204">
        <f t="shared" si="14"/>
        <v>12.457457607887786</v>
      </c>
      <c r="F204">
        <f t="shared" si="14"/>
        <v>18.954210168397452</v>
      </c>
    </row>
    <row r="205" spans="1:6" x14ac:dyDescent="0.25">
      <c r="A205" t="s">
        <v>2993</v>
      </c>
      <c r="B205">
        <v>5</v>
      </c>
      <c r="C205">
        <f t="shared" si="13"/>
        <v>2.7123287671232879</v>
      </c>
      <c r="D205">
        <f t="shared" si="14"/>
        <v>9.2090813276329531</v>
      </c>
      <c r="E205">
        <f t="shared" si="14"/>
        <v>12.457457607887786</v>
      </c>
      <c r="F205">
        <f t="shared" si="14"/>
        <v>18.954210168397452</v>
      </c>
    </row>
    <row r="206" spans="1:6" x14ac:dyDescent="0.25">
      <c r="A206" t="s">
        <v>2992</v>
      </c>
      <c r="B206">
        <v>2</v>
      </c>
      <c r="C206">
        <f t="shared" si="13"/>
        <v>2.7123287671232879</v>
      </c>
      <c r="D206">
        <f t="shared" si="14"/>
        <v>9.2090813276329531</v>
      </c>
      <c r="E206">
        <f t="shared" si="14"/>
        <v>12.457457607887786</v>
      </c>
      <c r="F206">
        <f t="shared" si="14"/>
        <v>18.954210168397452</v>
      </c>
    </row>
    <row r="207" spans="1:6" x14ac:dyDescent="0.25">
      <c r="A207" t="s">
        <v>2991</v>
      </c>
      <c r="B207">
        <v>11</v>
      </c>
      <c r="C207">
        <f t="shared" si="13"/>
        <v>2.7123287671232879</v>
      </c>
      <c r="D207">
        <f t="shared" si="14"/>
        <v>9.2090813276329531</v>
      </c>
      <c r="E207">
        <f t="shared" si="14"/>
        <v>12.457457607887786</v>
      </c>
      <c r="F207">
        <f t="shared" si="14"/>
        <v>18.954210168397452</v>
      </c>
    </row>
    <row r="208" spans="1:6" x14ac:dyDescent="0.25">
      <c r="A208" t="s">
        <v>2990</v>
      </c>
      <c r="B208">
        <v>3</v>
      </c>
      <c r="C208">
        <f t="shared" si="13"/>
        <v>2.7123287671232879</v>
      </c>
      <c r="D208">
        <f t="shared" si="14"/>
        <v>9.2090813276329531</v>
      </c>
      <c r="E208">
        <f t="shared" si="14"/>
        <v>12.457457607887786</v>
      </c>
      <c r="F208">
        <f t="shared" si="14"/>
        <v>18.954210168397452</v>
      </c>
    </row>
    <row r="209" spans="1:6" x14ac:dyDescent="0.25">
      <c r="A209" t="s">
        <v>2989</v>
      </c>
      <c r="B209">
        <v>3</v>
      </c>
      <c r="C209">
        <f t="shared" si="13"/>
        <v>2.7123287671232879</v>
      </c>
      <c r="D209">
        <f t="shared" si="14"/>
        <v>9.2090813276329531</v>
      </c>
      <c r="E209">
        <f t="shared" si="14"/>
        <v>12.457457607887786</v>
      </c>
      <c r="F209">
        <f t="shared" si="14"/>
        <v>18.954210168397452</v>
      </c>
    </row>
    <row r="210" spans="1:6" x14ac:dyDescent="0.25">
      <c r="A210" t="s">
        <v>2988</v>
      </c>
      <c r="B210">
        <v>16</v>
      </c>
      <c r="C210">
        <f t="shared" si="13"/>
        <v>2.7123287671232879</v>
      </c>
      <c r="D210">
        <f t="shared" si="14"/>
        <v>9.2090813276329531</v>
      </c>
      <c r="E210">
        <f t="shared" si="14"/>
        <v>12.457457607887786</v>
      </c>
      <c r="F210">
        <f t="shared" si="14"/>
        <v>18.954210168397452</v>
      </c>
    </row>
    <row r="211" spans="1:6" x14ac:dyDescent="0.25">
      <c r="A211" t="s">
        <v>2987</v>
      </c>
      <c r="B211">
        <v>9</v>
      </c>
      <c r="C211">
        <f t="shared" si="13"/>
        <v>2.7123287671232879</v>
      </c>
      <c r="D211">
        <f t="shared" si="14"/>
        <v>9.2090813276329531</v>
      </c>
      <c r="E211">
        <f t="shared" si="14"/>
        <v>12.457457607887786</v>
      </c>
      <c r="F211">
        <f t="shared" si="14"/>
        <v>18.954210168397452</v>
      </c>
    </row>
    <row r="212" spans="1:6" x14ac:dyDescent="0.25">
      <c r="A212" t="s">
        <v>2986</v>
      </c>
      <c r="B212">
        <v>6</v>
      </c>
      <c r="C212">
        <f t="shared" si="13"/>
        <v>2.7123287671232879</v>
      </c>
      <c r="D212">
        <f t="shared" si="14"/>
        <v>9.2090813276329531</v>
      </c>
      <c r="E212">
        <f t="shared" si="14"/>
        <v>12.457457607887786</v>
      </c>
      <c r="F212">
        <f t="shared" si="14"/>
        <v>18.954210168397452</v>
      </c>
    </row>
    <row r="213" spans="1:6" x14ac:dyDescent="0.25">
      <c r="A213" t="s">
        <v>2985</v>
      </c>
      <c r="B213">
        <v>2</v>
      </c>
      <c r="C213">
        <f t="shared" si="13"/>
        <v>2.7123287671232879</v>
      </c>
      <c r="D213">
        <f t="shared" si="14"/>
        <v>9.2090813276329531</v>
      </c>
      <c r="E213">
        <f t="shared" si="14"/>
        <v>12.457457607887786</v>
      </c>
      <c r="F213">
        <f t="shared" si="14"/>
        <v>18.954210168397452</v>
      </c>
    </row>
    <row r="214" spans="1:6" x14ac:dyDescent="0.25">
      <c r="A214" t="s">
        <v>2984</v>
      </c>
      <c r="B214">
        <v>8</v>
      </c>
      <c r="C214">
        <f t="shared" si="13"/>
        <v>2.7123287671232879</v>
      </c>
      <c r="D214">
        <f t="shared" si="14"/>
        <v>9.2090813276329531</v>
      </c>
      <c r="E214">
        <f t="shared" si="14"/>
        <v>12.457457607887786</v>
      </c>
      <c r="F214">
        <f t="shared" si="14"/>
        <v>18.954210168397452</v>
      </c>
    </row>
    <row r="215" spans="1:6" x14ac:dyDescent="0.25">
      <c r="A215" t="s">
        <v>2983</v>
      </c>
      <c r="B215">
        <v>3</v>
      </c>
      <c r="C215">
        <f t="shared" si="13"/>
        <v>2.7123287671232879</v>
      </c>
      <c r="D215">
        <f t="shared" si="14"/>
        <v>9.2090813276329531</v>
      </c>
      <c r="E215">
        <f t="shared" si="14"/>
        <v>12.457457607887786</v>
      </c>
      <c r="F215">
        <f t="shared" si="14"/>
        <v>18.954210168397452</v>
      </c>
    </row>
    <row r="216" spans="1:6" x14ac:dyDescent="0.25">
      <c r="A216" t="s">
        <v>2982</v>
      </c>
      <c r="B216">
        <v>8</v>
      </c>
      <c r="C216">
        <f t="shared" si="13"/>
        <v>2.7123287671232879</v>
      </c>
      <c r="D216">
        <f t="shared" si="14"/>
        <v>9.2090813276329531</v>
      </c>
      <c r="E216">
        <f t="shared" si="14"/>
        <v>12.457457607887786</v>
      </c>
      <c r="F216">
        <f t="shared" si="14"/>
        <v>18.954210168397452</v>
      </c>
    </row>
    <row r="217" spans="1:6" x14ac:dyDescent="0.25">
      <c r="A217" t="s">
        <v>2981</v>
      </c>
      <c r="B217">
        <v>7</v>
      </c>
      <c r="C217">
        <f t="shared" si="13"/>
        <v>2.7123287671232879</v>
      </c>
      <c r="D217">
        <f t="shared" si="14"/>
        <v>9.2090813276329531</v>
      </c>
      <c r="E217">
        <f t="shared" si="14"/>
        <v>12.457457607887786</v>
      </c>
      <c r="F217">
        <f t="shared" si="14"/>
        <v>18.954210168397452</v>
      </c>
    </row>
    <row r="218" spans="1:6" x14ac:dyDescent="0.25">
      <c r="A218" t="s">
        <v>2980</v>
      </c>
      <c r="B218">
        <v>1</v>
      </c>
      <c r="C218">
        <f t="shared" si="13"/>
        <v>2.7123287671232879</v>
      </c>
      <c r="D218">
        <f t="shared" si="14"/>
        <v>9.2090813276329531</v>
      </c>
      <c r="E218">
        <f t="shared" si="14"/>
        <v>12.457457607887786</v>
      </c>
      <c r="F218">
        <f t="shared" si="14"/>
        <v>18.954210168397452</v>
      </c>
    </row>
    <row r="219" spans="1:6" x14ac:dyDescent="0.25">
      <c r="A219" t="s">
        <v>2979</v>
      </c>
      <c r="B219">
        <v>2</v>
      </c>
      <c r="C219">
        <f t="shared" si="13"/>
        <v>2.7123287671232879</v>
      </c>
      <c r="D219">
        <f t="shared" si="14"/>
        <v>9.2090813276329531</v>
      </c>
      <c r="E219">
        <f t="shared" si="14"/>
        <v>12.457457607887786</v>
      </c>
      <c r="F219">
        <f t="shared" si="14"/>
        <v>18.954210168397452</v>
      </c>
    </row>
    <row r="220" spans="1:6" x14ac:dyDescent="0.25">
      <c r="A220" t="s">
        <v>2978</v>
      </c>
      <c r="B220">
        <v>2</v>
      </c>
      <c r="C220">
        <f t="shared" si="13"/>
        <v>2.7123287671232879</v>
      </c>
      <c r="D220">
        <f t="shared" si="14"/>
        <v>9.2090813276329531</v>
      </c>
      <c r="E220">
        <f t="shared" si="14"/>
        <v>12.457457607887786</v>
      </c>
      <c r="F220">
        <f t="shared" si="14"/>
        <v>18.954210168397452</v>
      </c>
    </row>
    <row r="221" spans="1:6" x14ac:dyDescent="0.25">
      <c r="A221" t="s">
        <v>2977</v>
      </c>
      <c r="B221">
        <v>1</v>
      </c>
      <c r="C221">
        <f t="shared" si="13"/>
        <v>2.7123287671232879</v>
      </c>
      <c r="D221">
        <f t="shared" si="14"/>
        <v>9.2090813276329531</v>
      </c>
      <c r="E221">
        <f t="shared" si="14"/>
        <v>12.457457607887786</v>
      </c>
      <c r="F221">
        <f t="shared" si="14"/>
        <v>18.954210168397452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2"/>
  <sheetViews>
    <sheetView topLeftCell="H1" workbookViewId="0">
      <selection activeCell="N23" sqref="N23"/>
    </sheetView>
  </sheetViews>
  <sheetFormatPr defaultRowHeight="15" x14ac:dyDescent="0.25"/>
  <cols>
    <col min="1" max="1" width="6.7109375" style="1" bestFit="1" customWidth="1"/>
    <col min="2" max="2" width="14.85546875" style="1" customWidth="1"/>
    <col min="3" max="3" width="12" style="1" customWidth="1"/>
    <col min="4" max="4" width="13.85546875" style="1" customWidth="1"/>
    <col min="5" max="6" width="12" style="1" customWidth="1"/>
    <col min="7" max="7" width="34.5703125" style="1" bestFit="1" customWidth="1"/>
    <col min="8" max="8" width="58" style="1" bestFit="1" customWidth="1"/>
    <col min="9" max="16384" width="9.140625" style="1"/>
  </cols>
  <sheetData>
    <row r="1" spans="1:14" x14ac:dyDescent="0.25">
      <c r="B1" s="1" t="s">
        <v>2002</v>
      </c>
      <c r="C1" s="13">
        <v>20</v>
      </c>
      <c r="D1" s="17" t="str">
        <f>COUNTIF(Table1[Modified McCabe CC],"&gt;"&amp;C1)&amp;" out of "&amp;COUNTA(Table1[Filename])</f>
        <v>5 out of 964</v>
      </c>
      <c r="E1" s="14">
        <f>COUNTIF(Table1[Modified McCabe CC],"&gt;"&amp;C1)/COUNTA(Table1[Filename])</f>
        <v>5.1867219917012446E-3</v>
      </c>
    </row>
    <row r="2" spans="1:14" x14ac:dyDescent="0.25">
      <c r="B2" s="1" t="s">
        <v>2003</v>
      </c>
      <c r="C2" s="13">
        <v>150</v>
      </c>
      <c r="D2" s="17" t="str">
        <f>COUNTIF(Table1[Num.Of Lines per fuinction],"&gt;"&amp;C2)&amp;" out of "&amp;COUNTA(Table1[Filename])</f>
        <v>2 out of 964</v>
      </c>
      <c r="E2" s="14">
        <f>COUNTIF(Table1[Num.Of Lines per fuinction],"&gt;"&amp;C2)/COUNTA(Table1[Filename])</f>
        <v>2.0746887966804979E-3</v>
      </c>
    </row>
    <row r="7" spans="1:14" ht="45.75" thickBot="1" x14ac:dyDescent="0.3">
      <c r="A7" s="2" t="s">
        <v>1989</v>
      </c>
      <c r="B7" s="2" t="s">
        <v>1982</v>
      </c>
      <c r="C7" s="2" t="s">
        <v>1983</v>
      </c>
      <c r="D7" s="2" t="s">
        <v>1984</v>
      </c>
      <c r="E7" s="2" t="s">
        <v>1985</v>
      </c>
      <c r="F7" s="2" t="s">
        <v>1986</v>
      </c>
      <c r="G7" s="3" t="s">
        <v>1988</v>
      </c>
      <c r="H7" s="3" t="s">
        <v>1987</v>
      </c>
    </row>
    <row r="8" spans="1:14" x14ac:dyDescent="0.25">
      <c r="A8" s="1">
        <v>904</v>
      </c>
      <c r="B8" s="11">
        <v>30</v>
      </c>
      <c r="C8" s="1">
        <v>30</v>
      </c>
      <c r="D8" s="1">
        <v>139</v>
      </c>
      <c r="E8" s="1">
        <v>387</v>
      </c>
      <c r="F8" s="12">
        <v>249</v>
      </c>
      <c r="G8" s="12" t="s">
        <v>1638</v>
      </c>
      <c r="H8" s="11" t="s">
        <v>1639</v>
      </c>
      <c r="J8" s="1" t="s">
        <v>1990</v>
      </c>
      <c r="L8" s="7" t="s">
        <v>1991</v>
      </c>
      <c r="M8" s="7" t="s">
        <v>1993</v>
      </c>
      <c r="N8" s="7" t="s">
        <v>1994</v>
      </c>
    </row>
    <row r="9" spans="1:14" x14ac:dyDescent="0.25">
      <c r="A9" s="1">
        <v>687</v>
      </c>
      <c r="B9" s="11">
        <v>27</v>
      </c>
      <c r="C9" s="1">
        <v>27</v>
      </c>
      <c r="D9" s="1">
        <v>133</v>
      </c>
      <c r="E9" s="1">
        <v>507</v>
      </c>
      <c r="F9" s="12">
        <v>197</v>
      </c>
      <c r="G9" s="12" t="s">
        <v>1245</v>
      </c>
      <c r="H9" s="11" t="s">
        <v>1246</v>
      </c>
      <c r="J9" s="1">
        <v>2</v>
      </c>
      <c r="L9" s="4">
        <v>2</v>
      </c>
      <c r="M9" s="5">
        <v>769</v>
      </c>
      <c r="N9" s="9">
        <v>0.7977178423236515</v>
      </c>
    </row>
    <row r="10" spans="1:14" x14ac:dyDescent="0.25">
      <c r="A10" s="1">
        <v>70</v>
      </c>
      <c r="B10" s="1">
        <v>12</v>
      </c>
      <c r="C10" s="1">
        <v>12</v>
      </c>
      <c r="D10" s="1">
        <v>101</v>
      </c>
      <c r="E10" s="1">
        <v>99</v>
      </c>
      <c r="F10" s="1">
        <v>145</v>
      </c>
      <c r="G10" s="1" t="s">
        <v>251</v>
      </c>
      <c r="H10" s="1" t="s">
        <v>30</v>
      </c>
      <c r="J10" s="1">
        <f>J9+2</f>
        <v>4</v>
      </c>
      <c r="L10" s="4">
        <v>4</v>
      </c>
      <c r="M10" s="5">
        <v>111</v>
      </c>
      <c r="N10" s="9">
        <v>0.91286307053941906</v>
      </c>
    </row>
    <row r="11" spans="1:14" x14ac:dyDescent="0.25">
      <c r="A11" s="1">
        <v>807</v>
      </c>
      <c r="B11" s="1">
        <v>12</v>
      </c>
      <c r="C11" s="1">
        <v>12</v>
      </c>
      <c r="D11" s="1">
        <v>62</v>
      </c>
      <c r="E11" s="1">
        <v>545</v>
      </c>
      <c r="F11" s="1">
        <v>138</v>
      </c>
      <c r="G11" s="1" t="s">
        <v>1464</v>
      </c>
      <c r="H11" s="1" t="s">
        <v>1465</v>
      </c>
      <c r="J11" s="1">
        <f t="shared" ref="J11:J28" si="0">J10+2</f>
        <v>6</v>
      </c>
      <c r="L11" s="4">
        <v>6</v>
      </c>
      <c r="M11" s="5">
        <v>30</v>
      </c>
      <c r="N11" s="9">
        <v>0.94398340248962653</v>
      </c>
    </row>
    <row r="12" spans="1:14" x14ac:dyDescent="0.25">
      <c r="A12" s="1">
        <v>790</v>
      </c>
      <c r="B12" s="1">
        <v>9</v>
      </c>
      <c r="C12" s="1">
        <v>9</v>
      </c>
      <c r="D12" s="1">
        <v>60</v>
      </c>
      <c r="E12" s="1">
        <v>162</v>
      </c>
      <c r="F12" s="1">
        <v>126</v>
      </c>
      <c r="G12" s="1" t="s">
        <v>1431</v>
      </c>
      <c r="H12" s="1" t="s">
        <v>1432</v>
      </c>
      <c r="J12" s="1">
        <f t="shared" si="0"/>
        <v>8</v>
      </c>
      <c r="L12" s="4">
        <v>8</v>
      </c>
      <c r="M12" s="5">
        <v>18</v>
      </c>
      <c r="N12" s="9">
        <v>0.96265560165975106</v>
      </c>
    </row>
    <row r="13" spans="1:14" x14ac:dyDescent="0.25">
      <c r="A13" s="1">
        <v>803</v>
      </c>
      <c r="B13" s="1">
        <v>7</v>
      </c>
      <c r="C13" s="1">
        <v>7</v>
      </c>
      <c r="D13" s="1">
        <v>40</v>
      </c>
      <c r="E13" s="1">
        <v>272</v>
      </c>
      <c r="F13" s="1">
        <v>121</v>
      </c>
      <c r="G13" s="1" t="s">
        <v>1456</v>
      </c>
      <c r="H13" s="1" t="s">
        <v>1457</v>
      </c>
      <c r="J13" s="1">
        <f t="shared" si="0"/>
        <v>10</v>
      </c>
      <c r="L13" s="4">
        <v>10</v>
      </c>
      <c r="M13" s="5">
        <v>16</v>
      </c>
      <c r="N13" s="9">
        <v>0.97925311203319498</v>
      </c>
    </row>
    <row r="14" spans="1:14" x14ac:dyDescent="0.25">
      <c r="A14" s="1">
        <v>258</v>
      </c>
      <c r="B14" s="1">
        <v>1</v>
      </c>
      <c r="C14" s="1">
        <v>1</v>
      </c>
      <c r="D14" s="1">
        <v>66</v>
      </c>
      <c r="E14" s="1">
        <v>420</v>
      </c>
      <c r="F14" s="1">
        <v>109</v>
      </c>
      <c r="G14" s="1" t="s">
        <v>505</v>
      </c>
      <c r="H14" s="1" t="s">
        <v>110</v>
      </c>
      <c r="J14" s="1">
        <f t="shared" si="0"/>
        <v>12</v>
      </c>
      <c r="L14" s="4">
        <v>12</v>
      </c>
      <c r="M14" s="5">
        <v>9</v>
      </c>
      <c r="N14" s="9">
        <v>0.9885892116182573</v>
      </c>
    </row>
    <row r="15" spans="1:14" x14ac:dyDescent="0.25">
      <c r="A15" s="1">
        <v>623</v>
      </c>
      <c r="B15" s="1">
        <v>10</v>
      </c>
      <c r="C15" s="1">
        <v>19</v>
      </c>
      <c r="D15" s="1">
        <v>52</v>
      </c>
      <c r="E15" s="1">
        <v>154</v>
      </c>
      <c r="F15" s="1">
        <v>108</v>
      </c>
      <c r="G15" s="1" t="s">
        <v>1123</v>
      </c>
      <c r="H15" s="1" t="s">
        <v>1124</v>
      </c>
      <c r="J15" s="1">
        <f t="shared" si="0"/>
        <v>14</v>
      </c>
      <c r="L15" s="4">
        <v>14</v>
      </c>
      <c r="M15" s="5">
        <v>2</v>
      </c>
      <c r="N15" s="9">
        <v>0.99066390041493779</v>
      </c>
    </row>
    <row r="16" spans="1:14" x14ac:dyDescent="0.25">
      <c r="A16" s="1">
        <v>468</v>
      </c>
      <c r="B16" s="11">
        <v>25</v>
      </c>
      <c r="C16" s="1">
        <v>36</v>
      </c>
      <c r="D16" s="1">
        <v>58</v>
      </c>
      <c r="E16" s="1">
        <v>92</v>
      </c>
      <c r="F16" s="1">
        <v>102</v>
      </c>
      <c r="G16" s="1" t="s">
        <v>841</v>
      </c>
      <c r="H16" s="11" t="s">
        <v>842</v>
      </c>
      <c r="J16" s="1">
        <f t="shared" si="0"/>
        <v>16</v>
      </c>
      <c r="L16" s="4">
        <v>16</v>
      </c>
      <c r="M16" s="5">
        <v>1</v>
      </c>
      <c r="N16" s="9">
        <v>0.99170124481327804</v>
      </c>
    </row>
    <row r="17" spans="1:14" x14ac:dyDescent="0.25">
      <c r="A17" s="1">
        <v>290</v>
      </c>
      <c r="B17" s="1">
        <v>12</v>
      </c>
      <c r="C17" s="1">
        <v>12</v>
      </c>
      <c r="D17" s="1">
        <v>77</v>
      </c>
      <c r="E17" s="1">
        <v>1205</v>
      </c>
      <c r="F17" s="1">
        <v>102</v>
      </c>
      <c r="G17" s="1" t="s">
        <v>541</v>
      </c>
      <c r="H17" s="1" t="s">
        <v>542</v>
      </c>
      <c r="J17" s="1">
        <f t="shared" si="0"/>
        <v>18</v>
      </c>
      <c r="L17" s="4">
        <v>18</v>
      </c>
      <c r="M17" s="5">
        <v>2</v>
      </c>
      <c r="N17" s="9">
        <v>0.99377593360995853</v>
      </c>
    </row>
    <row r="18" spans="1:14" x14ac:dyDescent="0.25">
      <c r="A18" s="1">
        <v>822</v>
      </c>
      <c r="B18" s="1">
        <v>9</v>
      </c>
      <c r="C18" s="1">
        <v>15</v>
      </c>
      <c r="D18" s="1">
        <v>56</v>
      </c>
      <c r="E18" s="1">
        <v>128</v>
      </c>
      <c r="F18" s="1">
        <v>96</v>
      </c>
      <c r="G18" s="1" t="s">
        <v>1492</v>
      </c>
      <c r="H18" s="1" t="s">
        <v>1493</v>
      </c>
      <c r="J18" s="1">
        <f t="shared" si="0"/>
        <v>20</v>
      </c>
      <c r="L18" s="4">
        <v>20</v>
      </c>
      <c r="M18" s="5">
        <v>1</v>
      </c>
      <c r="N18" s="9">
        <v>0.99481327800829877</v>
      </c>
    </row>
    <row r="19" spans="1:14" x14ac:dyDescent="0.25">
      <c r="A19" s="1">
        <v>806</v>
      </c>
      <c r="B19" s="1">
        <v>14</v>
      </c>
      <c r="C19" s="1">
        <v>14</v>
      </c>
      <c r="D19" s="1">
        <v>53</v>
      </c>
      <c r="E19" s="1">
        <v>445</v>
      </c>
      <c r="F19" s="1">
        <v>95</v>
      </c>
      <c r="G19" s="1" t="s">
        <v>1462</v>
      </c>
      <c r="H19" s="1" t="s">
        <v>1463</v>
      </c>
      <c r="J19" s="1">
        <f t="shared" si="0"/>
        <v>22</v>
      </c>
      <c r="L19" s="4">
        <v>22</v>
      </c>
      <c r="M19" s="5">
        <v>1</v>
      </c>
      <c r="N19" s="9">
        <v>0.99585062240663902</v>
      </c>
    </row>
    <row r="20" spans="1:14" x14ac:dyDescent="0.25">
      <c r="A20" s="1">
        <v>287</v>
      </c>
      <c r="B20" s="1">
        <v>7</v>
      </c>
      <c r="C20" s="1">
        <v>7</v>
      </c>
      <c r="D20" s="1">
        <v>65</v>
      </c>
      <c r="E20" s="1">
        <v>1060</v>
      </c>
      <c r="F20" s="1">
        <v>92</v>
      </c>
      <c r="G20" s="1" t="s">
        <v>537</v>
      </c>
      <c r="H20" s="1" t="s">
        <v>139</v>
      </c>
      <c r="J20" s="1">
        <f t="shared" si="0"/>
        <v>24</v>
      </c>
      <c r="L20" s="4">
        <v>24</v>
      </c>
      <c r="M20" s="5">
        <v>0</v>
      </c>
      <c r="N20" s="9">
        <v>0.99585062240663902</v>
      </c>
    </row>
    <row r="21" spans="1:14" x14ac:dyDescent="0.25">
      <c r="A21" s="1">
        <v>778</v>
      </c>
      <c r="B21" s="1">
        <v>15</v>
      </c>
      <c r="C21" s="1">
        <v>15</v>
      </c>
      <c r="D21" s="1">
        <v>51</v>
      </c>
      <c r="E21" s="1">
        <v>105</v>
      </c>
      <c r="F21" s="1">
        <v>88</v>
      </c>
      <c r="G21" s="1" t="s">
        <v>1411</v>
      </c>
      <c r="H21" s="1" t="s">
        <v>1412</v>
      </c>
      <c r="J21" s="1">
        <f t="shared" si="0"/>
        <v>26</v>
      </c>
      <c r="L21" s="4">
        <v>26</v>
      </c>
      <c r="M21" s="5">
        <v>2</v>
      </c>
      <c r="N21" s="9">
        <v>0.99792531120331951</v>
      </c>
    </row>
    <row r="22" spans="1:14" x14ac:dyDescent="0.25">
      <c r="A22" s="1">
        <v>247</v>
      </c>
      <c r="B22" s="1">
        <v>5</v>
      </c>
      <c r="C22" s="1">
        <v>5</v>
      </c>
      <c r="D22" s="1">
        <v>48</v>
      </c>
      <c r="E22" s="1">
        <v>145</v>
      </c>
      <c r="F22" s="1">
        <v>85</v>
      </c>
      <c r="G22" s="1" t="s">
        <v>494</v>
      </c>
      <c r="H22" s="1" t="s">
        <v>100</v>
      </c>
      <c r="J22" s="1">
        <f t="shared" si="0"/>
        <v>28</v>
      </c>
      <c r="L22" s="4">
        <v>28</v>
      </c>
      <c r="M22" s="5">
        <v>1</v>
      </c>
      <c r="N22" s="9">
        <v>0.99896265560165975</v>
      </c>
    </row>
    <row r="23" spans="1:14" x14ac:dyDescent="0.25">
      <c r="A23" s="1">
        <v>930</v>
      </c>
      <c r="B23" s="1">
        <v>5</v>
      </c>
      <c r="C23" s="1">
        <v>5</v>
      </c>
      <c r="D23" s="1">
        <v>55</v>
      </c>
      <c r="E23" s="1">
        <v>317</v>
      </c>
      <c r="F23" s="1">
        <v>85</v>
      </c>
      <c r="G23" s="1" t="s">
        <v>1687</v>
      </c>
      <c r="H23" s="1" t="s">
        <v>1688</v>
      </c>
      <c r="J23" s="1">
        <f t="shared" si="0"/>
        <v>30</v>
      </c>
      <c r="L23" s="4">
        <v>30</v>
      </c>
      <c r="M23" s="5">
        <v>1</v>
      </c>
      <c r="N23" s="9">
        <v>1</v>
      </c>
    </row>
    <row r="24" spans="1:14" x14ac:dyDescent="0.25">
      <c r="A24" s="1">
        <v>841</v>
      </c>
      <c r="B24" s="1">
        <v>11</v>
      </c>
      <c r="C24" s="1">
        <v>12</v>
      </c>
      <c r="D24" s="1">
        <v>49</v>
      </c>
      <c r="E24" s="1">
        <v>276</v>
      </c>
      <c r="F24" s="1">
        <v>84</v>
      </c>
      <c r="G24" s="1" t="s">
        <v>1525</v>
      </c>
      <c r="H24" s="1" t="s">
        <v>1526</v>
      </c>
      <c r="J24" s="1">
        <f t="shared" si="0"/>
        <v>32</v>
      </c>
      <c r="L24" s="4">
        <v>32</v>
      </c>
      <c r="M24" s="5">
        <v>0</v>
      </c>
      <c r="N24" s="9">
        <v>1</v>
      </c>
    </row>
    <row r="25" spans="1:14" x14ac:dyDescent="0.25">
      <c r="A25" s="1">
        <v>348</v>
      </c>
      <c r="B25" s="1">
        <v>7</v>
      </c>
      <c r="C25" s="1">
        <v>16</v>
      </c>
      <c r="D25" s="1">
        <v>49</v>
      </c>
      <c r="E25" s="1">
        <v>327</v>
      </c>
      <c r="F25" s="1">
        <v>83</v>
      </c>
      <c r="G25" s="1" t="s">
        <v>621</v>
      </c>
      <c r="H25" s="1" t="s">
        <v>622</v>
      </c>
      <c r="J25" s="1">
        <f t="shared" si="0"/>
        <v>34</v>
      </c>
      <c r="L25" s="4">
        <v>34</v>
      </c>
      <c r="M25" s="5">
        <v>0</v>
      </c>
      <c r="N25" s="9">
        <v>1</v>
      </c>
    </row>
    <row r="26" spans="1:14" x14ac:dyDescent="0.25">
      <c r="A26" s="1">
        <v>312</v>
      </c>
      <c r="B26" s="1">
        <v>9</v>
      </c>
      <c r="C26" s="1">
        <v>14</v>
      </c>
      <c r="D26" s="1">
        <v>57</v>
      </c>
      <c r="E26" s="1">
        <v>1666</v>
      </c>
      <c r="F26" s="1">
        <v>82</v>
      </c>
      <c r="G26" s="1" t="s">
        <v>573</v>
      </c>
      <c r="H26" s="1" t="s">
        <v>134</v>
      </c>
      <c r="J26" s="1">
        <f t="shared" si="0"/>
        <v>36</v>
      </c>
      <c r="L26" s="4">
        <v>36</v>
      </c>
      <c r="M26" s="5">
        <v>0</v>
      </c>
      <c r="N26" s="9">
        <v>1</v>
      </c>
    </row>
    <row r="27" spans="1:14" x14ac:dyDescent="0.25">
      <c r="A27" s="1">
        <v>714</v>
      </c>
      <c r="B27" s="1">
        <v>1</v>
      </c>
      <c r="C27" s="1">
        <v>1</v>
      </c>
      <c r="D27" s="1">
        <v>43</v>
      </c>
      <c r="E27" s="1">
        <v>73</v>
      </c>
      <c r="F27" s="1">
        <v>82</v>
      </c>
      <c r="G27" s="1" t="s">
        <v>1295</v>
      </c>
      <c r="H27" s="1" t="s">
        <v>1296</v>
      </c>
      <c r="J27" s="1">
        <f t="shared" si="0"/>
        <v>38</v>
      </c>
      <c r="L27" s="4">
        <v>38</v>
      </c>
      <c r="M27" s="5">
        <v>0</v>
      </c>
      <c r="N27" s="9">
        <v>1</v>
      </c>
    </row>
    <row r="28" spans="1:14" x14ac:dyDescent="0.25">
      <c r="A28" s="1">
        <v>387</v>
      </c>
      <c r="B28" s="1">
        <v>7</v>
      </c>
      <c r="C28" s="1">
        <v>16</v>
      </c>
      <c r="D28" s="1">
        <v>49</v>
      </c>
      <c r="E28" s="1">
        <v>1268</v>
      </c>
      <c r="F28" s="1">
        <v>78</v>
      </c>
      <c r="G28" s="1" t="s">
        <v>694</v>
      </c>
      <c r="H28" s="1" t="s">
        <v>695</v>
      </c>
      <c r="J28" s="1">
        <f t="shared" si="0"/>
        <v>40</v>
      </c>
      <c r="L28" s="4">
        <v>40</v>
      </c>
      <c r="M28" s="5">
        <v>0</v>
      </c>
      <c r="N28" s="9">
        <v>1</v>
      </c>
    </row>
    <row r="29" spans="1:14" ht="15.75" thickBot="1" x14ac:dyDescent="0.3">
      <c r="A29" s="1">
        <v>313</v>
      </c>
      <c r="B29" s="1">
        <v>12</v>
      </c>
      <c r="C29" s="1">
        <v>12</v>
      </c>
      <c r="D29" s="1">
        <v>61</v>
      </c>
      <c r="E29" s="1">
        <v>1756</v>
      </c>
      <c r="F29" s="1">
        <v>76</v>
      </c>
      <c r="G29" s="1" t="s">
        <v>574</v>
      </c>
      <c r="H29" s="1" t="s">
        <v>575</v>
      </c>
      <c r="L29" s="6" t="s">
        <v>1992</v>
      </c>
      <c r="M29" s="6">
        <v>0</v>
      </c>
      <c r="N29" s="10">
        <v>1</v>
      </c>
    </row>
    <row r="30" spans="1:14" x14ac:dyDescent="0.25">
      <c r="A30" s="1">
        <v>700</v>
      </c>
      <c r="B30" s="1">
        <v>6</v>
      </c>
      <c r="C30" s="1">
        <v>6</v>
      </c>
      <c r="D30" s="1">
        <v>47</v>
      </c>
      <c r="E30" s="1">
        <v>149</v>
      </c>
      <c r="F30" s="1">
        <v>76</v>
      </c>
      <c r="G30" s="1" t="s">
        <v>1270</v>
      </c>
      <c r="H30" s="1" t="s">
        <v>1271</v>
      </c>
    </row>
    <row r="31" spans="1:14" x14ac:dyDescent="0.25">
      <c r="A31" s="1">
        <v>389</v>
      </c>
      <c r="B31" s="1">
        <v>4</v>
      </c>
      <c r="C31" s="1">
        <v>27</v>
      </c>
      <c r="D31" s="1">
        <v>46</v>
      </c>
      <c r="E31" s="1">
        <v>1357</v>
      </c>
      <c r="F31" s="1">
        <v>76</v>
      </c>
      <c r="G31" s="1" t="s">
        <v>698</v>
      </c>
      <c r="H31" s="1" t="s">
        <v>699</v>
      </c>
    </row>
    <row r="32" spans="1:14" x14ac:dyDescent="0.25">
      <c r="A32" s="1">
        <v>627</v>
      </c>
      <c r="B32" s="1">
        <v>6</v>
      </c>
      <c r="C32" s="1">
        <v>15</v>
      </c>
      <c r="D32" s="1">
        <v>34</v>
      </c>
      <c r="E32" s="1">
        <v>297</v>
      </c>
      <c r="F32" s="1">
        <v>72</v>
      </c>
      <c r="G32" s="1" t="s">
        <v>1130</v>
      </c>
      <c r="H32" s="1" t="s">
        <v>1131</v>
      </c>
    </row>
    <row r="33" spans="1:14" x14ac:dyDescent="0.25">
      <c r="A33" s="1">
        <v>350</v>
      </c>
      <c r="B33" s="1">
        <v>3</v>
      </c>
      <c r="C33" s="1">
        <v>25</v>
      </c>
      <c r="D33" s="1">
        <v>42</v>
      </c>
      <c r="E33" s="1">
        <v>421</v>
      </c>
      <c r="F33" s="1">
        <v>70</v>
      </c>
      <c r="G33" s="1" t="s">
        <v>625</v>
      </c>
      <c r="H33" s="1" t="s">
        <v>626</v>
      </c>
    </row>
    <row r="34" spans="1:14" x14ac:dyDescent="0.25">
      <c r="A34" s="1">
        <v>326</v>
      </c>
      <c r="B34" s="1">
        <v>1</v>
      </c>
      <c r="C34" s="1">
        <v>1</v>
      </c>
      <c r="D34" s="1">
        <v>27</v>
      </c>
      <c r="E34" s="1">
        <v>42</v>
      </c>
      <c r="F34" s="1">
        <v>65</v>
      </c>
      <c r="G34" s="1" t="s">
        <v>588</v>
      </c>
      <c r="H34" s="1" t="s">
        <v>39</v>
      </c>
    </row>
    <row r="35" spans="1:14" ht="15.75" thickBot="1" x14ac:dyDescent="0.3">
      <c r="A35" s="1">
        <v>685</v>
      </c>
      <c r="B35" s="1">
        <v>1</v>
      </c>
      <c r="C35" s="1">
        <v>1</v>
      </c>
      <c r="D35" s="1">
        <v>31</v>
      </c>
      <c r="E35" s="1">
        <v>393</v>
      </c>
      <c r="F35" s="1">
        <v>63</v>
      </c>
      <c r="G35" s="1" t="s">
        <v>1241</v>
      </c>
      <c r="H35" s="1" t="s">
        <v>1242</v>
      </c>
    </row>
    <row r="36" spans="1:14" x14ac:dyDescent="0.25">
      <c r="A36" s="1">
        <v>399</v>
      </c>
      <c r="B36" s="11">
        <v>25</v>
      </c>
      <c r="C36" s="1">
        <v>25</v>
      </c>
      <c r="D36" s="1">
        <v>46</v>
      </c>
      <c r="E36" s="1">
        <v>1561</v>
      </c>
      <c r="F36" s="1">
        <v>61</v>
      </c>
      <c r="G36" s="1" t="s">
        <v>718</v>
      </c>
      <c r="H36" s="11" t="s">
        <v>719</v>
      </c>
      <c r="J36" s="1" t="s">
        <v>2001</v>
      </c>
      <c r="L36" s="7" t="s">
        <v>1991</v>
      </c>
      <c r="M36" s="7" t="s">
        <v>1993</v>
      </c>
      <c r="N36" s="7" t="s">
        <v>1994</v>
      </c>
    </row>
    <row r="37" spans="1:14" x14ac:dyDescent="0.25">
      <c r="A37" s="1">
        <v>50</v>
      </c>
      <c r="B37" s="1">
        <v>4</v>
      </c>
      <c r="C37" s="1">
        <v>7</v>
      </c>
      <c r="D37" s="1">
        <v>33</v>
      </c>
      <c r="E37" s="1">
        <v>74</v>
      </c>
      <c r="F37" s="1">
        <v>61</v>
      </c>
      <c r="G37" s="1" t="s">
        <v>230</v>
      </c>
      <c r="H37" s="1" t="s">
        <v>231</v>
      </c>
      <c r="J37" s="1">
        <v>20</v>
      </c>
      <c r="L37" s="4">
        <v>20</v>
      </c>
      <c r="M37" s="5">
        <v>791</v>
      </c>
      <c r="N37" s="9">
        <v>0.8205394190871369</v>
      </c>
    </row>
    <row r="38" spans="1:14" x14ac:dyDescent="0.25">
      <c r="A38" s="1">
        <v>802</v>
      </c>
      <c r="B38" s="1">
        <v>1</v>
      </c>
      <c r="C38" s="1">
        <v>1</v>
      </c>
      <c r="D38" s="1">
        <v>34</v>
      </c>
      <c r="E38" s="1">
        <v>208</v>
      </c>
      <c r="F38" s="1">
        <v>59</v>
      </c>
      <c r="G38" s="1" t="s">
        <v>1454</v>
      </c>
      <c r="H38" s="1" t="s">
        <v>1455</v>
      </c>
      <c r="J38" s="1">
        <v>40</v>
      </c>
      <c r="L38" s="4">
        <v>40</v>
      </c>
      <c r="M38" s="5">
        <v>113</v>
      </c>
      <c r="N38" s="9">
        <v>0.93775933609958506</v>
      </c>
    </row>
    <row r="39" spans="1:14" x14ac:dyDescent="0.25">
      <c r="A39" s="1">
        <v>474</v>
      </c>
      <c r="B39" s="1">
        <v>20</v>
      </c>
      <c r="C39" s="1">
        <v>20</v>
      </c>
      <c r="D39" s="1">
        <v>45</v>
      </c>
      <c r="E39" s="1">
        <v>369</v>
      </c>
      <c r="F39" s="1">
        <v>58</v>
      </c>
      <c r="G39" s="1" t="s">
        <v>853</v>
      </c>
      <c r="H39" s="1" t="s">
        <v>854</v>
      </c>
      <c r="J39" s="1">
        <v>60</v>
      </c>
      <c r="L39" s="4">
        <v>60</v>
      </c>
      <c r="M39" s="5">
        <v>30</v>
      </c>
      <c r="N39" s="9">
        <v>0.96887966804979253</v>
      </c>
    </row>
    <row r="40" spans="1:14" x14ac:dyDescent="0.25">
      <c r="A40" s="1">
        <v>932</v>
      </c>
      <c r="B40" s="1">
        <v>6</v>
      </c>
      <c r="C40" s="1">
        <v>6</v>
      </c>
      <c r="D40" s="1">
        <v>45</v>
      </c>
      <c r="E40" s="1">
        <v>453</v>
      </c>
      <c r="F40" s="1">
        <v>58</v>
      </c>
      <c r="G40" s="1" t="s">
        <v>1691</v>
      </c>
      <c r="H40" s="1" t="s">
        <v>1692</v>
      </c>
      <c r="J40" s="1">
        <v>80</v>
      </c>
      <c r="L40" s="4">
        <v>80</v>
      </c>
      <c r="M40" s="5">
        <v>10</v>
      </c>
      <c r="N40" s="9">
        <v>0.97925311203319498</v>
      </c>
    </row>
    <row r="41" spans="1:14" x14ac:dyDescent="0.25">
      <c r="A41" s="1">
        <v>360</v>
      </c>
      <c r="B41" s="11">
        <v>22</v>
      </c>
      <c r="C41" s="1">
        <v>22</v>
      </c>
      <c r="D41" s="1">
        <v>41</v>
      </c>
      <c r="E41" s="1">
        <v>626</v>
      </c>
      <c r="F41" s="1">
        <v>55</v>
      </c>
      <c r="G41" s="1" t="s">
        <v>645</v>
      </c>
      <c r="H41" s="11" t="s">
        <v>646</v>
      </c>
      <c r="J41" s="1">
        <v>100</v>
      </c>
      <c r="L41" s="4">
        <v>100</v>
      </c>
      <c r="M41" s="5">
        <v>10</v>
      </c>
      <c r="N41" s="9">
        <v>0.98962655601659755</v>
      </c>
    </row>
    <row r="42" spans="1:14" x14ac:dyDescent="0.25">
      <c r="A42" s="1">
        <v>839</v>
      </c>
      <c r="B42" s="1">
        <v>4</v>
      </c>
      <c r="C42" s="1">
        <v>4</v>
      </c>
      <c r="D42" s="1">
        <v>26</v>
      </c>
      <c r="E42" s="1">
        <v>191</v>
      </c>
      <c r="F42" s="1">
        <v>54</v>
      </c>
      <c r="G42" s="1" t="s">
        <v>1521</v>
      </c>
      <c r="H42" s="1" t="s">
        <v>1522</v>
      </c>
      <c r="J42" s="1">
        <v>120</v>
      </c>
      <c r="L42" s="4">
        <v>120</v>
      </c>
      <c r="M42" s="5">
        <v>4</v>
      </c>
      <c r="N42" s="9">
        <v>0.99377593360995853</v>
      </c>
    </row>
    <row r="43" spans="1:14" x14ac:dyDescent="0.25">
      <c r="A43" s="1">
        <v>367</v>
      </c>
      <c r="B43" s="1">
        <v>7</v>
      </c>
      <c r="C43" s="1">
        <v>15</v>
      </c>
      <c r="D43" s="1">
        <v>35</v>
      </c>
      <c r="E43" s="1">
        <v>805</v>
      </c>
      <c r="F43" s="1">
        <v>52</v>
      </c>
      <c r="G43" s="1" t="s">
        <v>657</v>
      </c>
      <c r="H43" s="1" t="s">
        <v>656</v>
      </c>
      <c r="J43" s="1">
        <v>140</v>
      </c>
      <c r="L43" s="4">
        <v>140</v>
      </c>
      <c r="M43" s="5">
        <v>3</v>
      </c>
      <c r="N43" s="9">
        <v>0.99688796680497926</v>
      </c>
    </row>
    <row r="44" spans="1:14" x14ac:dyDescent="0.25">
      <c r="A44" s="1">
        <v>406</v>
      </c>
      <c r="B44" s="1">
        <v>7</v>
      </c>
      <c r="C44" s="1">
        <v>15</v>
      </c>
      <c r="D44" s="1">
        <v>35</v>
      </c>
      <c r="E44" s="1">
        <v>1768</v>
      </c>
      <c r="F44" s="1">
        <v>52</v>
      </c>
      <c r="G44" s="1" t="s">
        <v>730</v>
      </c>
      <c r="H44" s="1" t="s">
        <v>729</v>
      </c>
      <c r="J44" s="1">
        <v>160</v>
      </c>
      <c r="L44" s="4">
        <v>160</v>
      </c>
      <c r="M44" s="5">
        <v>1</v>
      </c>
      <c r="N44" s="9">
        <v>0.99792531120331951</v>
      </c>
    </row>
    <row r="45" spans="1:14" x14ac:dyDescent="0.25">
      <c r="A45" s="1">
        <v>701</v>
      </c>
      <c r="B45" s="1">
        <v>3</v>
      </c>
      <c r="C45" s="1">
        <v>3</v>
      </c>
      <c r="D45" s="1">
        <v>9</v>
      </c>
      <c r="E45" s="1">
        <v>229</v>
      </c>
      <c r="F45" s="1">
        <v>52</v>
      </c>
      <c r="G45" s="1" t="s">
        <v>1272</v>
      </c>
      <c r="H45" s="1" t="s">
        <v>1273</v>
      </c>
      <c r="J45" s="1">
        <v>180</v>
      </c>
      <c r="L45" s="4">
        <v>180</v>
      </c>
      <c r="M45" s="5">
        <v>0</v>
      </c>
      <c r="N45" s="9">
        <v>0.99792531120331951</v>
      </c>
    </row>
    <row r="46" spans="1:14" x14ac:dyDescent="0.25">
      <c r="A46" s="1">
        <v>637</v>
      </c>
      <c r="B46" s="1">
        <v>8</v>
      </c>
      <c r="C46" s="1">
        <v>8</v>
      </c>
      <c r="D46" s="1">
        <v>27</v>
      </c>
      <c r="E46" s="1">
        <v>534</v>
      </c>
      <c r="F46" s="1">
        <v>50</v>
      </c>
      <c r="G46" s="1" t="s">
        <v>1150</v>
      </c>
      <c r="H46" s="1" t="s">
        <v>1151</v>
      </c>
      <c r="J46" s="1">
        <v>200</v>
      </c>
      <c r="L46" s="4">
        <v>200</v>
      </c>
      <c r="M46" s="5">
        <v>1</v>
      </c>
      <c r="N46" s="9">
        <v>0.99896265560165975</v>
      </c>
    </row>
    <row r="47" spans="1:14" x14ac:dyDescent="0.25">
      <c r="A47" s="1">
        <v>726</v>
      </c>
      <c r="B47" s="1">
        <v>7</v>
      </c>
      <c r="C47" s="1">
        <v>12</v>
      </c>
      <c r="D47" s="1">
        <v>30</v>
      </c>
      <c r="E47" s="1">
        <v>321</v>
      </c>
      <c r="F47" s="1">
        <v>50</v>
      </c>
      <c r="G47" s="1" t="s">
        <v>1317</v>
      </c>
      <c r="H47" s="1" t="s">
        <v>1318</v>
      </c>
      <c r="J47" s="1">
        <v>220</v>
      </c>
      <c r="L47" s="4">
        <v>220</v>
      </c>
      <c r="M47" s="5">
        <v>0</v>
      </c>
      <c r="N47" s="9">
        <v>0.99896265560165975</v>
      </c>
    </row>
    <row r="48" spans="1:14" x14ac:dyDescent="0.25">
      <c r="A48" s="1">
        <v>791</v>
      </c>
      <c r="B48" s="1">
        <v>4</v>
      </c>
      <c r="C48" s="1">
        <v>4</v>
      </c>
      <c r="D48" s="1">
        <v>35</v>
      </c>
      <c r="E48" s="1">
        <v>294</v>
      </c>
      <c r="F48" s="1">
        <v>50</v>
      </c>
      <c r="G48" s="1" t="s">
        <v>1433</v>
      </c>
      <c r="H48" s="1" t="s">
        <v>1434</v>
      </c>
      <c r="J48" s="1">
        <v>240</v>
      </c>
      <c r="L48" s="4">
        <v>240</v>
      </c>
      <c r="M48" s="5">
        <v>0</v>
      </c>
      <c r="N48" s="9">
        <v>0.99896265560165975</v>
      </c>
    </row>
    <row r="49" spans="1:14" x14ac:dyDescent="0.25">
      <c r="A49" s="1">
        <v>1111</v>
      </c>
      <c r="B49" s="1">
        <v>4</v>
      </c>
      <c r="C49" s="1">
        <v>9</v>
      </c>
      <c r="D49" s="1">
        <v>33</v>
      </c>
      <c r="E49" s="1">
        <v>121</v>
      </c>
      <c r="F49" s="1">
        <v>49</v>
      </c>
      <c r="G49" s="1" t="s">
        <v>1971</v>
      </c>
      <c r="H49" s="1" t="s">
        <v>90</v>
      </c>
      <c r="J49" s="1">
        <v>260</v>
      </c>
      <c r="L49" s="4">
        <v>260</v>
      </c>
      <c r="M49" s="5">
        <v>1</v>
      </c>
      <c r="N49" s="9">
        <v>1</v>
      </c>
    </row>
    <row r="50" spans="1:14" x14ac:dyDescent="0.25">
      <c r="A50" s="1">
        <v>977</v>
      </c>
      <c r="B50" s="1">
        <v>9</v>
      </c>
      <c r="C50" s="1">
        <v>9</v>
      </c>
      <c r="D50" s="1">
        <v>35</v>
      </c>
      <c r="E50" s="1">
        <v>95</v>
      </c>
      <c r="F50" s="1">
        <v>48</v>
      </c>
      <c r="G50" s="1" t="s">
        <v>1767</v>
      </c>
      <c r="H50" s="1" t="s">
        <v>1768</v>
      </c>
      <c r="J50" s="1">
        <v>280</v>
      </c>
      <c r="L50" s="4">
        <v>280</v>
      </c>
      <c r="M50" s="5">
        <v>0</v>
      </c>
      <c r="N50" s="9">
        <v>1</v>
      </c>
    </row>
    <row r="51" spans="1:14" ht="15.75" thickBot="1" x14ac:dyDescent="0.3">
      <c r="A51" s="1">
        <v>386</v>
      </c>
      <c r="B51" s="1">
        <v>11</v>
      </c>
      <c r="C51" s="1">
        <v>11</v>
      </c>
      <c r="D51" s="1">
        <v>31</v>
      </c>
      <c r="E51" s="1">
        <v>1220</v>
      </c>
      <c r="F51" s="1">
        <v>47</v>
      </c>
      <c r="G51" s="1" t="s">
        <v>692</v>
      </c>
      <c r="H51" s="1" t="s">
        <v>693</v>
      </c>
      <c r="L51" s="6" t="s">
        <v>1992</v>
      </c>
      <c r="M51" s="6">
        <v>0</v>
      </c>
      <c r="N51" s="10">
        <v>1</v>
      </c>
    </row>
    <row r="52" spans="1:14" x14ac:dyDescent="0.25">
      <c r="A52" s="1">
        <v>931</v>
      </c>
      <c r="B52" s="1">
        <v>7</v>
      </c>
      <c r="C52" s="1">
        <v>7</v>
      </c>
      <c r="D52" s="1">
        <v>32</v>
      </c>
      <c r="E52" s="1">
        <v>403</v>
      </c>
      <c r="F52" s="1">
        <v>47</v>
      </c>
      <c r="G52" s="1" t="s">
        <v>1689</v>
      </c>
      <c r="H52" s="1" t="s">
        <v>1690</v>
      </c>
    </row>
    <row r="53" spans="1:14" x14ac:dyDescent="0.25">
      <c r="A53" s="1">
        <v>753</v>
      </c>
      <c r="B53" s="1">
        <v>2</v>
      </c>
      <c r="C53" s="1">
        <v>2</v>
      </c>
      <c r="D53" s="1">
        <v>27</v>
      </c>
      <c r="E53" s="1">
        <v>170</v>
      </c>
      <c r="F53" s="1">
        <v>47</v>
      </c>
      <c r="G53" s="1" t="s">
        <v>1362</v>
      </c>
      <c r="H53" s="1" t="s">
        <v>1363</v>
      </c>
    </row>
    <row r="54" spans="1:14" x14ac:dyDescent="0.25">
      <c r="A54" s="1">
        <v>38</v>
      </c>
      <c r="B54" s="1">
        <v>5</v>
      </c>
      <c r="C54" s="1">
        <v>10</v>
      </c>
      <c r="D54" s="1">
        <v>29</v>
      </c>
      <c r="E54" s="1">
        <v>51</v>
      </c>
      <c r="F54" s="1">
        <v>46</v>
      </c>
      <c r="G54" s="1" t="s">
        <v>207</v>
      </c>
      <c r="H54" s="1" t="s">
        <v>208</v>
      </c>
    </row>
    <row r="55" spans="1:14" x14ac:dyDescent="0.25">
      <c r="A55" s="1">
        <v>259</v>
      </c>
      <c r="B55" s="1">
        <v>1</v>
      </c>
      <c r="C55" s="1">
        <v>1</v>
      </c>
      <c r="D55" s="1">
        <v>25</v>
      </c>
      <c r="E55" s="1">
        <v>534</v>
      </c>
      <c r="F55" s="1">
        <v>46</v>
      </c>
      <c r="G55" s="1" t="s">
        <v>506</v>
      </c>
      <c r="H55" s="1" t="s">
        <v>111</v>
      </c>
    </row>
    <row r="56" spans="1:14" x14ac:dyDescent="0.25">
      <c r="A56" s="1">
        <v>118</v>
      </c>
      <c r="B56" s="1">
        <v>3</v>
      </c>
      <c r="C56" s="1">
        <v>3</v>
      </c>
      <c r="D56" s="1">
        <v>12</v>
      </c>
      <c r="E56" s="1">
        <v>110</v>
      </c>
      <c r="F56" s="1">
        <v>45</v>
      </c>
      <c r="G56" s="1" t="s">
        <v>316</v>
      </c>
      <c r="H56" s="1" t="s">
        <v>317</v>
      </c>
    </row>
    <row r="57" spans="1:14" x14ac:dyDescent="0.25">
      <c r="A57" s="1">
        <v>243</v>
      </c>
      <c r="B57" s="1">
        <v>3</v>
      </c>
      <c r="C57" s="1">
        <v>3</v>
      </c>
      <c r="D57" s="1">
        <v>18</v>
      </c>
      <c r="E57" s="1">
        <v>94</v>
      </c>
      <c r="F57" s="1">
        <v>43</v>
      </c>
      <c r="G57" s="1" t="s">
        <v>489</v>
      </c>
      <c r="H57" s="1" t="s">
        <v>490</v>
      </c>
    </row>
    <row r="58" spans="1:14" x14ac:dyDescent="0.25">
      <c r="A58" s="1">
        <v>929</v>
      </c>
      <c r="B58" s="1">
        <v>11</v>
      </c>
      <c r="C58" s="1">
        <v>14</v>
      </c>
      <c r="D58" s="1">
        <v>29</v>
      </c>
      <c r="E58" s="1">
        <v>274</v>
      </c>
      <c r="F58" s="1">
        <v>42</v>
      </c>
      <c r="G58" s="1" t="s">
        <v>1685</v>
      </c>
      <c r="H58" s="1" t="s">
        <v>1686</v>
      </c>
    </row>
    <row r="59" spans="1:14" x14ac:dyDescent="0.25">
      <c r="A59" s="1">
        <v>594</v>
      </c>
      <c r="B59" s="1">
        <v>6</v>
      </c>
      <c r="C59" s="1">
        <v>6</v>
      </c>
      <c r="D59" s="1">
        <v>19</v>
      </c>
      <c r="E59" s="1">
        <v>173</v>
      </c>
      <c r="F59" s="1">
        <v>42</v>
      </c>
      <c r="G59" s="1" t="s">
        <v>1075</v>
      </c>
      <c r="H59" s="1" t="s">
        <v>1076</v>
      </c>
    </row>
    <row r="60" spans="1:14" x14ac:dyDescent="0.25">
      <c r="A60" s="1">
        <v>760</v>
      </c>
      <c r="B60" s="1">
        <v>5</v>
      </c>
      <c r="C60" s="1">
        <v>5</v>
      </c>
      <c r="D60" s="1">
        <v>17</v>
      </c>
      <c r="E60" s="1">
        <v>322</v>
      </c>
      <c r="F60" s="1">
        <v>42</v>
      </c>
      <c r="G60" s="1" t="s">
        <v>1376</v>
      </c>
      <c r="H60" s="1" t="s">
        <v>1377</v>
      </c>
    </row>
    <row r="61" spans="1:14" x14ac:dyDescent="0.25">
      <c r="A61" s="1">
        <v>597</v>
      </c>
      <c r="B61" s="1">
        <v>3</v>
      </c>
      <c r="C61" s="1">
        <v>3</v>
      </c>
      <c r="D61" s="1">
        <v>24</v>
      </c>
      <c r="E61" s="1">
        <v>244</v>
      </c>
      <c r="F61" s="1">
        <v>42</v>
      </c>
      <c r="G61" s="1" t="s">
        <v>1081</v>
      </c>
      <c r="H61" s="1" t="s">
        <v>1082</v>
      </c>
    </row>
    <row r="62" spans="1:14" x14ac:dyDescent="0.25">
      <c r="A62" s="1">
        <v>363</v>
      </c>
      <c r="B62" s="1">
        <v>14</v>
      </c>
      <c r="C62" s="1">
        <v>14</v>
      </c>
      <c r="D62" s="1">
        <v>25</v>
      </c>
      <c r="E62" s="1">
        <v>730</v>
      </c>
      <c r="F62" s="1">
        <v>41</v>
      </c>
      <c r="G62" s="1" t="s">
        <v>651</v>
      </c>
      <c r="H62" s="1" t="s">
        <v>650</v>
      </c>
    </row>
    <row r="63" spans="1:14" x14ac:dyDescent="0.25">
      <c r="A63" s="1">
        <v>347</v>
      </c>
      <c r="B63" s="1">
        <v>8</v>
      </c>
      <c r="C63" s="1">
        <v>8</v>
      </c>
      <c r="D63" s="1">
        <v>27</v>
      </c>
      <c r="E63" s="1">
        <v>285</v>
      </c>
      <c r="F63" s="1">
        <v>41</v>
      </c>
      <c r="G63" s="1" t="s">
        <v>620</v>
      </c>
      <c r="H63" s="1" t="s">
        <v>618</v>
      </c>
    </row>
    <row r="64" spans="1:14" x14ac:dyDescent="0.25">
      <c r="A64" s="1">
        <v>134</v>
      </c>
      <c r="B64" s="1">
        <v>7</v>
      </c>
      <c r="C64" s="1">
        <v>7</v>
      </c>
      <c r="D64" s="1">
        <v>35</v>
      </c>
      <c r="E64" s="1">
        <v>80</v>
      </c>
      <c r="F64" s="1">
        <v>41</v>
      </c>
      <c r="G64" s="1" t="s">
        <v>338</v>
      </c>
      <c r="H64" s="1" t="s">
        <v>339</v>
      </c>
    </row>
    <row r="65" spans="1:8" x14ac:dyDescent="0.25">
      <c r="A65" s="1">
        <v>248</v>
      </c>
      <c r="B65" s="1">
        <v>3</v>
      </c>
      <c r="C65" s="1">
        <v>3</v>
      </c>
      <c r="D65" s="1">
        <v>19</v>
      </c>
      <c r="E65" s="1">
        <v>235</v>
      </c>
      <c r="F65" s="1">
        <v>41</v>
      </c>
      <c r="G65" s="1" t="s">
        <v>495</v>
      </c>
      <c r="H65" s="1" t="s">
        <v>123</v>
      </c>
    </row>
    <row r="66" spans="1:8" x14ac:dyDescent="0.25">
      <c r="A66" s="1">
        <v>245</v>
      </c>
      <c r="B66" s="1">
        <v>2</v>
      </c>
      <c r="C66" s="1">
        <v>2</v>
      </c>
      <c r="D66" s="1">
        <v>20</v>
      </c>
      <c r="E66" s="1">
        <v>94</v>
      </c>
      <c r="F66" s="1">
        <v>41</v>
      </c>
      <c r="G66" s="1" t="s">
        <v>492</v>
      </c>
      <c r="H66" s="1" t="s">
        <v>98</v>
      </c>
    </row>
    <row r="67" spans="1:8" x14ac:dyDescent="0.25">
      <c r="A67" s="1">
        <v>686</v>
      </c>
      <c r="B67" s="1">
        <v>1</v>
      </c>
      <c r="C67" s="1">
        <v>1</v>
      </c>
      <c r="D67" s="1">
        <v>21</v>
      </c>
      <c r="E67" s="1">
        <v>461</v>
      </c>
      <c r="F67" s="1">
        <v>41</v>
      </c>
      <c r="G67" s="1" t="s">
        <v>1243</v>
      </c>
      <c r="H67" s="1" t="s">
        <v>1244</v>
      </c>
    </row>
    <row r="68" spans="1:8" x14ac:dyDescent="0.25">
      <c r="A68" s="1">
        <v>153</v>
      </c>
      <c r="B68" s="1">
        <v>2</v>
      </c>
      <c r="C68" s="1">
        <v>2</v>
      </c>
      <c r="D68" s="1">
        <v>26</v>
      </c>
      <c r="E68" s="1">
        <v>86</v>
      </c>
      <c r="F68" s="1">
        <v>40</v>
      </c>
      <c r="G68" s="1" t="s">
        <v>364</v>
      </c>
      <c r="H68" s="1" t="s">
        <v>53</v>
      </c>
    </row>
    <row r="69" spans="1:8" x14ac:dyDescent="0.25">
      <c r="A69" s="1">
        <v>402</v>
      </c>
      <c r="B69" s="1">
        <v>12</v>
      </c>
      <c r="C69" s="1">
        <v>12</v>
      </c>
      <c r="D69" s="1">
        <v>23</v>
      </c>
      <c r="E69" s="1">
        <v>1671</v>
      </c>
      <c r="F69" s="1">
        <v>39</v>
      </c>
      <c r="G69" s="1" t="s">
        <v>724</v>
      </c>
      <c r="H69" s="1" t="s">
        <v>723</v>
      </c>
    </row>
    <row r="70" spans="1:8" x14ac:dyDescent="0.25">
      <c r="A70" s="1">
        <v>1073</v>
      </c>
      <c r="B70" s="1">
        <v>11</v>
      </c>
      <c r="C70" s="1">
        <v>15</v>
      </c>
      <c r="D70" s="1">
        <v>26</v>
      </c>
      <c r="E70" s="1">
        <v>389</v>
      </c>
      <c r="F70" s="1">
        <v>39</v>
      </c>
      <c r="G70" s="1" t="s">
        <v>1921</v>
      </c>
      <c r="H70" s="1" t="s">
        <v>1922</v>
      </c>
    </row>
    <row r="71" spans="1:8" x14ac:dyDescent="0.25">
      <c r="A71" s="1">
        <v>752</v>
      </c>
      <c r="B71" s="1">
        <v>2</v>
      </c>
      <c r="C71" s="1">
        <v>2</v>
      </c>
      <c r="D71" s="1">
        <v>13</v>
      </c>
      <c r="E71" s="1">
        <v>125</v>
      </c>
      <c r="F71" s="1">
        <v>39</v>
      </c>
      <c r="G71" s="1" t="s">
        <v>1360</v>
      </c>
      <c r="H71" s="1" t="s">
        <v>1361</v>
      </c>
    </row>
    <row r="72" spans="1:8" x14ac:dyDescent="0.25">
      <c r="A72" s="1">
        <v>141</v>
      </c>
      <c r="B72" s="1">
        <v>10</v>
      </c>
      <c r="C72" s="1">
        <v>10</v>
      </c>
      <c r="D72" s="1">
        <v>27</v>
      </c>
      <c r="E72" s="1">
        <v>67</v>
      </c>
      <c r="F72" s="1">
        <v>38</v>
      </c>
      <c r="G72" s="1" t="s">
        <v>350</v>
      </c>
      <c r="H72" s="1" t="s">
        <v>351</v>
      </c>
    </row>
    <row r="73" spans="1:8" x14ac:dyDescent="0.25">
      <c r="A73" s="1">
        <v>471</v>
      </c>
      <c r="B73" s="1">
        <v>7</v>
      </c>
      <c r="C73" s="1">
        <v>9</v>
      </c>
      <c r="D73" s="1">
        <v>18</v>
      </c>
      <c r="E73" s="1">
        <v>287</v>
      </c>
      <c r="F73" s="1">
        <v>38</v>
      </c>
      <c r="G73" s="1" t="s">
        <v>847</v>
      </c>
      <c r="H73" s="1" t="s">
        <v>848</v>
      </c>
    </row>
    <row r="74" spans="1:8" x14ac:dyDescent="0.25">
      <c r="A74" s="1">
        <v>750</v>
      </c>
      <c r="B74" s="1">
        <v>5</v>
      </c>
      <c r="C74" s="1">
        <v>5</v>
      </c>
      <c r="D74" s="1">
        <v>23</v>
      </c>
      <c r="E74" s="1">
        <v>70</v>
      </c>
      <c r="F74" s="1">
        <v>38</v>
      </c>
      <c r="G74" s="1" t="s">
        <v>1356</v>
      </c>
      <c r="H74" s="1" t="s">
        <v>1357</v>
      </c>
    </row>
    <row r="75" spans="1:8" x14ac:dyDescent="0.25">
      <c r="A75" s="1">
        <v>199</v>
      </c>
      <c r="B75" s="1">
        <v>4</v>
      </c>
      <c r="C75" s="1">
        <v>4</v>
      </c>
      <c r="D75" s="1">
        <v>27</v>
      </c>
      <c r="E75" s="1">
        <v>141</v>
      </c>
      <c r="F75" s="1">
        <v>38</v>
      </c>
      <c r="G75" s="1" t="s">
        <v>423</v>
      </c>
      <c r="H75" s="1" t="s">
        <v>72</v>
      </c>
    </row>
    <row r="76" spans="1:8" x14ac:dyDescent="0.25">
      <c r="A76" s="1">
        <v>979</v>
      </c>
      <c r="B76" s="1">
        <v>3</v>
      </c>
      <c r="C76" s="1">
        <v>3</v>
      </c>
      <c r="D76" s="1">
        <v>24</v>
      </c>
      <c r="E76" s="1">
        <v>161</v>
      </c>
      <c r="F76" s="1">
        <v>38</v>
      </c>
      <c r="G76" s="1" t="s">
        <v>1771</v>
      </c>
      <c r="H76" s="1" t="s">
        <v>1772</v>
      </c>
    </row>
    <row r="77" spans="1:8" x14ac:dyDescent="0.25">
      <c r="A77" s="1">
        <v>279</v>
      </c>
      <c r="B77" s="1">
        <v>2</v>
      </c>
      <c r="C77" s="1">
        <v>2</v>
      </c>
      <c r="D77" s="1">
        <v>23</v>
      </c>
      <c r="E77" s="1">
        <v>853</v>
      </c>
      <c r="F77" s="1">
        <v>38</v>
      </c>
      <c r="G77" s="1" t="s">
        <v>527</v>
      </c>
      <c r="H77" s="1" t="s">
        <v>131</v>
      </c>
    </row>
    <row r="78" spans="1:8" x14ac:dyDescent="0.25">
      <c r="A78" s="1">
        <v>361</v>
      </c>
      <c r="B78" s="1">
        <v>10</v>
      </c>
      <c r="C78" s="1">
        <v>10</v>
      </c>
      <c r="D78" s="1">
        <v>28</v>
      </c>
      <c r="E78" s="1">
        <v>682</v>
      </c>
      <c r="F78" s="1">
        <v>37</v>
      </c>
      <c r="G78" s="1" t="s">
        <v>647</v>
      </c>
      <c r="H78" s="1" t="s">
        <v>648</v>
      </c>
    </row>
    <row r="79" spans="1:8" x14ac:dyDescent="0.25">
      <c r="A79" s="1">
        <v>400</v>
      </c>
      <c r="B79" s="1">
        <v>10</v>
      </c>
      <c r="C79" s="1">
        <v>10</v>
      </c>
      <c r="D79" s="1">
        <v>28</v>
      </c>
      <c r="E79" s="1">
        <v>1623</v>
      </c>
      <c r="F79" s="1">
        <v>37</v>
      </c>
      <c r="G79" s="1" t="s">
        <v>720</v>
      </c>
      <c r="H79" s="1" t="s">
        <v>721</v>
      </c>
    </row>
    <row r="80" spans="1:8" x14ac:dyDescent="0.25">
      <c r="A80" s="1">
        <v>155</v>
      </c>
      <c r="B80" s="1">
        <v>1</v>
      </c>
      <c r="C80" s="1">
        <v>1</v>
      </c>
      <c r="D80" s="1">
        <v>12</v>
      </c>
      <c r="E80" s="1">
        <v>43</v>
      </c>
      <c r="F80" s="1">
        <v>37</v>
      </c>
      <c r="G80" s="1" t="s">
        <v>366</v>
      </c>
      <c r="H80" s="1" t="s">
        <v>367</v>
      </c>
    </row>
    <row r="81" spans="1:8" x14ac:dyDescent="0.25">
      <c r="A81" s="1">
        <v>1102</v>
      </c>
      <c r="B81" s="1">
        <v>9</v>
      </c>
      <c r="C81" s="1">
        <v>9</v>
      </c>
      <c r="D81" s="1">
        <v>29</v>
      </c>
      <c r="E81" s="1">
        <v>101</v>
      </c>
      <c r="F81" s="1">
        <v>36</v>
      </c>
      <c r="G81" s="1" t="s">
        <v>1961</v>
      </c>
      <c r="H81" s="1" t="s">
        <v>1962</v>
      </c>
    </row>
    <row r="82" spans="1:8" x14ac:dyDescent="0.25">
      <c r="A82" s="1">
        <v>189</v>
      </c>
      <c r="B82" s="1">
        <v>7</v>
      </c>
      <c r="C82" s="1">
        <v>7</v>
      </c>
      <c r="D82" s="1">
        <v>23</v>
      </c>
      <c r="E82" s="1">
        <v>15</v>
      </c>
      <c r="F82" s="1">
        <v>36</v>
      </c>
      <c r="G82" s="1" t="s">
        <v>413</v>
      </c>
      <c r="H82" s="1" t="s">
        <v>66</v>
      </c>
    </row>
    <row r="83" spans="1:8" x14ac:dyDescent="0.25">
      <c r="A83" s="1">
        <v>820</v>
      </c>
      <c r="B83" s="1">
        <v>5</v>
      </c>
      <c r="C83" s="1">
        <v>5</v>
      </c>
      <c r="D83" s="1">
        <v>15</v>
      </c>
      <c r="E83" s="1">
        <v>86</v>
      </c>
      <c r="F83" s="1">
        <v>36</v>
      </c>
      <c r="G83" s="1" t="s">
        <v>1488</v>
      </c>
      <c r="H83" s="1" t="s">
        <v>1489</v>
      </c>
    </row>
    <row r="84" spans="1:8" x14ac:dyDescent="0.25">
      <c r="A84" s="1">
        <v>724</v>
      </c>
      <c r="B84" s="1">
        <v>3</v>
      </c>
      <c r="C84" s="1">
        <v>3</v>
      </c>
      <c r="D84" s="1">
        <v>19</v>
      </c>
      <c r="E84" s="1">
        <v>246</v>
      </c>
      <c r="F84" s="1">
        <v>36</v>
      </c>
      <c r="G84" s="1" t="s">
        <v>1313</v>
      </c>
      <c r="H84" s="1" t="s">
        <v>1314</v>
      </c>
    </row>
    <row r="85" spans="1:8" x14ac:dyDescent="0.25">
      <c r="A85" s="1">
        <v>615</v>
      </c>
      <c r="B85" s="1">
        <v>1</v>
      </c>
      <c r="C85" s="1">
        <v>1</v>
      </c>
      <c r="D85" s="1">
        <v>19</v>
      </c>
      <c r="E85" s="1">
        <v>6</v>
      </c>
      <c r="F85" s="1">
        <v>36</v>
      </c>
      <c r="G85" s="1" t="s">
        <v>1109</v>
      </c>
      <c r="H85" s="1" t="s">
        <v>66</v>
      </c>
    </row>
    <row r="86" spans="1:8" x14ac:dyDescent="0.25">
      <c r="A86" s="1">
        <v>1101</v>
      </c>
      <c r="B86" s="1">
        <v>10</v>
      </c>
      <c r="C86" s="1">
        <v>10</v>
      </c>
      <c r="D86" s="1">
        <v>28</v>
      </c>
      <c r="E86" s="1">
        <v>65</v>
      </c>
      <c r="F86" s="1">
        <v>35</v>
      </c>
      <c r="G86" s="1" t="s">
        <v>1959</v>
      </c>
      <c r="H86" s="1" t="s">
        <v>1960</v>
      </c>
    </row>
    <row r="87" spans="1:8" x14ac:dyDescent="0.25">
      <c r="A87" s="1">
        <v>404</v>
      </c>
      <c r="B87" s="1">
        <v>4</v>
      </c>
      <c r="C87" s="1">
        <v>4</v>
      </c>
      <c r="D87" s="1">
        <v>18</v>
      </c>
      <c r="E87" s="1">
        <v>1721</v>
      </c>
      <c r="F87" s="1">
        <v>35</v>
      </c>
      <c r="G87" s="1" t="s">
        <v>727</v>
      </c>
      <c r="H87" s="1" t="s">
        <v>726</v>
      </c>
    </row>
    <row r="88" spans="1:8" x14ac:dyDescent="0.25">
      <c r="A88" s="1">
        <v>186</v>
      </c>
      <c r="B88" s="1">
        <v>3</v>
      </c>
      <c r="C88" s="1">
        <v>3</v>
      </c>
      <c r="D88" s="1">
        <v>19</v>
      </c>
      <c r="E88" s="1">
        <v>63</v>
      </c>
      <c r="F88" s="1">
        <v>35</v>
      </c>
      <c r="G88" s="1" t="s">
        <v>409</v>
      </c>
      <c r="H88" s="1" t="s">
        <v>65</v>
      </c>
    </row>
    <row r="89" spans="1:8" x14ac:dyDescent="0.25">
      <c r="A89" s="1">
        <v>256</v>
      </c>
      <c r="B89" s="1">
        <v>3</v>
      </c>
      <c r="C89" s="1">
        <v>3</v>
      </c>
      <c r="D89" s="1">
        <v>26</v>
      </c>
      <c r="E89" s="1">
        <v>363</v>
      </c>
      <c r="F89" s="1">
        <v>35</v>
      </c>
      <c r="G89" s="1" t="s">
        <v>503</v>
      </c>
      <c r="H89" s="1" t="s">
        <v>108</v>
      </c>
    </row>
    <row r="90" spans="1:8" x14ac:dyDescent="0.25">
      <c r="A90" s="1">
        <v>95</v>
      </c>
      <c r="B90" s="1">
        <v>2</v>
      </c>
      <c r="C90" s="1">
        <v>2</v>
      </c>
      <c r="D90" s="1">
        <v>25</v>
      </c>
      <c r="E90" s="1">
        <v>18</v>
      </c>
      <c r="F90" s="1">
        <v>35</v>
      </c>
      <c r="G90" s="1" t="s">
        <v>281</v>
      </c>
      <c r="H90" s="1" t="s">
        <v>38</v>
      </c>
    </row>
    <row r="91" spans="1:8" x14ac:dyDescent="0.25">
      <c r="A91" s="1">
        <v>302</v>
      </c>
      <c r="B91" s="1">
        <v>8</v>
      </c>
      <c r="C91" s="1">
        <v>8</v>
      </c>
      <c r="D91" s="1">
        <v>22</v>
      </c>
      <c r="E91" s="1">
        <v>1477</v>
      </c>
      <c r="F91" s="1">
        <v>34</v>
      </c>
      <c r="G91" s="1" t="s">
        <v>556</v>
      </c>
      <c r="H91" s="1" t="s">
        <v>149</v>
      </c>
    </row>
    <row r="92" spans="1:8" x14ac:dyDescent="0.25">
      <c r="A92" s="1">
        <v>801</v>
      </c>
      <c r="B92" s="1">
        <v>2</v>
      </c>
      <c r="C92" s="1">
        <v>2</v>
      </c>
      <c r="D92" s="1">
        <v>9</v>
      </c>
      <c r="E92" s="1">
        <v>169</v>
      </c>
      <c r="F92" s="1">
        <v>34</v>
      </c>
      <c r="G92" s="1" t="s">
        <v>1452</v>
      </c>
      <c r="H92" s="1" t="s">
        <v>1453</v>
      </c>
    </row>
    <row r="93" spans="1:8" x14ac:dyDescent="0.25">
      <c r="A93" s="1">
        <v>940</v>
      </c>
      <c r="B93" s="1">
        <v>1</v>
      </c>
      <c r="C93" s="1">
        <v>1</v>
      </c>
      <c r="D93" s="1">
        <v>1</v>
      </c>
      <c r="E93" s="1">
        <v>119</v>
      </c>
      <c r="F93" s="1">
        <v>34</v>
      </c>
      <c r="G93" s="1" t="s">
        <v>1703</v>
      </c>
      <c r="H93" s="1" t="s">
        <v>1704</v>
      </c>
    </row>
    <row r="94" spans="1:8" x14ac:dyDescent="0.25">
      <c r="A94" s="1">
        <v>857</v>
      </c>
      <c r="B94" s="1">
        <v>5</v>
      </c>
      <c r="C94" s="1">
        <v>5</v>
      </c>
      <c r="D94" s="1">
        <v>17</v>
      </c>
      <c r="E94" s="1">
        <v>52</v>
      </c>
      <c r="F94" s="1">
        <v>33</v>
      </c>
      <c r="G94" s="1" t="s">
        <v>1549</v>
      </c>
      <c r="H94" s="1" t="s">
        <v>1550</v>
      </c>
    </row>
    <row r="95" spans="1:8" x14ac:dyDescent="0.25">
      <c r="A95" s="1">
        <v>284</v>
      </c>
      <c r="B95" s="1">
        <v>2</v>
      </c>
      <c r="C95" s="1">
        <v>2</v>
      </c>
      <c r="D95" s="1">
        <v>18</v>
      </c>
      <c r="E95" s="1">
        <v>976</v>
      </c>
      <c r="F95" s="1">
        <v>33</v>
      </c>
      <c r="G95" s="1" t="s">
        <v>532</v>
      </c>
      <c r="H95" s="1" t="s">
        <v>533</v>
      </c>
    </row>
    <row r="96" spans="1:8" x14ac:dyDescent="0.25">
      <c r="A96" s="1">
        <v>741</v>
      </c>
      <c r="B96" s="1">
        <v>6</v>
      </c>
      <c r="C96" s="1">
        <v>6</v>
      </c>
      <c r="D96" s="1">
        <v>20</v>
      </c>
      <c r="E96" s="1">
        <v>67</v>
      </c>
      <c r="F96" s="1">
        <v>32</v>
      </c>
      <c r="G96" s="1" t="s">
        <v>1340</v>
      </c>
      <c r="H96" s="1" t="s">
        <v>1341</v>
      </c>
    </row>
    <row r="97" spans="1:8" x14ac:dyDescent="0.25">
      <c r="A97" s="1">
        <v>580</v>
      </c>
      <c r="B97" s="1">
        <v>4</v>
      </c>
      <c r="C97" s="1">
        <v>4</v>
      </c>
      <c r="D97" s="1">
        <v>13</v>
      </c>
      <c r="E97" s="1">
        <v>173</v>
      </c>
      <c r="F97" s="1">
        <v>32</v>
      </c>
      <c r="G97" s="1" t="s">
        <v>1050</v>
      </c>
      <c r="H97" s="1" t="s">
        <v>1051</v>
      </c>
    </row>
    <row r="98" spans="1:8" x14ac:dyDescent="0.25">
      <c r="A98" s="1">
        <v>1113</v>
      </c>
      <c r="B98" s="1">
        <v>4</v>
      </c>
      <c r="C98" s="1">
        <v>4</v>
      </c>
      <c r="D98" s="1">
        <v>21</v>
      </c>
      <c r="E98" s="1">
        <v>209</v>
      </c>
      <c r="F98" s="1">
        <v>32</v>
      </c>
      <c r="G98" s="1" t="s">
        <v>1973</v>
      </c>
      <c r="H98" s="1" t="s">
        <v>92</v>
      </c>
    </row>
    <row r="99" spans="1:8" x14ac:dyDescent="0.25">
      <c r="A99" s="1">
        <v>460</v>
      </c>
      <c r="B99" s="1">
        <v>2</v>
      </c>
      <c r="C99" s="1">
        <v>2</v>
      </c>
      <c r="D99" s="1">
        <v>9</v>
      </c>
      <c r="E99" s="1">
        <v>2453</v>
      </c>
      <c r="F99" s="1">
        <v>32</v>
      </c>
      <c r="G99" s="1" t="s">
        <v>827</v>
      </c>
      <c r="H99" s="1" t="s">
        <v>828</v>
      </c>
    </row>
    <row r="100" spans="1:8" x14ac:dyDescent="0.25">
      <c r="A100" s="1">
        <v>754</v>
      </c>
      <c r="B100" s="1">
        <v>2</v>
      </c>
      <c r="C100" s="1">
        <v>2</v>
      </c>
      <c r="D100" s="1">
        <v>14</v>
      </c>
      <c r="E100" s="1">
        <v>222</v>
      </c>
      <c r="F100" s="1">
        <v>32</v>
      </c>
      <c r="G100" s="1" t="s">
        <v>1364</v>
      </c>
      <c r="H100" s="1" t="s">
        <v>1365</v>
      </c>
    </row>
    <row r="101" spans="1:8" x14ac:dyDescent="0.25">
      <c r="A101" s="1">
        <v>722</v>
      </c>
      <c r="B101" s="1">
        <v>2</v>
      </c>
      <c r="C101" s="1">
        <v>2</v>
      </c>
      <c r="D101" s="1">
        <v>15</v>
      </c>
      <c r="E101" s="1">
        <v>177</v>
      </c>
      <c r="F101" s="1">
        <v>31</v>
      </c>
      <c r="G101" s="1" t="s">
        <v>1309</v>
      </c>
      <c r="H101" s="1" t="s">
        <v>1310</v>
      </c>
    </row>
    <row r="102" spans="1:8" x14ac:dyDescent="0.25">
      <c r="A102" s="1">
        <v>100</v>
      </c>
      <c r="B102" s="1">
        <v>1</v>
      </c>
      <c r="C102" s="1">
        <v>1</v>
      </c>
      <c r="D102" s="1">
        <v>13</v>
      </c>
      <c r="E102" s="1">
        <v>39</v>
      </c>
      <c r="F102" s="1">
        <v>31</v>
      </c>
      <c r="G102" s="1" t="s">
        <v>286</v>
      </c>
      <c r="H102" s="1" t="s">
        <v>39</v>
      </c>
    </row>
    <row r="103" spans="1:8" x14ac:dyDescent="0.25">
      <c r="A103" s="1">
        <v>721</v>
      </c>
      <c r="B103" s="1">
        <v>1</v>
      </c>
      <c r="C103" s="1">
        <v>1</v>
      </c>
      <c r="D103" s="1">
        <v>14</v>
      </c>
      <c r="E103" s="1">
        <v>142</v>
      </c>
      <c r="F103" s="1">
        <v>31</v>
      </c>
      <c r="G103" s="1" t="s">
        <v>1307</v>
      </c>
      <c r="H103" s="1" t="s">
        <v>1308</v>
      </c>
    </row>
    <row r="104" spans="1:8" x14ac:dyDescent="0.25">
      <c r="A104" s="1">
        <v>725</v>
      </c>
      <c r="B104" s="1">
        <v>1</v>
      </c>
      <c r="C104" s="1">
        <v>1</v>
      </c>
      <c r="D104" s="1">
        <v>14</v>
      </c>
      <c r="E104" s="1">
        <v>286</v>
      </c>
      <c r="F104" s="1">
        <v>31</v>
      </c>
      <c r="G104" s="1" t="s">
        <v>1315</v>
      </c>
      <c r="H104" s="1" t="s">
        <v>1316</v>
      </c>
    </row>
    <row r="105" spans="1:8" x14ac:dyDescent="0.25">
      <c r="A105" s="1">
        <v>161</v>
      </c>
      <c r="B105" s="1">
        <v>7</v>
      </c>
      <c r="C105" s="1">
        <v>7</v>
      </c>
      <c r="D105" s="1">
        <v>11</v>
      </c>
      <c r="E105" s="1">
        <v>75</v>
      </c>
      <c r="F105" s="1">
        <v>30</v>
      </c>
      <c r="G105" s="1" t="s">
        <v>376</v>
      </c>
      <c r="H105" s="1" t="s">
        <v>377</v>
      </c>
    </row>
    <row r="106" spans="1:8" x14ac:dyDescent="0.25">
      <c r="A106" s="1">
        <v>723</v>
      </c>
      <c r="B106" s="1">
        <v>2</v>
      </c>
      <c r="C106" s="1">
        <v>2</v>
      </c>
      <c r="D106" s="1">
        <v>15</v>
      </c>
      <c r="E106" s="1">
        <v>212</v>
      </c>
      <c r="F106" s="1">
        <v>30</v>
      </c>
      <c r="G106" s="1" t="s">
        <v>1311</v>
      </c>
      <c r="H106" s="1" t="s">
        <v>1312</v>
      </c>
    </row>
    <row r="107" spans="1:8" x14ac:dyDescent="0.25">
      <c r="A107" s="1">
        <v>216</v>
      </c>
      <c r="B107" s="1">
        <v>1</v>
      </c>
      <c r="C107" s="1">
        <v>1</v>
      </c>
      <c r="D107" s="1">
        <v>3</v>
      </c>
      <c r="E107" s="1">
        <v>43</v>
      </c>
      <c r="F107" s="1">
        <v>30</v>
      </c>
      <c r="G107" s="1" t="s">
        <v>440</v>
      </c>
      <c r="H107" s="1" t="s">
        <v>441</v>
      </c>
    </row>
    <row r="108" spans="1:8" x14ac:dyDescent="0.25">
      <c r="A108" s="1">
        <v>28</v>
      </c>
      <c r="B108" s="1">
        <v>6</v>
      </c>
      <c r="C108" s="1">
        <v>6</v>
      </c>
      <c r="D108" s="1">
        <v>23</v>
      </c>
      <c r="E108" s="1">
        <v>74</v>
      </c>
      <c r="F108" s="1">
        <v>29</v>
      </c>
      <c r="G108" s="1" t="s">
        <v>196</v>
      </c>
      <c r="H108" s="1" t="s">
        <v>11</v>
      </c>
    </row>
    <row r="109" spans="1:8" x14ac:dyDescent="0.25">
      <c r="A109" s="1">
        <v>288</v>
      </c>
      <c r="B109" s="1">
        <v>6</v>
      </c>
      <c r="C109" s="1">
        <v>6</v>
      </c>
      <c r="D109" s="1">
        <v>21</v>
      </c>
      <c r="E109" s="1">
        <v>1156</v>
      </c>
      <c r="F109" s="1">
        <v>29</v>
      </c>
      <c r="G109" s="1" t="s">
        <v>538</v>
      </c>
      <c r="H109" s="1" t="s">
        <v>140</v>
      </c>
    </row>
    <row r="110" spans="1:8" x14ac:dyDescent="0.25">
      <c r="A110" s="1">
        <v>492</v>
      </c>
      <c r="B110" s="1">
        <v>4</v>
      </c>
      <c r="C110" s="1">
        <v>4</v>
      </c>
      <c r="D110" s="1">
        <v>14</v>
      </c>
      <c r="E110" s="1">
        <v>56</v>
      </c>
      <c r="F110" s="1">
        <v>29</v>
      </c>
      <c r="G110" s="1" t="s">
        <v>886</v>
      </c>
      <c r="H110" s="1" t="s">
        <v>887</v>
      </c>
    </row>
    <row r="111" spans="1:8" x14ac:dyDescent="0.25">
      <c r="A111" s="1">
        <v>503</v>
      </c>
      <c r="B111" s="1">
        <v>3</v>
      </c>
      <c r="C111" s="1">
        <v>5</v>
      </c>
      <c r="D111" s="1">
        <v>13</v>
      </c>
      <c r="E111" s="1">
        <v>151</v>
      </c>
      <c r="F111" s="1">
        <v>29</v>
      </c>
      <c r="G111" s="1" t="s">
        <v>902</v>
      </c>
      <c r="H111" s="1" t="s">
        <v>903</v>
      </c>
    </row>
    <row r="112" spans="1:8" x14ac:dyDescent="0.25">
      <c r="A112" s="1">
        <v>665</v>
      </c>
      <c r="B112" s="1">
        <v>3</v>
      </c>
      <c r="C112" s="1">
        <v>3</v>
      </c>
      <c r="D112" s="1">
        <v>18</v>
      </c>
      <c r="E112" s="1">
        <v>97</v>
      </c>
      <c r="F112" s="1">
        <v>29</v>
      </c>
      <c r="G112" s="1" t="s">
        <v>1201</v>
      </c>
      <c r="H112" s="1" t="s">
        <v>1202</v>
      </c>
    </row>
    <row r="113" spans="1:8" x14ac:dyDescent="0.25">
      <c r="A113" s="1">
        <v>834</v>
      </c>
      <c r="B113" s="1">
        <v>3</v>
      </c>
      <c r="C113" s="1">
        <v>3</v>
      </c>
      <c r="D113" s="1">
        <v>15</v>
      </c>
      <c r="E113" s="1">
        <v>107</v>
      </c>
      <c r="F113" s="1">
        <v>29</v>
      </c>
      <c r="G113" s="1" t="s">
        <v>1511</v>
      </c>
      <c r="H113" s="1" t="s">
        <v>1512</v>
      </c>
    </row>
    <row r="114" spans="1:8" x14ac:dyDescent="0.25">
      <c r="A114" s="1">
        <v>283</v>
      </c>
      <c r="B114" s="1">
        <v>2</v>
      </c>
      <c r="C114" s="1">
        <v>6</v>
      </c>
      <c r="D114" s="1">
        <v>16</v>
      </c>
      <c r="E114" s="1">
        <v>941</v>
      </c>
      <c r="F114" s="1">
        <v>29</v>
      </c>
      <c r="G114" s="1" t="s">
        <v>531</v>
      </c>
      <c r="H114" s="1" t="s">
        <v>151</v>
      </c>
    </row>
    <row r="115" spans="1:8" x14ac:dyDescent="0.25">
      <c r="A115" s="1">
        <v>843</v>
      </c>
      <c r="B115" s="1">
        <v>2</v>
      </c>
      <c r="C115" s="1">
        <v>2</v>
      </c>
      <c r="D115" s="1">
        <v>13</v>
      </c>
      <c r="E115" s="1">
        <v>377</v>
      </c>
      <c r="F115" s="1">
        <v>29</v>
      </c>
      <c r="G115" s="1" t="s">
        <v>1529</v>
      </c>
      <c r="H115" s="1" t="s">
        <v>1530</v>
      </c>
    </row>
    <row r="116" spans="1:8" x14ac:dyDescent="0.25">
      <c r="A116" s="1">
        <v>221</v>
      </c>
      <c r="B116" s="1">
        <v>1</v>
      </c>
      <c r="C116" s="1">
        <v>1</v>
      </c>
      <c r="D116" s="1">
        <v>10</v>
      </c>
      <c r="E116" s="1">
        <v>43</v>
      </c>
      <c r="F116" s="1">
        <v>29</v>
      </c>
      <c r="G116" s="1" t="s">
        <v>448</v>
      </c>
      <c r="H116" s="1" t="s">
        <v>449</v>
      </c>
    </row>
    <row r="117" spans="1:8" x14ac:dyDescent="0.25">
      <c r="A117" s="1">
        <v>368</v>
      </c>
      <c r="B117" s="1">
        <v>8</v>
      </c>
      <c r="C117" s="1">
        <v>8</v>
      </c>
      <c r="D117" s="1">
        <v>12</v>
      </c>
      <c r="E117" s="1">
        <v>858</v>
      </c>
      <c r="F117" s="1">
        <v>28</v>
      </c>
      <c r="G117" s="1" t="s">
        <v>658</v>
      </c>
      <c r="H117" s="1" t="s">
        <v>659</v>
      </c>
    </row>
    <row r="118" spans="1:8" x14ac:dyDescent="0.25">
      <c r="A118" s="1">
        <v>407</v>
      </c>
      <c r="B118" s="1">
        <v>8</v>
      </c>
      <c r="C118" s="1">
        <v>8</v>
      </c>
      <c r="D118" s="1">
        <v>12</v>
      </c>
      <c r="E118" s="1">
        <v>1821</v>
      </c>
      <c r="F118" s="1">
        <v>28</v>
      </c>
      <c r="G118" s="1" t="s">
        <v>731</v>
      </c>
      <c r="H118" s="1" t="s">
        <v>732</v>
      </c>
    </row>
    <row r="119" spans="1:8" x14ac:dyDescent="0.25">
      <c r="A119" s="1">
        <v>892</v>
      </c>
      <c r="B119" s="1">
        <v>5</v>
      </c>
      <c r="C119" s="1">
        <v>5</v>
      </c>
      <c r="D119" s="1">
        <v>15</v>
      </c>
      <c r="E119" s="1">
        <v>207</v>
      </c>
      <c r="F119" s="1">
        <v>28</v>
      </c>
      <c r="G119" s="1" t="s">
        <v>1615</v>
      </c>
      <c r="H119" s="1" t="s">
        <v>1614</v>
      </c>
    </row>
    <row r="120" spans="1:8" x14ac:dyDescent="0.25">
      <c r="A120" s="1">
        <v>1028</v>
      </c>
      <c r="B120" s="1">
        <v>3</v>
      </c>
      <c r="C120" s="1">
        <v>8</v>
      </c>
      <c r="D120" s="1">
        <v>17</v>
      </c>
      <c r="E120" s="1">
        <v>114</v>
      </c>
      <c r="F120" s="1">
        <v>28</v>
      </c>
      <c r="G120" s="1" t="s">
        <v>1848</v>
      </c>
      <c r="H120" s="1" t="s">
        <v>1849</v>
      </c>
    </row>
    <row r="121" spans="1:8" x14ac:dyDescent="0.25">
      <c r="A121" s="1">
        <v>126</v>
      </c>
      <c r="B121" s="1">
        <v>3</v>
      </c>
      <c r="C121" s="1">
        <v>3</v>
      </c>
      <c r="D121" s="1">
        <v>20</v>
      </c>
      <c r="E121" s="1">
        <v>67</v>
      </c>
      <c r="F121" s="1">
        <v>28</v>
      </c>
      <c r="G121" s="1" t="s">
        <v>325</v>
      </c>
      <c r="H121" s="1" t="s">
        <v>45</v>
      </c>
    </row>
    <row r="122" spans="1:8" x14ac:dyDescent="0.25">
      <c r="A122" s="1">
        <v>810</v>
      </c>
      <c r="B122" s="1">
        <v>3</v>
      </c>
      <c r="C122" s="1">
        <v>3</v>
      </c>
      <c r="D122" s="1">
        <v>14</v>
      </c>
      <c r="E122" s="1">
        <v>731</v>
      </c>
      <c r="F122" s="1">
        <v>28</v>
      </c>
      <c r="G122" s="1" t="s">
        <v>1470</v>
      </c>
      <c r="H122" s="1" t="s">
        <v>1471</v>
      </c>
    </row>
    <row r="123" spans="1:8" x14ac:dyDescent="0.25">
      <c r="A123" s="1">
        <v>1112</v>
      </c>
      <c r="B123" s="1">
        <v>3</v>
      </c>
      <c r="C123" s="1">
        <v>3</v>
      </c>
      <c r="D123" s="1">
        <v>13</v>
      </c>
      <c r="E123" s="1">
        <v>175</v>
      </c>
      <c r="F123" s="1">
        <v>28</v>
      </c>
      <c r="G123" s="1" t="s">
        <v>1972</v>
      </c>
      <c r="H123" s="1" t="s">
        <v>91</v>
      </c>
    </row>
    <row r="124" spans="1:8" x14ac:dyDescent="0.25">
      <c r="A124" s="1">
        <v>767</v>
      </c>
      <c r="B124" s="1">
        <v>2</v>
      </c>
      <c r="C124" s="1">
        <v>2</v>
      </c>
      <c r="D124" s="1">
        <v>18</v>
      </c>
      <c r="E124" s="1">
        <v>495</v>
      </c>
      <c r="F124" s="1">
        <v>28</v>
      </c>
      <c r="G124" s="1" t="s">
        <v>1390</v>
      </c>
      <c r="H124" s="1" t="s">
        <v>1391</v>
      </c>
    </row>
    <row r="125" spans="1:8" x14ac:dyDescent="0.25">
      <c r="A125" s="1">
        <v>292</v>
      </c>
      <c r="B125" s="1">
        <v>1</v>
      </c>
      <c r="C125" s="1">
        <v>1</v>
      </c>
      <c r="D125" s="1">
        <v>17</v>
      </c>
      <c r="E125" s="1">
        <v>1320</v>
      </c>
      <c r="F125" s="1">
        <v>28</v>
      </c>
      <c r="G125" s="1" t="s">
        <v>545</v>
      </c>
      <c r="H125" s="1" t="s">
        <v>546</v>
      </c>
    </row>
    <row r="126" spans="1:8" x14ac:dyDescent="0.25">
      <c r="A126" s="1">
        <v>369</v>
      </c>
      <c r="B126" s="1">
        <v>9</v>
      </c>
      <c r="C126" s="1">
        <v>9</v>
      </c>
      <c r="D126" s="1">
        <v>16</v>
      </c>
      <c r="E126" s="1">
        <v>887</v>
      </c>
      <c r="F126" s="1">
        <v>27</v>
      </c>
      <c r="G126" s="1" t="s">
        <v>660</v>
      </c>
      <c r="H126" s="1" t="s">
        <v>661</v>
      </c>
    </row>
    <row r="127" spans="1:8" x14ac:dyDescent="0.25">
      <c r="A127" s="1">
        <v>408</v>
      </c>
      <c r="B127" s="1">
        <v>9</v>
      </c>
      <c r="C127" s="1">
        <v>9</v>
      </c>
      <c r="D127" s="1">
        <v>16</v>
      </c>
      <c r="E127" s="1">
        <v>1850</v>
      </c>
      <c r="F127" s="1">
        <v>27</v>
      </c>
      <c r="G127" s="1" t="s">
        <v>733</v>
      </c>
      <c r="H127" s="1" t="s">
        <v>734</v>
      </c>
    </row>
    <row r="128" spans="1:8" x14ac:dyDescent="0.25">
      <c r="A128" s="1">
        <v>16</v>
      </c>
      <c r="B128" s="1">
        <v>7</v>
      </c>
      <c r="C128" s="1">
        <v>8</v>
      </c>
      <c r="D128" s="1">
        <v>13</v>
      </c>
      <c r="E128" s="1">
        <v>80</v>
      </c>
      <c r="F128" s="1">
        <v>27</v>
      </c>
      <c r="G128" s="1" t="s">
        <v>181</v>
      </c>
      <c r="H128" s="1" t="s">
        <v>182</v>
      </c>
    </row>
    <row r="129" spans="1:8" x14ac:dyDescent="0.25">
      <c r="A129" s="1">
        <v>335</v>
      </c>
      <c r="B129" s="1">
        <v>5</v>
      </c>
      <c r="C129" s="1">
        <v>5</v>
      </c>
      <c r="D129" s="1">
        <v>20</v>
      </c>
      <c r="E129" s="1">
        <v>99</v>
      </c>
      <c r="F129" s="1">
        <v>27</v>
      </c>
      <c r="G129" s="1" t="s">
        <v>598</v>
      </c>
      <c r="H129" s="1" t="s">
        <v>599</v>
      </c>
    </row>
    <row r="130" spans="1:8" x14ac:dyDescent="0.25">
      <c r="A130" s="1">
        <v>438</v>
      </c>
      <c r="B130" s="1">
        <v>4</v>
      </c>
      <c r="C130" s="1">
        <v>4</v>
      </c>
      <c r="D130" s="1">
        <v>9</v>
      </c>
      <c r="E130" s="1">
        <v>2213</v>
      </c>
      <c r="F130" s="1">
        <v>27</v>
      </c>
      <c r="G130" s="1" t="s">
        <v>790</v>
      </c>
      <c r="H130" s="1" t="s">
        <v>791</v>
      </c>
    </row>
    <row r="131" spans="1:8" x14ac:dyDescent="0.25">
      <c r="A131" s="1">
        <v>1087</v>
      </c>
      <c r="B131" s="1">
        <v>3</v>
      </c>
      <c r="C131" s="1">
        <v>8</v>
      </c>
      <c r="D131" s="1">
        <v>16</v>
      </c>
      <c r="E131" s="1">
        <v>470</v>
      </c>
      <c r="F131" s="1">
        <v>27</v>
      </c>
      <c r="G131" s="1" t="s">
        <v>1937</v>
      </c>
      <c r="H131" s="1" t="s">
        <v>1924</v>
      </c>
    </row>
    <row r="132" spans="1:8" x14ac:dyDescent="0.25">
      <c r="A132" s="1">
        <v>1025</v>
      </c>
      <c r="B132" s="1">
        <v>2</v>
      </c>
      <c r="C132" s="1">
        <v>7</v>
      </c>
      <c r="D132" s="1">
        <v>15</v>
      </c>
      <c r="E132" s="1">
        <v>80</v>
      </c>
      <c r="F132" s="1">
        <v>27</v>
      </c>
      <c r="G132" s="1" t="s">
        <v>1844</v>
      </c>
      <c r="H132" s="1" t="s">
        <v>1838</v>
      </c>
    </row>
    <row r="133" spans="1:8" x14ac:dyDescent="0.25">
      <c r="A133" s="1">
        <v>1030</v>
      </c>
      <c r="B133" s="1">
        <v>2</v>
      </c>
      <c r="C133" s="1">
        <v>7</v>
      </c>
      <c r="D133" s="1">
        <v>15</v>
      </c>
      <c r="E133" s="1">
        <v>145</v>
      </c>
      <c r="F133" s="1">
        <v>27</v>
      </c>
      <c r="G133" s="1" t="s">
        <v>1852</v>
      </c>
      <c r="H133" s="1" t="s">
        <v>1853</v>
      </c>
    </row>
    <row r="134" spans="1:8" x14ac:dyDescent="0.25">
      <c r="A134" s="1">
        <v>764</v>
      </c>
      <c r="B134" s="1">
        <v>2</v>
      </c>
      <c r="C134" s="1">
        <v>2</v>
      </c>
      <c r="D134" s="1">
        <v>10</v>
      </c>
      <c r="E134" s="1">
        <v>421</v>
      </c>
      <c r="F134" s="1">
        <v>27</v>
      </c>
      <c r="G134" s="1" t="s">
        <v>1384</v>
      </c>
      <c r="H134" s="1" t="s">
        <v>1385</v>
      </c>
    </row>
    <row r="135" spans="1:8" x14ac:dyDescent="0.25">
      <c r="A135" s="1">
        <v>151</v>
      </c>
      <c r="B135" s="1">
        <v>1</v>
      </c>
      <c r="C135" s="1">
        <v>1</v>
      </c>
      <c r="D135" s="1">
        <v>2</v>
      </c>
      <c r="E135" s="1">
        <v>47</v>
      </c>
      <c r="F135" s="1">
        <v>27</v>
      </c>
      <c r="G135" s="1" t="s">
        <v>362</v>
      </c>
      <c r="H135" s="1" t="s">
        <v>51</v>
      </c>
    </row>
    <row r="136" spans="1:8" x14ac:dyDescent="0.25">
      <c r="A136" s="1">
        <v>172</v>
      </c>
      <c r="B136" s="1">
        <v>1</v>
      </c>
      <c r="C136" s="1">
        <v>1</v>
      </c>
      <c r="D136" s="1">
        <v>16</v>
      </c>
      <c r="E136" s="1">
        <v>21</v>
      </c>
      <c r="F136" s="1">
        <v>27</v>
      </c>
      <c r="G136" s="1" t="s">
        <v>394</v>
      </c>
      <c r="H136" s="1" t="s">
        <v>56</v>
      </c>
    </row>
    <row r="137" spans="1:8" x14ac:dyDescent="0.25">
      <c r="A137" s="1">
        <v>285</v>
      </c>
      <c r="B137" s="1">
        <v>1</v>
      </c>
      <c r="C137" s="1">
        <v>1</v>
      </c>
      <c r="D137" s="1">
        <v>14</v>
      </c>
      <c r="E137" s="1">
        <v>1017</v>
      </c>
      <c r="F137" s="1">
        <v>27</v>
      </c>
      <c r="G137" s="1" t="s">
        <v>534</v>
      </c>
      <c r="H137" s="1" t="s">
        <v>535</v>
      </c>
    </row>
    <row r="138" spans="1:8" x14ac:dyDescent="0.25">
      <c r="A138" s="1">
        <v>193</v>
      </c>
      <c r="B138" s="1">
        <v>2</v>
      </c>
      <c r="C138" s="1">
        <v>2</v>
      </c>
      <c r="D138" s="1">
        <v>14</v>
      </c>
      <c r="E138" s="1">
        <v>42</v>
      </c>
      <c r="F138" s="1">
        <v>26</v>
      </c>
      <c r="G138" s="1" t="s">
        <v>417</v>
      </c>
      <c r="H138" s="1" t="s">
        <v>67</v>
      </c>
    </row>
    <row r="139" spans="1:8" x14ac:dyDescent="0.25">
      <c r="A139" s="1">
        <v>590</v>
      </c>
      <c r="B139" s="1">
        <v>1</v>
      </c>
      <c r="C139" s="1">
        <v>1</v>
      </c>
      <c r="D139" s="1">
        <v>13</v>
      </c>
      <c r="E139" s="1">
        <v>97</v>
      </c>
      <c r="F139" s="1">
        <v>26</v>
      </c>
      <c r="G139" s="1" t="s">
        <v>1067</v>
      </c>
      <c r="H139" s="1" t="s">
        <v>1068</v>
      </c>
    </row>
    <row r="140" spans="1:8" x14ac:dyDescent="0.25">
      <c r="A140" s="1">
        <v>720</v>
      </c>
      <c r="B140" s="1">
        <v>1</v>
      </c>
      <c r="C140" s="1">
        <v>1</v>
      </c>
      <c r="D140" s="1">
        <v>13</v>
      </c>
      <c r="E140" s="1">
        <v>112</v>
      </c>
      <c r="F140" s="1">
        <v>26</v>
      </c>
      <c r="G140" s="1" t="s">
        <v>1305</v>
      </c>
      <c r="H140" s="1" t="s">
        <v>1306</v>
      </c>
    </row>
    <row r="141" spans="1:8" x14ac:dyDescent="0.25">
      <c r="A141" s="1">
        <v>1067</v>
      </c>
      <c r="B141" s="1">
        <v>3</v>
      </c>
      <c r="C141" s="1">
        <v>8</v>
      </c>
      <c r="D141" s="1">
        <v>14</v>
      </c>
      <c r="E141" s="1">
        <v>326</v>
      </c>
      <c r="F141" s="1">
        <v>25</v>
      </c>
      <c r="G141" s="1" t="s">
        <v>1909</v>
      </c>
      <c r="H141" s="1" t="s">
        <v>1910</v>
      </c>
    </row>
    <row r="142" spans="1:8" x14ac:dyDescent="0.25">
      <c r="A142" s="1">
        <v>81</v>
      </c>
      <c r="B142" s="1">
        <v>3</v>
      </c>
      <c r="C142" s="1">
        <v>3</v>
      </c>
      <c r="D142" s="1">
        <v>16</v>
      </c>
      <c r="E142" s="1">
        <v>24</v>
      </c>
      <c r="F142" s="1">
        <v>25</v>
      </c>
      <c r="G142" s="1" t="s">
        <v>263</v>
      </c>
      <c r="H142" s="1" t="s">
        <v>264</v>
      </c>
    </row>
    <row r="143" spans="1:8" x14ac:dyDescent="0.25">
      <c r="A143" s="1">
        <v>469</v>
      </c>
      <c r="B143" s="1">
        <v>3</v>
      </c>
      <c r="C143" s="1">
        <v>3</v>
      </c>
      <c r="D143" s="1">
        <v>17</v>
      </c>
      <c r="E143" s="1">
        <v>221</v>
      </c>
      <c r="F143" s="1">
        <v>25</v>
      </c>
      <c r="G143" s="1" t="s">
        <v>843</v>
      </c>
      <c r="H143" s="1" t="s">
        <v>844</v>
      </c>
    </row>
    <row r="144" spans="1:8" x14ac:dyDescent="0.25">
      <c r="A144" s="1">
        <v>902</v>
      </c>
      <c r="B144" s="1">
        <v>3</v>
      </c>
      <c r="C144" s="1">
        <v>3</v>
      </c>
      <c r="D144" s="1">
        <v>10</v>
      </c>
      <c r="E144" s="1">
        <v>346</v>
      </c>
      <c r="F144" s="1">
        <v>25</v>
      </c>
      <c r="G144" s="1" t="s">
        <v>1634</v>
      </c>
      <c r="H144" s="1" t="s">
        <v>1635</v>
      </c>
    </row>
    <row r="145" spans="1:8" x14ac:dyDescent="0.25">
      <c r="A145" s="1">
        <v>115</v>
      </c>
      <c r="B145" s="1">
        <v>2</v>
      </c>
      <c r="C145" s="1">
        <v>2</v>
      </c>
      <c r="D145" s="1">
        <v>16</v>
      </c>
      <c r="E145" s="1">
        <v>62</v>
      </c>
      <c r="F145" s="1">
        <v>25</v>
      </c>
      <c r="G145" s="1" t="s">
        <v>311</v>
      </c>
      <c r="H145" s="1" t="s">
        <v>312</v>
      </c>
    </row>
    <row r="146" spans="1:8" x14ac:dyDescent="0.25">
      <c r="A146" s="1">
        <v>718</v>
      </c>
      <c r="B146" s="1">
        <v>1</v>
      </c>
      <c r="C146" s="1">
        <v>1</v>
      </c>
      <c r="D146" s="1">
        <v>9</v>
      </c>
      <c r="E146" s="1">
        <v>72</v>
      </c>
      <c r="F146" s="1">
        <v>25</v>
      </c>
      <c r="G146" s="1" t="s">
        <v>1301</v>
      </c>
      <c r="H146" s="1" t="s">
        <v>1302</v>
      </c>
    </row>
    <row r="147" spans="1:8" x14ac:dyDescent="0.25">
      <c r="A147" s="1">
        <v>824</v>
      </c>
      <c r="B147" s="1">
        <v>1</v>
      </c>
      <c r="C147" s="1">
        <v>1</v>
      </c>
      <c r="D147" s="1">
        <v>8</v>
      </c>
      <c r="E147" s="1">
        <v>233</v>
      </c>
      <c r="F147" s="1">
        <v>25</v>
      </c>
      <c r="G147" s="1" t="s">
        <v>1496</v>
      </c>
      <c r="H147" s="1" t="s">
        <v>1495</v>
      </c>
    </row>
    <row r="148" spans="1:8" x14ac:dyDescent="0.25">
      <c r="A148" s="1">
        <v>789</v>
      </c>
      <c r="B148" s="1">
        <v>5</v>
      </c>
      <c r="C148" s="1">
        <v>5</v>
      </c>
      <c r="D148" s="1">
        <v>10</v>
      </c>
      <c r="E148" s="1">
        <v>132</v>
      </c>
      <c r="F148" s="1">
        <v>24</v>
      </c>
      <c r="G148" s="1" t="s">
        <v>1429</v>
      </c>
      <c r="H148" s="1" t="s">
        <v>1430</v>
      </c>
    </row>
    <row r="149" spans="1:8" x14ac:dyDescent="0.25">
      <c r="A149" s="1">
        <v>470</v>
      </c>
      <c r="B149" s="1">
        <v>4</v>
      </c>
      <c r="C149" s="1">
        <v>4</v>
      </c>
      <c r="D149" s="1">
        <v>15</v>
      </c>
      <c r="E149" s="1">
        <v>255</v>
      </c>
      <c r="F149" s="1">
        <v>24</v>
      </c>
      <c r="G149" s="1" t="s">
        <v>845</v>
      </c>
      <c r="H149" s="1" t="s">
        <v>846</v>
      </c>
    </row>
    <row r="150" spans="1:8" x14ac:dyDescent="0.25">
      <c r="A150" s="1">
        <v>804</v>
      </c>
      <c r="B150" s="1">
        <v>3</v>
      </c>
      <c r="C150" s="1">
        <v>3</v>
      </c>
      <c r="D150" s="1">
        <v>13</v>
      </c>
      <c r="E150" s="1">
        <v>398</v>
      </c>
      <c r="F150" s="1">
        <v>24</v>
      </c>
      <c r="G150" s="1" t="s">
        <v>1458</v>
      </c>
      <c r="H150" s="1" t="s">
        <v>1459</v>
      </c>
    </row>
    <row r="151" spans="1:8" x14ac:dyDescent="0.25">
      <c r="A151" s="1">
        <v>826</v>
      </c>
      <c r="B151" s="1">
        <v>3</v>
      </c>
      <c r="C151" s="1">
        <v>3</v>
      </c>
      <c r="D151" s="1">
        <v>14</v>
      </c>
      <c r="E151" s="1">
        <v>67</v>
      </c>
      <c r="F151" s="1">
        <v>24</v>
      </c>
      <c r="G151" s="1" t="s">
        <v>1498</v>
      </c>
      <c r="H151" s="1" t="s">
        <v>1499</v>
      </c>
    </row>
    <row r="152" spans="1:8" x14ac:dyDescent="0.25">
      <c r="A152" s="1">
        <v>991</v>
      </c>
      <c r="B152" s="1">
        <v>3</v>
      </c>
      <c r="C152" s="1">
        <v>3</v>
      </c>
      <c r="D152" s="1">
        <v>14</v>
      </c>
      <c r="E152" s="1">
        <v>343</v>
      </c>
      <c r="F152" s="1">
        <v>24</v>
      </c>
      <c r="G152" s="1" t="s">
        <v>1795</v>
      </c>
      <c r="H152" s="1" t="s">
        <v>1796</v>
      </c>
    </row>
    <row r="153" spans="1:8" x14ac:dyDescent="0.25">
      <c r="A153" s="1">
        <v>105</v>
      </c>
      <c r="B153" s="1">
        <v>2</v>
      </c>
      <c r="C153" s="1">
        <v>2</v>
      </c>
      <c r="D153" s="1">
        <v>15</v>
      </c>
      <c r="E153" s="1">
        <v>66</v>
      </c>
      <c r="F153" s="1">
        <v>24</v>
      </c>
      <c r="G153" s="1" t="s">
        <v>294</v>
      </c>
      <c r="H153" s="1" t="s">
        <v>295</v>
      </c>
    </row>
    <row r="154" spans="1:8" x14ac:dyDescent="0.25">
      <c r="A154" s="1">
        <v>800</v>
      </c>
      <c r="B154" s="1">
        <v>2</v>
      </c>
      <c r="C154" s="1">
        <v>2</v>
      </c>
      <c r="D154" s="1">
        <v>7</v>
      </c>
      <c r="E154" s="1">
        <v>140</v>
      </c>
      <c r="F154" s="1">
        <v>24</v>
      </c>
      <c r="G154" s="1" t="s">
        <v>1450</v>
      </c>
      <c r="H154" s="1" t="s">
        <v>1451</v>
      </c>
    </row>
    <row r="155" spans="1:8" x14ac:dyDescent="0.25">
      <c r="A155" s="1">
        <v>808</v>
      </c>
      <c r="B155" s="1">
        <v>9</v>
      </c>
      <c r="C155" s="1">
        <v>9</v>
      </c>
      <c r="D155" s="1">
        <v>10</v>
      </c>
      <c r="E155" s="1">
        <v>688</v>
      </c>
      <c r="F155" s="1">
        <v>23</v>
      </c>
      <c r="G155" s="1" t="s">
        <v>1466</v>
      </c>
      <c r="H155" s="1" t="s">
        <v>1467</v>
      </c>
    </row>
    <row r="156" spans="1:8" x14ac:dyDescent="0.25">
      <c r="A156" s="1">
        <v>786</v>
      </c>
      <c r="B156" s="1">
        <v>5</v>
      </c>
      <c r="C156" s="1">
        <v>5</v>
      </c>
      <c r="D156" s="1">
        <v>18</v>
      </c>
      <c r="E156" s="1">
        <v>72</v>
      </c>
      <c r="F156" s="1">
        <v>23</v>
      </c>
      <c r="G156" s="1" t="s">
        <v>1423</v>
      </c>
      <c r="H156" s="1" t="s">
        <v>1424</v>
      </c>
    </row>
    <row r="157" spans="1:8" x14ac:dyDescent="0.25">
      <c r="A157" s="1">
        <v>502</v>
      </c>
      <c r="B157" s="1">
        <v>3</v>
      </c>
      <c r="C157" s="1">
        <v>5</v>
      </c>
      <c r="D157" s="1">
        <v>13</v>
      </c>
      <c r="E157" s="1">
        <v>127</v>
      </c>
      <c r="F157" s="1">
        <v>23</v>
      </c>
      <c r="G157" s="1" t="s">
        <v>900</v>
      </c>
      <c r="H157" s="1" t="s">
        <v>901</v>
      </c>
    </row>
    <row r="158" spans="1:8" x14ac:dyDescent="0.25">
      <c r="A158" s="1">
        <v>202</v>
      </c>
      <c r="B158" s="1">
        <v>3</v>
      </c>
      <c r="C158" s="1">
        <v>3</v>
      </c>
      <c r="D158" s="1">
        <v>16</v>
      </c>
      <c r="E158" s="1">
        <v>212</v>
      </c>
      <c r="F158" s="1">
        <v>23</v>
      </c>
      <c r="G158" s="1" t="s">
        <v>426</v>
      </c>
      <c r="H158" s="1" t="s">
        <v>75</v>
      </c>
    </row>
    <row r="159" spans="1:8" x14ac:dyDescent="0.25">
      <c r="A159" s="1">
        <v>255</v>
      </c>
      <c r="B159" s="1">
        <v>2</v>
      </c>
      <c r="C159" s="1">
        <v>2</v>
      </c>
      <c r="D159" s="1">
        <v>13</v>
      </c>
      <c r="E159" s="1">
        <v>335</v>
      </c>
      <c r="F159" s="1">
        <v>23</v>
      </c>
      <c r="G159" s="1" t="s">
        <v>502</v>
      </c>
      <c r="H159" s="1" t="s">
        <v>107</v>
      </c>
    </row>
    <row r="160" spans="1:8" x14ac:dyDescent="0.25">
      <c r="A160" s="1">
        <v>491</v>
      </c>
      <c r="B160" s="1">
        <v>2</v>
      </c>
      <c r="C160" s="1">
        <v>2</v>
      </c>
      <c r="D160" s="1">
        <v>12</v>
      </c>
      <c r="E160" s="1">
        <v>32</v>
      </c>
      <c r="F160" s="1">
        <v>23</v>
      </c>
      <c r="G160" s="1" t="s">
        <v>884</v>
      </c>
      <c r="H160" s="1" t="s">
        <v>885</v>
      </c>
    </row>
    <row r="161" spans="1:8" x14ac:dyDescent="0.25">
      <c r="A161" s="1">
        <v>634</v>
      </c>
      <c r="B161" s="1">
        <v>2</v>
      </c>
      <c r="C161" s="1">
        <v>2</v>
      </c>
      <c r="D161" s="1">
        <v>14</v>
      </c>
      <c r="E161" s="1">
        <v>465</v>
      </c>
      <c r="F161" s="1">
        <v>23</v>
      </c>
      <c r="G161" s="1" t="s">
        <v>1144</v>
      </c>
      <c r="H161" s="1" t="s">
        <v>1145</v>
      </c>
    </row>
    <row r="162" spans="1:8" x14ac:dyDescent="0.25">
      <c r="A162" s="1">
        <v>320</v>
      </c>
      <c r="B162" s="1">
        <v>9</v>
      </c>
      <c r="C162" s="1">
        <v>9</v>
      </c>
      <c r="D162" s="1">
        <v>18</v>
      </c>
      <c r="E162" s="1">
        <v>31</v>
      </c>
      <c r="F162" s="1">
        <v>22</v>
      </c>
      <c r="G162" s="1" t="s">
        <v>582</v>
      </c>
      <c r="H162" s="1" t="s">
        <v>156</v>
      </c>
    </row>
    <row r="163" spans="1:8" x14ac:dyDescent="0.25">
      <c r="A163" s="1">
        <v>353</v>
      </c>
      <c r="B163" s="1">
        <v>9</v>
      </c>
      <c r="C163" s="1">
        <v>9</v>
      </c>
      <c r="D163" s="1">
        <v>16</v>
      </c>
      <c r="E163" s="1">
        <v>513</v>
      </c>
      <c r="F163" s="1">
        <v>22</v>
      </c>
      <c r="G163" s="1" t="s">
        <v>631</v>
      </c>
      <c r="H163" s="1" t="s">
        <v>632</v>
      </c>
    </row>
    <row r="164" spans="1:8" x14ac:dyDescent="0.25">
      <c r="A164" s="1">
        <v>392</v>
      </c>
      <c r="B164" s="1">
        <v>9</v>
      </c>
      <c r="C164" s="1">
        <v>9</v>
      </c>
      <c r="D164" s="1">
        <v>16</v>
      </c>
      <c r="E164" s="1">
        <v>1455</v>
      </c>
      <c r="F164" s="1">
        <v>22</v>
      </c>
      <c r="G164" s="1" t="s">
        <v>704</v>
      </c>
      <c r="H164" s="1" t="s">
        <v>705</v>
      </c>
    </row>
    <row r="165" spans="1:8" x14ac:dyDescent="0.25">
      <c r="A165" s="1">
        <v>375</v>
      </c>
      <c r="B165" s="1">
        <v>6</v>
      </c>
      <c r="C165" s="1">
        <v>6</v>
      </c>
      <c r="D165" s="1">
        <v>15</v>
      </c>
      <c r="E165" s="1">
        <v>953</v>
      </c>
      <c r="F165" s="1">
        <v>22</v>
      </c>
      <c r="G165" s="1" t="s">
        <v>672</v>
      </c>
      <c r="H165" s="1" t="s">
        <v>673</v>
      </c>
    </row>
    <row r="166" spans="1:8" x14ac:dyDescent="0.25">
      <c r="A166" s="1">
        <v>414</v>
      </c>
      <c r="B166" s="1">
        <v>6</v>
      </c>
      <c r="C166" s="1">
        <v>6</v>
      </c>
      <c r="D166" s="1">
        <v>15</v>
      </c>
      <c r="E166" s="1">
        <v>1916</v>
      </c>
      <c r="F166" s="1">
        <v>22</v>
      </c>
      <c r="G166" s="1" t="s">
        <v>745</v>
      </c>
      <c r="H166" s="1" t="s">
        <v>746</v>
      </c>
    </row>
    <row r="167" spans="1:8" x14ac:dyDescent="0.25">
      <c r="A167" s="1">
        <v>592</v>
      </c>
      <c r="B167" s="1">
        <v>3</v>
      </c>
      <c r="C167" s="1">
        <v>3</v>
      </c>
      <c r="D167" s="1">
        <v>14</v>
      </c>
      <c r="E167" s="1">
        <v>135</v>
      </c>
      <c r="F167" s="1">
        <v>22</v>
      </c>
      <c r="G167" s="1" t="s">
        <v>1071</v>
      </c>
      <c r="H167" s="1" t="s">
        <v>1072</v>
      </c>
    </row>
    <row r="168" spans="1:8" x14ac:dyDescent="0.25">
      <c r="A168" s="1">
        <v>120</v>
      </c>
      <c r="B168" s="1">
        <v>2</v>
      </c>
      <c r="C168" s="1">
        <v>2</v>
      </c>
      <c r="D168" s="1">
        <v>11</v>
      </c>
      <c r="E168" s="1">
        <v>5</v>
      </c>
      <c r="F168" s="1">
        <v>22</v>
      </c>
      <c r="G168" s="1" t="s">
        <v>319</v>
      </c>
      <c r="H168" s="1" t="s">
        <v>40</v>
      </c>
    </row>
    <row r="169" spans="1:8" x14ac:dyDescent="0.25">
      <c r="A169" s="1">
        <v>282</v>
      </c>
      <c r="B169" s="1">
        <v>1</v>
      </c>
      <c r="C169" s="1">
        <v>1</v>
      </c>
      <c r="D169" s="1">
        <v>17</v>
      </c>
      <c r="E169" s="1">
        <v>914</v>
      </c>
      <c r="F169" s="1">
        <v>22</v>
      </c>
      <c r="G169" s="1" t="s">
        <v>530</v>
      </c>
      <c r="H169" s="1" t="s">
        <v>150</v>
      </c>
    </row>
    <row r="170" spans="1:8" x14ac:dyDescent="0.25">
      <c r="A170" s="1">
        <v>667</v>
      </c>
      <c r="B170" s="1">
        <v>1</v>
      </c>
      <c r="C170" s="1">
        <v>1</v>
      </c>
      <c r="D170" s="1">
        <v>16</v>
      </c>
      <c r="E170" s="1">
        <v>140</v>
      </c>
      <c r="F170" s="1">
        <v>22</v>
      </c>
      <c r="G170" s="1" t="s">
        <v>1205</v>
      </c>
      <c r="H170" s="1" t="s">
        <v>1206</v>
      </c>
    </row>
    <row r="171" spans="1:8" x14ac:dyDescent="0.25">
      <c r="A171" s="1">
        <v>871</v>
      </c>
      <c r="B171" s="1">
        <v>1</v>
      </c>
      <c r="C171" s="1">
        <v>1</v>
      </c>
      <c r="D171" s="1">
        <v>17</v>
      </c>
      <c r="E171" s="1">
        <v>165</v>
      </c>
      <c r="F171" s="1">
        <v>22</v>
      </c>
      <c r="G171" s="1" t="s">
        <v>1576</v>
      </c>
      <c r="H171" s="1" t="s">
        <v>1577</v>
      </c>
    </row>
    <row r="172" spans="1:8" x14ac:dyDescent="0.25">
      <c r="A172" s="1">
        <v>358</v>
      </c>
      <c r="B172" s="1">
        <v>18</v>
      </c>
      <c r="C172" s="1">
        <v>18</v>
      </c>
      <c r="D172" s="1">
        <v>20</v>
      </c>
      <c r="E172" s="1">
        <v>592</v>
      </c>
      <c r="F172" s="1">
        <v>21</v>
      </c>
      <c r="G172" s="1" t="s">
        <v>641</v>
      </c>
      <c r="H172" s="1" t="s">
        <v>642</v>
      </c>
    </row>
    <row r="173" spans="1:8" x14ac:dyDescent="0.25">
      <c r="A173" s="1">
        <v>396</v>
      </c>
      <c r="B173" s="1">
        <v>18</v>
      </c>
      <c r="C173" s="1">
        <v>18</v>
      </c>
      <c r="D173" s="1">
        <v>20</v>
      </c>
      <c r="E173" s="1">
        <v>1515</v>
      </c>
      <c r="F173" s="1">
        <v>21</v>
      </c>
      <c r="G173" s="1" t="s">
        <v>712</v>
      </c>
      <c r="H173" s="1" t="s">
        <v>713</v>
      </c>
    </row>
    <row r="174" spans="1:8" x14ac:dyDescent="0.25">
      <c r="A174" s="1">
        <v>766</v>
      </c>
      <c r="B174" s="1">
        <v>3</v>
      </c>
      <c r="C174" s="1">
        <v>3</v>
      </c>
      <c r="D174" s="1">
        <v>8</v>
      </c>
      <c r="E174" s="1">
        <v>468</v>
      </c>
      <c r="F174" s="1">
        <v>21</v>
      </c>
      <c r="G174" s="1" t="s">
        <v>1388</v>
      </c>
      <c r="H174" s="1" t="s">
        <v>1389</v>
      </c>
    </row>
    <row r="175" spans="1:8" x14ac:dyDescent="0.25">
      <c r="A175" s="1">
        <v>890</v>
      </c>
      <c r="B175" s="1">
        <v>3</v>
      </c>
      <c r="C175" s="1">
        <v>3</v>
      </c>
      <c r="D175" s="1">
        <v>15</v>
      </c>
      <c r="E175" s="1">
        <v>167</v>
      </c>
      <c r="F175" s="1">
        <v>21</v>
      </c>
      <c r="G175" s="1" t="s">
        <v>1611</v>
      </c>
      <c r="H175" s="1" t="s">
        <v>1612</v>
      </c>
    </row>
    <row r="176" spans="1:8" x14ac:dyDescent="0.25">
      <c r="A176" s="1">
        <v>981</v>
      </c>
      <c r="B176" s="1">
        <v>3</v>
      </c>
      <c r="C176" s="1">
        <v>3</v>
      </c>
      <c r="D176" s="1">
        <v>15</v>
      </c>
      <c r="E176" s="1">
        <v>213</v>
      </c>
      <c r="F176" s="1">
        <v>21</v>
      </c>
      <c r="G176" s="1" t="s">
        <v>1775</v>
      </c>
      <c r="H176" s="1" t="s">
        <v>1776</v>
      </c>
    </row>
    <row r="177" spans="1:8" x14ac:dyDescent="0.25">
      <c r="A177" s="1">
        <v>1108</v>
      </c>
      <c r="B177" s="1">
        <v>3</v>
      </c>
      <c r="C177" s="1">
        <v>3</v>
      </c>
      <c r="D177" s="1">
        <v>17</v>
      </c>
      <c r="E177" s="1">
        <v>61</v>
      </c>
      <c r="F177" s="1">
        <v>21</v>
      </c>
      <c r="G177" s="1" t="s">
        <v>1968</v>
      </c>
      <c r="H177" s="1" t="s">
        <v>87</v>
      </c>
    </row>
    <row r="178" spans="1:8" x14ac:dyDescent="0.25">
      <c r="A178" s="1">
        <v>787</v>
      </c>
      <c r="B178" s="1">
        <v>2</v>
      </c>
      <c r="C178" s="1">
        <v>2</v>
      </c>
      <c r="D178" s="1">
        <v>13</v>
      </c>
      <c r="E178" s="1">
        <v>99</v>
      </c>
      <c r="F178" s="1">
        <v>21</v>
      </c>
      <c r="G178" s="1" t="s">
        <v>1425</v>
      </c>
      <c r="H178" s="1" t="s">
        <v>1426</v>
      </c>
    </row>
    <row r="179" spans="1:8" x14ac:dyDescent="0.25">
      <c r="A179" s="1">
        <v>140</v>
      </c>
      <c r="B179" s="1">
        <v>1</v>
      </c>
      <c r="C179" s="1">
        <v>1</v>
      </c>
      <c r="D179" s="1">
        <v>9</v>
      </c>
      <c r="E179" s="1">
        <v>45</v>
      </c>
      <c r="F179" s="1">
        <v>21</v>
      </c>
      <c r="G179" s="1" t="s">
        <v>348</v>
      </c>
      <c r="H179" s="1" t="s">
        <v>349</v>
      </c>
    </row>
    <row r="180" spans="1:8" x14ac:dyDescent="0.25">
      <c r="A180" s="1">
        <v>635</v>
      </c>
      <c r="B180" s="1">
        <v>1</v>
      </c>
      <c r="C180" s="1">
        <v>1</v>
      </c>
      <c r="D180" s="1">
        <v>7</v>
      </c>
      <c r="E180" s="1">
        <v>493</v>
      </c>
      <c r="F180" s="1">
        <v>21</v>
      </c>
      <c r="G180" s="1" t="s">
        <v>1146</v>
      </c>
      <c r="H180" s="1" t="s">
        <v>1147</v>
      </c>
    </row>
    <row r="181" spans="1:8" x14ac:dyDescent="0.25">
      <c r="A181" s="1">
        <v>178</v>
      </c>
      <c r="B181" s="1">
        <v>3</v>
      </c>
      <c r="C181" s="1">
        <v>3</v>
      </c>
      <c r="D181" s="1">
        <v>15</v>
      </c>
      <c r="E181" s="1">
        <v>119</v>
      </c>
      <c r="F181" s="1">
        <v>20</v>
      </c>
      <c r="G181" s="1" t="s">
        <v>400</v>
      </c>
      <c r="H181" s="1" t="s">
        <v>60</v>
      </c>
    </row>
    <row r="182" spans="1:8" x14ac:dyDescent="0.25">
      <c r="A182" s="1">
        <v>173</v>
      </c>
      <c r="B182" s="1">
        <v>2</v>
      </c>
      <c r="C182" s="1">
        <v>2</v>
      </c>
      <c r="D182" s="1">
        <v>13</v>
      </c>
      <c r="E182" s="1">
        <v>49</v>
      </c>
      <c r="F182" s="1">
        <v>20</v>
      </c>
      <c r="G182" s="1" t="s">
        <v>395</v>
      </c>
      <c r="H182" s="1" t="s">
        <v>57</v>
      </c>
    </row>
    <row r="183" spans="1:8" x14ac:dyDescent="0.25">
      <c r="A183" s="1">
        <v>176</v>
      </c>
      <c r="B183" s="1">
        <v>2</v>
      </c>
      <c r="C183" s="1">
        <v>2</v>
      </c>
      <c r="D183" s="1">
        <v>13</v>
      </c>
      <c r="E183" s="1">
        <v>83</v>
      </c>
      <c r="F183" s="1">
        <v>20</v>
      </c>
      <c r="G183" s="1" t="s">
        <v>398</v>
      </c>
      <c r="H183" s="1" t="s">
        <v>58</v>
      </c>
    </row>
    <row r="184" spans="1:8" x14ac:dyDescent="0.25">
      <c r="A184" s="1">
        <v>276</v>
      </c>
      <c r="B184" s="1">
        <v>2</v>
      </c>
      <c r="C184" s="1">
        <v>2</v>
      </c>
      <c r="D184" s="1">
        <v>8</v>
      </c>
      <c r="E184" s="1">
        <v>805</v>
      </c>
      <c r="F184" s="1">
        <v>20</v>
      </c>
      <c r="G184" s="1" t="s">
        <v>523</v>
      </c>
      <c r="H184" s="1" t="s">
        <v>524</v>
      </c>
    </row>
    <row r="185" spans="1:8" x14ac:dyDescent="0.25">
      <c r="A185" s="1">
        <v>20</v>
      </c>
      <c r="B185" s="1">
        <v>1</v>
      </c>
      <c r="C185" s="1">
        <v>1</v>
      </c>
      <c r="D185" s="1">
        <v>8</v>
      </c>
      <c r="E185" s="1">
        <v>9</v>
      </c>
      <c r="F185" s="1">
        <v>20</v>
      </c>
      <c r="G185" s="1" t="s">
        <v>188</v>
      </c>
      <c r="H185" s="1" t="s">
        <v>4</v>
      </c>
    </row>
    <row r="186" spans="1:8" x14ac:dyDescent="0.25">
      <c r="A186" s="1">
        <v>25</v>
      </c>
      <c r="B186" s="1">
        <v>1</v>
      </c>
      <c r="C186" s="1">
        <v>1</v>
      </c>
      <c r="D186" s="1">
        <v>15</v>
      </c>
      <c r="E186" s="1">
        <v>39</v>
      </c>
      <c r="F186" s="1">
        <v>20</v>
      </c>
      <c r="G186" s="1" t="s">
        <v>193</v>
      </c>
      <c r="H186" s="1" t="s">
        <v>8</v>
      </c>
    </row>
    <row r="187" spans="1:8" x14ac:dyDescent="0.25">
      <c r="A187" s="1">
        <v>577</v>
      </c>
      <c r="B187" s="1">
        <v>3</v>
      </c>
      <c r="C187" s="1">
        <v>3</v>
      </c>
      <c r="D187" s="1">
        <v>8</v>
      </c>
      <c r="E187" s="1">
        <v>125</v>
      </c>
      <c r="F187" s="1">
        <v>19</v>
      </c>
      <c r="G187" s="1" t="s">
        <v>1044</v>
      </c>
      <c r="H187" s="1" t="s">
        <v>1045</v>
      </c>
    </row>
    <row r="188" spans="1:8" x14ac:dyDescent="0.25">
      <c r="A188" s="1">
        <v>918</v>
      </c>
      <c r="B188" s="1">
        <v>2</v>
      </c>
      <c r="C188" s="1">
        <v>3</v>
      </c>
      <c r="D188" s="1">
        <v>9</v>
      </c>
      <c r="E188" s="1">
        <v>112</v>
      </c>
      <c r="F188" s="1">
        <v>19</v>
      </c>
      <c r="G188" s="1" t="s">
        <v>1663</v>
      </c>
      <c r="H188" s="1" t="s">
        <v>1664</v>
      </c>
    </row>
    <row r="189" spans="1:8" x14ac:dyDescent="0.25">
      <c r="A189" s="1">
        <v>196</v>
      </c>
      <c r="B189" s="1">
        <v>2</v>
      </c>
      <c r="C189" s="1">
        <v>2</v>
      </c>
      <c r="D189" s="1">
        <v>12</v>
      </c>
      <c r="E189" s="1">
        <v>91</v>
      </c>
      <c r="F189" s="1">
        <v>19</v>
      </c>
      <c r="G189" s="1" t="s">
        <v>420</v>
      </c>
      <c r="H189" s="1" t="s">
        <v>70</v>
      </c>
    </row>
    <row r="190" spans="1:8" x14ac:dyDescent="0.25">
      <c r="A190" s="1">
        <v>702</v>
      </c>
      <c r="B190" s="1">
        <v>2</v>
      </c>
      <c r="C190" s="1">
        <v>2</v>
      </c>
      <c r="D190" s="1">
        <v>9</v>
      </c>
      <c r="E190" s="1">
        <v>285</v>
      </c>
      <c r="F190" s="1">
        <v>19</v>
      </c>
      <c r="G190" s="1" t="s">
        <v>1274</v>
      </c>
      <c r="H190" s="1" t="s">
        <v>1275</v>
      </c>
    </row>
    <row r="191" spans="1:8" x14ac:dyDescent="0.25">
      <c r="A191" s="1">
        <v>1</v>
      </c>
      <c r="B191" s="1">
        <v>1</v>
      </c>
      <c r="C191" s="1">
        <v>1</v>
      </c>
      <c r="D191" s="1">
        <v>3</v>
      </c>
      <c r="E191" s="1">
        <v>43</v>
      </c>
      <c r="F191" s="1">
        <v>19</v>
      </c>
      <c r="G191" s="1" t="s">
        <v>160</v>
      </c>
      <c r="H191" s="1" t="s">
        <v>161</v>
      </c>
    </row>
    <row r="192" spans="1:8" x14ac:dyDescent="0.25">
      <c r="A192" s="1">
        <v>68</v>
      </c>
      <c r="B192" s="1">
        <v>1</v>
      </c>
      <c r="C192" s="1">
        <v>1</v>
      </c>
      <c r="D192" s="1">
        <v>12</v>
      </c>
      <c r="E192" s="1">
        <v>74</v>
      </c>
      <c r="F192" s="1">
        <v>19</v>
      </c>
      <c r="G192" s="1" t="s">
        <v>249</v>
      </c>
      <c r="H192" s="1" t="s">
        <v>28</v>
      </c>
    </row>
    <row r="193" spans="1:8" x14ac:dyDescent="0.25">
      <c r="A193" s="1">
        <v>697</v>
      </c>
      <c r="B193" s="1">
        <v>1</v>
      </c>
      <c r="C193" s="1">
        <v>1</v>
      </c>
      <c r="D193" s="1">
        <v>6</v>
      </c>
      <c r="E193" s="1">
        <v>103</v>
      </c>
      <c r="F193" s="1">
        <v>19</v>
      </c>
      <c r="G193" s="1" t="s">
        <v>1264</v>
      </c>
      <c r="H193" s="1" t="s">
        <v>1265</v>
      </c>
    </row>
    <row r="194" spans="1:8" x14ac:dyDescent="0.25">
      <c r="A194" s="1">
        <v>840</v>
      </c>
      <c r="B194" s="1">
        <v>1</v>
      </c>
      <c r="C194" s="1">
        <v>1</v>
      </c>
      <c r="D194" s="1">
        <v>7</v>
      </c>
      <c r="E194" s="1">
        <v>251</v>
      </c>
      <c r="F194" s="1">
        <v>19</v>
      </c>
      <c r="G194" s="1" t="s">
        <v>1523</v>
      </c>
      <c r="H194" s="1" t="s">
        <v>1524</v>
      </c>
    </row>
    <row r="195" spans="1:8" x14ac:dyDescent="0.25">
      <c r="A195" s="1">
        <v>18</v>
      </c>
      <c r="B195" s="1">
        <v>6</v>
      </c>
      <c r="C195" s="1">
        <v>6</v>
      </c>
      <c r="D195" s="1">
        <v>10</v>
      </c>
      <c r="E195" s="1">
        <v>114</v>
      </c>
      <c r="F195" s="1">
        <v>18</v>
      </c>
      <c r="G195" s="1" t="s">
        <v>185</v>
      </c>
      <c r="H195" s="1" t="s">
        <v>186</v>
      </c>
    </row>
    <row r="196" spans="1:8" x14ac:dyDescent="0.25">
      <c r="A196" s="1">
        <v>354</v>
      </c>
      <c r="B196" s="1">
        <v>5</v>
      </c>
      <c r="C196" s="1">
        <v>5</v>
      </c>
      <c r="D196" s="1">
        <v>11</v>
      </c>
      <c r="E196" s="1">
        <v>536</v>
      </c>
      <c r="F196" s="1">
        <v>18</v>
      </c>
      <c r="G196" s="1" t="s">
        <v>633</v>
      </c>
      <c r="H196" s="1" t="s">
        <v>634</v>
      </c>
    </row>
    <row r="197" spans="1:8" x14ac:dyDescent="0.25">
      <c r="A197" s="1">
        <v>163</v>
      </c>
      <c r="B197" s="1">
        <v>4</v>
      </c>
      <c r="C197" s="1">
        <v>4</v>
      </c>
      <c r="D197" s="1">
        <v>10</v>
      </c>
      <c r="E197" s="1">
        <v>119</v>
      </c>
      <c r="F197" s="1">
        <v>18</v>
      </c>
      <c r="G197" s="1" t="s">
        <v>380</v>
      </c>
      <c r="H197" s="1" t="s">
        <v>381</v>
      </c>
    </row>
    <row r="198" spans="1:8" x14ac:dyDescent="0.25">
      <c r="A198" s="1">
        <v>573</v>
      </c>
      <c r="B198" s="1">
        <v>3</v>
      </c>
      <c r="C198" s="1">
        <v>3</v>
      </c>
      <c r="D198" s="1">
        <v>14</v>
      </c>
      <c r="E198" s="1">
        <v>71</v>
      </c>
      <c r="F198" s="1">
        <v>18</v>
      </c>
      <c r="G198" s="1" t="s">
        <v>1036</v>
      </c>
      <c r="H198" s="1" t="s">
        <v>1037</v>
      </c>
    </row>
    <row r="199" spans="1:8" x14ac:dyDescent="0.25">
      <c r="A199" s="1">
        <v>747</v>
      </c>
      <c r="B199" s="1">
        <v>3</v>
      </c>
      <c r="C199" s="1">
        <v>3</v>
      </c>
      <c r="D199" s="1">
        <v>12</v>
      </c>
      <c r="E199" s="1">
        <v>138</v>
      </c>
      <c r="F199" s="1">
        <v>18</v>
      </c>
      <c r="G199" s="1" t="s">
        <v>1351</v>
      </c>
      <c r="H199" s="1" t="s">
        <v>1352</v>
      </c>
    </row>
    <row r="200" spans="1:8" x14ac:dyDescent="0.25">
      <c r="A200" s="1">
        <v>601</v>
      </c>
      <c r="B200" s="1">
        <v>2</v>
      </c>
      <c r="C200" s="1">
        <v>3</v>
      </c>
      <c r="D200" s="1">
        <v>9</v>
      </c>
      <c r="E200" s="1">
        <v>94</v>
      </c>
      <c r="F200" s="1">
        <v>18</v>
      </c>
      <c r="G200" s="1" t="s">
        <v>1087</v>
      </c>
      <c r="H200" s="1" t="s">
        <v>1088</v>
      </c>
    </row>
    <row r="201" spans="1:8" x14ac:dyDescent="0.25">
      <c r="A201" s="1">
        <v>56</v>
      </c>
      <c r="B201" s="1">
        <v>2</v>
      </c>
      <c r="C201" s="1">
        <v>2</v>
      </c>
      <c r="D201" s="1">
        <v>9</v>
      </c>
      <c r="E201" s="1">
        <v>19</v>
      </c>
      <c r="F201" s="1">
        <v>18</v>
      </c>
      <c r="G201" s="1" t="s">
        <v>237</v>
      </c>
      <c r="H201" s="1" t="s">
        <v>20</v>
      </c>
    </row>
    <row r="202" spans="1:8" x14ac:dyDescent="0.25">
      <c r="A202" s="1">
        <v>109</v>
      </c>
      <c r="B202" s="1">
        <v>2</v>
      </c>
      <c r="C202" s="1">
        <v>2</v>
      </c>
      <c r="D202" s="1">
        <v>5</v>
      </c>
      <c r="E202" s="1">
        <v>125</v>
      </c>
      <c r="F202" s="1">
        <v>18</v>
      </c>
      <c r="G202" s="1" t="s">
        <v>301</v>
      </c>
      <c r="H202" s="1" t="s">
        <v>302</v>
      </c>
    </row>
    <row r="203" spans="1:8" x14ac:dyDescent="0.25">
      <c r="A203" s="1">
        <v>198</v>
      </c>
      <c r="B203" s="1">
        <v>2</v>
      </c>
      <c r="C203" s="1">
        <v>2</v>
      </c>
      <c r="D203" s="1">
        <v>11</v>
      </c>
      <c r="E203" s="1">
        <v>122</v>
      </c>
      <c r="F203" s="1">
        <v>18</v>
      </c>
      <c r="G203" s="1" t="s">
        <v>422</v>
      </c>
      <c r="H203" s="1" t="s">
        <v>71</v>
      </c>
    </row>
    <row r="204" spans="1:8" x14ac:dyDescent="0.25">
      <c r="A204" s="1">
        <v>924</v>
      </c>
      <c r="B204" s="1">
        <v>2</v>
      </c>
      <c r="C204" s="1">
        <v>2</v>
      </c>
      <c r="D204" s="1">
        <v>11</v>
      </c>
      <c r="E204" s="1">
        <v>198</v>
      </c>
      <c r="F204" s="1">
        <v>18</v>
      </c>
      <c r="G204" s="1" t="s">
        <v>1675</v>
      </c>
      <c r="H204" s="1" t="s">
        <v>1676</v>
      </c>
    </row>
    <row r="205" spans="1:8" x14ac:dyDescent="0.25">
      <c r="A205" s="1">
        <v>267</v>
      </c>
      <c r="B205" s="1">
        <v>1</v>
      </c>
      <c r="C205" s="1">
        <v>1</v>
      </c>
      <c r="D205" s="1">
        <v>13</v>
      </c>
      <c r="E205" s="1">
        <v>679</v>
      </c>
      <c r="F205" s="1">
        <v>18</v>
      </c>
      <c r="G205" s="1" t="s">
        <v>514</v>
      </c>
      <c r="H205" s="1" t="s">
        <v>119</v>
      </c>
    </row>
    <row r="206" spans="1:8" x14ac:dyDescent="0.25">
      <c r="A206" s="1">
        <v>303</v>
      </c>
      <c r="B206" s="1">
        <v>1</v>
      </c>
      <c r="C206" s="1">
        <v>1</v>
      </c>
      <c r="D206" s="1">
        <v>8</v>
      </c>
      <c r="E206" s="1">
        <v>1519</v>
      </c>
      <c r="F206" s="1">
        <v>18</v>
      </c>
      <c r="G206" s="1" t="s">
        <v>557</v>
      </c>
      <c r="H206" s="1" t="s">
        <v>558</v>
      </c>
    </row>
    <row r="207" spans="1:8" x14ac:dyDescent="0.25">
      <c r="A207" s="1">
        <v>308</v>
      </c>
      <c r="B207" s="1">
        <v>1</v>
      </c>
      <c r="C207" s="1">
        <v>1</v>
      </c>
      <c r="D207" s="1">
        <v>8</v>
      </c>
      <c r="E207" s="1">
        <v>1598</v>
      </c>
      <c r="F207" s="1">
        <v>18</v>
      </c>
      <c r="G207" s="1" t="s">
        <v>565</v>
      </c>
      <c r="H207" s="1" t="s">
        <v>566</v>
      </c>
    </row>
    <row r="208" spans="1:8" x14ac:dyDescent="0.25">
      <c r="A208" s="1">
        <v>704</v>
      </c>
      <c r="B208" s="1">
        <v>1</v>
      </c>
      <c r="C208" s="1">
        <v>1</v>
      </c>
      <c r="D208" s="1">
        <v>6</v>
      </c>
      <c r="E208" s="1">
        <v>315</v>
      </c>
      <c r="F208" s="1">
        <v>18</v>
      </c>
      <c r="G208" s="1" t="s">
        <v>1278</v>
      </c>
      <c r="H208" s="1" t="s">
        <v>1279</v>
      </c>
    </row>
    <row r="209" spans="1:8" x14ac:dyDescent="0.25">
      <c r="A209" s="1">
        <v>742</v>
      </c>
      <c r="B209" s="1">
        <v>5</v>
      </c>
      <c r="C209" s="1">
        <v>5</v>
      </c>
      <c r="D209" s="1">
        <v>10</v>
      </c>
      <c r="E209" s="1">
        <v>100</v>
      </c>
      <c r="F209" s="1">
        <v>17</v>
      </c>
      <c r="G209" s="1" t="s">
        <v>1342</v>
      </c>
      <c r="H209" s="1" t="s">
        <v>1341</v>
      </c>
    </row>
    <row r="210" spans="1:8" x14ac:dyDescent="0.25">
      <c r="A210" s="1">
        <v>1114</v>
      </c>
      <c r="B210" s="1">
        <v>5</v>
      </c>
      <c r="C210" s="1">
        <v>5</v>
      </c>
      <c r="D210" s="1">
        <v>9</v>
      </c>
      <c r="E210" s="1">
        <v>246</v>
      </c>
      <c r="F210" s="1">
        <v>17</v>
      </c>
      <c r="G210" s="1" t="s">
        <v>1974</v>
      </c>
      <c r="H210" s="1" t="s">
        <v>93</v>
      </c>
    </row>
    <row r="211" spans="1:8" x14ac:dyDescent="0.25">
      <c r="A211" s="1">
        <v>201</v>
      </c>
      <c r="B211" s="1">
        <v>4</v>
      </c>
      <c r="C211" s="1">
        <v>4</v>
      </c>
      <c r="D211" s="1">
        <v>11</v>
      </c>
      <c r="E211" s="1">
        <v>194</v>
      </c>
      <c r="F211" s="1">
        <v>17</v>
      </c>
      <c r="G211" s="1" t="s">
        <v>425</v>
      </c>
      <c r="H211" s="1" t="s">
        <v>74</v>
      </c>
    </row>
    <row r="212" spans="1:8" x14ac:dyDescent="0.25">
      <c r="A212" s="1">
        <v>304</v>
      </c>
      <c r="B212" s="1">
        <v>4</v>
      </c>
      <c r="C212" s="1">
        <v>4</v>
      </c>
      <c r="D212" s="1">
        <v>10</v>
      </c>
      <c r="E212" s="1">
        <v>1541</v>
      </c>
      <c r="F212" s="1">
        <v>17</v>
      </c>
      <c r="G212" s="1" t="s">
        <v>559</v>
      </c>
      <c r="H212" s="1" t="s">
        <v>137</v>
      </c>
    </row>
    <row r="213" spans="1:8" x14ac:dyDescent="0.25">
      <c r="A213" s="1">
        <v>381</v>
      </c>
      <c r="B213" s="1">
        <v>4</v>
      </c>
      <c r="C213" s="1">
        <v>4</v>
      </c>
      <c r="D213" s="1">
        <v>13</v>
      </c>
      <c r="E213" s="1">
        <v>1045</v>
      </c>
      <c r="F213" s="1">
        <v>17</v>
      </c>
      <c r="G213" s="1" t="s">
        <v>683</v>
      </c>
      <c r="H213" s="1" t="s">
        <v>682</v>
      </c>
    </row>
    <row r="214" spans="1:8" x14ac:dyDescent="0.25">
      <c r="A214" s="1">
        <v>419</v>
      </c>
      <c r="B214" s="1">
        <v>4</v>
      </c>
      <c r="C214" s="1">
        <v>4</v>
      </c>
      <c r="D214" s="1">
        <v>13</v>
      </c>
      <c r="E214" s="1">
        <v>2003</v>
      </c>
      <c r="F214" s="1">
        <v>17</v>
      </c>
      <c r="G214" s="1" t="s">
        <v>754</v>
      </c>
      <c r="H214" s="1" t="s">
        <v>753</v>
      </c>
    </row>
    <row r="215" spans="1:8" x14ac:dyDescent="0.25">
      <c r="A215" s="1">
        <v>427</v>
      </c>
      <c r="B215" s="1">
        <v>4</v>
      </c>
      <c r="C215" s="1">
        <v>4</v>
      </c>
      <c r="D215" s="1">
        <v>15</v>
      </c>
      <c r="E215" s="1">
        <v>2080</v>
      </c>
      <c r="F215" s="1">
        <v>17</v>
      </c>
      <c r="G215" s="1" t="s">
        <v>769</v>
      </c>
      <c r="H215" s="1" t="s">
        <v>770</v>
      </c>
    </row>
    <row r="216" spans="1:8" x14ac:dyDescent="0.25">
      <c r="A216" s="1">
        <v>160</v>
      </c>
      <c r="B216" s="1">
        <v>3</v>
      </c>
      <c r="C216" s="1">
        <v>3</v>
      </c>
      <c r="D216" s="1">
        <v>9</v>
      </c>
      <c r="E216" s="1">
        <v>56</v>
      </c>
      <c r="F216" s="1">
        <v>17</v>
      </c>
      <c r="G216" s="1" t="s">
        <v>374</v>
      </c>
      <c r="H216" s="1" t="s">
        <v>375</v>
      </c>
    </row>
    <row r="217" spans="1:8" x14ac:dyDescent="0.25">
      <c r="A217" s="1">
        <v>195</v>
      </c>
      <c r="B217" s="1">
        <v>3</v>
      </c>
      <c r="C217" s="1">
        <v>3</v>
      </c>
      <c r="D217" s="1">
        <v>9</v>
      </c>
      <c r="E217" s="1">
        <v>73</v>
      </c>
      <c r="F217" s="1">
        <v>17</v>
      </c>
      <c r="G217" s="1" t="s">
        <v>419</v>
      </c>
      <c r="H217" s="1" t="s">
        <v>69</v>
      </c>
    </row>
    <row r="218" spans="1:8" x14ac:dyDescent="0.25">
      <c r="A218" s="1">
        <v>459</v>
      </c>
      <c r="B218" s="1">
        <v>3</v>
      </c>
      <c r="C218" s="1">
        <v>3</v>
      </c>
      <c r="D218" s="1">
        <v>8</v>
      </c>
      <c r="E218" s="1">
        <v>2433</v>
      </c>
      <c r="F218" s="1">
        <v>17</v>
      </c>
      <c r="G218" s="1" t="s">
        <v>825</v>
      </c>
      <c r="H218" s="1" t="s">
        <v>826</v>
      </c>
    </row>
    <row r="219" spans="1:8" x14ac:dyDescent="0.25">
      <c r="A219" s="1">
        <v>680</v>
      </c>
      <c r="B219" s="1">
        <v>3</v>
      </c>
      <c r="C219" s="1">
        <v>3</v>
      </c>
      <c r="D219" s="1">
        <v>11</v>
      </c>
      <c r="E219" s="1">
        <v>318</v>
      </c>
      <c r="F219" s="1">
        <v>17</v>
      </c>
      <c r="G219" s="1" t="s">
        <v>1231</v>
      </c>
      <c r="H219" s="1" t="s">
        <v>1232</v>
      </c>
    </row>
    <row r="220" spans="1:8" x14ac:dyDescent="0.25">
      <c r="A220" s="1">
        <v>772</v>
      </c>
      <c r="B220" s="1">
        <v>3</v>
      </c>
      <c r="C220" s="1">
        <v>3</v>
      </c>
      <c r="D220" s="1">
        <v>14</v>
      </c>
      <c r="E220" s="1">
        <v>582</v>
      </c>
      <c r="F220" s="1">
        <v>17</v>
      </c>
      <c r="G220" s="1" t="s">
        <v>1400</v>
      </c>
      <c r="H220" s="1" t="s">
        <v>1401</v>
      </c>
    </row>
    <row r="221" spans="1:8" x14ac:dyDescent="0.25">
      <c r="A221" s="1">
        <v>775</v>
      </c>
      <c r="B221" s="1">
        <v>3</v>
      </c>
      <c r="C221" s="1">
        <v>3</v>
      </c>
      <c r="D221" s="1">
        <v>9</v>
      </c>
      <c r="E221" s="1">
        <v>62</v>
      </c>
      <c r="F221" s="1">
        <v>17</v>
      </c>
      <c r="G221" s="1" t="s">
        <v>1405</v>
      </c>
      <c r="H221" s="1" t="s">
        <v>1406</v>
      </c>
    </row>
    <row r="222" spans="1:8" x14ac:dyDescent="0.25">
      <c r="A222" s="1">
        <v>266</v>
      </c>
      <c r="B222" s="1">
        <v>2</v>
      </c>
      <c r="C222" s="1">
        <v>2</v>
      </c>
      <c r="D222" s="1">
        <v>15</v>
      </c>
      <c r="E222" s="1">
        <v>657</v>
      </c>
      <c r="F222" s="1">
        <v>17</v>
      </c>
      <c r="G222" s="1" t="s">
        <v>513</v>
      </c>
      <c r="H222" s="1" t="s">
        <v>118</v>
      </c>
    </row>
    <row r="223" spans="1:8" x14ac:dyDescent="0.25">
      <c r="A223" s="1">
        <v>582</v>
      </c>
      <c r="B223" s="1">
        <v>2</v>
      </c>
      <c r="C223" s="1">
        <v>2</v>
      </c>
      <c r="D223" s="1">
        <v>9</v>
      </c>
      <c r="E223" s="1">
        <v>230</v>
      </c>
      <c r="F223" s="1">
        <v>17</v>
      </c>
      <c r="G223" s="1" t="s">
        <v>1054</v>
      </c>
      <c r="H223" s="1" t="s">
        <v>1055</v>
      </c>
    </row>
    <row r="224" spans="1:8" x14ac:dyDescent="0.25">
      <c r="A224" s="1">
        <v>583</v>
      </c>
      <c r="B224" s="1">
        <v>2</v>
      </c>
      <c r="C224" s="1">
        <v>2</v>
      </c>
      <c r="D224" s="1">
        <v>8</v>
      </c>
      <c r="E224" s="1">
        <v>252</v>
      </c>
      <c r="F224" s="1">
        <v>17</v>
      </c>
      <c r="G224" s="1" t="s">
        <v>1056</v>
      </c>
      <c r="H224" s="1" t="s">
        <v>1057</v>
      </c>
    </row>
    <row r="225" spans="1:8" x14ac:dyDescent="0.25">
      <c r="A225" s="1">
        <v>763</v>
      </c>
      <c r="B225" s="1">
        <v>1</v>
      </c>
      <c r="C225" s="1">
        <v>1</v>
      </c>
      <c r="D225" s="1">
        <v>9</v>
      </c>
      <c r="E225" s="1">
        <v>399</v>
      </c>
      <c r="F225" s="1">
        <v>17</v>
      </c>
      <c r="G225" s="1" t="s">
        <v>1382</v>
      </c>
      <c r="H225" s="1" t="s">
        <v>1383</v>
      </c>
    </row>
    <row r="226" spans="1:8" x14ac:dyDescent="0.25">
      <c r="A226" s="1">
        <v>1110</v>
      </c>
      <c r="B226" s="1">
        <v>1</v>
      </c>
      <c r="C226" s="1">
        <v>1</v>
      </c>
      <c r="D226" s="1">
        <v>6</v>
      </c>
      <c r="E226" s="1">
        <v>99</v>
      </c>
      <c r="F226" s="1">
        <v>17</v>
      </c>
      <c r="G226" s="1" t="s">
        <v>1970</v>
      </c>
      <c r="H226" s="1" t="s">
        <v>89</v>
      </c>
    </row>
    <row r="227" spans="1:8" x14ac:dyDescent="0.25">
      <c r="A227" s="1">
        <v>380</v>
      </c>
      <c r="B227" s="1">
        <v>3</v>
      </c>
      <c r="C227" s="1">
        <v>3</v>
      </c>
      <c r="D227" s="1">
        <v>13</v>
      </c>
      <c r="E227" s="1">
        <v>1028</v>
      </c>
      <c r="F227" s="1">
        <v>16</v>
      </c>
      <c r="G227" s="1" t="s">
        <v>681</v>
      </c>
      <c r="H227" s="1" t="s">
        <v>682</v>
      </c>
    </row>
    <row r="228" spans="1:8" x14ac:dyDescent="0.25">
      <c r="A228" s="1">
        <v>418</v>
      </c>
      <c r="B228" s="1">
        <v>3</v>
      </c>
      <c r="C228" s="1">
        <v>3</v>
      </c>
      <c r="D228" s="1">
        <v>13</v>
      </c>
      <c r="E228" s="1">
        <v>1986</v>
      </c>
      <c r="F228" s="1">
        <v>16</v>
      </c>
      <c r="G228" s="1" t="s">
        <v>752</v>
      </c>
      <c r="H228" s="1" t="s">
        <v>753</v>
      </c>
    </row>
    <row r="229" spans="1:8" x14ac:dyDescent="0.25">
      <c r="A229" s="1">
        <v>908</v>
      </c>
      <c r="B229" s="1">
        <v>3</v>
      </c>
      <c r="C229" s="1">
        <v>3</v>
      </c>
      <c r="D229" s="1">
        <v>10</v>
      </c>
      <c r="E229" s="1">
        <v>677</v>
      </c>
      <c r="F229" s="1">
        <v>16</v>
      </c>
      <c r="G229" s="1" t="s">
        <v>1646</v>
      </c>
      <c r="H229" s="1" t="s">
        <v>1647</v>
      </c>
    </row>
    <row r="230" spans="1:8" x14ac:dyDescent="0.25">
      <c r="A230" s="1">
        <v>275</v>
      </c>
      <c r="B230" s="1">
        <v>2</v>
      </c>
      <c r="C230" s="1">
        <v>2</v>
      </c>
      <c r="D230" s="1">
        <v>7</v>
      </c>
      <c r="E230" s="1">
        <v>784</v>
      </c>
      <c r="F230" s="1">
        <v>16</v>
      </c>
      <c r="G230" s="1" t="s">
        <v>522</v>
      </c>
      <c r="H230" s="1" t="s">
        <v>128</v>
      </c>
    </row>
    <row r="231" spans="1:8" x14ac:dyDescent="0.25">
      <c r="A231" s="1">
        <v>578</v>
      </c>
      <c r="B231" s="1">
        <v>2</v>
      </c>
      <c r="C231" s="1">
        <v>2</v>
      </c>
      <c r="D231" s="1">
        <v>7</v>
      </c>
      <c r="E231" s="1">
        <v>149</v>
      </c>
      <c r="F231" s="1">
        <v>16</v>
      </c>
      <c r="G231" s="1" t="s">
        <v>1046</v>
      </c>
      <c r="H231" s="1" t="s">
        <v>1047</v>
      </c>
    </row>
    <row r="232" spans="1:8" x14ac:dyDescent="0.25">
      <c r="A232" s="1">
        <v>672</v>
      </c>
      <c r="B232" s="1">
        <v>2</v>
      </c>
      <c r="C232" s="1">
        <v>2</v>
      </c>
      <c r="D232" s="1">
        <v>9</v>
      </c>
      <c r="E232" s="1">
        <v>210</v>
      </c>
      <c r="F232" s="1">
        <v>16</v>
      </c>
      <c r="G232" s="1" t="s">
        <v>1215</v>
      </c>
      <c r="H232" s="1" t="s">
        <v>1216</v>
      </c>
    </row>
    <row r="233" spans="1:8" x14ac:dyDescent="0.25">
      <c r="A233" s="1">
        <v>728</v>
      </c>
      <c r="B233" s="1">
        <v>2</v>
      </c>
      <c r="C233" s="1">
        <v>2</v>
      </c>
      <c r="D233" s="1">
        <v>9</v>
      </c>
      <c r="E233" s="1">
        <v>395</v>
      </c>
      <c r="F233" s="1">
        <v>16</v>
      </c>
      <c r="G233" s="1" t="s">
        <v>1321</v>
      </c>
      <c r="H233" s="1" t="s">
        <v>1322</v>
      </c>
    </row>
    <row r="234" spans="1:8" x14ac:dyDescent="0.25">
      <c r="A234" s="1">
        <v>40</v>
      </c>
      <c r="B234" s="1">
        <v>1</v>
      </c>
      <c r="C234" s="1">
        <v>1</v>
      </c>
      <c r="D234" s="1">
        <v>1</v>
      </c>
      <c r="E234" s="1">
        <v>109</v>
      </c>
      <c r="F234" s="1">
        <v>16</v>
      </c>
      <c r="G234" s="1" t="s">
        <v>211</v>
      </c>
      <c r="H234" s="1" t="s">
        <v>212</v>
      </c>
    </row>
    <row r="235" spans="1:8" x14ac:dyDescent="0.25">
      <c r="A235" s="1">
        <v>84</v>
      </c>
      <c r="B235" s="1">
        <v>1</v>
      </c>
      <c r="C235" s="1">
        <v>1</v>
      </c>
      <c r="D235" s="1">
        <v>9</v>
      </c>
      <c r="E235" s="1">
        <v>76</v>
      </c>
      <c r="F235" s="1">
        <v>16</v>
      </c>
      <c r="G235" s="1" t="s">
        <v>269</v>
      </c>
      <c r="H235" s="1" t="s">
        <v>270</v>
      </c>
    </row>
    <row r="236" spans="1:8" x14ac:dyDescent="0.25">
      <c r="A236" s="1">
        <v>300</v>
      </c>
      <c r="B236" s="1">
        <v>1</v>
      </c>
      <c r="C236" s="1">
        <v>1</v>
      </c>
      <c r="D236" s="1">
        <v>7</v>
      </c>
      <c r="E236" s="1">
        <v>1439</v>
      </c>
      <c r="F236" s="1">
        <v>16</v>
      </c>
      <c r="G236" s="1" t="s">
        <v>554</v>
      </c>
      <c r="H236" s="1" t="s">
        <v>147</v>
      </c>
    </row>
    <row r="237" spans="1:8" x14ac:dyDescent="0.25">
      <c r="A237" s="1">
        <v>628</v>
      </c>
      <c r="B237" s="1">
        <v>1</v>
      </c>
      <c r="C237" s="1">
        <v>1</v>
      </c>
      <c r="D237" s="1">
        <v>10</v>
      </c>
      <c r="E237" s="1">
        <v>374</v>
      </c>
      <c r="F237" s="1">
        <v>16</v>
      </c>
      <c r="G237" s="1" t="s">
        <v>1132</v>
      </c>
      <c r="H237" s="1" t="s">
        <v>1133</v>
      </c>
    </row>
    <row r="238" spans="1:8" x14ac:dyDescent="0.25">
      <c r="A238" s="1">
        <v>727</v>
      </c>
      <c r="B238" s="1">
        <v>1</v>
      </c>
      <c r="C238" s="1">
        <v>1</v>
      </c>
      <c r="D238" s="1">
        <v>8</v>
      </c>
      <c r="E238" s="1">
        <v>375</v>
      </c>
      <c r="F238" s="1">
        <v>16</v>
      </c>
      <c r="G238" s="1" t="s">
        <v>1319</v>
      </c>
      <c r="H238" s="1" t="s">
        <v>1320</v>
      </c>
    </row>
    <row r="239" spans="1:8" x14ac:dyDescent="0.25">
      <c r="A239" s="1">
        <v>357</v>
      </c>
      <c r="B239" s="1">
        <v>6</v>
      </c>
      <c r="C239" s="1">
        <v>6</v>
      </c>
      <c r="D239" s="1">
        <v>9</v>
      </c>
      <c r="E239" s="1">
        <v>576</v>
      </c>
      <c r="F239" s="1">
        <v>15</v>
      </c>
      <c r="G239" s="1" t="s">
        <v>639</v>
      </c>
      <c r="H239" s="1" t="s">
        <v>640</v>
      </c>
    </row>
    <row r="240" spans="1:8" x14ac:dyDescent="0.25">
      <c r="A240" s="1">
        <v>395</v>
      </c>
      <c r="B240" s="1">
        <v>6</v>
      </c>
      <c r="C240" s="1">
        <v>6</v>
      </c>
      <c r="D240" s="1">
        <v>9</v>
      </c>
      <c r="E240" s="1">
        <v>1499</v>
      </c>
      <c r="F240" s="1">
        <v>15</v>
      </c>
      <c r="G240" s="1" t="s">
        <v>710</v>
      </c>
      <c r="H240" s="1" t="s">
        <v>711</v>
      </c>
    </row>
    <row r="241" spans="1:8" x14ac:dyDescent="0.25">
      <c r="A241" s="1">
        <v>881</v>
      </c>
      <c r="B241" s="1">
        <v>4</v>
      </c>
      <c r="C241" s="1">
        <v>4</v>
      </c>
      <c r="D241" s="1">
        <v>9</v>
      </c>
      <c r="E241" s="1">
        <v>103</v>
      </c>
      <c r="F241" s="1">
        <v>15</v>
      </c>
      <c r="G241" s="1" t="s">
        <v>1595</v>
      </c>
      <c r="H241" s="1" t="s">
        <v>1596</v>
      </c>
    </row>
    <row r="242" spans="1:8" x14ac:dyDescent="0.25">
      <c r="A242" s="1">
        <v>378</v>
      </c>
      <c r="B242" s="1">
        <v>3</v>
      </c>
      <c r="C242" s="1">
        <v>3</v>
      </c>
      <c r="D242" s="1">
        <v>10</v>
      </c>
      <c r="E242" s="1">
        <v>997</v>
      </c>
      <c r="F242" s="1">
        <v>15</v>
      </c>
      <c r="G242" s="1" t="s">
        <v>677</v>
      </c>
      <c r="H242" s="1" t="s">
        <v>678</v>
      </c>
    </row>
    <row r="243" spans="1:8" x14ac:dyDescent="0.25">
      <c r="A243" s="1">
        <v>416</v>
      </c>
      <c r="B243" s="1">
        <v>3</v>
      </c>
      <c r="C243" s="1">
        <v>3</v>
      </c>
      <c r="D243" s="1">
        <v>10</v>
      </c>
      <c r="E243" s="1">
        <v>1955</v>
      </c>
      <c r="F243" s="1">
        <v>15</v>
      </c>
      <c r="G243" s="1" t="s">
        <v>748</v>
      </c>
      <c r="H243" s="1" t="s">
        <v>749</v>
      </c>
    </row>
    <row r="244" spans="1:8" x14ac:dyDescent="0.25">
      <c r="A244" s="1">
        <v>622</v>
      </c>
      <c r="B244" s="1">
        <v>2</v>
      </c>
      <c r="C244" s="1">
        <v>2</v>
      </c>
      <c r="D244" s="1">
        <v>6</v>
      </c>
      <c r="E244" s="1">
        <v>134</v>
      </c>
      <c r="F244" s="1">
        <v>15</v>
      </c>
      <c r="G244" s="1" t="s">
        <v>1121</v>
      </c>
      <c r="H244" s="1" t="s">
        <v>1122</v>
      </c>
    </row>
    <row r="245" spans="1:8" x14ac:dyDescent="0.25">
      <c r="A245" s="1">
        <v>852</v>
      </c>
      <c r="B245" s="1">
        <v>2</v>
      </c>
      <c r="C245" s="1">
        <v>2</v>
      </c>
      <c r="D245" s="1">
        <v>9</v>
      </c>
      <c r="E245" s="1">
        <v>65</v>
      </c>
      <c r="F245" s="1">
        <v>15</v>
      </c>
      <c r="G245" s="1" t="s">
        <v>1541</v>
      </c>
      <c r="H245" s="1" t="s">
        <v>1542</v>
      </c>
    </row>
    <row r="246" spans="1:8" x14ac:dyDescent="0.25">
      <c r="A246" s="1">
        <v>887</v>
      </c>
      <c r="B246" s="1">
        <v>2</v>
      </c>
      <c r="C246" s="1">
        <v>2</v>
      </c>
      <c r="D246" s="1">
        <v>11</v>
      </c>
      <c r="E246" s="1">
        <v>126</v>
      </c>
      <c r="F246" s="1">
        <v>15</v>
      </c>
      <c r="G246" s="1" t="s">
        <v>1605</v>
      </c>
      <c r="H246" s="1" t="s">
        <v>1606</v>
      </c>
    </row>
    <row r="247" spans="1:8" x14ac:dyDescent="0.25">
      <c r="A247" s="1">
        <v>1097</v>
      </c>
      <c r="B247" s="1">
        <v>2</v>
      </c>
      <c r="C247" s="1">
        <v>2</v>
      </c>
      <c r="D247" s="1">
        <v>9</v>
      </c>
      <c r="E247" s="1">
        <v>20</v>
      </c>
      <c r="F247" s="1">
        <v>15</v>
      </c>
      <c r="G247" s="1" t="s">
        <v>1951</v>
      </c>
      <c r="H247" s="1" t="s">
        <v>1952</v>
      </c>
    </row>
    <row r="248" spans="1:8" x14ac:dyDescent="0.25">
      <c r="A248" s="1">
        <v>376</v>
      </c>
      <c r="B248" s="1">
        <v>1</v>
      </c>
      <c r="C248" s="1">
        <v>1</v>
      </c>
      <c r="D248" s="1">
        <v>7</v>
      </c>
      <c r="E248" s="1">
        <v>976</v>
      </c>
      <c r="F248" s="1">
        <v>15</v>
      </c>
      <c r="G248" s="1" t="s">
        <v>674</v>
      </c>
      <c r="H248" s="1" t="s">
        <v>673</v>
      </c>
    </row>
    <row r="249" spans="1:8" x14ac:dyDescent="0.25">
      <c r="A249" s="1">
        <v>415</v>
      </c>
      <c r="B249" s="1">
        <v>1</v>
      </c>
      <c r="C249" s="1">
        <v>1</v>
      </c>
      <c r="D249" s="1">
        <v>7</v>
      </c>
      <c r="E249" s="1">
        <v>1939</v>
      </c>
      <c r="F249" s="1">
        <v>15</v>
      </c>
      <c r="G249" s="1" t="s">
        <v>747</v>
      </c>
      <c r="H249" s="1" t="s">
        <v>746</v>
      </c>
    </row>
    <row r="250" spans="1:8" x14ac:dyDescent="0.25">
      <c r="A250" s="1">
        <v>519</v>
      </c>
      <c r="B250" s="1">
        <v>1</v>
      </c>
      <c r="C250" s="1">
        <v>1</v>
      </c>
      <c r="D250" s="1">
        <v>13</v>
      </c>
      <c r="E250" s="1">
        <v>138</v>
      </c>
      <c r="F250" s="1">
        <v>15</v>
      </c>
      <c r="G250" s="1" t="s">
        <v>932</v>
      </c>
      <c r="H250" s="1" t="s">
        <v>933</v>
      </c>
    </row>
    <row r="251" spans="1:8" x14ac:dyDescent="0.25">
      <c r="A251" s="1">
        <v>520</v>
      </c>
      <c r="B251" s="1">
        <v>1</v>
      </c>
      <c r="C251" s="1">
        <v>1</v>
      </c>
      <c r="D251" s="1">
        <v>13</v>
      </c>
      <c r="E251" s="1">
        <v>154</v>
      </c>
      <c r="F251" s="1">
        <v>15</v>
      </c>
      <c r="G251" s="1" t="s">
        <v>934</v>
      </c>
      <c r="H251" s="1" t="s">
        <v>935</v>
      </c>
    </row>
    <row r="252" spans="1:8" x14ac:dyDescent="0.25">
      <c r="A252" s="1">
        <v>532</v>
      </c>
      <c r="B252" s="1">
        <v>1</v>
      </c>
      <c r="C252" s="1">
        <v>1</v>
      </c>
      <c r="D252" s="1">
        <v>12</v>
      </c>
      <c r="E252" s="1">
        <v>286</v>
      </c>
      <c r="F252" s="1">
        <v>15</v>
      </c>
      <c r="G252" s="1" t="s">
        <v>958</v>
      </c>
      <c r="H252" s="1" t="s">
        <v>959</v>
      </c>
    </row>
    <row r="253" spans="1:8" x14ac:dyDescent="0.25">
      <c r="A253" s="1">
        <v>533</v>
      </c>
      <c r="B253" s="1">
        <v>1</v>
      </c>
      <c r="C253" s="1">
        <v>1</v>
      </c>
      <c r="D253" s="1">
        <v>13</v>
      </c>
      <c r="E253" s="1">
        <v>302</v>
      </c>
      <c r="F253" s="1">
        <v>15</v>
      </c>
      <c r="G253" s="1" t="s">
        <v>960</v>
      </c>
      <c r="H253" s="1" t="s">
        <v>961</v>
      </c>
    </row>
    <row r="254" spans="1:8" x14ac:dyDescent="0.25">
      <c r="A254" s="1">
        <v>534</v>
      </c>
      <c r="B254" s="1">
        <v>1</v>
      </c>
      <c r="C254" s="1">
        <v>1</v>
      </c>
      <c r="D254" s="1">
        <v>13</v>
      </c>
      <c r="E254" s="1">
        <v>318</v>
      </c>
      <c r="F254" s="1">
        <v>15</v>
      </c>
      <c r="G254" s="1" t="s">
        <v>962</v>
      </c>
      <c r="H254" s="1" t="s">
        <v>963</v>
      </c>
    </row>
    <row r="255" spans="1:8" x14ac:dyDescent="0.25">
      <c r="A255" s="1">
        <v>837</v>
      </c>
      <c r="B255" s="1">
        <v>1</v>
      </c>
      <c r="C255" s="1">
        <v>1</v>
      </c>
      <c r="D255" s="1">
        <v>5</v>
      </c>
      <c r="E255" s="1">
        <v>160</v>
      </c>
      <c r="F255" s="1">
        <v>15</v>
      </c>
      <c r="G255" s="1" t="s">
        <v>1517</v>
      </c>
      <c r="H255" s="1" t="s">
        <v>1518</v>
      </c>
    </row>
    <row r="256" spans="1:8" x14ac:dyDescent="0.25">
      <c r="A256" s="1">
        <v>855</v>
      </c>
      <c r="B256" s="1">
        <v>1</v>
      </c>
      <c r="C256" s="1">
        <v>1</v>
      </c>
      <c r="D256" s="1">
        <v>13</v>
      </c>
      <c r="E256" s="1">
        <v>105</v>
      </c>
      <c r="F256" s="1">
        <v>15</v>
      </c>
      <c r="G256" s="1" t="s">
        <v>1546</v>
      </c>
      <c r="H256" s="1" t="s">
        <v>1547</v>
      </c>
    </row>
    <row r="257" spans="1:8" x14ac:dyDescent="0.25">
      <c r="A257" s="1">
        <v>893</v>
      </c>
      <c r="B257" s="1">
        <v>1</v>
      </c>
      <c r="C257" s="1">
        <v>1</v>
      </c>
      <c r="D257" s="1">
        <v>9</v>
      </c>
      <c r="E257" s="1">
        <v>240</v>
      </c>
      <c r="F257" s="1">
        <v>15</v>
      </c>
      <c r="G257" s="1" t="s">
        <v>1616</v>
      </c>
      <c r="H257" s="1" t="s">
        <v>1617</v>
      </c>
    </row>
    <row r="258" spans="1:8" x14ac:dyDescent="0.25">
      <c r="A258" s="1">
        <v>611</v>
      </c>
      <c r="B258" s="1">
        <v>4</v>
      </c>
      <c r="C258" s="1">
        <v>4</v>
      </c>
      <c r="D258" s="1">
        <v>6</v>
      </c>
      <c r="E258" s="1">
        <v>220</v>
      </c>
      <c r="F258" s="1">
        <v>14</v>
      </c>
      <c r="G258" s="1" t="s">
        <v>1104</v>
      </c>
      <c r="H258" s="1" t="s">
        <v>1105</v>
      </c>
    </row>
    <row r="259" spans="1:8" x14ac:dyDescent="0.25">
      <c r="A259" s="1">
        <v>294</v>
      </c>
      <c r="B259" s="1">
        <v>3</v>
      </c>
      <c r="C259" s="1">
        <v>3</v>
      </c>
      <c r="D259" s="1">
        <v>9</v>
      </c>
      <c r="E259" s="1">
        <v>1360</v>
      </c>
      <c r="F259" s="1">
        <v>14</v>
      </c>
      <c r="G259" s="1" t="s">
        <v>548</v>
      </c>
      <c r="H259" s="1" t="s">
        <v>136</v>
      </c>
    </row>
    <row r="260" spans="1:8" x14ac:dyDescent="0.25">
      <c r="A260" s="1">
        <v>771</v>
      </c>
      <c r="B260" s="1">
        <v>3</v>
      </c>
      <c r="C260" s="1">
        <v>3</v>
      </c>
      <c r="D260" s="1">
        <v>7</v>
      </c>
      <c r="E260" s="1">
        <v>562</v>
      </c>
      <c r="F260" s="1">
        <v>14</v>
      </c>
      <c r="G260" s="1" t="s">
        <v>1398</v>
      </c>
      <c r="H260" s="1" t="s">
        <v>1399</v>
      </c>
    </row>
    <row r="261" spans="1:8" x14ac:dyDescent="0.25">
      <c r="A261" s="1">
        <v>177</v>
      </c>
      <c r="B261" s="1">
        <v>2</v>
      </c>
      <c r="C261" s="1">
        <v>6</v>
      </c>
      <c r="D261" s="1">
        <v>14</v>
      </c>
      <c r="E261" s="1">
        <v>104</v>
      </c>
      <c r="F261" s="1">
        <v>14</v>
      </c>
      <c r="G261" s="1" t="s">
        <v>399</v>
      </c>
      <c r="H261" s="1" t="s">
        <v>59</v>
      </c>
    </row>
    <row r="262" spans="1:8" x14ac:dyDescent="0.25">
      <c r="A262" s="1">
        <v>379</v>
      </c>
      <c r="B262" s="1">
        <v>2</v>
      </c>
      <c r="C262" s="1">
        <v>2</v>
      </c>
      <c r="D262" s="1">
        <v>11</v>
      </c>
      <c r="E262" s="1">
        <v>1013</v>
      </c>
      <c r="F262" s="1">
        <v>14</v>
      </c>
      <c r="G262" s="1" t="s">
        <v>679</v>
      </c>
      <c r="H262" s="1" t="s">
        <v>680</v>
      </c>
    </row>
    <row r="263" spans="1:8" x14ac:dyDescent="0.25">
      <c r="A263" s="1">
        <v>417</v>
      </c>
      <c r="B263" s="1">
        <v>2</v>
      </c>
      <c r="C263" s="1">
        <v>2</v>
      </c>
      <c r="D263" s="1">
        <v>11</v>
      </c>
      <c r="E263" s="1">
        <v>1971</v>
      </c>
      <c r="F263" s="1">
        <v>14</v>
      </c>
      <c r="G263" s="1" t="s">
        <v>750</v>
      </c>
      <c r="H263" s="1" t="s">
        <v>751</v>
      </c>
    </row>
    <row r="264" spans="1:8" x14ac:dyDescent="0.25">
      <c r="A264" s="1">
        <v>674</v>
      </c>
      <c r="B264" s="1">
        <v>2</v>
      </c>
      <c r="C264" s="1">
        <v>2</v>
      </c>
      <c r="D264" s="1">
        <v>8</v>
      </c>
      <c r="E264" s="1">
        <v>240</v>
      </c>
      <c r="F264" s="1">
        <v>14</v>
      </c>
      <c r="G264" s="1" t="s">
        <v>1219</v>
      </c>
      <c r="H264" s="1" t="s">
        <v>1220</v>
      </c>
    </row>
    <row r="265" spans="1:8" x14ac:dyDescent="0.25">
      <c r="A265" s="1">
        <v>676</v>
      </c>
      <c r="B265" s="1">
        <v>2</v>
      </c>
      <c r="C265" s="1">
        <v>2</v>
      </c>
      <c r="D265" s="1">
        <v>8</v>
      </c>
      <c r="E265" s="1">
        <v>268</v>
      </c>
      <c r="F265" s="1">
        <v>14</v>
      </c>
      <c r="G265" s="1" t="s">
        <v>1223</v>
      </c>
      <c r="H265" s="1" t="s">
        <v>1224</v>
      </c>
    </row>
    <row r="266" spans="1:8" x14ac:dyDescent="0.25">
      <c r="A266" s="1">
        <v>870</v>
      </c>
      <c r="B266" s="1">
        <v>2</v>
      </c>
      <c r="C266" s="1">
        <v>2</v>
      </c>
      <c r="D266" s="1">
        <v>8</v>
      </c>
      <c r="E266" s="1">
        <v>146</v>
      </c>
      <c r="F266" s="1">
        <v>14</v>
      </c>
      <c r="G266" s="1" t="s">
        <v>1574</v>
      </c>
      <c r="H266" s="1" t="s">
        <v>1575</v>
      </c>
    </row>
    <row r="267" spans="1:8" x14ac:dyDescent="0.25">
      <c r="A267" s="1">
        <v>311</v>
      </c>
      <c r="B267" s="1">
        <v>1</v>
      </c>
      <c r="C267" s="1">
        <v>1</v>
      </c>
      <c r="D267" s="1">
        <v>8</v>
      </c>
      <c r="E267" s="1">
        <v>1644</v>
      </c>
      <c r="F267" s="1">
        <v>14</v>
      </c>
      <c r="G267" s="1" t="s">
        <v>571</v>
      </c>
      <c r="H267" s="1" t="s">
        <v>572</v>
      </c>
    </row>
    <row r="268" spans="1:8" x14ac:dyDescent="0.25">
      <c r="A268" s="1">
        <v>425</v>
      </c>
      <c r="B268" s="1">
        <v>1</v>
      </c>
      <c r="C268" s="1">
        <v>1</v>
      </c>
      <c r="D268" s="1">
        <v>11</v>
      </c>
      <c r="E268" s="1">
        <v>2053</v>
      </c>
      <c r="F268" s="1">
        <v>14</v>
      </c>
      <c r="G268" s="1" t="s">
        <v>765</v>
      </c>
      <c r="H268" s="1" t="s">
        <v>766</v>
      </c>
    </row>
    <row r="269" spans="1:8" x14ac:dyDescent="0.25">
      <c r="A269" s="1">
        <v>430</v>
      </c>
      <c r="B269" s="1">
        <v>1</v>
      </c>
      <c r="C269" s="1">
        <v>1</v>
      </c>
      <c r="D269" s="1">
        <v>9</v>
      </c>
      <c r="E269" s="1">
        <v>2115</v>
      </c>
      <c r="F269" s="1">
        <v>14</v>
      </c>
      <c r="G269" s="1" t="s">
        <v>775</v>
      </c>
      <c r="H269" s="1" t="s">
        <v>776</v>
      </c>
    </row>
    <row r="270" spans="1:8" x14ac:dyDescent="0.25">
      <c r="A270" s="1">
        <v>581</v>
      </c>
      <c r="B270" s="1">
        <v>1</v>
      </c>
      <c r="C270" s="1">
        <v>1</v>
      </c>
      <c r="D270" s="1">
        <v>7</v>
      </c>
      <c r="E270" s="1">
        <v>211</v>
      </c>
      <c r="F270" s="1">
        <v>14</v>
      </c>
      <c r="G270" s="1" t="s">
        <v>1052</v>
      </c>
      <c r="H270" s="1" t="s">
        <v>1053</v>
      </c>
    </row>
    <row r="271" spans="1:8" x14ac:dyDescent="0.25">
      <c r="A271" s="1">
        <v>712</v>
      </c>
      <c r="B271" s="1">
        <v>1</v>
      </c>
      <c r="C271" s="1">
        <v>1</v>
      </c>
      <c r="D271" s="1">
        <v>11</v>
      </c>
      <c r="E271" s="1">
        <v>53</v>
      </c>
      <c r="F271" s="1">
        <v>14</v>
      </c>
      <c r="G271" s="1" t="s">
        <v>1291</v>
      </c>
      <c r="H271" s="1" t="s">
        <v>1292</v>
      </c>
    </row>
    <row r="272" spans="1:8" x14ac:dyDescent="0.25">
      <c r="A272" s="1">
        <v>762</v>
      </c>
      <c r="B272" s="1">
        <v>1</v>
      </c>
      <c r="C272" s="1">
        <v>1</v>
      </c>
      <c r="D272" s="1">
        <v>7</v>
      </c>
      <c r="E272" s="1">
        <v>380</v>
      </c>
      <c r="F272" s="1">
        <v>14</v>
      </c>
      <c r="G272" s="1" t="s">
        <v>1380</v>
      </c>
      <c r="H272" s="1" t="s">
        <v>1381</v>
      </c>
    </row>
    <row r="273" spans="1:8" x14ac:dyDescent="0.25">
      <c r="A273" s="1">
        <v>793</v>
      </c>
      <c r="B273" s="1">
        <v>1</v>
      </c>
      <c r="C273" s="1">
        <v>1</v>
      </c>
      <c r="D273" s="1">
        <v>9</v>
      </c>
      <c r="E273" s="1">
        <v>66</v>
      </c>
      <c r="F273" s="1">
        <v>14</v>
      </c>
      <c r="G273" s="1" t="s">
        <v>1436</v>
      </c>
      <c r="H273" s="1" t="s">
        <v>1437</v>
      </c>
    </row>
    <row r="274" spans="1:8" x14ac:dyDescent="0.25">
      <c r="A274" s="1">
        <v>31</v>
      </c>
      <c r="B274" s="1">
        <v>4</v>
      </c>
      <c r="C274" s="1">
        <v>4</v>
      </c>
      <c r="D274" s="1">
        <v>9</v>
      </c>
      <c r="E274" s="1">
        <v>116</v>
      </c>
      <c r="F274" s="1">
        <v>13</v>
      </c>
      <c r="G274" s="1" t="s">
        <v>199</v>
      </c>
      <c r="H274" s="1" t="s">
        <v>14</v>
      </c>
    </row>
    <row r="275" spans="1:8" x14ac:dyDescent="0.25">
      <c r="A275" s="1">
        <v>985</v>
      </c>
      <c r="B275" s="1">
        <v>4</v>
      </c>
      <c r="C275" s="1">
        <v>4</v>
      </c>
      <c r="D275" s="1">
        <v>9</v>
      </c>
      <c r="E275" s="1">
        <v>273</v>
      </c>
      <c r="F275" s="1">
        <v>13</v>
      </c>
      <c r="G275" s="1" t="s">
        <v>1783</v>
      </c>
      <c r="H275" s="1" t="s">
        <v>1784</v>
      </c>
    </row>
    <row r="276" spans="1:8" x14ac:dyDescent="0.25">
      <c r="A276" s="1">
        <v>164</v>
      </c>
      <c r="B276" s="1">
        <v>3</v>
      </c>
      <c r="C276" s="1">
        <v>3</v>
      </c>
      <c r="D276" s="1">
        <v>7</v>
      </c>
      <c r="E276" s="1">
        <v>138</v>
      </c>
      <c r="F276" s="1">
        <v>13</v>
      </c>
      <c r="G276" s="1" t="s">
        <v>382</v>
      </c>
      <c r="H276" s="1" t="s">
        <v>383</v>
      </c>
    </row>
    <row r="277" spans="1:8" x14ac:dyDescent="0.25">
      <c r="A277" s="1">
        <v>165</v>
      </c>
      <c r="B277" s="1">
        <v>3</v>
      </c>
      <c r="C277" s="1">
        <v>3</v>
      </c>
      <c r="D277" s="1">
        <v>7</v>
      </c>
      <c r="E277" s="1">
        <v>152</v>
      </c>
      <c r="F277" s="1">
        <v>13</v>
      </c>
      <c r="G277" s="1" t="s">
        <v>384</v>
      </c>
      <c r="H277" s="1" t="s">
        <v>385</v>
      </c>
    </row>
    <row r="278" spans="1:8" x14ac:dyDescent="0.25">
      <c r="A278" s="1">
        <v>200</v>
      </c>
      <c r="B278" s="1">
        <v>3</v>
      </c>
      <c r="C278" s="1">
        <v>3</v>
      </c>
      <c r="D278" s="1">
        <v>10</v>
      </c>
      <c r="E278" s="1">
        <v>180</v>
      </c>
      <c r="F278" s="1">
        <v>13</v>
      </c>
      <c r="G278" s="1" t="s">
        <v>424</v>
      </c>
      <c r="H278" s="1" t="s">
        <v>73</v>
      </c>
    </row>
    <row r="279" spans="1:8" x14ac:dyDescent="0.25">
      <c r="A279" s="1">
        <v>805</v>
      </c>
      <c r="B279" s="1">
        <v>3</v>
      </c>
      <c r="C279" s="1">
        <v>3</v>
      </c>
      <c r="D279" s="1">
        <v>10</v>
      </c>
      <c r="E279" s="1">
        <v>427</v>
      </c>
      <c r="F279" s="1">
        <v>13</v>
      </c>
      <c r="G279" s="1" t="s">
        <v>1460</v>
      </c>
      <c r="H279" s="1" t="s">
        <v>1461</v>
      </c>
    </row>
    <row r="280" spans="1:8" x14ac:dyDescent="0.25">
      <c r="A280" s="1">
        <v>811</v>
      </c>
      <c r="B280" s="1">
        <v>3</v>
      </c>
      <c r="C280" s="1">
        <v>3</v>
      </c>
      <c r="D280" s="1">
        <v>8</v>
      </c>
      <c r="E280" s="1">
        <v>764</v>
      </c>
      <c r="F280" s="1">
        <v>13</v>
      </c>
      <c r="G280" s="1" t="s">
        <v>1472</v>
      </c>
      <c r="H280" s="1" t="s">
        <v>1473</v>
      </c>
    </row>
    <row r="281" spans="1:8" x14ac:dyDescent="0.25">
      <c r="A281" s="1">
        <v>901</v>
      </c>
      <c r="B281" s="1">
        <v>3</v>
      </c>
      <c r="C281" s="1">
        <v>3</v>
      </c>
      <c r="D281" s="1">
        <v>10</v>
      </c>
      <c r="E281" s="1">
        <v>328</v>
      </c>
      <c r="F281" s="1">
        <v>13</v>
      </c>
      <c r="G281" s="1" t="s">
        <v>1632</v>
      </c>
      <c r="H281" s="1" t="s">
        <v>1633</v>
      </c>
    </row>
    <row r="282" spans="1:8" x14ac:dyDescent="0.25">
      <c r="A282" s="1">
        <v>82</v>
      </c>
      <c r="B282" s="1">
        <v>2</v>
      </c>
      <c r="C282" s="1">
        <v>2</v>
      </c>
      <c r="D282" s="1">
        <v>5</v>
      </c>
      <c r="E282" s="1">
        <v>50</v>
      </c>
      <c r="F282" s="1">
        <v>13</v>
      </c>
      <c r="G282" s="1" t="s">
        <v>265</v>
      </c>
      <c r="H282" s="1" t="s">
        <v>266</v>
      </c>
    </row>
    <row r="283" spans="1:8" x14ac:dyDescent="0.25">
      <c r="A283" s="1">
        <v>432</v>
      </c>
      <c r="B283" s="1">
        <v>2</v>
      </c>
      <c r="C283" s="1">
        <v>2</v>
      </c>
      <c r="D283" s="1">
        <v>7</v>
      </c>
      <c r="E283" s="1">
        <v>2147</v>
      </c>
      <c r="F283" s="1">
        <v>13</v>
      </c>
      <c r="G283" s="1" t="s">
        <v>779</v>
      </c>
      <c r="H283" s="1" t="s">
        <v>780</v>
      </c>
    </row>
    <row r="284" spans="1:8" x14ac:dyDescent="0.25">
      <c r="A284" s="1">
        <v>684</v>
      </c>
      <c r="B284" s="1">
        <v>2</v>
      </c>
      <c r="C284" s="1">
        <v>2</v>
      </c>
      <c r="D284" s="1">
        <v>8</v>
      </c>
      <c r="E284" s="1">
        <v>375</v>
      </c>
      <c r="F284" s="1">
        <v>13</v>
      </c>
      <c r="G284" s="1" t="s">
        <v>1239</v>
      </c>
      <c r="H284" s="1" t="s">
        <v>1240</v>
      </c>
    </row>
    <row r="285" spans="1:8" x14ac:dyDescent="0.25">
      <c r="A285" s="1">
        <v>905</v>
      </c>
      <c r="B285" s="1">
        <v>2</v>
      </c>
      <c r="C285" s="1">
        <v>2</v>
      </c>
      <c r="D285" s="1">
        <v>7</v>
      </c>
      <c r="E285" s="1">
        <v>641</v>
      </c>
      <c r="F285" s="1">
        <v>13</v>
      </c>
      <c r="G285" s="1" t="s">
        <v>1640</v>
      </c>
      <c r="H285" s="1" t="s">
        <v>1641</v>
      </c>
    </row>
    <row r="286" spans="1:8" x14ac:dyDescent="0.25">
      <c r="A286" s="1">
        <v>222</v>
      </c>
      <c r="B286" s="1">
        <v>1</v>
      </c>
      <c r="C286" s="1">
        <v>1</v>
      </c>
      <c r="D286" s="1">
        <v>5</v>
      </c>
      <c r="E286" s="1">
        <v>73</v>
      </c>
      <c r="F286" s="1">
        <v>13</v>
      </c>
      <c r="G286" s="1" t="s">
        <v>450</v>
      </c>
      <c r="H286" s="1" t="s">
        <v>451</v>
      </c>
    </row>
    <row r="287" spans="1:8" x14ac:dyDescent="0.25">
      <c r="A287" s="1">
        <v>295</v>
      </c>
      <c r="B287" s="1">
        <v>1</v>
      </c>
      <c r="C287" s="1">
        <v>1</v>
      </c>
      <c r="D287" s="1">
        <v>2</v>
      </c>
      <c r="E287" s="1">
        <v>1379</v>
      </c>
      <c r="F287" s="1">
        <v>13</v>
      </c>
      <c r="G287" s="1" t="s">
        <v>549</v>
      </c>
      <c r="H287" s="1" t="s">
        <v>141</v>
      </c>
    </row>
    <row r="288" spans="1:8" x14ac:dyDescent="0.25">
      <c r="A288" s="1">
        <v>426</v>
      </c>
      <c r="B288" s="1">
        <v>1</v>
      </c>
      <c r="C288" s="1">
        <v>1</v>
      </c>
      <c r="D288" s="1">
        <v>10</v>
      </c>
      <c r="E288" s="1">
        <v>2067</v>
      </c>
      <c r="F288" s="1">
        <v>13</v>
      </c>
      <c r="G288" s="1" t="s">
        <v>767</v>
      </c>
      <c r="H288" s="1" t="s">
        <v>768</v>
      </c>
    </row>
    <row r="289" spans="1:8" x14ac:dyDescent="0.25">
      <c r="A289" s="1">
        <v>431</v>
      </c>
      <c r="B289" s="1">
        <v>1</v>
      </c>
      <c r="C289" s="1">
        <v>1</v>
      </c>
      <c r="D289" s="1">
        <v>7</v>
      </c>
      <c r="E289" s="1">
        <v>2133</v>
      </c>
      <c r="F289" s="1">
        <v>13</v>
      </c>
      <c r="G289" s="1" t="s">
        <v>777</v>
      </c>
      <c r="H289" s="1" t="s">
        <v>778</v>
      </c>
    </row>
    <row r="290" spans="1:8" x14ac:dyDescent="0.25">
      <c r="A290" s="1">
        <v>498</v>
      </c>
      <c r="B290" s="1">
        <v>1</v>
      </c>
      <c r="C290" s="1">
        <v>1</v>
      </c>
      <c r="D290" s="1">
        <v>9</v>
      </c>
      <c r="E290" s="1">
        <v>83</v>
      </c>
      <c r="F290" s="1">
        <v>13</v>
      </c>
      <c r="G290" s="1" t="s">
        <v>895</v>
      </c>
      <c r="H290" s="1" t="s">
        <v>893</v>
      </c>
    </row>
    <row r="291" spans="1:8" x14ac:dyDescent="0.25">
      <c r="A291" s="1">
        <v>595</v>
      </c>
      <c r="B291" s="1">
        <v>1</v>
      </c>
      <c r="C291" s="1">
        <v>1</v>
      </c>
      <c r="D291" s="1">
        <v>9</v>
      </c>
      <c r="E291" s="1">
        <v>221</v>
      </c>
      <c r="F291" s="1">
        <v>13</v>
      </c>
      <c r="G291" s="1" t="s">
        <v>1077</v>
      </c>
      <c r="H291" s="1" t="s">
        <v>1078</v>
      </c>
    </row>
    <row r="292" spans="1:8" x14ac:dyDescent="0.25">
      <c r="A292" s="1">
        <v>755</v>
      </c>
      <c r="B292" s="1">
        <v>1</v>
      </c>
      <c r="C292" s="1">
        <v>1</v>
      </c>
      <c r="D292" s="1">
        <v>7</v>
      </c>
      <c r="E292" s="1">
        <v>259</v>
      </c>
      <c r="F292" s="1">
        <v>13</v>
      </c>
      <c r="G292" s="1" t="s">
        <v>1366</v>
      </c>
      <c r="H292" s="1" t="s">
        <v>1367</v>
      </c>
    </row>
    <row r="293" spans="1:8" x14ac:dyDescent="0.25">
      <c r="A293" s="1">
        <v>371</v>
      </c>
      <c r="B293" s="1">
        <v>5</v>
      </c>
      <c r="C293" s="1">
        <v>5</v>
      </c>
      <c r="D293" s="1">
        <v>11</v>
      </c>
      <c r="E293" s="1">
        <v>925</v>
      </c>
      <c r="F293" s="1">
        <v>12</v>
      </c>
      <c r="G293" s="1" t="s">
        <v>664</v>
      </c>
      <c r="H293" s="1" t="s">
        <v>665</v>
      </c>
    </row>
    <row r="294" spans="1:8" x14ac:dyDescent="0.25">
      <c r="A294" s="1">
        <v>410</v>
      </c>
      <c r="B294" s="1">
        <v>5</v>
      </c>
      <c r="C294" s="1">
        <v>5</v>
      </c>
      <c r="D294" s="1">
        <v>11</v>
      </c>
      <c r="E294" s="1">
        <v>1888</v>
      </c>
      <c r="F294" s="1">
        <v>12</v>
      </c>
      <c r="G294" s="1" t="s">
        <v>737</v>
      </c>
      <c r="H294" s="1" t="s">
        <v>738</v>
      </c>
    </row>
    <row r="295" spans="1:8" x14ac:dyDescent="0.25">
      <c r="A295" s="1">
        <v>1063</v>
      </c>
      <c r="B295" s="1">
        <v>4</v>
      </c>
      <c r="C295" s="1">
        <v>4</v>
      </c>
      <c r="D295" s="1">
        <v>10</v>
      </c>
      <c r="E295" s="1">
        <v>288</v>
      </c>
      <c r="F295" s="1">
        <v>12</v>
      </c>
      <c r="G295" s="1" t="s">
        <v>1902</v>
      </c>
      <c r="H295" s="1" t="s">
        <v>1900</v>
      </c>
    </row>
    <row r="296" spans="1:8" x14ac:dyDescent="0.25">
      <c r="A296" s="1">
        <v>32</v>
      </c>
      <c r="B296" s="1">
        <v>3</v>
      </c>
      <c r="C296" s="1">
        <v>3</v>
      </c>
      <c r="D296" s="1">
        <v>6</v>
      </c>
      <c r="E296" s="1">
        <v>130</v>
      </c>
      <c r="F296" s="1">
        <v>12</v>
      </c>
      <c r="G296" s="1" t="s">
        <v>200</v>
      </c>
      <c r="H296" s="1" t="s">
        <v>15</v>
      </c>
    </row>
    <row r="297" spans="1:8" x14ac:dyDescent="0.25">
      <c r="A297" s="1">
        <v>67</v>
      </c>
      <c r="B297" s="1">
        <v>3</v>
      </c>
      <c r="C297" s="1">
        <v>3</v>
      </c>
      <c r="D297" s="1">
        <v>10</v>
      </c>
      <c r="E297" s="1">
        <v>59</v>
      </c>
      <c r="F297" s="1">
        <v>12</v>
      </c>
      <c r="G297" s="1" t="s">
        <v>248</v>
      </c>
      <c r="H297" s="1" t="s">
        <v>27</v>
      </c>
    </row>
    <row r="298" spans="1:8" x14ac:dyDescent="0.25">
      <c r="A298" s="1">
        <v>162</v>
      </c>
      <c r="B298" s="1">
        <v>3</v>
      </c>
      <c r="C298" s="1">
        <v>3</v>
      </c>
      <c r="D298" s="1">
        <v>5</v>
      </c>
      <c r="E298" s="1">
        <v>106</v>
      </c>
      <c r="F298" s="1">
        <v>12</v>
      </c>
      <c r="G298" s="1" t="s">
        <v>378</v>
      </c>
      <c r="H298" s="1" t="s">
        <v>379</v>
      </c>
    </row>
    <row r="299" spans="1:8" x14ac:dyDescent="0.25">
      <c r="A299" s="1">
        <v>996</v>
      </c>
      <c r="B299" s="1">
        <v>3</v>
      </c>
      <c r="C299" s="1">
        <v>3</v>
      </c>
      <c r="D299" s="1">
        <v>10</v>
      </c>
      <c r="E299" s="1">
        <v>17</v>
      </c>
      <c r="F299" s="1">
        <v>12</v>
      </c>
      <c r="G299" s="1" t="s">
        <v>1803</v>
      </c>
      <c r="H299" s="1" t="s">
        <v>1804</v>
      </c>
    </row>
    <row r="300" spans="1:8" x14ac:dyDescent="0.25">
      <c r="A300" s="1">
        <v>108</v>
      </c>
      <c r="B300" s="1">
        <v>2</v>
      </c>
      <c r="C300" s="1">
        <v>2</v>
      </c>
      <c r="D300" s="1">
        <v>4</v>
      </c>
      <c r="E300" s="1">
        <v>112</v>
      </c>
      <c r="F300" s="1">
        <v>12</v>
      </c>
      <c r="G300" s="1" t="s">
        <v>299</v>
      </c>
      <c r="H300" s="1" t="s">
        <v>300</v>
      </c>
    </row>
    <row r="301" spans="1:8" x14ac:dyDescent="0.25">
      <c r="A301" s="1">
        <v>158</v>
      </c>
      <c r="B301" s="1">
        <v>2</v>
      </c>
      <c r="C301" s="1">
        <v>2</v>
      </c>
      <c r="D301" s="1">
        <v>7</v>
      </c>
      <c r="E301" s="1">
        <v>38</v>
      </c>
      <c r="F301" s="1">
        <v>12</v>
      </c>
      <c r="G301" s="1" t="s">
        <v>371</v>
      </c>
      <c r="H301" s="1" t="s">
        <v>372</v>
      </c>
    </row>
    <row r="302" spans="1:8" x14ac:dyDescent="0.25">
      <c r="A302" s="1">
        <v>461</v>
      </c>
      <c r="B302" s="1">
        <v>2</v>
      </c>
      <c r="C302" s="1">
        <v>2</v>
      </c>
      <c r="D302" s="1">
        <v>5</v>
      </c>
      <c r="E302" s="1">
        <v>2485</v>
      </c>
      <c r="F302" s="1">
        <v>12</v>
      </c>
      <c r="G302" s="1" t="s">
        <v>829</v>
      </c>
      <c r="H302" s="1" t="s">
        <v>830</v>
      </c>
    </row>
    <row r="303" spans="1:8" x14ac:dyDescent="0.25">
      <c r="A303" s="1">
        <v>493</v>
      </c>
      <c r="B303" s="1">
        <v>2</v>
      </c>
      <c r="C303" s="1">
        <v>2</v>
      </c>
      <c r="D303" s="1">
        <v>10</v>
      </c>
      <c r="E303" s="1">
        <v>86</v>
      </c>
      <c r="F303" s="1">
        <v>12</v>
      </c>
      <c r="G303" s="1" t="s">
        <v>888</v>
      </c>
      <c r="H303" s="1" t="s">
        <v>889</v>
      </c>
    </row>
    <row r="304" spans="1:8" x14ac:dyDescent="0.25">
      <c r="A304" s="1">
        <v>618</v>
      </c>
      <c r="B304" s="1">
        <v>2</v>
      </c>
      <c r="C304" s="1">
        <v>2</v>
      </c>
      <c r="D304" s="1">
        <v>5</v>
      </c>
      <c r="E304" s="1">
        <v>93</v>
      </c>
      <c r="F304" s="1">
        <v>12</v>
      </c>
      <c r="G304" s="1" t="s">
        <v>1113</v>
      </c>
      <c r="H304" s="1" t="s">
        <v>1114</v>
      </c>
    </row>
    <row r="305" spans="1:8" x14ac:dyDescent="0.25">
      <c r="A305" s="1">
        <v>696</v>
      </c>
      <c r="B305" s="1">
        <v>2</v>
      </c>
      <c r="C305" s="1">
        <v>2</v>
      </c>
      <c r="D305" s="1">
        <v>6</v>
      </c>
      <c r="E305" s="1">
        <v>87</v>
      </c>
      <c r="F305" s="1">
        <v>12</v>
      </c>
      <c r="G305" s="1" t="s">
        <v>1262</v>
      </c>
      <c r="H305" s="1" t="s">
        <v>1263</v>
      </c>
    </row>
    <row r="306" spans="1:8" x14ac:dyDescent="0.25">
      <c r="A306" s="1">
        <v>1098</v>
      </c>
      <c r="B306" s="1">
        <v>2</v>
      </c>
      <c r="C306" s="1">
        <v>2</v>
      </c>
      <c r="D306" s="1">
        <v>7</v>
      </c>
      <c r="E306" s="1">
        <v>36</v>
      </c>
      <c r="F306" s="1">
        <v>12</v>
      </c>
      <c r="G306" s="1" t="s">
        <v>1953</v>
      </c>
      <c r="H306" s="1" t="s">
        <v>1954</v>
      </c>
    </row>
    <row r="307" spans="1:8" x14ac:dyDescent="0.25">
      <c r="A307" s="1">
        <v>257</v>
      </c>
      <c r="B307" s="1">
        <v>1</v>
      </c>
      <c r="C307" s="1">
        <v>1</v>
      </c>
      <c r="D307" s="1">
        <v>5</v>
      </c>
      <c r="E307" s="1">
        <v>403</v>
      </c>
      <c r="F307" s="1">
        <v>12</v>
      </c>
      <c r="G307" s="1" t="s">
        <v>504</v>
      </c>
      <c r="H307" s="1" t="s">
        <v>109</v>
      </c>
    </row>
    <row r="308" spans="1:8" x14ac:dyDescent="0.25">
      <c r="A308" s="1">
        <v>260</v>
      </c>
      <c r="B308" s="1">
        <v>1</v>
      </c>
      <c r="C308" s="1">
        <v>1</v>
      </c>
      <c r="D308" s="1">
        <v>0</v>
      </c>
      <c r="E308" s="1">
        <v>585</v>
      </c>
      <c r="F308" s="1">
        <v>12</v>
      </c>
      <c r="G308" s="1" t="s">
        <v>507</v>
      </c>
      <c r="H308" s="1" t="s">
        <v>112</v>
      </c>
    </row>
    <row r="309" spans="1:8" x14ac:dyDescent="0.25">
      <c r="A309" s="1">
        <v>289</v>
      </c>
      <c r="B309" s="1">
        <v>1</v>
      </c>
      <c r="C309" s="1">
        <v>1</v>
      </c>
      <c r="D309" s="1">
        <v>8</v>
      </c>
      <c r="E309" s="1">
        <v>1189</v>
      </c>
      <c r="F309" s="1">
        <v>12</v>
      </c>
      <c r="G309" s="1" t="s">
        <v>539</v>
      </c>
      <c r="H309" s="1" t="s">
        <v>540</v>
      </c>
    </row>
    <row r="310" spans="1:8" x14ac:dyDescent="0.25">
      <c r="A310" s="1">
        <v>346</v>
      </c>
      <c r="B310" s="1">
        <v>1</v>
      </c>
      <c r="C310" s="1">
        <v>1</v>
      </c>
      <c r="D310" s="1">
        <v>3</v>
      </c>
      <c r="E310" s="1">
        <v>272</v>
      </c>
      <c r="F310" s="1">
        <v>12</v>
      </c>
      <c r="G310" s="1" t="s">
        <v>619</v>
      </c>
      <c r="H310" s="1" t="s">
        <v>618</v>
      </c>
    </row>
    <row r="311" spans="1:8" x14ac:dyDescent="0.25">
      <c r="A311" s="1">
        <v>429</v>
      </c>
      <c r="B311" s="1">
        <v>1</v>
      </c>
      <c r="C311" s="1">
        <v>1</v>
      </c>
      <c r="D311" s="1">
        <v>7</v>
      </c>
      <c r="E311" s="1">
        <v>2102</v>
      </c>
      <c r="F311" s="1">
        <v>12</v>
      </c>
      <c r="G311" s="1" t="s">
        <v>773</v>
      </c>
      <c r="H311" s="1" t="s">
        <v>774</v>
      </c>
    </row>
    <row r="312" spans="1:8" x14ac:dyDescent="0.25">
      <c r="A312" s="1">
        <v>530</v>
      </c>
      <c r="B312" s="1">
        <v>1</v>
      </c>
      <c r="C312" s="1">
        <v>1</v>
      </c>
      <c r="D312" s="1">
        <v>10</v>
      </c>
      <c r="E312" s="1">
        <v>258</v>
      </c>
      <c r="F312" s="1">
        <v>12</v>
      </c>
      <c r="G312" s="1" t="s">
        <v>954</v>
      </c>
      <c r="H312" s="1" t="s">
        <v>955</v>
      </c>
    </row>
    <row r="313" spans="1:8" x14ac:dyDescent="0.25">
      <c r="A313" s="1">
        <v>531</v>
      </c>
      <c r="B313" s="1">
        <v>1</v>
      </c>
      <c r="C313" s="1">
        <v>1</v>
      </c>
      <c r="D313" s="1">
        <v>10</v>
      </c>
      <c r="E313" s="1">
        <v>271</v>
      </c>
      <c r="F313" s="1">
        <v>12</v>
      </c>
      <c r="G313" s="1" t="s">
        <v>956</v>
      </c>
      <c r="H313" s="1" t="s">
        <v>957</v>
      </c>
    </row>
    <row r="314" spans="1:8" x14ac:dyDescent="0.25">
      <c r="A314" s="1">
        <v>588</v>
      </c>
      <c r="B314" s="1">
        <v>1</v>
      </c>
      <c r="C314" s="1">
        <v>1</v>
      </c>
      <c r="D314" s="1">
        <v>7</v>
      </c>
      <c r="E314" s="1">
        <v>70</v>
      </c>
      <c r="F314" s="1">
        <v>12</v>
      </c>
      <c r="G314" s="1" t="s">
        <v>1063</v>
      </c>
      <c r="H314" s="1" t="s">
        <v>1064</v>
      </c>
    </row>
    <row r="315" spans="1:8" x14ac:dyDescent="0.25">
      <c r="A315" s="1">
        <v>613</v>
      </c>
      <c r="B315" s="1">
        <v>1</v>
      </c>
      <c r="C315" s="1">
        <v>1</v>
      </c>
      <c r="D315" s="1">
        <v>1</v>
      </c>
      <c r="E315" s="1">
        <v>61</v>
      </c>
      <c r="F315" s="1">
        <v>12</v>
      </c>
      <c r="G315" s="1" t="s">
        <v>1107</v>
      </c>
      <c r="H315" s="1" t="s">
        <v>1023</v>
      </c>
    </row>
    <row r="316" spans="1:8" x14ac:dyDescent="0.25">
      <c r="A316" s="1">
        <v>633</v>
      </c>
      <c r="B316" s="1">
        <v>1</v>
      </c>
      <c r="C316" s="1">
        <v>1</v>
      </c>
      <c r="D316" s="1">
        <v>7</v>
      </c>
      <c r="E316" s="1">
        <v>448</v>
      </c>
      <c r="F316" s="1">
        <v>12</v>
      </c>
      <c r="G316" s="1" t="s">
        <v>1142</v>
      </c>
      <c r="H316" s="1" t="s">
        <v>1143</v>
      </c>
    </row>
    <row r="317" spans="1:8" x14ac:dyDescent="0.25">
      <c r="A317" s="1">
        <v>896</v>
      </c>
      <c r="B317" s="1">
        <v>1</v>
      </c>
      <c r="C317" s="1">
        <v>1</v>
      </c>
      <c r="D317" s="1">
        <v>6</v>
      </c>
      <c r="E317" s="1">
        <v>280</v>
      </c>
      <c r="F317" s="1">
        <v>12</v>
      </c>
      <c r="G317" s="1" t="s">
        <v>1622</v>
      </c>
      <c r="H317" s="1" t="s">
        <v>1623</v>
      </c>
    </row>
    <row r="318" spans="1:8" x14ac:dyDescent="0.25">
      <c r="A318" s="1">
        <v>921</v>
      </c>
      <c r="B318" s="1">
        <v>1</v>
      </c>
      <c r="C318" s="1">
        <v>1</v>
      </c>
      <c r="D318" s="1">
        <v>7</v>
      </c>
      <c r="E318" s="1">
        <v>161</v>
      </c>
      <c r="F318" s="1">
        <v>12</v>
      </c>
      <c r="G318" s="1" t="s">
        <v>1669</v>
      </c>
      <c r="H318" s="1" t="s">
        <v>1670</v>
      </c>
    </row>
    <row r="319" spans="1:8" x14ac:dyDescent="0.25">
      <c r="A319" s="1">
        <v>359</v>
      </c>
      <c r="B319" s="1">
        <v>4</v>
      </c>
      <c r="C319" s="1">
        <v>4</v>
      </c>
      <c r="D319" s="1">
        <v>8</v>
      </c>
      <c r="E319" s="1">
        <v>614</v>
      </c>
      <c r="F319" s="1">
        <v>11</v>
      </c>
      <c r="G319" s="1" t="s">
        <v>643</v>
      </c>
      <c r="H319" s="1" t="s">
        <v>644</v>
      </c>
    </row>
    <row r="320" spans="1:8" x14ac:dyDescent="0.25">
      <c r="A320" s="1">
        <v>397</v>
      </c>
      <c r="B320" s="1">
        <v>4</v>
      </c>
      <c r="C320" s="1">
        <v>4</v>
      </c>
      <c r="D320" s="1">
        <v>8</v>
      </c>
      <c r="E320" s="1">
        <v>1536</v>
      </c>
      <c r="F320" s="1">
        <v>11</v>
      </c>
      <c r="G320" s="1" t="s">
        <v>714</v>
      </c>
      <c r="H320" s="1" t="s">
        <v>715</v>
      </c>
    </row>
    <row r="321" spans="1:8" x14ac:dyDescent="0.25">
      <c r="A321" s="1">
        <v>398</v>
      </c>
      <c r="B321" s="1">
        <v>4</v>
      </c>
      <c r="C321" s="1">
        <v>4</v>
      </c>
      <c r="D321" s="1">
        <v>8</v>
      </c>
      <c r="E321" s="1">
        <v>1549</v>
      </c>
      <c r="F321" s="1">
        <v>11</v>
      </c>
      <c r="G321" s="1" t="s">
        <v>716</v>
      </c>
      <c r="H321" s="1" t="s">
        <v>717</v>
      </c>
    </row>
    <row r="322" spans="1:8" x14ac:dyDescent="0.25">
      <c r="A322" s="1">
        <v>869</v>
      </c>
      <c r="B322" s="1">
        <v>4</v>
      </c>
      <c r="C322" s="1">
        <v>4</v>
      </c>
      <c r="D322" s="1">
        <v>5</v>
      </c>
      <c r="E322" s="1">
        <v>130</v>
      </c>
      <c r="F322" s="1">
        <v>11</v>
      </c>
      <c r="G322" s="1" t="s">
        <v>1572</v>
      </c>
      <c r="H322" s="1" t="s">
        <v>1573</v>
      </c>
    </row>
    <row r="323" spans="1:8" x14ac:dyDescent="0.25">
      <c r="A323" s="1">
        <v>62</v>
      </c>
      <c r="B323" s="1">
        <v>3</v>
      </c>
      <c r="C323" s="1">
        <v>3</v>
      </c>
      <c r="D323" s="1">
        <v>9</v>
      </c>
      <c r="E323" s="1">
        <v>15</v>
      </c>
      <c r="F323" s="1">
        <v>11</v>
      </c>
      <c r="G323" s="1" t="s">
        <v>243</v>
      </c>
      <c r="H323" s="1" t="s">
        <v>24</v>
      </c>
    </row>
    <row r="324" spans="1:8" x14ac:dyDescent="0.25">
      <c r="A324" s="1">
        <v>310</v>
      </c>
      <c r="B324" s="1">
        <v>3</v>
      </c>
      <c r="C324" s="1">
        <v>3</v>
      </c>
      <c r="D324" s="1">
        <v>5</v>
      </c>
      <c r="E324" s="1">
        <v>1628</v>
      </c>
      <c r="F324" s="1">
        <v>11</v>
      </c>
      <c r="G324" s="1" t="s">
        <v>569</v>
      </c>
      <c r="H324" s="1" t="s">
        <v>570</v>
      </c>
    </row>
    <row r="325" spans="1:8" x14ac:dyDescent="0.25">
      <c r="A325" s="1">
        <v>928</v>
      </c>
      <c r="B325" s="1">
        <v>3</v>
      </c>
      <c r="C325" s="1">
        <v>3</v>
      </c>
      <c r="D325" s="1">
        <v>8</v>
      </c>
      <c r="E325" s="1">
        <v>262</v>
      </c>
      <c r="F325" s="1">
        <v>11</v>
      </c>
      <c r="G325" s="1" t="s">
        <v>1683</v>
      </c>
      <c r="H325" s="1" t="s">
        <v>1684</v>
      </c>
    </row>
    <row r="326" spans="1:8" x14ac:dyDescent="0.25">
      <c r="A326" s="1">
        <v>967</v>
      </c>
      <c r="B326" s="1">
        <v>3</v>
      </c>
      <c r="C326" s="1">
        <v>3</v>
      </c>
      <c r="D326" s="1">
        <v>9</v>
      </c>
      <c r="E326" s="1">
        <v>97</v>
      </c>
      <c r="F326" s="1">
        <v>11</v>
      </c>
      <c r="G326" s="1" t="s">
        <v>1749</v>
      </c>
      <c r="H326" s="1" t="s">
        <v>1750</v>
      </c>
    </row>
    <row r="327" spans="1:8" x14ac:dyDescent="0.25">
      <c r="A327" s="1">
        <v>365</v>
      </c>
      <c r="B327" s="1">
        <v>2</v>
      </c>
      <c r="C327" s="1">
        <v>2</v>
      </c>
      <c r="D327" s="1">
        <v>7</v>
      </c>
      <c r="E327" s="1">
        <v>782</v>
      </c>
      <c r="F327" s="1">
        <v>11</v>
      </c>
      <c r="G327" s="1" t="s">
        <v>654</v>
      </c>
      <c r="H327" s="1" t="s">
        <v>653</v>
      </c>
    </row>
    <row r="328" spans="1:8" x14ac:dyDescent="0.25">
      <c r="A328" s="1">
        <v>472</v>
      </c>
      <c r="B328" s="1">
        <v>2</v>
      </c>
      <c r="C328" s="1">
        <v>2</v>
      </c>
      <c r="D328" s="1">
        <v>6</v>
      </c>
      <c r="E328" s="1">
        <v>332</v>
      </c>
      <c r="F328" s="1">
        <v>11</v>
      </c>
      <c r="G328" s="1" t="s">
        <v>849</v>
      </c>
      <c r="H328" s="1" t="s">
        <v>850</v>
      </c>
    </row>
    <row r="329" spans="1:8" x14ac:dyDescent="0.25">
      <c r="A329" s="1">
        <v>473</v>
      </c>
      <c r="B329" s="1">
        <v>2</v>
      </c>
      <c r="C329" s="1">
        <v>2</v>
      </c>
      <c r="D329" s="1">
        <v>6</v>
      </c>
      <c r="E329" s="1">
        <v>350</v>
      </c>
      <c r="F329" s="1">
        <v>11</v>
      </c>
      <c r="G329" s="1" t="s">
        <v>851</v>
      </c>
      <c r="H329" s="1" t="s">
        <v>852</v>
      </c>
    </row>
    <row r="330" spans="1:8" x14ac:dyDescent="0.25">
      <c r="A330" s="1">
        <v>777</v>
      </c>
      <c r="B330" s="1">
        <v>2</v>
      </c>
      <c r="C330" s="1">
        <v>2</v>
      </c>
      <c r="D330" s="1">
        <v>6</v>
      </c>
      <c r="E330" s="1">
        <v>90</v>
      </c>
      <c r="F330" s="1">
        <v>11</v>
      </c>
      <c r="G330" s="1" t="s">
        <v>1409</v>
      </c>
      <c r="H330" s="1" t="s">
        <v>1410</v>
      </c>
    </row>
    <row r="331" spans="1:8" x14ac:dyDescent="0.25">
      <c r="A331" s="1">
        <v>1018</v>
      </c>
      <c r="B331" s="1">
        <v>2</v>
      </c>
      <c r="C331" s="1">
        <v>2</v>
      </c>
      <c r="D331" s="1">
        <v>4</v>
      </c>
      <c r="E331" s="1">
        <v>32</v>
      </c>
      <c r="F331" s="1">
        <v>11</v>
      </c>
      <c r="G331" s="1" t="s">
        <v>1835</v>
      </c>
      <c r="H331" s="1" t="s">
        <v>1836</v>
      </c>
    </row>
    <row r="332" spans="1:8" x14ac:dyDescent="0.25">
      <c r="A332" s="1">
        <v>41</v>
      </c>
      <c r="B332" s="1">
        <v>1</v>
      </c>
      <c r="C332" s="1">
        <v>1</v>
      </c>
      <c r="D332" s="1">
        <v>1</v>
      </c>
      <c r="E332" s="1">
        <v>126</v>
      </c>
      <c r="F332" s="1">
        <v>11</v>
      </c>
      <c r="G332" s="1" t="s">
        <v>213</v>
      </c>
      <c r="H332" s="1" t="s">
        <v>214</v>
      </c>
    </row>
    <row r="333" spans="1:8" x14ac:dyDescent="0.25">
      <c r="A333" s="1">
        <v>83</v>
      </c>
      <c r="B333" s="1">
        <v>1</v>
      </c>
      <c r="C333" s="1">
        <v>1</v>
      </c>
      <c r="D333" s="1">
        <v>5</v>
      </c>
      <c r="E333" s="1">
        <v>64</v>
      </c>
      <c r="F333" s="1">
        <v>11</v>
      </c>
      <c r="G333" s="1" t="s">
        <v>267</v>
      </c>
      <c r="H333" s="1" t="s">
        <v>268</v>
      </c>
    </row>
    <row r="334" spans="1:8" x14ac:dyDescent="0.25">
      <c r="A334" s="1">
        <v>278</v>
      </c>
      <c r="B334" s="1">
        <v>1</v>
      </c>
      <c r="C334" s="1">
        <v>1</v>
      </c>
      <c r="D334" s="1">
        <v>3</v>
      </c>
      <c r="E334" s="1">
        <v>838</v>
      </c>
      <c r="F334" s="1">
        <v>11</v>
      </c>
      <c r="G334" s="1" t="s">
        <v>526</v>
      </c>
      <c r="H334" s="1" t="s">
        <v>130</v>
      </c>
    </row>
    <row r="335" spans="1:8" x14ac:dyDescent="0.25">
      <c r="A335" s="1">
        <v>301</v>
      </c>
      <c r="B335" s="1">
        <v>1</v>
      </c>
      <c r="C335" s="1">
        <v>1</v>
      </c>
      <c r="D335" s="1">
        <v>8</v>
      </c>
      <c r="E335" s="1">
        <v>1461</v>
      </c>
      <c r="F335" s="1">
        <v>11</v>
      </c>
      <c r="G335" s="1" t="s">
        <v>555</v>
      </c>
      <c r="H335" s="1" t="s">
        <v>148</v>
      </c>
    </row>
    <row r="336" spans="1:8" x14ac:dyDescent="0.25">
      <c r="A336" s="1">
        <v>535</v>
      </c>
      <c r="B336" s="1">
        <v>1</v>
      </c>
      <c r="C336" s="1">
        <v>1</v>
      </c>
      <c r="D336" s="1">
        <v>9</v>
      </c>
      <c r="E336" s="1">
        <v>340</v>
      </c>
      <c r="F336" s="1">
        <v>11</v>
      </c>
      <c r="G336" s="1" t="s">
        <v>964</v>
      </c>
      <c r="H336" s="1" t="s">
        <v>965</v>
      </c>
    </row>
    <row r="337" spans="1:8" x14ac:dyDescent="0.25">
      <c r="A337" s="1">
        <v>536</v>
      </c>
      <c r="B337" s="1">
        <v>1</v>
      </c>
      <c r="C337" s="1">
        <v>1</v>
      </c>
      <c r="D337" s="1">
        <v>9</v>
      </c>
      <c r="E337" s="1">
        <v>352</v>
      </c>
      <c r="F337" s="1">
        <v>11</v>
      </c>
      <c r="G337" s="1" t="s">
        <v>966</v>
      </c>
      <c r="H337" s="1" t="s">
        <v>967</v>
      </c>
    </row>
    <row r="338" spans="1:8" x14ac:dyDescent="0.25">
      <c r="A338" s="1">
        <v>603</v>
      </c>
      <c r="B338" s="1">
        <v>1</v>
      </c>
      <c r="C338" s="1">
        <v>1</v>
      </c>
      <c r="D338" s="1">
        <v>4</v>
      </c>
      <c r="E338" s="1">
        <v>131</v>
      </c>
      <c r="F338" s="1">
        <v>11</v>
      </c>
      <c r="G338" s="1" t="s">
        <v>1091</v>
      </c>
      <c r="H338" s="1" t="s">
        <v>1092</v>
      </c>
    </row>
    <row r="339" spans="1:8" x14ac:dyDescent="0.25">
      <c r="A339" s="1">
        <v>604</v>
      </c>
      <c r="B339" s="1">
        <v>1</v>
      </c>
      <c r="C339" s="1">
        <v>1</v>
      </c>
      <c r="D339" s="1">
        <v>4</v>
      </c>
      <c r="E339" s="1">
        <v>147</v>
      </c>
      <c r="F339" s="1">
        <v>11</v>
      </c>
      <c r="G339" s="1" t="s">
        <v>1093</v>
      </c>
      <c r="H339" s="1" t="s">
        <v>1092</v>
      </c>
    </row>
    <row r="340" spans="1:8" x14ac:dyDescent="0.25">
      <c r="A340" s="1">
        <v>636</v>
      </c>
      <c r="B340" s="1">
        <v>1</v>
      </c>
      <c r="C340" s="1">
        <v>1</v>
      </c>
      <c r="D340" s="1">
        <v>7</v>
      </c>
      <c r="E340" s="1">
        <v>518</v>
      </c>
      <c r="F340" s="1">
        <v>11</v>
      </c>
      <c r="G340" s="1" t="s">
        <v>1148</v>
      </c>
      <c r="H340" s="1" t="s">
        <v>1149</v>
      </c>
    </row>
    <row r="341" spans="1:8" x14ac:dyDescent="0.25">
      <c r="A341" s="1">
        <v>698</v>
      </c>
      <c r="B341" s="1">
        <v>1</v>
      </c>
      <c r="C341" s="1">
        <v>1</v>
      </c>
      <c r="D341" s="1">
        <v>5</v>
      </c>
      <c r="E341" s="1">
        <v>126</v>
      </c>
      <c r="F341" s="1">
        <v>11</v>
      </c>
      <c r="G341" s="1" t="s">
        <v>1266</v>
      </c>
      <c r="H341" s="1" t="s">
        <v>1267</v>
      </c>
    </row>
    <row r="342" spans="1:8" x14ac:dyDescent="0.25">
      <c r="A342" s="1">
        <v>812</v>
      </c>
      <c r="B342" s="1">
        <v>1</v>
      </c>
      <c r="C342" s="1">
        <v>1</v>
      </c>
      <c r="D342" s="1">
        <v>2</v>
      </c>
      <c r="E342" s="1">
        <v>782</v>
      </c>
      <c r="F342" s="1">
        <v>11</v>
      </c>
      <c r="G342" s="1" t="s">
        <v>1474</v>
      </c>
      <c r="H342" s="1" t="s">
        <v>1475</v>
      </c>
    </row>
    <row r="343" spans="1:8" x14ac:dyDescent="0.25">
      <c r="A343" s="1">
        <v>819</v>
      </c>
      <c r="B343" s="1">
        <v>1</v>
      </c>
      <c r="C343" s="1">
        <v>1</v>
      </c>
      <c r="D343" s="1">
        <v>4</v>
      </c>
      <c r="E343" s="1">
        <v>74</v>
      </c>
      <c r="F343" s="1">
        <v>11</v>
      </c>
      <c r="G343" s="1" t="s">
        <v>1486</v>
      </c>
      <c r="H343" s="1" t="s">
        <v>1487</v>
      </c>
    </row>
    <row r="344" spans="1:8" x14ac:dyDescent="0.25">
      <c r="A344" s="1">
        <v>352</v>
      </c>
      <c r="B344" s="1">
        <v>4</v>
      </c>
      <c r="C344" s="1">
        <v>4</v>
      </c>
      <c r="D344" s="1">
        <v>8</v>
      </c>
      <c r="E344" s="1">
        <v>502</v>
      </c>
      <c r="F344" s="1">
        <v>10</v>
      </c>
      <c r="G344" s="1" t="s">
        <v>629</v>
      </c>
      <c r="H344" s="1" t="s">
        <v>630</v>
      </c>
    </row>
    <row r="345" spans="1:8" x14ac:dyDescent="0.25">
      <c r="A345" s="1">
        <v>391</v>
      </c>
      <c r="B345" s="1">
        <v>4</v>
      </c>
      <c r="C345" s="1">
        <v>4</v>
      </c>
      <c r="D345" s="1">
        <v>8</v>
      </c>
      <c r="E345" s="1">
        <v>1444</v>
      </c>
      <c r="F345" s="1">
        <v>10</v>
      </c>
      <c r="G345" s="1" t="s">
        <v>702</v>
      </c>
      <c r="H345" s="1" t="s">
        <v>703</v>
      </c>
    </row>
    <row r="346" spans="1:8" x14ac:dyDescent="0.25">
      <c r="A346" s="1">
        <v>63</v>
      </c>
      <c r="B346" s="1">
        <v>3</v>
      </c>
      <c r="C346" s="1">
        <v>3</v>
      </c>
      <c r="D346" s="1">
        <v>9</v>
      </c>
      <c r="E346" s="1">
        <v>27</v>
      </c>
      <c r="F346" s="1">
        <v>10</v>
      </c>
      <c r="G346" s="1" t="s">
        <v>244</v>
      </c>
      <c r="H346" s="1" t="s">
        <v>24</v>
      </c>
    </row>
    <row r="347" spans="1:8" x14ac:dyDescent="0.25">
      <c r="A347" s="1">
        <v>489</v>
      </c>
      <c r="B347" s="1">
        <v>3</v>
      </c>
      <c r="C347" s="1">
        <v>3</v>
      </c>
      <c r="D347" s="1">
        <v>6</v>
      </c>
      <c r="E347" s="1">
        <v>19</v>
      </c>
      <c r="F347" s="1">
        <v>10</v>
      </c>
      <c r="G347" s="1" t="s">
        <v>880</v>
      </c>
      <c r="H347" s="1" t="s">
        <v>881</v>
      </c>
    </row>
    <row r="348" spans="1:8" x14ac:dyDescent="0.25">
      <c r="A348" s="1">
        <v>926</v>
      </c>
      <c r="B348" s="1">
        <v>3</v>
      </c>
      <c r="C348" s="1">
        <v>3</v>
      </c>
      <c r="D348" s="1">
        <v>6</v>
      </c>
      <c r="E348" s="1">
        <v>236</v>
      </c>
      <c r="F348" s="1">
        <v>10</v>
      </c>
      <c r="G348" s="1" t="s">
        <v>1679</v>
      </c>
      <c r="H348" s="1" t="s">
        <v>1680</v>
      </c>
    </row>
    <row r="349" spans="1:8" x14ac:dyDescent="0.25">
      <c r="A349" s="1">
        <v>1064</v>
      </c>
      <c r="B349" s="1">
        <v>3</v>
      </c>
      <c r="C349" s="1">
        <v>3</v>
      </c>
      <c r="D349" s="1">
        <v>5</v>
      </c>
      <c r="E349" s="1">
        <v>301</v>
      </c>
      <c r="F349" s="1">
        <v>10</v>
      </c>
      <c r="G349" s="1" t="s">
        <v>1903</v>
      </c>
      <c r="H349" s="1" t="s">
        <v>1904</v>
      </c>
    </row>
    <row r="350" spans="1:8" x14ac:dyDescent="0.25">
      <c r="A350" s="1">
        <v>39</v>
      </c>
      <c r="B350" s="1">
        <v>2</v>
      </c>
      <c r="C350" s="1">
        <v>2</v>
      </c>
      <c r="D350" s="1">
        <v>4</v>
      </c>
      <c r="E350" s="1">
        <v>98</v>
      </c>
      <c r="F350" s="1">
        <v>10</v>
      </c>
      <c r="G350" s="1" t="s">
        <v>209</v>
      </c>
      <c r="H350" s="1" t="s">
        <v>210</v>
      </c>
    </row>
    <row r="351" spans="1:8" x14ac:dyDescent="0.25">
      <c r="A351" s="1">
        <v>106</v>
      </c>
      <c r="B351" s="1">
        <v>2</v>
      </c>
      <c r="C351" s="1">
        <v>2</v>
      </c>
      <c r="D351" s="1">
        <v>3</v>
      </c>
      <c r="E351" s="1">
        <v>91</v>
      </c>
      <c r="F351" s="1">
        <v>10</v>
      </c>
      <c r="G351" s="1" t="s">
        <v>296</v>
      </c>
      <c r="H351" s="1" t="s">
        <v>295</v>
      </c>
    </row>
    <row r="352" spans="1:8" x14ac:dyDescent="0.25">
      <c r="A352" s="1">
        <v>116</v>
      </c>
      <c r="B352" s="1">
        <v>2</v>
      </c>
      <c r="C352" s="1">
        <v>2</v>
      </c>
      <c r="D352" s="1">
        <v>3</v>
      </c>
      <c r="E352" s="1">
        <v>88</v>
      </c>
      <c r="F352" s="1">
        <v>10</v>
      </c>
      <c r="G352" s="1" t="s">
        <v>313</v>
      </c>
      <c r="H352" s="1" t="s">
        <v>312</v>
      </c>
    </row>
    <row r="353" spans="1:8" x14ac:dyDescent="0.25">
      <c r="A353" s="1">
        <v>152</v>
      </c>
      <c r="B353" s="1">
        <v>2</v>
      </c>
      <c r="C353" s="1">
        <v>2</v>
      </c>
      <c r="D353" s="1">
        <v>3</v>
      </c>
      <c r="E353" s="1">
        <v>75</v>
      </c>
      <c r="F353" s="1">
        <v>10</v>
      </c>
      <c r="G353" s="1" t="s">
        <v>363</v>
      </c>
      <c r="H353" s="1" t="s">
        <v>52</v>
      </c>
    </row>
    <row r="354" spans="1:8" x14ac:dyDescent="0.25">
      <c r="A354" s="1">
        <v>197</v>
      </c>
      <c r="B354" s="1">
        <v>2</v>
      </c>
      <c r="C354" s="1">
        <v>2</v>
      </c>
      <c r="D354" s="1">
        <v>3</v>
      </c>
      <c r="E354" s="1">
        <v>111</v>
      </c>
      <c r="F354" s="1">
        <v>10</v>
      </c>
      <c r="G354" s="1" t="s">
        <v>421</v>
      </c>
      <c r="H354" s="1" t="s">
        <v>70</v>
      </c>
    </row>
    <row r="355" spans="1:8" x14ac:dyDescent="0.25">
      <c r="A355" s="1">
        <v>249</v>
      </c>
      <c r="B355" s="1">
        <v>2</v>
      </c>
      <c r="C355" s="1">
        <v>2</v>
      </c>
      <c r="D355" s="1">
        <v>5</v>
      </c>
      <c r="E355" s="1">
        <v>281</v>
      </c>
      <c r="F355" s="1">
        <v>10</v>
      </c>
      <c r="G355" s="1" t="s">
        <v>496</v>
      </c>
      <c r="H355" s="1" t="s">
        <v>101</v>
      </c>
    </row>
    <row r="356" spans="1:8" x14ac:dyDescent="0.25">
      <c r="A356" s="1">
        <v>355</v>
      </c>
      <c r="B356" s="1">
        <v>2</v>
      </c>
      <c r="C356" s="1">
        <v>2</v>
      </c>
      <c r="D356" s="1">
        <v>6</v>
      </c>
      <c r="E356" s="1">
        <v>556</v>
      </c>
      <c r="F356" s="1">
        <v>10</v>
      </c>
      <c r="G356" s="1" t="s">
        <v>635</v>
      </c>
      <c r="H356" s="1" t="s">
        <v>636</v>
      </c>
    </row>
    <row r="357" spans="1:8" x14ac:dyDescent="0.25">
      <c r="A357" s="1">
        <v>366</v>
      </c>
      <c r="B357" s="1">
        <v>2</v>
      </c>
      <c r="C357" s="1">
        <v>2</v>
      </c>
      <c r="D357" s="1">
        <v>8</v>
      </c>
      <c r="E357" s="1">
        <v>794</v>
      </c>
      <c r="F357" s="1">
        <v>10</v>
      </c>
      <c r="G357" s="1" t="s">
        <v>655</v>
      </c>
      <c r="H357" s="1" t="s">
        <v>656</v>
      </c>
    </row>
    <row r="358" spans="1:8" x14ac:dyDescent="0.25">
      <c r="A358" s="1">
        <v>393</v>
      </c>
      <c r="B358" s="1">
        <v>2</v>
      </c>
      <c r="C358" s="1">
        <v>2</v>
      </c>
      <c r="D358" s="1">
        <v>6</v>
      </c>
      <c r="E358" s="1">
        <v>1479</v>
      </c>
      <c r="F358" s="1">
        <v>10</v>
      </c>
      <c r="G358" s="1" t="s">
        <v>706</v>
      </c>
      <c r="H358" s="1" t="s">
        <v>707</v>
      </c>
    </row>
    <row r="359" spans="1:8" x14ac:dyDescent="0.25">
      <c r="A359" s="1">
        <v>405</v>
      </c>
      <c r="B359" s="1">
        <v>2</v>
      </c>
      <c r="C359" s="1">
        <v>2</v>
      </c>
      <c r="D359" s="1">
        <v>8</v>
      </c>
      <c r="E359" s="1">
        <v>1757</v>
      </c>
      <c r="F359" s="1">
        <v>10</v>
      </c>
      <c r="G359" s="1" t="s">
        <v>728</v>
      </c>
      <c r="H359" s="1" t="s">
        <v>729</v>
      </c>
    </row>
    <row r="360" spans="1:8" x14ac:dyDescent="0.25">
      <c r="A360" s="1">
        <v>467</v>
      </c>
      <c r="B360" s="1">
        <v>2</v>
      </c>
      <c r="C360" s="1">
        <v>2</v>
      </c>
      <c r="D360" s="1">
        <v>6</v>
      </c>
      <c r="E360" s="1">
        <v>75</v>
      </c>
      <c r="F360" s="1">
        <v>10</v>
      </c>
      <c r="G360" s="1" t="s">
        <v>839</v>
      </c>
      <c r="H360" s="1" t="s">
        <v>840</v>
      </c>
    </row>
    <row r="361" spans="1:8" x14ac:dyDescent="0.25">
      <c r="A361" s="1">
        <v>521</v>
      </c>
      <c r="B361" s="1">
        <v>2</v>
      </c>
      <c r="C361" s="1">
        <v>2</v>
      </c>
      <c r="D361" s="1">
        <v>9</v>
      </c>
      <c r="E361" s="1">
        <v>172</v>
      </c>
      <c r="F361" s="1">
        <v>10</v>
      </c>
      <c r="G361" s="1" t="s">
        <v>936</v>
      </c>
      <c r="H361" s="1" t="s">
        <v>937</v>
      </c>
    </row>
    <row r="362" spans="1:8" x14ac:dyDescent="0.25">
      <c r="A362" s="1">
        <v>522</v>
      </c>
      <c r="B362" s="1">
        <v>2</v>
      </c>
      <c r="C362" s="1">
        <v>2</v>
      </c>
      <c r="D362" s="1">
        <v>6</v>
      </c>
      <c r="E362" s="1">
        <v>183</v>
      </c>
      <c r="F362" s="1">
        <v>10</v>
      </c>
      <c r="G362" s="1" t="s">
        <v>938</v>
      </c>
      <c r="H362" s="1" t="s">
        <v>939</v>
      </c>
    </row>
    <row r="363" spans="1:8" x14ac:dyDescent="0.25">
      <c r="A363" s="1">
        <v>599</v>
      </c>
      <c r="B363" s="1">
        <v>2</v>
      </c>
      <c r="C363" s="1">
        <v>2</v>
      </c>
      <c r="D363" s="1">
        <v>5</v>
      </c>
      <c r="E363" s="1">
        <v>66</v>
      </c>
      <c r="F363" s="1">
        <v>10</v>
      </c>
      <c r="G363" s="1" t="s">
        <v>1084</v>
      </c>
      <c r="H363" s="1" t="s">
        <v>1085</v>
      </c>
    </row>
    <row r="364" spans="1:8" x14ac:dyDescent="0.25">
      <c r="A364" s="1">
        <v>880</v>
      </c>
      <c r="B364" s="1">
        <v>2</v>
      </c>
      <c r="C364" s="1">
        <v>2</v>
      </c>
      <c r="D364" s="1">
        <v>7</v>
      </c>
      <c r="E364" s="1">
        <v>92</v>
      </c>
      <c r="F364" s="1">
        <v>10</v>
      </c>
      <c r="G364" s="1" t="s">
        <v>1593</v>
      </c>
      <c r="H364" s="1" t="s">
        <v>1594</v>
      </c>
    </row>
    <row r="365" spans="1:8" x14ac:dyDescent="0.25">
      <c r="A365" s="1">
        <v>916</v>
      </c>
      <c r="B365" s="1">
        <v>2</v>
      </c>
      <c r="C365" s="1">
        <v>2</v>
      </c>
      <c r="D365" s="1">
        <v>5</v>
      </c>
      <c r="E365" s="1">
        <v>84</v>
      </c>
      <c r="F365" s="1">
        <v>10</v>
      </c>
      <c r="G365" s="1" t="s">
        <v>1660</v>
      </c>
      <c r="H365" s="1" t="s">
        <v>1661</v>
      </c>
    </row>
    <row r="366" spans="1:8" x14ac:dyDescent="0.25">
      <c r="A366" s="1">
        <v>925</v>
      </c>
      <c r="B366" s="1">
        <v>2</v>
      </c>
      <c r="C366" s="1">
        <v>2</v>
      </c>
      <c r="D366" s="1">
        <v>3</v>
      </c>
      <c r="E366" s="1">
        <v>221</v>
      </c>
      <c r="F366" s="1">
        <v>10</v>
      </c>
      <c r="G366" s="1" t="s">
        <v>1677</v>
      </c>
      <c r="H366" s="1" t="s">
        <v>1678</v>
      </c>
    </row>
    <row r="367" spans="1:8" x14ac:dyDescent="0.25">
      <c r="A367" s="1">
        <v>927</v>
      </c>
      <c r="B367" s="1">
        <v>2</v>
      </c>
      <c r="C367" s="1">
        <v>2</v>
      </c>
      <c r="D367" s="1">
        <v>4</v>
      </c>
      <c r="E367" s="1">
        <v>251</v>
      </c>
      <c r="F367" s="1">
        <v>10</v>
      </c>
      <c r="G367" s="1" t="s">
        <v>1681</v>
      </c>
      <c r="H367" s="1" t="s">
        <v>1682</v>
      </c>
    </row>
    <row r="368" spans="1:8" x14ac:dyDescent="0.25">
      <c r="A368" s="1">
        <v>968</v>
      </c>
      <c r="B368" s="1">
        <v>2</v>
      </c>
      <c r="C368" s="1">
        <v>2</v>
      </c>
      <c r="D368" s="1">
        <v>8</v>
      </c>
      <c r="E368" s="1">
        <v>113</v>
      </c>
      <c r="F368" s="1">
        <v>10</v>
      </c>
      <c r="G368" s="1" t="s">
        <v>1751</v>
      </c>
      <c r="H368" s="1" t="s">
        <v>1752</v>
      </c>
    </row>
    <row r="369" spans="1:8" x14ac:dyDescent="0.25">
      <c r="A369" s="1">
        <v>11</v>
      </c>
      <c r="B369" s="1">
        <v>1</v>
      </c>
      <c r="C369" s="1">
        <v>1</v>
      </c>
      <c r="D369" s="1">
        <v>7</v>
      </c>
      <c r="E369" s="1">
        <v>45</v>
      </c>
      <c r="F369" s="1">
        <v>10</v>
      </c>
      <c r="G369" s="1" t="s">
        <v>171</v>
      </c>
      <c r="H369" s="1" t="s">
        <v>172</v>
      </c>
    </row>
    <row r="370" spans="1:8" x14ac:dyDescent="0.25">
      <c r="A370" s="1">
        <v>42</v>
      </c>
      <c r="B370" s="1">
        <v>1</v>
      </c>
      <c r="C370" s="1">
        <v>1</v>
      </c>
      <c r="D370" s="1">
        <v>1</v>
      </c>
      <c r="E370" s="1">
        <v>138</v>
      </c>
      <c r="F370" s="1">
        <v>10</v>
      </c>
      <c r="G370" s="1" t="s">
        <v>215</v>
      </c>
      <c r="H370" s="1" t="s">
        <v>216</v>
      </c>
    </row>
    <row r="371" spans="1:8" x14ac:dyDescent="0.25">
      <c r="A371" s="1">
        <v>296</v>
      </c>
      <c r="B371" s="1">
        <v>1</v>
      </c>
      <c r="C371" s="1">
        <v>1</v>
      </c>
      <c r="D371" s="1">
        <v>6</v>
      </c>
      <c r="E371" s="1">
        <v>1397</v>
      </c>
      <c r="F371" s="1">
        <v>10</v>
      </c>
      <c r="G371" s="1" t="s">
        <v>550</v>
      </c>
      <c r="H371" s="1" t="s">
        <v>142</v>
      </c>
    </row>
    <row r="372" spans="1:8" x14ac:dyDescent="0.25">
      <c r="A372" s="1">
        <v>497</v>
      </c>
      <c r="B372" s="1">
        <v>1</v>
      </c>
      <c r="C372" s="1">
        <v>1</v>
      </c>
      <c r="D372" s="1">
        <v>7</v>
      </c>
      <c r="E372" s="1">
        <v>72</v>
      </c>
      <c r="F372" s="1">
        <v>10</v>
      </c>
      <c r="G372" s="1" t="s">
        <v>894</v>
      </c>
      <c r="H372" s="1" t="s">
        <v>893</v>
      </c>
    </row>
    <row r="373" spans="1:8" x14ac:dyDescent="0.25">
      <c r="A373" s="1">
        <v>575</v>
      </c>
      <c r="B373" s="1">
        <v>1</v>
      </c>
      <c r="C373" s="1">
        <v>1</v>
      </c>
      <c r="D373" s="1">
        <v>4</v>
      </c>
      <c r="E373" s="1">
        <v>101</v>
      </c>
      <c r="F373" s="1">
        <v>10</v>
      </c>
      <c r="G373" s="1" t="s">
        <v>1040</v>
      </c>
      <c r="H373" s="1" t="s">
        <v>1041</v>
      </c>
    </row>
    <row r="374" spans="1:8" x14ac:dyDescent="0.25">
      <c r="A374" s="1">
        <v>630</v>
      </c>
      <c r="B374" s="1">
        <v>1</v>
      </c>
      <c r="C374" s="1">
        <v>1</v>
      </c>
      <c r="D374" s="1">
        <v>4</v>
      </c>
      <c r="E374" s="1">
        <v>408</v>
      </c>
      <c r="F374" s="1">
        <v>10</v>
      </c>
      <c r="G374" s="1" t="s">
        <v>1136</v>
      </c>
      <c r="H374" s="1" t="s">
        <v>1137</v>
      </c>
    </row>
    <row r="375" spans="1:8" x14ac:dyDescent="0.25">
      <c r="A375" s="1">
        <v>688</v>
      </c>
      <c r="B375" s="1">
        <v>1</v>
      </c>
      <c r="C375" s="1">
        <v>1</v>
      </c>
      <c r="D375" s="1">
        <v>6</v>
      </c>
      <c r="E375" s="1">
        <v>710</v>
      </c>
      <c r="F375" s="1">
        <v>10</v>
      </c>
      <c r="G375" s="1" t="s">
        <v>1247</v>
      </c>
      <c r="H375" s="1" t="s">
        <v>1248</v>
      </c>
    </row>
    <row r="376" spans="1:8" x14ac:dyDescent="0.25">
      <c r="A376" s="1">
        <v>709</v>
      </c>
      <c r="B376" s="1">
        <v>1</v>
      </c>
      <c r="C376" s="1">
        <v>1</v>
      </c>
      <c r="D376" s="1">
        <v>3</v>
      </c>
      <c r="E376" s="1">
        <v>122</v>
      </c>
      <c r="F376" s="1">
        <v>10</v>
      </c>
      <c r="G376" s="1" t="s">
        <v>1286</v>
      </c>
      <c r="H376" s="1" t="s">
        <v>1287</v>
      </c>
    </row>
    <row r="377" spans="1:8" x14ac:dyDescent="0.25">
      <c r="A377" s="1">
        <v>765</v>
      </c>
      <c r="B377" s="1">
        <v>1</v>
      </c>
      <c r="C377" s="1">
        <v>1</v>
      </c>
      <c r="D377" s="1">
        <v>5</v>
      </c>
      <c r="E377" s="1">
        <v>453</v>
      </c>
      <c r="F377" s="1">
        <v>10</v>
      </c>
      <c r="G377" s="1" t="s">
        <v>1386</v>
      </c>
      <c r="H377" s="1" t="s">
        <v>1387</v>
      </c>
    </row>
    <row r="378" spans="1:8" x14ac:dyDescent="0.25">
      <c r="A378" s="1">
        <v>809</v>
      </c>
      <c r="B378" s="1">
        <v>1</v>
      </c>
      <c r="C378" s="1">
        <v>1</v>
      </c>
      <c r="D378" s="1">
        <v>6</v>
      </c>
      <c r="E378" s="1">
        <v>716</v>
      </c>
      <c r="F378" s="1">
        <v>10</v>
      </c>
      <c r="G378" s="1" t="s">
        <v>1468</v>
      </c>
      <c r="H378" s="1" t="s">
        <v>1469</v>
      </c>
    </row>
    <row r="379" spans="1:8" x14ac:dyDescent="0.25">
      <c r="A379" s="1">
        <v>915</v>
      </c>
      <c r="B379" s="1">
        <v>1</v>
      </c>
      <c r="C379" s="1">
        <v>1</v>
      </c>
      <c r="D379" s="1">
        <v>6</v>
      </c>
      <c r="E379" s="1">
        <v>68</v>
      </c>
      <c r="F379" s="1">
        <v>10</v>
      </c>
      <c r="G379" s="1" t="s">
        <v>1658</v>
      </c>
      <c r="H379" s="1" t="s">
        <v>1659</v>
      </c>
    </row>
    <row r="380" spans="1:8" x14ac:dyDescent="0.25">
      <c r="A380" s="1">
        <v>351</v>
      </c>
      <c r="B380" s="1">
        <v>6</v>
      </c>
      <c r="C380" s="1">
        <v>6</v>
      </c>
      <c r="D380" s="1">
        <v>5</v>
      </c>
      <c r="E380" s="1">
        <v>492</v>
      </c>
      <c r="F380" s="1">
        <v>9</v>
      </c>
      <c r="G380" s="1" t="s">
        <v>627</v>
      </c>
      <c r="H380" s="1" t="s">
        <v>628</v>
      </c>
    </row>
    <row r="381" spans="1:8" x14ac:dyDescent="0.25">
      <c r="A381" s="1">
        <v>390</v>
      </c>
      <c r="B381" s="1">
        <v>6</v>
      </c>
      <c r="C381" s="1">
        <v>6</v>
      </c>
      <c r="D381" s="1">
        <v>5</v>
      </c>
      <c r="E381" s="1">
        <v>1434</v>
      </c>
      <c r="F381" s="1">
        <v>9</v>
      </c>
      <c r="G381" s="1" t="s">
        <v>700</v>
      </c>
      <c r="H381" s="1" t="s">
        <v>701</v>
      </c>
    </row>
    <row r="382" spans="1:8" x14ac:dyDescent="0.25">
      <c r="A382" s="1">
        <v>349</v>
      </c>
      <c r="B382" s="1">
        <v>3</v>
      </c>
      <c r="C382" s="1">
        <v>3</v>
      </c>
      <c r="D382" s="1">
        <v>5</v>
      </c>
      <c r="E382" s="1">
        <v>411</v>
      </c>
      <c r="F382" s="1">
        <v>9</v>
      </c>
      <c r="G382" s="1" t="s">
        <v>623</v>
      </c>
      <c r="H382" s="1" t="s">
        <v>624</v>
      </c>
    </row>
    <row r="383" spans="1:8" x14ac:dyDescent="0.25">
      <c r="A383" s="1">
        <v>388</v>
      </c>
      <c r="B383" s="1">
        <v>3</v>
      </c>
      <c r="C383" s="1">
        <v>3</v>
      </c>
      <c r="D383" s="1">
        <v>5</v>
      </c>
      <c r="E383" s="1">
        <v>1347</v>
      </c>
      <c r="F383" s="1">
        <v>9</v>
      </c>
      <c r="G383" s="1" t="s">
        <v>696</v>
      </c>
      <c r="H383" s="1" t="s">
        <v>697</v>
      </c>
    </row>
    <row r="384" spans="1:8" x14ac:dyDescent="0.25">
      <c r="A384" s="1">
        <v>441</v>
      </c>
      <c r="B384" s="1">
        <v>3</v>
      </c>
      <c r="C384" s="1">
        <v>3</v>
      </c>
      <c r="D384" s="1">
        <v>6</v>
      </c>
      <c r="E384" s="1">
        <v>2253</v>
      </c>
      <c r="F384" s="1">
        <v>9</v>
      </c>
      <c r="G384" s="1" t="s">
        <v>796</v>
      </c>
      <c r="H384" s="1" t="s">
        <v>797</v>
      </c>
    </row>
    <row r="385" spans="1:8" x14ac:dyDescent="0.25">
      <c r="A385" s="1">
        <v>27</v>
      </c>
      <c r="B385" s="1">
        <v>2</v>
      </c>
      <c r="C385" s="1">
        <v>2</v>
      </c>
      <c r="D385" s="1">
        <v>6</v>
      </c>
      <c r="E385" s="1">
        <v>64</v>
      </c>
      <c r="F385" s="1">
        <v>9</v>
      </c>
      <c r="G385" s="1" t="s">
        <v>195</v>
      </c>
      <c r="H385" s="1" t="s">
        <v>10</v>
      </c>
    </row>
    <row r="386" spans="1:8" x14ac:dyDescent="0.25">
      <c r="A386" s="1">
        <v>66</v>
      </c>
      <c r="B386" s="1">
        <v>2</v>
      </c>
      <c r="C386" s="1">
        <v>2</v>
      </c>
      <c r="D386" s="1">
        <v>6</v>
      </c>
      <c r="E386" s="1">
        <v>50</v>
      </c>
      <c r="F386" s="1">
        <v>9</v>
      </c>
      <c r="G386" s="1" t="s">
        <v>247</v>
      </c>
      <c r="H386" s="1" t="s">
        <v>27</v>
      </c>
    </row>
    <row r="387" spans="1:8" x14ac:dyDescent="0.25">
      <c r="A387" s="1">
        <v>107</v>
      </c>
      <c r="B387" s="1">
        <v>2</v>
      </c>
      <c r="C387" s="1">
        <v>2</v>
      </c>
      <c r="D387" s="1">
        <v>4</v>
      </c>
      <c r="E387" s="1">
        <v>102</v>
      </c>
      <c r="F387" s="1">
        <v>9</v>
      </c>
      <c r="G387" s="1" t="s">
        <v>297</v>
      </c>
      <c r="H387" s="1" t="s">
        <v>298</v>
      </c>
    </row>
    <row r="388" spans="1:8" x14ac:dyDescent="0.25">
      <c r="A388" s="1">
        <v>117</v>
      </c>
      <c r="B388" s="1">
        <v>2</v>
      </c>
      <c r="C388" s="1">
        <v>2</v>
      </c>
      <c r="D388" s="1">
        <v>4</v>
      </c>
      <c r="E388" s="1">
        <v>99</v>
      </c>
      <c r="F388" s="1">
        <v>9</v>
      </c>
      <c r="G388" s="1" t="s">
        <v>314</v>
      </c>
      <c r="H388" s="1" t="s">
        <v>315</v>
      </c>
    </row>
    <row r="389" spans="1:8" x14ac:dyDescent="0.25">
      <c r="A389" s="1">
        <v>273</v>
      </c>
      <c r="B389" s="1">
        <v>2</v>
      </c>
      <c r="C389" s="1">
        <v>2</v>
      </c>
      <c r="D389" s="1">
        <v>5</v>
      </c>
      <c r="E389" s="1">
        <v>757</v>
      </c>
      <c r="F389" s="1">
        <v>9</v>
      </c>
      <c r="G389" s="1" t="s">
        <v>520</v>
      </c>
      <c r="H389" s="1" t="s">
        <v>126</v>
      </c>
    </row>
    <row r="390" spans="1:8" x14ac:dyDescent="0.25">
      <c r="A390" s="1">
        <v>362</v>
      </c>
      <c r="B390" s="1">
        <v>2</v>
      </c>
      <c r="C390" s="1">
        <v>2</v>
      </c>
      <c r="D390" s="1">
        <v>7</v>
      </c>
      <c r="E390" s="1">
        <v>720</v>
      </c>
      <c r="F390" s="1">
        <v>9</v>
      </c>
      <c r="G390" s="1" t="s">
        <v>649</v>
      </c>
      <c r="H390" s="1" t="s">
        <v>650</v>
      </c>
    </row>
    <row r="391" spans="1:8" x14ac:dyDescent="0.25">
      <c r="A391" s="1">
        <v>364</v>
      </c>
      <c r="B391" s="1">
        <v>2</v>
      </c>
      <c r="C391" s="1">
        <v>2</v>
      </c>
      <c r="D391" s="1">
        <v>7</v>
      </c>
      <c r="E391" s="1">
        <v>772</v>
      </c>
      <c r="F391" s="1">
        <v>9</v>
      </c>
      <c r="G391" s="1" t="s">
        <v>652</v>
      </c>
      <c r="H391" s="1" t="s">
        <v>653</v>
      </c>
    </row>
    <row r="392" spans="1:8" x14ac:dyDescent="0.25">
      <c r="A392" s="1">
        <v>401</v>
      </c>
      <c r="B392" s="1">
        <v>2</v>
      </c>
      <c r="C392" s="1">
        <v>2</v>
      </c>
      <c r="D392" s="1">
        <v>7</v>
      </c>
      <c r="E392" s="1">
        <v>1661</v>
      </c>
      <c r="F392" s="1">
        <v>9</v>
      </c>
      <c r="G392" s="1" t="s">
        <v>722</v>
      </c>
      <c r="H392" s="1" t="s">
        <v>723</v>
      </c>
    </row>
    <row r="393" spans="1:8" x14ac:dyDescent="0.25">
      <c r="A393" s="1">
        <v>403</v>
      </c>
      <c r="B393" s="1">
        <v>2</v>
      </c>
      <c r="C393" s="1">
        <v>2</v>
      </c>
      <c r="D393" s="1">
        <v>7</v>
      </c>
      <c r="E393" s="1">
        <v>1711</v>
      </c>
      <c r="F393" s="1">
        <v>9</v>
      </c>
      <c r="G393" s="1" t="s">
        <v>725</v>
      </c>
      <c r="H393" s="1" t="s">
        <v>726</v>
      </c>
    </row>
    <row r="394" spans="1:8" x14ac:dyDescent="0.25">
      <c r="A394" s="1">
        <v>422</v>
      </c>
      <c r="B394" s="1">
        <v>2</v>
      </c>
      <c r="C394" s="1">
        <v>2</v>
      </c>
      <c r="D394" s="1">
        <v>4</v>
      </c>
      <c r="E394" s="1">
        <v>2036</v>
      </c>
      <c r="F394" s="1">
        <v>9</v>
      </c>
      <c r="G394" s="1" t="s">
        <v>759</v>
      </c>
      <c r="H394" s="1" t="s">
        <v>760</v>
      </c>
    </row>
    <row r="395" spans="1:8" x14ac:dyDescent="0.25">
      <c r="A395" s="1">
        <v>445</v>
      </c>
      <c r="B395" s="1">
        <v>2</v>
      </c>
      <c r="C395" s="1">
        <v>2</v>
      </c>
      <c r="D395" s="1">
        <v>6</v>
      </c>
      <c r="E395" s="1">
        <v>2283</v>
      </c>
      <c r="F395" s="1">
        <v>9</v>
      </c>
      <c r="G395" s="1" t="s">
        <v>804</v>
      </c>
      <c r="H395" s="1" t="s">
        <v>803</v>
      </c>
    </row>
    <row r="396" spans="1:8" x14ac:dyDescent="0.25">
      <c r="A396" s="1">
        <v>512</v>
      </c>
      <c r="B396" s="1">
        <v>2</v>
      </c>
      <c r="C396" s="1">
        <v>2</v>
      </c>
      <c r="D396" s="1">
        <v>5</v>
      </c>
      <c r="E396" s="1">
        <v>90</v>
      </c>
      <c r="F396" s="1">
        <v>9</v>
      </c>
      <c r="G396" s="1" t="s">
        <v>919</v>
      </c>
      <c r="H396" s="1" t="s">
        <v>920</v>
      </c>
    </row>
    <row r="397" spans="1:8" x14ac:dyDescent="0.25">
      <c r="A397" s="1">
        <v>523</v>
      </c>
      <c r="B397" s="1">
        <v>2</v>
      </c>
      <c r="C397" s="1">
        <v>2</v>
      </c>
      <c r="D397" s="1">
        <v>8</v>
      </c>
      <c r="E397" s="1">
        <v>196</v>
      </c>
      <c r="F397" s="1">
        <v>9</v>
      </c>
      <c r="G397" s="1" t="s">
        <v>940</v>
      </c>
      <c r="H397" s="1" t="s">
        <v>941</v>
      </c>
    </row>
    <row r="398" spans="1:8" x14ac:dyDescent="0.25">
      <c r="A398" s="1">
        <v>602</v>
      </c>
      <c r="B398" s="1">
        <v>2</v>
      </c>
      <c r="C398" s="1">
        <v>2</v>
      </c>
      <c r="D398" s="1">
        <v>5</v>
      </c>
      <c r="E398" s="1">
        <v>117</v>
      </c>
      <c r="F398" s="1">
        <v>9</v>
      </c>
      <c r="G398" s="1" t="s">
        <v>1089</v>
      </c>
      <c r="H398" s="1" t="s">
        <v>1090</v>
      </c>
    </row>
    <row r="399" spans="1:8" x14ac:dyDescent="0.25">
      <c r="A399" s="1">
        <v>681</v>
      </c>
      <c r="B399" s="1">
        <v>2</v>
      </c>
      <c r="C399" s="1">
        <v>2</v>
      </c>
      <c r="D399" s="1">
        <v>6</v>
      </c>
      <c r="E399" s="1">
        <v>340</v>
      </c>
      <c r="F399" s="1">
        <v>9</v>
      </c>
      <c r="G399" s="1" t="s">
        <v>1233</v>
      </c>
      <c r="H399" s="1" t="s">
        <v>1234</v>
      </c>
    </row>
    <row r="400" spans="1:8" x14ac:dyDescent="0.25">
      <c r="A400" s="1">
        <v>770</v>
      </c>
      <c r="B400" s="1">
        <v>2</v>
      </c>
      <c r="C400" s="1">
        <v>2</v>
      </c>
      <c r="D400" s="1">
        <v>5</v>
      </c>
      <c r="E400" s="1">
        <v>548</v>
      </c>
      <c r="F400" s="1">
        <v>9</v>
      </c>
      <c r="G400" s="1" t="s">
        <v>1396</v>
      </c>
      <c r="H400" s="1" t="s">
        <v>1397</v>
      </c>
    </row>
    <row r="401" spans="1:8" x14ac:dyDescent="0.25">
      <c r="A401" s="1">
        <v>773</v>
      </c>
      <c r="B401" s="1">
        <v>2</v>
      </c>
      <c r="C401" s="1">
        <v>2</v>
      </c>
      <c r="D401" s="1">
        <v>4</v>
      </c>
      <c r="E401" s="1">
        <v>604</v>
      </c>
      <c r="F401" s="1">
        <v>9</v>
      </c>
      <c r="G401" s="1" t="s">
        <v>1402</v>
      </c>
      <c r="H401" s="1" t="s">
        <v>1403</v>
      </c>
    </row>
    <row r="402" spans="1:8" x14ac:dyDescent="0.25">
      <c r="A402" s="1">
        <v>780</v>
      </c>
      <c r="B402" s="1">
        <v>2</v>
      </c>
      <c r="C402" s="1">
        <v>2</v>
      </c>
      <c r="D402" s="1">
        <v>5</v>
      </c>
      <c r="E402" s="1">
        <v>205</v>
      </c>
      <c r="F402" s="1">
        <v>9</v>
      </c>
      <c r="G402" s="1" t="s">
        <v>1415</v>
      </c>
      <c r="H402" s="1" t="s">
        <v>1416</v>
      </c>
    </row>
    <row r="403" spans="1:8" x14ac:dyDescent="0.25">
      <c r="A403" s="1">
        <v>884</v>
      </c>
      <c r="B403" s="1">
        <v>2</v>
      </c>
      <c r="C403" s="1">
        <v>2</v>
      </c>
      <c r="D403" s="1">
        <v>7</v>
      </c>
      <c r="E403" s="1">
        <v>61</v>
      </c>
      <c r="F403" s="1">
        <v>9</v>
      </c>
      <c r="G403" s="1" t="s">
        <v>1599</v>
      </c>
      <c r="H403" s="1" t="s">
        <v>1600</v>
      </c>
    </row>
    <row r="404" spans="1:8" x14ac:dyDescent="0.25">
      <c r="A404" s="1">
        <v>891</v>
      </c>
      <c r="B404" s="1">
        <v>2</v>
      </c>
      <c r="C404" s="1">
        <v>2</v>
      </c>
      <c r="D404" s="1">
        <v>5</v>
      </c>
      <c r="E404" s="1">
        <v>193</v>
      </c>
      <c r="F404" s="1">
        <v>9</v>
      </c>
      <c r="G404" s="1" t="s">
        <v>1613</v>
      </c>
      <c r="H404" s="1" t="s">
        <v>1614</v>
      </c>
    </row>
    <row r="405" spans="1:8" x14ac:dyDescent="0.25">
      <c r="A405" s="1">
        <v>919</v>
      </c>
      <c r="B405" s="1">
        <v>2</v>
      </c>
      <c r="C405" s="1">
        <v>2</v>
      </c>
      <c r="D405" s="1">
        <v>5</v>
      </c>
      <c r="E405" s="1">
        <v>136</v>
      </c>
      <c r="F405" s="1">
        <v>9</v>
      </c>
      <c r="G405" s="1" t="s">
        <v>1665</v>
      </c>
      <c r="H405" s="1" t="s">
        <v>1666</v>
      </c>
    </row>
    <row r="406" spans="1:8" x14ac:dyDescent="0.25">
      <c r="A406" s="1">
        <v>71</v>
      </c>
      <c r="B406" s="1">
        <v>1</v>
      </c>
      <c r="C406" s="1">
        <v>1</v>
      </c>
      <c r="D406" s="1">
        <v>3</v>
      </c>
      <c r="E406" s="1">
        <v>245</v>
      </c>
      <c r="F406" s="1">
        <v>9</v>
      </c>
      <c r="G406" s="1" t="s">
        <v>252</v>
      </c>
      <c r="H406" s="1" t="s">
        <v>31</v>
      </c>
    </row>
    <row r="407" spans="1:8" x14ac:dyDescent="0.25">
      <c r="A407" s="1">
        <v>72</v>
      </c>
      <c r="B407" s="1">
        <v>1</v>
      </c>
      <c r="C407" s="1">
        <v>1</v>
      </c>
      <c r="D407" s="1">
        <v>3</v>
      </c>
      <c r="E407" s="1">
        <v>256</v>
      </c>
      <c r="F407" s="1">
        <v>9</v>
      </c>
      <c r="G407" s="1" t="s">
        <v>253</v>
      </c>
      <c r="H407" s="1" t="s">
        <v>32</v>
      </c>
    </row>
    <row r="408" spans="1:8" x14ac:dyDescent="0.25">
      <c r="A408" s="1">
        <v>75</v>
      </c>
      <c r="B408" s="1">
        <v>1</v>
      </c>
      <c r="C408" s="1">
        <v>1</v>
      </c>
      <c r="D408" s="1">
        <v>5</v>
      </c>
      <c r="E408" s="1">
        <v>280</v>
      </c>
      <c r="F408" s="1">
        <v>9</v>
      </c>
      <c r="G408" s="1" t="s">
        <v>256</v>
      </c>
      <c r="H408" s="1" t="s">
        <v>35</v>
      </c>
    </row>
    <row r="409" spans="1:8" x14ac:dyDescent="0.25">
      <c r="A409" s="1">
        <v>157</v>
      </c>
      <c r="B409" s="1">
        <v>1</v>
      </c>
      <c r="C409" s="1">
        <v>1</v>
      </c>
      <c r="D409" s="1">
        <v>4</v>
      </c>
      <c r="E409" s="1">
        <v>28</v>
      </c>
      <c r="F409" s="1">
        <v>9</v>
      </c>
      <c r="G409" s="1" t="s">
        <v>369</v>
      </c>
      <c r="H409" s="1" t="s">
        <v>370</v>
      </c>
    </row>
    <row r="410" spans="1:8" x14ac:dyDescent="0.25">
      <c r="A410" s="1">
        <v>188</v>
      </c>
      <c r="B410" s="1">
        <v>1</v>
      </c>
      <c r="C410" s="1">
        <v>1</v>
      </c>
      <c r="D410" s="1">
        <v>3</v>
      </c>
      <c r="E410" s="1">
        <v>5</v>
      </c>
      <c r="F410" s="1">
        <v>9</v>
      </c>
      <c r="G410" s="1" t="s">
        <v>411</v>
      </c>
      <c r="H410" s="1" t="s">
        <v>412</v>
      </c>
    </row>
    <row r="411" spans="1:8" x14ac:dyDescent="0.25">
      <c r="A411" s="1">
        <v>262</v>
      </c>
      <c r="B411" s="1">
        <v>1</v>
      </c>
      <c r="C411" s="1">
        <v>1</v>
      </c>
      <c r="D411" s="1">
        <v>6</v>
      </c>
      <c r="E411" s="1">
        <v>611</v>
      </c>
      <c r="F411" s="1">
        <v>9</v>
      </c>
      <c r="G411" s="1" t="s">
        <v>509</v>
      </c>
      <c r="H411" s="1" t="s">
        <v>114</v>
      </c>
    </row>
    <row r="412" spans="1:8" x14ac:dyDescent="0.25">
      <c r="A412" s="1">
        <v>305</v>
      </c>
      <c r="B412" s="1">
        <v>1</v>
      </c>
      <c r="C412" s="1">
        <v>1</v>
      </c>
      <c r="D412" s="1">
        <v>6</v>
      </c>
      <c r="E412" s="1">
        <v>1563</v>
      </c>
      <c r="F412" s="1">
        <v>9</v>
      </c>
      <c r="G412" s="1" t="s">
        <v>560</v>
      </c>
      <c r="H412" s="1" t="s">
        <v>143</v>
      </c>
    </row>
    <row r="413" spans="1:8" x14ac:dyDescent="0.25">
      <c r="A413" s="1">
        <v>499</v>
      </c>
      <c r="B413" s="1">
        <v>1</v>
      </c>
      <c r="C413" s="1">
        <v>1</v>
      </c>
      <c r="D413" s="1">
        <v>6</v>
      </c>
      <c r="E413" s="1">
        <v>97</v>
      </c>
      <c r="F413" s="1">
        <v>9</v>
      </c>
      <c r="G413" s="1" t="s">
        <v>896</v>
      </c>
      <c r="H413" s="1" t="s">
        <v>897</v>
      </c>
    </row>
    <row r="414" spans="1:8" x14ac:dyDescent="0.25">
      <c r="A414" s="1">
        <v>500</v>
      </c>
      <c r="B414" s="1">
        <v>1</v>
      </c>
      <c r="C414" s="1">
        <v>1</v>
      </c>
      <c r="D414" s="1">
        <v>6</v>
      </c>
      <c r="E414" s="1">
        <v>107</v>
      </c>
      <c r="F414" s="1">
        <v>9</v>
      </c>
      <c r="G414" s="1" t="s">
        <v>898</v>
      </c>
      <c r="H414" s="1" t="s">
        <v>897</v>
      </c>
    </row>
    <row r="415" spans="1:8" x14ac:dyDescent="0.25">
      <c r="A415" s="1">
        <v>501</v>
      </c>
      <c r="B415" s="1">
        <v>1</v>
      </c>
      <c r="C415" s="1">
        <v>1</v>
      </c>
      <c r="D415" s="1">
        <v>6</v>
      </c>
      <c r="E415" s="1">
        <v>117</v>
      </c>
      <c r="F415" s="1">
        <v>9</v>
      </c>
      <c r="G415" s="1" t="s">
        <v>899</v>
      </c>
      <c r="H415" s="1" t="s">
        <v>897</v>
      </c>
    </row>
    <row r="416" spans="1:8" x14ac:dyDescent="0.25">
      <c r="A416" s="1">
        <v>632</v>
      </c>
      <c r="B416" s="1">
        <v>1</v>
      </c>
      <c r="C416" s="1">
        <v>1</v>
      </c>
      <c r="D416" s="1">
        <v>5</v>
      </c>
      <c r="E416" s="1">
        <v>434</v>
      </c>
      <c r="F416" s="1">
        <v>9</v>
      </c>
      <c r="G416" s="1" t="s">
        <v>1140</v>
      </c>
      <c r="H416" s="1" t="s">
        <v>1141</v>
      </c>
    </row>
    <row r="417" spans="1:8" x14ac:dyDescent="0.25">
      <c r="A417" s="1">
        <v>694</v>
      </c>
      <c r="B417" s="1">
        <v>1</v>
      </c>
      <c r="C417" s="1">
        <v>1</v>
      </c>
      <c r="D417" s="1">
        <v>6</v>
      </c>
      <c r="E417" s="1">
        <v>66</v>
      </c>
      <c r="F417" s="1">
        <v>9</v>
      </c>
      <c r="G417" s="1" t="s">
        <v>1258</v>
      </c>
      <c r="H417" s="1" t="s">
        <v>1259</v>
      </c>
    </row>
    <row r="418" spans="1:8" x14ac:dyDescent="0.25">
      <c r="A418" s="1">
        <v>813</v>
      </c>
      <c r="B418" s="1">
        <v>1</v>
      </c>
      <c r="C418" s="1">
        <v>1</v>
      </c>
      <c r="D418" s="1">
        <v>1</v>
      </c>
      <c r="E418" s="1">
        <v>798</v>
      </c>
      <c r="F418" s="1">
        <v>9</v>
      </c>
      <c r="G418" s="1" t="s">
        <v>1476</v>
      </c>
      <c r="H418" s="1" t="s">
        <v>1477</v>
      </c>
    </row>
    <row r="419" spans="1:8" x14ac:dyDescent="0.25">
      <c r="A419" s="1">
        <v>356</v>
      </c>
      <c r="B419" s="1">
        <v>4</v>
      </c>
      <c r="C419" s="1">
        <v>4</v>
      </c>
      <c r="D419" s="1">
        <v>5</v>
      </c>
      <c r="E419" s="1">
        <v>567</v>
      </c>
      <c r="F419" s="1">
        <v>8</v>
      </c>
      <c r="G419" s="1" t="s">
        <v>637</v>
      </c>
      <c r="H419" s="1" t="s">
        <v>638</v>
      </c>
    </row>
    <row r="420" spans="1:8" x14ac:dyDescent="0.25">
      <c r="A420" s="1">
        <v>394</v>
      </c>
      <c r="B420" s="1">
        <v>4</v>
      </c>
      <c r="C420" s="1">
        <v>4</v>
      </c>
      <c r="D420" s="1">
        <v>5</v>
      </c>
      <c r="E420" s="1">
        <v>1490</v>
      </c>
      <c r="F420" s="1">
        <v>8</v>
      </c>
      <c r="G420" s="1" t="s">
        <v>708</v>
      </c>
      <c r="H420" s="1" t="s">
        <v>709</v>
      </c>
    </row>
    <row r="421" spans="1:8" x14ac:dyDescent="0.25">
      <c r="A421" s="1">
        <v>33</v>
      </c>
      <c r="B421" s="1">
        <v>3</v>
      </c>
      <c r="C421" s="1">
        <v>3</v>
      </c>
      <c r="D421" s="1">
        <v>5</v>
      </c>
      <c r="E421" s="1">
        <v>143</v>
      </c>
      <c r="F421" s="1">
        <v>8</v>
      </c>
      <c r="G421" s="1" t="s">
        <v>201</v>
      </c>
      <c r="H421" s="1" t="s">
        <v>16</v>
      </c>
    </row>
    <row r="422" spans="1:8" x14ac:dyDescent="0.25">
      <c r="A422" s="1">
        <v>338</v>
      </c>
      <c r="B422" s="1">
        <v>3</v>
      </c>
      <c r="C422" s="1">
        <v>3</v>
      </c>
      <c r="D422" s="1">
        <v>4</v>
      </c>
      <c r="E422" s="1">
        <v>157</v>
      </c>
      <c r="F422" s="1">
        <v>8</v>
      </c>
      <c r="G422" s="1" t="s">
        <v>604</v>
      </c>
      <c r="H422" s="1" t="s">
        <v>605</v>
      </c>
    </row>
    <row r="423" spans="1:8" x14ac:dyDescent="0.25">
      <c r="A423" s="1">
        <v>1004</v>
      </c>
      <c r="B423" s="1">
        <v>3</v>
      </c>
      <c r="C423" s="1">
        <v>3</v>
      </c>
      <c r="D423" s="1">
        <v>8</v>
      </c>
      <c r="E423" s="1">
        <v>17</v>
      </c>
      <c r="F423" s="1">
        <v>8</v>
      </c>
      <c r="G423" s="1" t="s">
        <v>1817</v>
      </c>
      <c r="H423" s="1" t="s">
        <v>1818</v>
      </c>
    </row>
    <row r="424" spans="1:8" x14ac:dyDescent="0.25">
      <c r="A424" s="1">
        <v>12</v>
      </c>
      <c r="B424" s="1">
        <v>2</v>
      </c>
      <c r="C424" s="1">
        <v>2</v>
      </c>
      <c r="D424" s="1">
        <v>4</v>
      </c>
      <c r="E424" s="1">
        <v>56</v>
      </c>
      <c r="F424" s="1">
        <v>8</v>
      </c>
      <c r="G424" s="1" t="s">
        <v>173</v>
      </c>
      <c r="H424" s="1" t="s">
        <v>174</v>
      </c>
    </row>
    <row r="425" spans="1:8" x14ac:dyDescent="0.25">
      <c r="A425" s="1">
        <v>55</v>
      </c>
      <c r="B425" s="1">
        <v>2</v>
      </c>
      <c r="C425" s="1">
        <v>2</v>
      </c>
      <c r="D425" s="1">
        <v>4</v>
      </c>
      <c r="E425" s="1">
        <v>10</v>
      </c>
      <c r="F425" s="1">
        <v>8</v>
      </c>
      <c r="G425" s="1" t="s">
        <v>236</v>
      </c>
      <c r="H425" s="1" t="s">
        <v>19</v>
      </c>
    </row>
    <row r="426" spans="1:8" x14ac:dyDescent="0.25">
      <c r="A426" s="1">
        <v>102</v>
      </c>
      <c r="B426" s="1">
        <v>2</v>
      </c>
      <c r="C426" s="1">
        <v>2</v>
      </c>
      <c r="D426" s="1">
        <v>2</v>
      </c>
      <c r="E426" s="1">
        <v>47</v>
      </c>
      <c r="F426" s="1">
        <v>8</v>
      </c>
      <c r="G426" s="1" t="s">
        <v>288</v>
      </c>
      <c r="H426" s="1" t="s">
        <v>289</v>
      </c>
    </row>
    <row r="427" spans="1:8" x14ac:dyDescent="0.25">
      <c r="A427" s="1">
        <v>112</v>
      </c>
      <c r="B427" s="1">
        <v>2</v>
      </c>
      <c r="C427" s="1">
        <v>2</v>
      </c>
      <c r="D427" s="1">
        <v>3</v>
      </c>
      <c r="E427" s="1">
        <v>43</v>
      </c>
      <c r="F427" s="1">
        <v>8</v>
      </c>
      <c r="G427" s="1" t="s">
        <v>305</v>
      </c>
      <c r="H427" s="1" t="s">
        <v>306</v>
      </c>
    </row>
    <row r="428" spans="1:8" x14ac:dyDescent="0.25">
      <c r="A428" s="1">
        <v>130</v>
      </c>
      <c r="B428" s="1">
        <v>2</v>
      </c>
      <c r="C428" s="1">
        <v>2</v>
      </c>
      <c r="D428" s="1">
        <v>4</v>
      </c>
      <c r="E428" s="1">
        <v>54</v>
      </c>
      <c r="F428" s="1">
        <v>8</v>
      </c>
      <c r="G428" s="1" t="s">
        <v>330</v>
      </c>
      <c r="H428" s="1" t="s">
        <v>331</v>
      </c>
    </row>
    <row r="429" spans="1:8" x14ac:dyDescent="0.25">
      <c r="A429" s="1">
        <v>507</v>
      </c>
      <c r="B429" s="1">
        <v>2</v>
      </c>
      <c r="C429" s="1">
        <v>2</v>
      </c>
      <c r="D429" s="1">
        <v>6</v>
      </c>
      <c r="E429" s="1">
        <v>203</v>
      </c>
      <c r="F429" s="1">
        <v>8</v>
      </c>
      <c r="G429" s="1" t="s">
        <v>910</v>
      </c>
      <c r="H429" s="1" t="s">
        <v>911</v>
      </c>
    </row>
    <row r="430" spans="1:8" x14ac:dyDescent="0.25">
      <c r="A430" s="1">
        <v>528</v>
      </c>
      <c r="B430" s="1">
        <v>2</v>
      </c>
      <c r="C430" s="1">
        <v>2</v>
      </c>
      <c r="D430" s="1">
        <v>5</v>
      </c>
      <c r="E430" s="1">
        <v>243</v>
      </c>
      <c r="F430" s="1">
        <v>8</v>
      </c>
      <c r="G430" s="1" t="s">
        <v>950</v>
      </c>
      <c r="H430" s="1" t="s">
        <v>951</v>
      </c>
    </row>
    <row r="431" spans="1:8" x14ac:dyDescent="0.25">
      <c r="A431" s="1">
        <v>670</v>
      </c>
      <c r="B431" s="1">
        <v>2</v>
      </c>
      <c r="C431" s="1">
        <v>2</v>
      </c>
      <c r="D431" s="1">
        <v>6</v>
      </c>
      <c r="E431" s="1">
        <v>188</v>
      </c>
      <c r="F431" s="1">
        <v>8</v>
      </c>
      <c r="G431" s="1" t="s">
        <v>1211</v>
      </c>
      <c r="H431" s="1" t="s">
        <v>1212</v>
      </c>
    </row>
    <row r="432" spans="1:8" x14ac:dyDescent="0.25">
      <c r="A432" s="1">
        <v>1071</v>
      </c>
      <c r="B432" s="1">
        <v>2</v>
      </c>
      <c r="C432" s="1">
        <v>2</v>
      </c>
      <c r="D432" s="1">
        <v>5</v>
      </c>
      <c r="E432" s="1">
        <v>373</v>
      </c>
      <c r="F432" s="1">
        <v>8</v>
      </c>
      <c r="G432" s="1" t="s">
        <v>1917</v>
      </c>
      <c r="H432" s="1" t="s">
        <v>1918</v>
      </c>
    </row>
    <row r="433" spans="1:8" x14ac:dyDescent="0.25">
      <c r="A433" s="1">
        <v>1115</v>
      </c>
      <c r="B433" s="1">
        <v>2</v>
      </c>
      <c r="C433" s="1">
        <v>2</v>
      </c>
      <c r="D433" s="1">
        <v>5</v>
      </c>
      <c r="E433" s="1">
        <v>268</v>
      </c>
      <c r="F433" s="1">
        <v>8</v>
      </c>
      <c r="G433" s="1" t="s">
        <v>1975</v>
      </c>
      <c r="H433" s="1" t="s">
        <v>94</v>
      </c>
    </row>
    <row r="434" spans="1:8" x14ac:dyDescent="0.25">
      <c r="A434" s="1">
        <v>123</v>
      </c>
      <c r="B434" s="1">
        <v>1</v>
      </c>
      <c r="C434" s="1">
        <v>1</v>
      </c>
      <c r="D434" s="1">
        <v>5</v>
      </c>
      <c r="E434" s="1">
        <v>46</v>
      </c>
      <c r="F434" s="1">
        <v>8</v>
      </c>
      <c r="G434" s="1" t="s">
        <v>322</v>
      </c>
      <c r="H434" s="1" t="s">
        <v>42</v>
      </c>
    </row>
    <row r="435" spans="1:8" x14ac:dyDescent="0.25">
      <c r="A435" s="1">
        <v>149</v>
      </c>
      <c r="B435" s="1">
        <v>1</v>
      </c>
      <c r="C435" s="1">
        <v>1</v>
      </c>
      <c r="D435" s="1">
        <v>5</v>
      </c>
      <c r="E435" s="1">
        <v>29</v>
      </c>
      <c r="F435" s="1">
        <v>8</v>
      </c>
      <c r="G435" s="1" t="s">
        <v>360</v>
      </c>
      <c r="H435" s="1" t="s">
        <v>49</v>
      </c>
    </row>
    <row r="436" spans="1:8" x14ac:dyDescent="0.25">
      <c r="A436" s="1">
        <v>150</v>
      </c>
      <c r="B436" s="1">
        <v>1</v>
      </c>
      <c r="C436" s="1">
        <v>1</v>
      </c>
      <c r="D436" s="1">
        <v>5</v>
      </c>
      <c r="E436" s="1">
        <v>38</v>
      </c>
      <c r="F436" s="1">
        <v>8</v>
      </c>
      <c r="G436" s="1" t="s">
        <v>361</v>
      </c>
      <c r="H436" s="1" t="s">
        <v>50</v>
      </c>
    </row>
    <row r="437" spans="1:8" x14ac:dyDescent="0.25">
      <c r="A437" s="1">
        <v>226</v>
      </c>
      <c r="B437" s="1">
        <v>1</v>
      </c>
      <c r="C437" s="1">
        <v>1</v>
      </c>
      <c r="D437" s="1">
        <v>5</v>
      </c>
      <c r="E437" s="1">
        <v>18</v>
      </c>
      <c r="F437" s="1">
        <v>8</v>
      </c>
      <c r="G437" s="1" t="s">
        <v>457</v>
      </c>
      <c r="H437" s="1" t="s">
        <v>458</v>
      </c>
    </row>
    <row r="438" spans="1:8" x14ac:dyDescent="0.25">
      <c r="A438" s="1">
        <v>274</v>
      </c>
      <c r="B438" s="1">
        <v>1</v>
      </c>
      <c r="C438" s="1">
        <v>1</v>
      </c>
      <c r="D438" s="1">
        <v>3</v>
      </c>
      <c r="E438" s="1">
        <v>771</v>
      </c>
      <c r="F438" s="1">
        <v>8</v>
      </c>
      <c r="G438" s="1" t="s">
        <v>521</v>
      </c>
      <c r="H438" s="1" t="s">
        <v>127</v>
      </c>
    </row>
    <row r="439" spans="1:8" x14ac:dyDescent="0.25">
      <c r="A439" s="1">
        <v>286</v>
      </c>
      <c r="B439" s="1">
        <v>1</v>
      </c>
      <c r="C439" s="1">
        <v>1</v>
      </c>
      <c r="D439" s="1">
        <v>5</v>
      </c>
      <c r="E439" s="1">
        <v>1048</v>
      </c>
      <c r="F439" s="1">
        <v>8</v>
      </c>
      <c r="G439" s="1" t="s">
        <v>536</v>
      </c>
      <c r="H439" s="1" t="s">
        <v>138</v>
      </c>
    </row>
    <row r="440" spans="1:8" x14ac:dyDescent="0.25">
      <c r="A440" s="1">
        <v>341</v>
      </c>
      <c r="B440" s="1">
        <v>1</v>
      </c>
      <c r="C440" s="1">
        <v>1</v>
      </c>
      <c r="D440" s="1">
        <v>6</v>
      </c>
      <c r="E440" s="1">
        <v>232</v>
      </c>
      <c r="F440" s="1">
        <v>8</v>
      </c>
      <c r="G440" s="1" t="s">
        <v>610</v>
      </c>
      <c r="H440" s="1" t="s">
        <v>611</v>
      </c>
    </row>
    <row r="441" spans="1:8" x14ac:dyDescent="0.25">
      <c r="A441" s="1">
        <v>370</v>
      </c>
      <c r="B441" s="1">
        <v>1</v>
      </c>
      <c r="C441" s="1">
        <v>1</v>
      </c>
      <c r="D441" s="1">
        <v>6</v>
      </c>
      <c r="E441" s="1">
        <v>916</v>
      </c>
      <c r="F441" s="1">
        <v>8</v>
      </c>
      <c r="G441" s="1" t="s">
        <v>662</v>
      </c>
      <c r="H441" s="1" t="s">
        <v>663</v>
      </c>
    </row>
    <row r="442" spans="1:8" x14ac:dyDescent="0.25">
      <c r="A442" s="1">
        <v>409</v>
      </c>
      <c r="B442" s="1">
        <v>1</v>
      </c>
      <c r="C442" s="1">
        <v>1</v>
      </c>
      <c r="D442" s="1">
        <v>6</v>
      </c>
      <c r="E442" s="1">
        <v>1879</v>
      </c>
      <c r="F442" s="1">
        <v>8</v>
      </c>
      <c r="G442" s="1" t="s">
        <v>735</v>
      </c>
      <c r="H442" s="1" t="s">
        <v>736</v>
      </c>
    </row>
    <row r="443" spans="1:8" x14ac:dyDescent="0.25">
      <c r="A443" s="1">
        <v>587</v>
      </c>
      <c r="B443" s="1">
        <v>1</v>
      </c>
      <c r="C443" s="1">
        <v>1</v>
      </c>
      <c r="D443" s="1">
        <v>4</v>
      </c>
      <c r="E443" s="1">
        <v>58</v>
      </c>
      <c r="F443" s="1">
        <v>8</v>
      </c>
      <c r="G443" s="1" t="s">
        <v>1061</v>
      </c>
      <c r="H443" s="1" t="s">
        <v>1062</v>
      </c>
    </row>
    <row r="444" spans="1:8" x14ac:dyDescent="0.25">
      <c r="A444" s="1">
        <v>629</v>
      </c>
      <c r="B444" s="1">
        <v>1</v>
      </c>
      <c r="C444" s="1">
        <v>1</v>
      </c>
      <c r="D444" s="1">
        <v>3</v>
      </c>
      <c r="E444" s="1">
        <v>395</v>
      </c>
      <c r="F444" s="1">
        <v>8</v>
      </c>
      <c r="G444" s="1" t="s">
        <v>1134</v>
      </c>
      <c r="H444" s="1" t="s">
        <v>1135</v>
      </c>
    </row>
    <row r="445" spans="1:8" x14ac:dyDescent="0.25">
      <c r="A445" s="1">
        <v>677</v>
      </c>
      <c r="B445" s="1">
        <v>1</v>
      </c>
      <c r="C445" s="1">
        <v>1</v>
      </c>
      <c r="D445" s="1">
        <v>4</v>
      </c>
      <c r="E445" s="1">
        <v>287</v>
      </c>
      <c r="F445" s="1">
        <v>8</v>
      </c>
      <c r="G445" s="1" t="s">
        <v>1225</v>
      </c>
      <c r="H445" s="1" t="s">
        <v>1226</v>
      </c>
    </row>
    <row r="446" spans="1:8" x14ac:dyDescent="0.25">
      <c r="A446" s="1">
        <v>707</v>
      </c>
      <c r="B446" s="1">
        <v>1</v>
      </c>
      <c r="C446" s="1">
        <v>1</v>
      </c>
      <c r="D446" s="1">
        <v>4</v>
      </c>
      <c r="E446" s="1">
        <v>108</v>
      </c>
      <c r="F446" s="1">
        <v>8</v>
      </c>
      <c r="G446" s="1" t="s">
        <v>1283</v>
      </c>
      <c r="H446" s="1" t="s">
        <v>1284</v>
      </c>
    </row>
    <row r="447" spans="1:8" x14ac:dyDescent="0.25">
      <c r="A447" s="1">
        <v>730</v>
      </c>
      <c r="B447" s="1">
        <v>1</v>
      </c>
      <c r="C447" s="1">
        <v>1</v>
      </c>
      <c r="D447" s="1">
        <v>4</v>
      </c>
      <c r="E447" s="1">
        <v>426</v>
      </c>
      <c r="F447" s="1">
        <v>8</v>
      </c>
      <c r="G447" s="1" t="s">
        <v>1325</v>
      </c>
      <c r="H447" s="1" t="s">
        <v>1326</v>
      </c>
    </row>
    <row r="448" spans="1:8" x14ac:dyDescent="0.25">
      <c r="A448" s="1">
        <v>885</v>
      </c>
      <c r="B448" s="1">
        <v>1</v>
      </c>
      <c r="C448" s="1">
        <v>1</v>
      </c>
      <c r="D448" s="1">
        <v>5</v>
      </c>
      <c r="E448" s="1">
        <v>104</v>
      </c>
      <c r="F448" s="1">
        <v>8</v>
      </c>
      <c r="G448" s="1" t="s">
        <v>1601</v>
      </c>
      <c r="H448" s="1" t="s">
        <v>1602</v>
      </c>
    </row>
    <row r="449" spans="1:8" x14ac:dyDescent="0.25">
      <c r="A449" s="1">
        <v>935</v>
      </c>
      <c r="B449" s="1">
        <v>1</v>
      </c>
      <c r="C449" s="1">
        <v>1</v>
      </c>
      <c r="D449" s="1">
        <v>4</v>
      </c>
      <c r="E449" s="1">
        <v>102</v>
      </c>
      <c r="F449" s="1">
        <v>8</v>
      </c>
      <c r="G449" s="1" t="s">
        <v>1696</v>
      </c>
      <c r="H449" s="1" t="s">
        <v>1697</v>
      </c>
    </row>
    <row r="450" spans="1:8" x14ac:dyDescent="0.25">
      <c r="A450" s="1">
        <v>963</v>
      </c>
      <c r="B450" s="1">
        <v>1</v>
      </c>
      <c r="C450" s="1">
        <v>1</v>
      </c>
      <c r="D450" s="1">
        <v>6</v>
      </c>
      <c r="E450" s="1">
        <v>55</v>
      </c>
      <c r="F450" s="1">
        <v>8</v>
      </c>
      <c r="G450" s="1" t="s">
        <v>1741</v>
      </c>
      <c r="H450" s="1" t="s">
        <v>1742</v>
      </c>
    </row>
    <row r="451" spans="1:8" x14ac:dyDescent="0.25">
      <c r="A451" s="1">
        <v>606</v>
      </c>
      <c r="B451" s="1">
        <v>3</v>
      </c>
      <c r="C451" s="1">
        <v>3</v>
      </c>
      <c r="D451" s="1">
        <v>5</v>
      </c>
      <c r="E451" s="1">
        <v>172</v>
      </c>
      <c r="F451" s="1">
        <v>7</v>
      </c>
      <c r="G451" s="1" t="s">
        <v>1096</v>
      </c>
      <c r="H451" s="1" t="s">
        <v>1097</v>
      </c>
    </row>
    <row r="452" spans="1:8" x14ac:dyDescent="0.25">
      <c r="A452" s="1">
        <v>889</v>
      </c>
      <c r="B452" s="1">
        <v>3</v>
      </c>
      <c r="C452" s="1">
        <v>3</v>
      </c>
      <c r="D452" s="1">
        <v>6</v>
      </c>
      <c r="E452" s="1">
        <v>155</v>
      </c>
      <c r="F452" s="1">
        <v>7</v>
      </c>
      <c r="G452" s="1" t="s">
        <v>1609</v>
      </c>
      <c r="H452" s="1" t="s">
        <v>1610</v>
      </c>
    </row>
    <row r="453" spans="1:8" x14ac:dyDescent="0.25">
      <c r="A453" s="1">
        <v>1061</v>
      </c>
      <c r="B453" s="1">
        <v>3</v>
      </c>
      <c r="C453" s="1">
        <v>3</v>
      </c>
      <c r="D453" s="1">
        <v>6</v>
      </c>
      <c r="E453" s="1">
        <v>274</v>
      </c>
      <c r="F453" s="1">
        <v>7</v>
      </c>
      <c r="G453" s="1" t="s">
        <v>1899</v>
      </c>
      <c r="H453" s="1" t="s">
        <v>1900</v>
      </c>
    </row>
    <row r="454" spans="1:8" x14ac:dyDescent="0.25">
      <c r="A454" s="1">
        <v>185</v>
      </c>
      <c r="B454" s="1">
        <v>2</v>
      </c>
      <c r="C454" s="1">
        <v>2</v>
      </c>
      <c r="D454" s="1">
        <v>4</v>
      </c>
      <c r="E454" s="1">
        <v>55</v>
      </c>
      <c r="F454" s="1">
        <v>7</v>
      </c>
      <c r="G454" s="1" t="s">
        <v>407</v>
      </c>
      <c r="H454" s="1" t="s">
        <v>408</v>
      </c>
    </row>
    <row r="455" spans="1:8" x14ac:dyDescent="0.25">
      <c r="A455" s="1">
        <v>236</v>
      </c>
      <c r="B455" s="1">
        <v>2</v>
      </c>
      <c r="C455" s="1">
        <v>2</v>
      </c>
      <c r="D455" s="1">
        <v>3</v>
      </c>
      <c r="E455" s="1">
        <v>56</v>
      </c>
      <c r="F455" s="1">
        <v>7</v>
      </c>
      <c r="G455" s="1" t="s">
        <v>475</v>
      </c>
      <c r="H455" s="1" t="s">
        <v>476</v>
      </c>
    </row>
    <row r="456" spans="1:8" x14ac:dyDescent="0.25">
      <c r="A456" s="1">
        <v>269</v>
      </c>
      <c r="B456" s="1">
        <v>2</v>
      </c>
      <c r="C456" s="1">
        <v>2</v>
      </c>
      <c r="D456" s="1">
        <v>3</v>
      </c>
      <c r="E456" s="1">
        <v>713</v>
      </c>
      <c r="F456" s="1">
        <v>7</v>
      </c>
      <c r="G456" s="1" t="s">
        <v>516</v>
      </c>
      <c r="H456" s="1" t="s">
        <v>121</v>
      </c>
    </row>
    <row r="457" spans="1:8" x14ac:dyDescent="0.25">
      <c r="A457" s="1">
        <v>337</v>
      </c>
      <c r="B457" s="1">
        <v>2</v>
      </c>
      <c r="C457" s="1">
        <v>2</v>
      </c>
      <c r="D457" s="1">
        <v>5</v>
      </c>
      <c r="E457" s="1">
        <v>144</v>
      </c>
      <c r="F457" s="1">
        <v>7</v>
      </c>
      <c r="G457" s="1" t="s">
        <v>602</v>
      </c>
      <c r="H457" s="1" t="s">
        <v>603</v>
      </c>
    </row>
    <row r="458" spans="1:8" x14ac:dyDescent="0.25">
      <c r="A458" s="1">
        <v>443</v>
      </c>
      <c r="B458" s="1">
        <v>2</v>
      </c>
      <c r="C458" s="1">
        <v>2</v>
      </c>
      <c r="D458" s="1">
        <v>6</v>
      </c>
      <c r="E458" s="1">
        <v>2270</v>
      </c>
      <c r="F458" s="1">
        <v>7</v>
      </c>
      <c r="G458" s="1" t="s">
        <v>800</v>
      </c>
      <c r="H458" s="1" t="s">
        <v>801</v>
      </c>
    </row>
    <row r="459" spans="1:8" x14ac:dyDescent="0.25">
      <c r="A459" s="1">
        <v>527</v>
      </c>
      <c r="B459" s="1">
        <v>2</v>
      </c>
      <c r="C459" s="1">
        <v>2</v>
      </c>
      <c r="D459" s="1">
        <v>6</v>
      </c>
      <c r="E459" s="1">
        <v>235</v>
      </c>
      <c r="F459" s="1">
        <v>7</v>
      </c>
      <c r="G459" s="1" t="s">
        <v>948</v>
      </c>
      <c r="H459" s="1" t="s">
        <v>949</v>
      </c>
    </row>
    <row r="460" spans="1:8" x14ac:dyDescent="0.25">
      <c r="A460" s="1">
        <v>129</v>
      </c>
      <c r="B460" s="1">
        <v>1</v>
      </c>
      <c r="C460" s="1">
        <v>1</v>
      </c>
      <c r="D460" s="1">
        <v>4</v>
      </c>
      <c r="E460" s="1">
        <v>46</v>
      </c>
      <c r="F460" s="1">
        <v>7</v>
      </c>
      <c r="G460" s="1" t="s">
        <v>328</v>
      </c>
      <c r="H460" s="1" t="s">
        <v>329</v>
      </c>
    </row>
    <row r="461" spans="1:8" x14ac:dyDescent="0.25">
      <c r="A461" s="1">
        <v>211</v>
      </c>
      <c r="B461" s="1">
        <v>1</v>
      </c>
      <c r="C461" s="1">
        <v>1</v>
      </c>
      <c r="D461" s="1">
        <v>4</v>
      </c>
      <c r="E461" s="1">
        <v>41</v>
      </c>
      <c r="F461" s="1">
        <v>7</v>
      </c>
      <c r="G461" s="1" t="s">
        <v>435</v>
      </c>
      <c r="H461" s="1" t="s">
        <v>83</v>
      </c>
    </row>
    <row r="462" spans="1:8" x14ac:dyDescent="0.25">
      <c r="A462" s="1">
        <v>230</v>
      </c>
      <c r="B462" s="1">
        <v>1</v>
      </c>
      <c r="C462" s="1">
        <v>1</v>
      </c>
      <c r="D462" s="1">
        <v>1</v>
      </c>
      <c r="E462" s="1">
        <v>22</v>
      </c>
      <c r="F462" s="1">
        <v>7</v>
      </c>
      <c r="G462" s="1" t="s">
        <v>463</v>
      </c>
      <c r="H462" s="1" t="s">
        <v>464</v>
      </c>
    </row>
    <row r="463" spans="1:8" x14ac:dyDescent="0.25">
      <c r="A463" s="1">
        <v>254</v>
      </c>
      <c r="B463" s="1">
        <v>1</v>
      </c>
      <c r="C463" s="1">
        <v>1</v>
      </c>
      <c r="D463" s="1">
        <v>1</v>
      </c>
      <c r="E463" s="1">
        <v>323</v>
      </c>
      <c r="F463" s="1">
        <v>7</v>
      </c>
      <c r="G463" s="1" t="s">
        <v>501</v>
      </c>
      <c r="H463" s="1" t="s">
        <v>106</v>
      </c>
    </row>
    <row r="464" spans="1:8" x14ac:dyDescent="0.25">
      <c r="A464" s="1">
        <v>263</v>
      </c>
      <c r="B464" s="1">
        <v>1</v>
      </c>
      <c r="C464" s="1">
        <v>1</v>
      </c>
      <c r="D464" s="1">
        <v>4</v>
      </c>
      <c r="E464" s="1">
        <v>625</v>
      </c>
      <c r="F464" s="1">
        <v>7</v>
      </c>
      <c r="G464" s="1" t="s">
        <v>510</v>
      </c>
      <c r="H464" s="1" t="s">
        <v>115</v>
      </c>
    </row>
    <row r="465" spans="1:8" x14ac:dyDescent="0.25">
      <c r="A465" s="1">
        <v>271</v>
      </c>
      <c r="B465" s="1">
        <v>1</v>
      </c>
      <c r="C465" s="1">
        <v>1</v>
      </c>
      <c r="D465" s="1">
        <v>3</v>
      </c>
      <c r="E465" s="1">
        <v>734</v>
      </c>
      <c r="F465" s="1">
        <v>7</v>
      </c>
      <c r="G465" s="1" t="s">
        <v>518</v>
      </c>
      <c r="H465" s="1" t="s">
        <v>124</v>
      </c>
    </row>
    <row r="466" spans="1:8" x14ac:dyDescent="0.25">
      <c r="A466" s="1">
        <v>321</v>
      </c>
      <c r="B466" s="1">
        <v>1</v>
      </c>
      <c r="C466" s="1">
        <v>1</v>
      </c>
      <c r="D466" s="1">
        <v>4</v>
      </c>
      <c r="E466" s="1">
        <v>54</v>
      </c>
      <c r="F466" s="1">
        <v>7</v>
      </c>
      <c r="G466" s="1" t="s">
        <v>583</v>
      </c>
      <c r="H466" s="1" t="s">
        <v>157</v>
      </c>
    </row>
    <row r="467" spans="1:8" x14ac:dyDescent="0.25">
      <c r="A467" s="1">
        <v>383</v>
      </c>
      <c r="B467" s="1">
        <v>1</v>
      </c>
      <c r="C467" s="1">
        <v>1</v>
      </c>
      <c r="D467" s="1">
        <v>6</v>
      </c>
      <c r="E467" s="1">
        <v>1085</v>
      </c>
      <c r="F467" s="1">
        <v>7</v>
      </c>
      <c r="G467" s="1" t="s">
        <v>686</v>
      </c>
      <c r="H467" s="1" t="s">
        <v>687</v>
      </c>
    </row>
    <row r="468" spans="1:8" x14ac:dyDescent="0.25">
      <c r="A468" s="1">
        <v>504</v>
      </c>
      <c r="B468" s="1">
        <v>1</v>
      </c>
      <c r="C468" s="1">
        <v>1</v>
      </c>
      <c r="D468" s="1">
        <v>4</v>
      </c>
      <c r="E468" s="1">
        <v>181</v>
      </c>
      <c r="F468" s="1">
        <v>7</v>
      </c>
      <c r="G468" s="1" t="s">
        <v>904</v>
      </c>
      <c r="H468" s="1" t="s">
        <v>905</v>
      </c>
    </row>
    <row r="469" spans="1:8" x14ac:dyDescent="0.25">
      <c r="A469" s="1">
        <v>572</v>
      </c>
      <c r="B469" s="1">
        <v>1</v>
      </c>
      <c r="C469" s="1">
        <v>1</v>
      </c>
      <c r="D469" s="1">
        <v>4</v>
      </c>
      <c r="E469" s="1">
        <v>60</v>
      </c>
      <c r="F469" s="1">
        <v>7</v>
      </c>
      <c r="G469" s="1" t="s">
        <v>1034</v>
      </c>
      <c r="H469" s="1" t="s">
        <v>1035</v>
      </c>
    </row>
    <row r="470" spans="1:8" x14ac:dyDescent="0.25">
      <c r="A470" s="1">
        <v>589</v>
      </c>
      <c r="B470" s="1">
        <v>1</v>
      </c>
      <c r="C470" s="1">
        <v>1</v>
      </c>
      <c r="D470" s="1">
        <v>3</v>
      </c>
      <c r="E470" s="1">
        <v>86</v>
      </c>
      <c r="F470" s="1">
        <v>7</v>
      </c>
      <c r="G470" s="1" t="s">
        <v>1065</v>
      </c>
      <c r="H470" s="1" t="s">
        <v>1066</v>
      </c>
    </row>
    <row r="471" spans="1:8" x14ac:dyDescent="0.25">
      <c r="A471" s="1">
        <v>631</v>
      </c>
      <c r="B471" s="1">
        <v>1</v>
      </c>
      <c r="C471" s="1">
        <v>1</v>
      </c>
      <c r="D471" s="1">
        <v>3</v>
      </c>
      <c r="E471" s="1">
        <v>422</v>
      </c>
      <c r="F471" s="1">
        <v>7</v>
      </c>
      <c r="G471" s="1" t="s">
        <v>1138</v>
      </c>
      <c r="H471" s="1" t="s">
        <v>1139</v>
      </c>
    </row>
    <row r="472" spans="1:8" x14ac:dyDescent="0.25">
      <c r="A472" s="1">
        <v>669</v>
      </c>
      <c r="B472" s="1">
        <v>1</v>
      </c>
      <c r="C472" s="1">
        <v>1</v>
      </c>
      <c r="D472" s="1">
        <v>4</v>
      </c>
      <c r="E472" s="1">
        <v>176</v>
      </c>
      <c r="F472" s="1">
        <v>7</v>
      </c>
      <c r="G472" s="1" t="s">
        <v>1209</v>
      </c>
      <c r="H472" s="1" t="s">
        <v>1210</v>
      </c>
    </row>
    <row r="473" spans="1:8" x14ac:dyDescent="0.25">
      <c r="A473" s="1">
        <v>706</v>
      </c>
      <c r="B473" s="1">
        <v>1</v>
      </c>
      <c r="C473" s="1">
        <v>1</v>
      </c>
      <c r="D473" s="1">
        <v>3</v>
      </c>
      <c r="E473" s="1">
        <v>89</v>
      </c>
      <c r="F473" s="1">
        <v>7</v>
      </c>
      <c r="G473" s="1" t="s">
        <v>1281</v>
      </c>
      <c r="H473" s="1" t="s">
        <v>1282</v>
      </c>
    </row>
    <row r="474" spans="1:8" x14ac:dyDescent="0.25">
      <c r="A474" s="1">
        <v>719</v>
      </c>
      <c r="B474" s="1">
        <v>1</v>
      </c>
      <c r="C474" s="1">
        <v>1</v>
      </c>
      <c r="D474" s="1">
        <v>1</v>
      </c>
      <c r="E474" s="1">
        <v>101</v>
      </c>
      <c r="F474" s="1">
        <v>7</v>
      </c>
      <c r="G474" s="1" t="s">
        <v>1303</v>
      </c>
      <c r="H474" s="1" t="s">
        <v>1304</v>
      </c>
    </row>
    <row r="475" spans="1:8" x14ac:dyDescent="0.25">
      <c r="A475" s="1">
        <v>729</v>
      </c>
      <c r="B475" s="1">
        <v>1</v>
      </c>
      <c r="C475" s="1">
        <v>1</v>
      </c>
      <c r="D475" s="1">
        <v>4</v>
      </c>
      <c r="E475" s="1">
        <v>415</v>
      </c>
      <c r="F475" s="1">
        <v>7</v>
      </c>
      <c r="G475" s="1" t="s">
        <v>1323</v>
      </c>
      <c r="H475" s="1" t="s">
        <v>1324</v>
      </c>
    </row>
    <row r="476" spans="1:8" x14ac:dyDescent="0.25">
      <c r="A476" s="1">
        <v>751</v>
      </c>
      <c r="B476" s="1">
        <v>1</v>
      </c>
      <c r="C476" s="1">
        <v>1</v>
      </c>
      <c r="D476" s="1">
        <v>3</v>
      </c>
      <c r="E476" s="1">
        <v>113</v>
      </c>
      <c r="F476" s="1">
        <v>7</v>
      </c>
      <c r="G476" s="1" t="s">
        <v>1358</v>
      </c>
      <c r="H476" s="1" t="s">
        <v>1359</v>
      </c>
    </row>
    <row r="477" spans="1:8" x14ac:dyDescent="0.25">
      <c r="A477" s="1">
        <v>759</v>
      </c>
      <c r="B477" s="1">
        <v>1</v>
      </c>
      <c r="C477" s="1">
        <v>1</v>
      </c>
      <c r="D477" s="1">
        <v>2</v>
      </c>
      <c r="E477" s="1">
        <v>310</v>
      </c>
      <c r="F477" s="1">
        <v>7</v>
      </c>
      <c r="G477" s="1" t="s">
        <v>1374</v>
      </c>
      <c r="H477" s="1" t="s">
        <v>1375</v>
      </c>
    </row>
    <row r="478" spans="1:8" x14ac:dyDescent="0.25">
      <c r="A478" s="1">
        <v>823</v>
      </c>
      <c r="B478" s="1">
        <v>1</v>
      </c>
      <c r="C478" s="1">
        <v>1</v>
      </c>
      <c r="D478" s="1">
        <v>1</v>
      </c>
      <c r="E478" s="1">
        <v>225</v>
      </c>
      <c r="F478" s="1">
        <v>7</v>
      </c>
      <c r="G478" s="1" t="s">
        <v>1494</v>
      </c>
      <c r="H478" s="1" t="s">
        <v>1495</v>
      </c>
    </row>
    <row r="479" spans="1:8" x14ac:dyDescent="0.25">
      <c r="A479" s="1">
        <v>830</v>
      </c>
      <c r="B479" s="1">
        <v>1</v>
      </c>
      <c r="C479" s="1">
        <v>1</v>
      </c>
      <c r="D479" s="1">
        <v>4</v>
      </c>
      <c r="E479" s="1">
        <v>72</v>
      </c>
      <c r="F479" s="1">
        <v>7</v>
      </c>
      <c r="G479" s="1" t="s">
        <v>1503</v>
      </c>
      <c r="H479" s="1" t="s">
        <v>1504</v>
      </c>
    </row>
    <row r="480" spans="1:8" x14ac:dyDescent="0.25">
      <c r="A480" s="1">
        <v>842</v>
      </c>
      <c r="B480" s="1">
        <v>1</v>
      </c>
      <c r="C480" s="1">
        <v>1</v>
      </c>
      <c r="D480" s="1">
        <v>2</v>
      </c>
      <c r="E480" s="1">
        <v>365</v>
      </c>
      <c r="F480" s="1">
        <v>7</v>
      </c>
      <c r="G480" s="1" t="s">
        <v>1527</v>
      </c>
      <c r="H480" s="1" t="s">
        <v>1528</v>
      </c>
    </row>
    <row r="481" spans="1:8" x14ac:dyDescent="0.25">
      <c r="A481" s="1">
        <v>864</v>
      </c>
      <c r="B481" s="1">
        <v>1</v>
      </c>
      <c r="C481" s="1">
        <v>1</v>
      </c>
      <c r="D481" s="1">
        <v>4</v>
      </c>
      <c r="E481" s="1">
        <v>83</v>
      </c>
      <c r="F481" s="1">
        <v>7</v>
      </c>
      <c r="G481" s="1" t="s">
        <v>1562</v>
      </c>
      <c r="H481" s="1" t="s">
        <v>1563</v>
      </c>
    </row>
    <row r="482" spans="1:8" x14ac:dyDescent="0.25">
      <c r="A482" s="1">
        <v>878</v>
      </c>
      <c r="B482" s="1">
        <v>1</v>
      </c>
      <c r="C482" s="1">
        <v>1</v>
      </c>
      <c r="D482" s="1">
        <v>4</v>
      </c>
      <c r="E482" s="1">
        <v>76</v>
      </c>
      <c r="F482" s="1">
        <v>7</v>
      </c>
      <c r="G482" s="1" t="s">
        <v>1589</v>
      </c>
      <c r="H482" s="1" t="s">
        <v>1590</v>
      </c>
    </row>
    <row r="483" spans="1:8" x14ac:dyDescent="0.25">
      <c r="A483" s="1">
        <v>879</v>
      </c>
      <c r="B483" s="1">
        <v>1</v>
      </c>
      <c r="C483" s="1">
        <v>1</v>
      </c>
      <c r="D483" s="1">
        <v>4</v>
      </c>
      <c r="E483" s="1">
        <v>84</v>
      </c>
      <c r="F483" s="1">
        <v>7</v>
      </c>
      <c r="G483" s="1" t="s">
        <v>1591</v>
      </c>
      <c r="H483" s="1" t="s">
        <v>1592</v>
      </c>
    </row>
    <row r="484" spans="1:8" x14ac:dyDescent="0.25">
      <c r="A484" s="1">
        <v>895</v>
      </c>
      <c r="B484" s="1">
        <v>1</v>
      </c>
      <c r="C484" s="1">
        <v>1</v>
      </c>
      <c r="D484" s="1">
        <v>4</v>
      </c>
      <c r="E484" s="1">
        <v>269</v>
      </c>
      <c r="F484" s="1">
        <v>7</v>
      </c>
      <c r="G484" s="1" t="s">
        <v>1620</v>
      </c>
      <c r="H484" s="1" t="s">
        <v>1621</v>
      </c>
    </row>
    <row r="485" spans="1:8" x14ac:dyDescent="0.25">
      <c r="A485" s="1">
        <v>934</v>
      </c>
      <c r="B485" s="1">
        <v>1</v>
      </c>
      <c r="C485" s="1">
        <v>1</v>
      </c>
      <c r="D485" s="1">
        <v>3</v>
      </c>
      <c r="E485" s="1">
        <v>83</v>
      </c>
      <c r="F485" s="1">
        <v>7</v>
      </c>
      <c r="G485" s="1" t="s">
        <v>1694</v>
      </c>
      <c r="H485" s="1" t="s">
        <v>1695</v>
      </c>
    </row>
    <row r="486" spans="1:8" x14ac:dyDescent="0.25">
      <c r="A486" s="1">
        <v>1099</v>
      </c>
      <c r="B486" s="1">
        <v>1</v>
      </c>
      <c r="C486" s="1">
        <v>1</v>
      </c>
      <c r="D486" s="1">
        <v>4</v>
      </c>
      <c r="E486" s="1">
        <v>49</v>
      </c>
      <c r="F486" s="1">
        <v>7</v>
      </c>
      <c r="G486" s="1" t="s">
        <v>1955</v>
      </c>
      <c r="H486" s="1" t="s">
        <v>1956</v>
      </c>
    </row>
    <row r="487" spans="1:8" x14ac:dyDescent="0.25">
      <c r="A487" s="1">
        <v>1100</v>
      </c>
      <c r="B487" s="1">
        <v>1</v>
      </c>
      <c r="C487" s="1">
        <v>1</v>
      </c>
      <c r="D487" s="1">
        <v>4</v>
      </c>
      <c r="E487" s="1">
        <v>57</v>
      </c>
      <c r="F487" s="1">
        <v>7</v>
      </c>
      <c r="G487" s="1" t="s">
        <v>1957</v>
      </c>
      <c r="H487" s="1" t="s">
        <v>1958</v>
      </c>
    </row>
    <row r="488" spans="1:8" x14ac:dyDescent="0.25">
      <c r="A488" s="1">
        <v>342</v>
      </c>
      <c r="B488" s="1">
        <v>4</v>
      </c>
      <c r="C488" s="1">
        <v>4</v>
      </c>
      <c r="D488" s="1">
        <v>6</v>
      </c>
      <c r="E488" s="1">
        <v>244</v>
      </c>
      <c r="F488" s="1">
        <v>6</v>
      </c>
      <c r="G488" s="1" t="s">
        <v>612</v>
      </c>
      <c r="H488" s="1" t="s">
        <v>613</v>
      </c>
    </row>
    <row r="489" spans="1:8" x14ac:dyDescent="0.25">
      <c r="A489" s="1">
        <v>690</v>
      </c>
      <c r="B489" s="1">
        <v>3</v>
      </c>
      <c r="C489" s="1">
        <v>3</v>
      </c>
      <c r="D489" s="1">
        <v>1</v>
      </c>
      <c r="E489" s="1">
        <v>735</v>
      </c>
      <c r="F489" s="1">
        <v>6</v>
      </c>
      <c r="G489" s="1" t="s">
        <v>1251</v>
      </c>
      <c r="H489" s="1" t="s">
        <v>1252</v>
      </c>
    </row>
    <row r="490" spans="1:8" x14ac:dyDescent="0.25">
      <c r="A490" s="1">
        <v>691</v>
      </c>
      <c r="B490" s="1">
        <v>3</v>
      </c>
      <c r="C490" s="1">
        <v>3</v>
      </c>
      <c r="D490" s="1">
        <v>1</v>
      </c>
      <c r="E490" s="1">
        <v>746</v>
      </c>
      <c r="F490" s="1">
        <v>6</v>
      </c>
      <c r="G490" s="1" t="s">
        <v>1253</v>
      </c>
      <c r="H490" s="1" t="s">
        <v>1254</v>
      </c>
    </row>
    <row r="491" spans="1:8" x14ac:dyDescent="0.25">
      <c r="A491" s="1">
        <v>65</v>
      </c>
      <c r="B491" s="1">
        <v>2</v>
      </c>
      <c r="C491" s="1">
        <v>2</v>
      </c>
      <c r="D491" s="1">
        <v>4</v>
      </c>
      <c r="E491" s="1">
        <v>43</v>
      </c>
      <c r="F491" s="1">
        <v>6</v>
      </c>
      <c r="G491" s="1" t="s">
        <v>246</v>
      </c>
      <c r="H491" s="1" t="s">
        <v>26</v>
      </c>
    </row>
    <row r="492" spans="1:8" x14ac:dyDescent="0.25">
      <c r="A492" s="1">
        <v>133</v>
      </c>
      <c r="B492" s="1">
        <v>2</v>
      </c>
      <c r="C492" s="1">
        <v>2</v>
      </c>
      <c r="D492" s="1">
        <v>2</v>
      </c>
      <c r="E492" s="1">
        <v>73</v>
      </c>
      <c r="F492" s="1">
        <v>6</v>
      </c>
      <c r="G492" s="1" t="s">
        <v>336</v>
      </c>
      <c r="H492" s="1" t="s">
        <v>337</v>
      </c>
    </row>
    <row r="493" spans="1:8" x14ac:dyDescent="0.25">
      <c r="A493" s="1">
        <v>204</v>
      </c>
      <c r="B493" s="1">
        <v>2</v>
      </c>
      <c r="C493" s="1">
        <v>2</v>
      </c>
      <c r="D493" s="1">
        <v>3</v>
      </c>
      <c r="E493" s="1">
        <v>243</v>
      </c>
      <c r="F493" s="1">
        <v>6</v>
      </c>
      <c r="G493" s="1" t="s">
        <v>428</v>
      </c>
      <c r="H493" s="1" t="s">
        <v>77</v>
      </c>
    </row>
    <row r="494" spans="1:8" x14ac:dyDescent="0.25">
      <c r="A494" s="1">
        <v>205</v>
      </c>
      <c r="B494" s="1">
        <v>2</v>
      </c>
      <c r="C494" s="1">
        <v>2</v>
      </c>
      <c r="D494" s="1">
        <v>3</v>
      </c>
      <c r="E494" s="1">
        <v>250</v>
      </c>
      <c r="F494" s="1">
        <v>6</v>
      </c>
      <c r="G494" s="1" t="s">
        <v>429</v>
      </c>
      <c r="H494" s="1" t="s">
        <v>78</v>
      </c>
    </row>
    <row r="495" spans="1:8" x14ac:dyDescent="0.25">
      <c r="A495" s="1">
        <v>206</v>
      </c>
      <c r="B495" s="1">
        <v>2</v>
      </c>
      <c r="C495" s="1">
        <v>2</v>
      </c>
      <c r="D495" s="1">
        <v>3</v>
      </c>
      <c r="E495" s="1">
        <v>257</v>
      </c>
      <c r="F495" s="1">
        <v>6</v>
      </c>
      <c r="G495" s="1" t="s">
        <v>430</v>
      </c>
      <c r="H495" s="1" t="s">
        <v>79</v>
      </c>
    </row>
    <row r="496" spans="1:8" x14ac:dyDescent="0.25">
      <c r="A496" s="1">
        <v>207</v>
      </c>
      <c r="B496" s="1">
        <v>2</v>
      </c>
      <c r="C496" s="1">
        <v>2</v>
      </c>
      <c r="D496" s="1">
        <v>3</v>
      </c>
      <c r="E496" s="1">
        <v>264</v>
      </c>
      <c r="F496" s="1">
        <v>6</v>
      </c>
      <c r="G496" s="1" t="s">
        <v>431</v>
      </c>
      <c r="H496" s="1" t="s">
        <v>80</v>
      </c>
    </row>
    <row r="497" spans="1:8" x14ac:dyDescent="0.25">
      <c r="A497" s="1">
        <v>208</v>
      </c>
      <c r="B497" s="1">
        <v>2</v>
      </c>
      <c r="C497" s="1">
        <v>2</v>
      </c>
      <c r="D497" s="1">
        <v>3</v>
      </c>
      <c r="E497" s="1">
        <v>271</v>
      </c>
      <c r="F497" s="1">
        <v>6</v>
      </c>
      <c r="G497" s="1" t="s">
        <v>432</v>
      </c>
      <c r="H497" s="1" t="s">
        <v>81</v>
      </c>
    </row>
    <row r="498" spans="1:8" x14ac:dyDescent="0.25">
      <c r="A498" s="1">
        <v>209</v>
      </c>
      <c r="B498" s="1">
        <v>2</v>
      </c>
      <c r="C498" s="1">
        <v>2</v>
      </c>
      <c r="D498" s="1">
        <v>3</v>
      </c>
      <c r="E498" s="1">
        <v>278</v>
      </c>
      <c r="F498" s="1">
        <v>6</v>
      </c>
      <c r="G498" s="1" t="s">
        <v>433</v>
      </c>
      <c r="H498" s="1" t="s">
        <v>82</v>
      </c>
    </row>
    <row r="499" spans="1:8" x14ac:dyDescent="0.25">
      <c r="A499" s="1">
        <v>268</v>
      </c>
      <c r="B499" s="1">
        <v>2</v>
      </c>
      <c r="C499" s="1">
        <v>2</v>
      </c>
      <c r="D499" s="1">
        <v>3</v>
      </c>
      <c r="E499" s="1">
        <v>702</v>
      </c>
      <c r="F499" s="1">
        <v>6</v>
      </c>
      <c r="G499" s="1" t="s">
        <v>515</v>
      </c>
      <c r="H499" s="1" t="s">
        <v>120</v>
      </c>
    </row>
    <row r="500" spans="1:8" x14ac:dyDescent="0.25">
      <c r="A500" s="1">
        <v>439</v>
      </c>
      <c r="B500" s="1">
        <v>2</v>
      </c>
      <c r="C500" s="1">
        <v>2</v>
      </c>
      <c r="D500" s="1">
        <v>3</v>
      </c>
      <c r="E500" s="1">
        <v>2241</v>
      </c>
      <c r="F500" s="1">
        <v>6</v>
      </c>
      <c r="G500" s="1" t="s">
        <v>792</v>
      </c>
      <c r="H500" s="1" t="s">
        <v>793</v>
      </c>
    </row>
    <row r="501" spans="1:8" x14ac:dyDescent="0.25">
      <c r="A501" s="1">
        <v>442</v>
      </c>
      <c r="B501" s="1">
        <v>2</v>
      </c>
      <c r="C501" s="1">
        <v>2</v>
      </c>
      <c r="D501" s="1">
        <v>4</v>
      </c>
      <c r="E501" s="1">
        <v>2263</v>
      </c>
      <c r="F501" s="1">
        <v>6</v>
      </c>
      <c r="G501" s="1" t="s">
        <v>798</v>
      </c>
      <c r="H501" s="1" t="s">
        <v>799</v>
      </c>
    </row>
    <row r="502" spans="1:8" x14ac:dyDescent="0.25">
      <c r="A502" s="1">
        <v>524</v>
      </c>
      <c r="B502" s="1">
        <v>2</v>
      </c>
      <c r="C502" s="1">
        <v>2</v>
      </c>
      <c r="D502" s="1">
        <v>5</v>
      </c>
      <c r="E502" s="1">
        <v>206</v>
      </c>
      <c r="F502" s="1">
        <v>6</v>
      </c>
      <c r="G502" s="1" t="s">
        <v>942</v>
      </c>
      <c r="H502" s="1" t="s">
        <v>943</v>
      </c>
    </row>
    <row r="503" spans="1:8" x14ac:dyDescent="0.25">
      <c r="A503" s="1">
        <v>525</v>
      </c>
      <c r="B503" s="1">
        <v>2</v>
      </c>
      <c r="C503" s="1">
        <v>2</v>
      </c>
      <c r="D503" s="1">
        <v>5</v>
      </c>
      <c r="E503" s="1">
        <v>215</v>
      </c>
      <c r="F503" s="1">
        <v>6</v>
      </c>
      <c r="G503" s="1" t="s">
        <v>944</v>
      </c>
      <c r="H503" s="1" t="s">
        <v>945</v>
      </c>
    </row>
    <row r="504" spans="1:8" x14ac:dyDescent="0.25">
      <c r="A504" s="1">
        <v>526</v>
      </c>
      <c r="B504" s="1">
        <v>2</v>
      </c>
      <c r="C504" s="1">
        <v>2</v>
      </c>
      <c r="D504" s="1">
        <v>5</v>
      </c>
      <c r="E504" s="1">
        <v>222</v>
      </c>
      <c r="F504" s="1">
        <v>6</v>
      </c>
      <c r="G504" s="1" t="s">
        <v>946</v>
      </c>
      <c r="H504" s="1" t="s">
        <v>947</v>
      </c>
    </row>
    <row r="505" spans="1:8" x14ac:dyDescent="0.25">
      <c r="A505" s="1">
        <v>692</v>
      </c>
      <c r="B505" s="1">
        <v>2</v>
      </c>
      <c r="C505" s="1">
        <v>2</v>
      </c>
      <c r="D505" s="1">
        <v>2</v>
      </c>
      <c r="E505" s="1">
        <v>757</v>
      </c>
      <c r="F505" s="1">
        <v>6</v>
      </c>
      <c r="G505" s="1" t="s">
        <v>1255</v>
      </c>
      <c r="H505" s="1" t="s">
        <v>1256</v>
      </c>
    </row>
    <row r="506" spans="1:8" x14ac:dyDescent="0.25">
      <c r="A506" s="1">
        <v>922</v>
      </c>
      <c r="B506" s="1">
        <v>2</v>
      </c>
      <c r="C506" s="1">
        <v>2</v>
      </c>
      <c r="D506" s="1">
        <v>4</v>
      </c>
      <c r="E506" s="1">
        <v>178</v>
      </c>
      <c r="F506" s="1">
        <v>6</v>
      </c>
      <c r="G506" s="1" t="s">
        <v>1671</v>
      </c>
      <c r="H506" s="1" t="s">
        <v>1672</v>
      </c>
    </row>
    <row r="507" spans="1:8" x14ac:dyDescent="0.25">
      <c r="A507" s="1">
        <v>1041</v>
      </c>
      <c r="B507" s="1">
        <v>2</v>
      </c>
      <c r="C507" s="1">
        <v>2</v>
      </c>
      <c r="D507" s="1">
        <v>3</v>
      </c>
      <c r="E507" s="1">
        <v>224</v>
      </c>
      <c r="F507" s="1">
        <v>6</v>
      </c>
      <c r="G507" s="1" t="s">
        <v>1865</v>
      </c>
      <c r="H507" s="1" t="s">
        <v>1866</v>
      </c>
    </row>
    <row r="508" spans="1:8" x14ac:dyDescent="0.25">
      <c r="A508" s="1">
        <v>1042</v>
      </c>
      <c r="B508" s="1">
        <v>2</v>
      </c>
      <c r="C508" s="1">
        <v>2</v>
      </c>
      <c r="D508" s="1">
        <v>3</v>
      </c>
      <c r="E508" s="1">
        <v>231</v>
      </c>
      <c r="F508" s="1">
        <v>6</v>
      </c>
      <c r="G508" s="1" t="s">
        <v>1867</v>
      </c>
      <c r="H508" s="1" t="s">
        <v>1866</v>
      </c>
    </row>
    <row r="509" spans="1:8" x14ac:dyDescent="0.25">
      <c r="A509" s="1">
        <v>1083</v>
      </c>
      <c r="B509" s="1">
        <v>2</v>
      </c>
      <c r="C509" s="1">
        <v>2</v>
      </c>
      <c r="D509" s="1">
        <v>4</v>
      </c>
      <c r="E509" s="1">
        <v>454</v>
      </c>
      <c r="F509" s="1">
        <v>6</v>
      </c>
      <c r="G509" s="1" t="s">
        <v>1933</v>
      </c>
      <c r="H509" s="1" t="s">
        <v>1924</v>
      </c>
    </row>
    <row r="510" spans="1:8" x14ac:dyDescent="0.25">
      <c r="A510" s="1">
        <v>1085</v>
      </c>
      <c r="B510" s="1">
        <v>2</v>
      </c>
      <c r="C510" s="1">
        <v>2</v>
      </c>
      <c r="D510" s="1">
        <v>4</v>
      </c>
      <c r="E510" s="1">
        <v>462</v>
      </c>
      <c r="F510" s="1">
        <v>6</v>
      </c>
      <c r="G510" s="1" t="s">
        <v>1935</v>
      </c>
      <c r="H510" s="1" t="s">
        <v>1924</v>
      </c>
    </row>
    <row r="511" spans="1:8" x14ac:dyDescent="0.25">
      <c r="A511" s="1">
        <v>1117</v>
      </c>
      <c r="B511" s="1">
        <v>2</v>
      </c>
      <c r="C511" s="1">
        <v>2</v>
      </c>
      <c r="D511" s="1">
        <v>4</v>
      </c>
      <c r="E511" s="1">
        <v>292</v>
      </c>
      <c r="F511" s="1">
        <v>6</v>
      </c>
      <c r="G511" s="1" t="s">
        <v>1977</v>
      </c>
      <c r="H511" s="1" t="s">
        <v>1978</v>
      </c>
    </row>
    <row r="512" spans="1:8" x14ac:dyDescent="0.25">
      <c r="A512" s="1">
        <v>30</v>
      </c>
      <c r="B512" s="1">
        <v>1</v>
      </c>
      <c r="C512" s="1">
        <v>1</v>
      </c>
      <c r="D512" s="1">
        <v>3</v>
      </c>
      <c r="E512" s="1">
        <v>109</v>
      </c>
      <c r="F512" s="1">
        <v>6</v>
      </c>
      <c r="G512" s="1" t="s">
        <v>198</v>
      </c>
      <c r="H512" s="1" t="s">
        <v>13</v>
      </c>
    </row>
    <row r="513" spans="1:8" x14ac:dyDescent="0.25">
      <c r="A513" s="1">
        <v>57</v>
      </c>
      <c r="B513" s="1">
        <v>1</v>
      </c>
      <c r="C513" s="1">
        <v>1</v>
      </c>
      <c r="D513" s="1">
        <v>2</v>
      </c>
      <c r="E513" s="1">
        <v>38</v>
      </c>
      <c r="F513" s="1">
        <v>6</v>
      </c>
      <c r="G513" s="1" t="s">
        <v>238</v>
      </c>
      <c r="H513" s="1" t="s">
        <v>21</v>
      </c>
    </row>
    <row r="514" spans="1:8" x14ac:dyDescent="0.25">
      <c r="A514" s="1">
        <v>73</v>
      </c>
      <c r="B514" s="1">
        <v>1</v>
      </c>
      <c r="C514" s="1">
        <v>1</v>
      </c>
      <c r="D514" s="1">
        <v>1</v>
      </c>
      <c r="E514" s="1">
        <v>266</v>
      </c>
      <c r="F514" s="1">
        <v>6</v>
      </c>
      <c r="G514" s="1" t="s">
        <v>254</v>
      </c>
      <c r="H514" s="1" t="s">
        <v>33</v>
      </c>
    </row>
    <row r="515" spans="1:8" x14ac:dyDescent="0.25">
      <c r="A515" s="1">
        <v>74</v>
      </c>
      <c r="B515" s="1">
        <v>1</v>
      </c>
      <c r="C515" s="1">
        <v>1</v>
      </c>
      <c r="D515" s="1">
        <v>1</v>
      </c>
      <c r="E515" s="1">
        <v>273</v>
      </c>
      <c r="F515" s="1">
        <v>6</v>
      </c>
      <c r="G515" s="1" t="s">
        <v>255</v>
      </c>
      <c r="H515" s="1" t="s">
        <v>34</v>
      </c>
    </row>
    <row r="516" spans="1:8" x14ac:dyDescent="0.25">
      <c r="A516" s="1">
        <v>78</v>
      </c>
      <c r="B516" s="1">
        <v>1</v>
      </c>
      <c r="C516" s="1">
        <v>1</v>
      </c>
      <c r="D516" s="1">
        <v>3</v>
      </c>
      <c r="E516" s="1">
        <v>3</v>
      </c>
      <c r="F516" s="1">
        <v>6</v>
      </c>
      <c r="G516" s="1" t="s">
        <v>259</v>
      </c>
      <c r="H516" s="1" t="s">
        <v>260</v>
      </c>
    </row>
    <row r="517" spans="1:8" x14ac:dyDescent="0.25">
      <c r="A517" s="1">
        <v>79</v>
      </c>
      <c r="B517" s="1">
        <v>1</v>
      </c>
      <c r="C517" s="1">
        <v>1</v>
      </c>
      <c r="D517" s="1">
        <v>3</v>
      </c>
      <c r="E517" s="1">
        <v>10</v>
      </c>
      <c r="F517" s="1">
        <v>6</v>
      </c>
      <c r="G517" s="1" t="s">
        <v>261</v>
      </c>
      <c r="H517" s="1" t="s">
        <v>260</v>
      </c>
    </row>
    <row r="518" spans="1:8" x14ac:dyDescent="0.25">
      <c r="A518" s="1">
        <v>80</v>
      </c>
      <c r="B518" s="1">
        <v>1</v>
      </c>
      <c r="C518" s="1">
        <v>1</v>
      </c>
      <c r="D518" s="1">
        <v>3</v>
      </c>
      <c r="E518" s="1">
        <v>17</v>
      </c>
      <c r="F518" s="1">
        <v>6</v>
      </c>
      <c r="G518" s="1" t="s">
        <v>262</v>
      </c>
      <c r="H518" s="1" t="s">
        <v>260</v>
      </c>
    </row>
    <row r="519" spans="1:8" x14ac:dyDescent="0.25">
      <c r="A519" s="1">
        <v>93</v>
      </c>
      <c r="B519" s="1">
        <v>1</v>
      </c>
      <c r="C519" s="1">
        <v>1</v>
      </c>
      <c r="D519" s="1">
        <v>3</v>
      </c>
      <c r="E519" s="1">
        <v>6</v>
      </c>
      <c r="F519" s="1">
        <v>6</v>
      </c>
      <c r="G519" s="1" t="s">
        <v>279</v>
      </c>
      <c r="H519" s="1" t="s">
        <v>36</v>
      </c>
    </row>
    <row r="520" spans="1:8" x14ac:dyDescent="0.25">
      <c r="A520" s="1">
        <v>124</v>
      </c>
      <c r="B520" s="1">
        <v>1</v>
      </c>
      <c r="C520" s="1">
        <v>1</v>
      </c>
      <c r="D520" s="1">
        <v>3</v>
      </c>
      <c r="E520" s="1">
        <v>55</v>
      </c>
      <c r="F520" s="1">
        <v>6</v>
      </c>
      <c r="G520" s="1" t="s">
        <v>323</v>
      </c>
      <c r="H520" s="1" t="s">
        <v>43</v>
      </c>
    </row>
    <row r="521" spans="1:8" x14ac:dyDescent="0.25">
      <c r="A521" s="1">
        <v>146</v>
      </c>
      <c r="B521" s="1">
        <v>1</v>
      </c>
      <c r="C521" s="1">
        <v>1</v>
      </c>
      <c r="D521" s="1">
        <v>3</v>
      </c>
      <c r="E521" s="1">
        <v>12</v>
      </c>
      <c r="F521" s="1">
        <v>6</v>
      </c>
      <c r="G521" s="1" t="s">
        <v>357</v>
      </c>
      <c r="H521" s="1" t="s">
        <v>46</v>
      </c>
    </row>
    <row r="522" spans="1:8" x14ac:dyDescent="0.25">
      <c r="A522" s="1">
        <v>170</v>
      </c>
      <c r="B522" s="1">
        <v>1</v>
      </c>
      <c r="C522" s="1">
        <v>1</v>
      </c>
      <c r="D522" s="1">
        <v>3</v>
      </c>
      <c r="E522" s="1">
        <v>9</v>
      </c>
      <c r="F522" s="1">
        <v>6</v>
      </c>
      <c r="G522" s="1" t="s">
        <v>392</v>
      </c>
      <c r="H522" s="1" t="s">
        <v>54</v>
      </c>
    </row>
    <row r="523" spans="1:8" x14ac:dyDescent="0.25">
      <c r="A523" s="1">
        <v>175</v>
      </c>
      <c r="B523" s="1">
        <v>1</v>
      </c>
      <c r="C523" s="1">
        <v>1</v>
      </c>
      <c r="D523" s="1">
        <v>3</v>
      </c>
      <c r="E523" s="1">
        <v>76</v>
      </c>
      <c r="F523" s="1">
        <v>6</v>
      </c>
      <c r="G523" s="1" t="s">
        <v>397</v>
      </c>
      <c r="H523" s="1" t="s">
        <v>58</v>
      </c>
    </row>
    <row r="524" spans="1:8" x14ac:dyDescent="0.25">
      <c r="A524" s="1">
        <v>203</v>
      </c>
      <c r="B524" s="1">
        <v>1</v>
      </c>
      <c r="C524" s="1">
        <v>1</v>
      </c>
      <c r="D524" s="1">
        <v>1</v>
      </c>
      <c r="E524" s="1">
        <v>236</v>
      </c>
      <c r="F524" s="1">
        <v>6</v>
      </c>
      <c r="G524" s="1" t="s">
        <v>427</v>
      </c>
      <c r="H524" s="1" t="s">
        <v>76</v>
      </c>
    </row>
    <row r="525" spans="1:8" x14ac:dyDescent="0.25">
      <c r="A525" s="1">
        <v>218</v>
      </c>
      <c r="B525" s="1">
        <v>1</v>
      </c>
      <c r="C525" s="1">
        <v>1</v>
      </c>
      <c r="D525" s="1">
        <v>3</v>
      </c>
      <c r="E525" s="1">
        <v>4</v>
      </c>
      <c r="F525" s="1">
        <v>6</v>
      </c>
      <c r="G525" s="1" t="s">
        <v>443</v>
      </c>
      <c r="H525" s="1" t="s">
        <v>444</v>
      </c>
    </row>
    <row r="526" spans="1:8" x14ac:dyDescent="0.25">
      <c r="A526" s="1">
        <v>224</v>
      </c>
      <c r="B526" s="1">
        <v>1</v>
      </c>
      <c r="C526" s="1">
        <v>1</v>
      </c>
      <c r="D526" s="1">
        <v>3</v>
      </c>
      <c r="E526" s="1">
        <v>6</v>
      </c>
      <c r="F526" s="1">
        <v>6</v>
      </c>
      <c r="G526" s="1" t="s">
        <v>453</v>
      </c>
      <c r="H526" s="1" t="s">
        <v>454</v>
      </c>
    </row>
    <row r="527" spans="1:8" x14ac:dyDescent="0.25">
      <c r="A527" s="1">
        <v>272</v>
      </c>
      <c r="B527" s="1">
        <v>1</v>
      </c>
      <c r="C527" s="1">
        <v>1</v>
      </c>
      <c r="D527" s="1">
        <v>2</v>
      </c>
      <c r="E527" s="1">
        <v>746</v>
      </c>
      <c r="F527" s="1">
        <v>6</v>
      </c>
      <c r="G527" s="1" t="s">
        <v>519</v>
      </c>
      <c r="H527" s="1" t="s">
        <v>125</v>
      </c>
    </row>
    <row r="528" spans="1:8" x14ac:dyDescent="0.25">
      <c r="A528" s="1">
        <v>316</v>
      </c>
      <c r="B528" s="1">
        <v>1</v>
      </c>
      <c r="C528" s="1">
        <v>1</v>
      </c>
      <c r="D528" s="1">
        <v>3</v>
      </c>
      <c r="E528" s="1">
        <v>8</v>
      </c>
      <c r="F528" s="1">
        <v>6</v>
      </c>
      <c r="G528" s="1" t="s">
        <v>578</v>
      </c>
      <c r="H528" s="1" t="s">
        <v>152</v>
      </c>
    </row>
    <row r="529" spans="1:8" x14ac:dyDescent="0.25">
      <c r="A529" s="1">
        <v>345</v>
      </c>
      <c r="B529" s="1">
        <v>1</v>
      </c>
      <c r="C529" s="1">
        <v>1</v>
      </c>
      <c r="D529" s="1">
        <v>4</v>
      </c>
      <c r="E529" s="1">
        <v>265</v>
      </c>
      <c r="F529" s="1">
        <v>6</v>
      </c>
      <c r="G529" s="1" t="s">
        <v>617</v>
      </c>
      <c r="H529" s="1" t="s">
        <v>618</v>
      </c>
    </row>
    <row r="530" spans="1:8" x14ac:dyDescent="0.25">
      <c r="A530" s="1">
        <v>372</v>
      </c>
      <c r="B530" s="1">
        <v>1</v>
      </c>
      <c r="C530" s="1">
        <v>1</v>
      </c>
      <c r="D530" s="1">
        <v>2</v>
      </c>
      <c r="E530" s="1">
        <v>938</v>
      </c>
      <c r="F530" s="1">
        <v>6</v>
      </c>
      <c r="G530" s="1" t="s">
        <v>666</v>
      </c>
      <c r="H530" s="1" t="s">
        <v>667</v>
      </c>
    </row>
    <row r="531" spans="1:8" x14ac:dyDescent="0.25">
      <c r="A531" s="1">
        <v>411</v>
      </c>
      <c r="B531" s="1">
        <v>1</v>
      </c>
      <c r="C531" s="1">
        <v>1</v>
      </c>
      <c r="D531" s="1">
        <v>2</v>
      </c>
      <c r="E531" s="1">
        <v>1901</v>
      </c>
      <c r="F531" s="1">
        <v>6</v>
      </c>
      <c r="G531" s="1" t="s">
        <v>739</v>
      </c>
      <c r="H531" s="1" t="s">
        <v>740</v>
      </c>
    </row>
    <row r="532" spans="1:8" x14ac:dyDescent="0.25">
      <c r="A532" s="1">
        <v>421</v>
      </c>
      <c r="B532" s="1">
        <v>1</v>
      </c>
      <c r="C532" s="1">
        <v>1</v>
      </c>
      <c r="D532" s="1">
        <v>2</v>
      </c>
      <c r="E532" s="1">
        <v>2030</v>
      </c>
      <c r="F532" s="1">
        <v>6</v>
      </c>
      <c r="G532" s="1" t="s">
        <v>757</v>
      </c>
      <c r="H532" s="1" t="s">
        <v>758</v>
      </c>
    </row>
    <row r="533" spans="1:8" x14ac:dyDescent="0.25">
      <c r="A533" s="1">
        <v>505</v>
      </c>
      <c r="B533" s="1">
        <v>1</v>
      </c>
      <c r="C533" s="1">
        <v>1</v>
      </c>
      <c r="D533" s="1">
        <v>3</v>
      </c>
      <c r="E533" s="1">
        <v>189</v>
      </c>
      <c r="F533" s="1">
        <v>6</v>
      </c>
      <c r="G533" s="1" t="s">
        <v>906</v>
      </c>
      <c r="H533" s="1" t="s">
        <v>907</v>
      </c>
    </row>
    <row r="534" spans="1:8" x14ac:dyDescent="0.25">
      <c r="A534" s="1">
        <v>506</v>
      </c>
      <c r="B534" s="1">
        <v>1</v>
      </c>
      <c r="C534" s="1">
        <v>1</v>
      </c>
      <c r="D534" s="1">
        <v>3</v>
      </c>
      <c r="E534" s="1">
        <v>196</v>
      </c>
      <c r="F534" s="1">
        <v>6</v>
      </c>
      <c r="G534" s="1" t="s">
        <v>908</v>
      </c>
      <c r="H534" s="1" t="s">
        <v>909</v>
      </c>
    </row>
    <row r="535" spans="1:8" x14ac:dyDescent="0.25">
      <c r="A535" s="1">
        <v>508</v>
      </c>
      <c r="B535" s="1">
        <v>1</v>
      </c>
      <c r="C535" s="1">
        <v>1</v>
      </c>
      <c r="D535" s="1">
        <v>1</v>
      </c>
      <c r="E535" s="1">
        <v>212</v>
      </c>
      <c r="F535" s="1">
        <v>6</v>
      </c>
      <c r="G535" s="1" t="s">
        <v>912</v>
      </c>
      <c r="H535" s="1" t="s">
        <v>913</v>
      </c>
    </row>
    <row r="536" spans="1:8" x14ac:dyDescent="0.25">
      <c r="A536" s="1">
        <v>513</v>
      </c>
      <c r="B536" s="1">
        <v>1</v>
      </c>
      <c r="C536" s="1">
        <v>1</v>
      </c>
      <c r="D536" s="1">
        <v>2</v>
      </c>
      <c r="E536" s="1">
        <v>100</v>
      </c>
      <c r="F536" s="1">
        <v>6</v>
      </c>
      <c r="G536" s="1" t="s">
        <v>921</v>
      </c>
      <c r="H536" s="1" t="s">
        <v>922</v>
      </c>
    </row>
    <row r="537" spans="1:8" x14ac:dyDescent="0.25">
      <c r="A537" s="1">
        <v>566</v>
      </c>
      <c r="B537" s="1">
        <v>1</v>
      </c>
      <c r="C537" s="1">
        <v>1</v>
      </c>
      <c r="D537" s="1">
        <v>1</v>
      </c>
      <c r="E537" s="1">
        <v>61</v>
      </c>
      <c r="F537" s="1">
        <v>6</v>
      </c>
      <c r="G537" s="1" t="s">
        <v>1024</v>
      </c>
      <c r="H537" s="1" t="s">
        <v>1025</v>
      </c>
    </row>
    <row r="538" spans="1:8" x14ac:dyDescent="0.25">
      <c r="A538" s="1">
        <v>576</v>
      </c>
      <c r="B538" s="1">
        <v>1</v>
      </c>
      <c r="C538" s="1">
        <v>1</v>
      </c>
      <c r="D538" s="1">
        <v>2</v>
      </c>
      <c r="E538" s="1">
        <v>115</v>
      </c>
      <c r="F538" s="1">
        <v>6</v>
      </c>
      <c r="G538" s="1" t="s">
        <v>1042</v>
      </c>
      <c r="H538" s="1" t="s">
        <v>1043</v>
      </c>
    </row>
    <row r="539" spans="1:8" x14ac:dyDescent="0.25">
      <c r="A539" s="1">
        <v>593</v>
      </c>
      <c r="B539" s="1">
        <v>1</v>
      </c>
      <c r="C539" s="1">
        <v>1</v>
      </c>
      <c r="D539" s="1">
        <v>2</v>
      </c>
      <c r="E539" s="1">
        <v>162</v>
      </c>
      <c r="F539" s="1">
        <v>6</v>
      </c>
      <c r="G539" s="1" t="s">
        <v>1073</v>
      </c>
      <c r="H539" s="1" t="s">
        <v>1074</v>
      </c>
    </row>
    <row r="540" spans="1:8" x14ac:dyDescent="0.25">
      <c r="A540" s="1">
        <v>600</v>
      </c>
      <c r="B540" s="1">
        <v>1</v>
      </c>
      <c r="C540" s="1">
        <v>1</v>
      </c>
      <c r="D540" s="1">
        <v>3</v>
      </c>
      <c r="E540" s="1">
        <v>82</v>
      </c>
      <c r="F540" s="1">
        <v>6</v>
      </c>
      <c r="G540" s="1" t="s">
        <v>1086</v>
      </c>
      <c r="H540" s="1" t="s">
        <v>1085</v>
      </c>
    </row>
    <row r="541" spans="1:8" x14ac:dyDescent="0.25">
      <c r="A541" s="1">
        <v>625</v>
      </c>
      <c r="B541" s="1">
        <v>1</v>
      </c>
      <c r="C541" s="1">
        <v>1</v>
      </c>
      <c r="D541" s="1">
        <v>1</v>
      </c>
      <c r="E541" s="1">
        <v>276</v>
      </c>
      <c r="F541" s="1">
        <v>6</v>
      </c>
      <c r="G541" s="1" t="s">
        <v>1127</v>
      </c>
      <c r="H541" s="1" t="s">
        <v>1128</v>
      </c>
    </row>
    <row r="542" spans="1:8" x14ac:dyDescent="0.25">
      <c r="A542" s="1">
        <v>655</v>
      </c>
      <c r="B542" s="1">
        <v>1</v>
      </c>
      <c r="C542" s="1">
        <v>1</v>
      </c>
      <c r="D542" s="1">
        <v>3</v>
      </c>
      <c r="E542" s="1">
        <v>132</v>
      </c>
      <c r="F542" s="1">
        <v>6</v>
      </c>
      <c r="G542" s="1" t="s">
        <v>1183</v>
      </c>
      <c r="H542" s="1" t="s">
        <v>1184</v>
      </c>
    </row>
    <row r="543" spans="1:8" x14ac:dyDescent="0.25">
      <c r="A543" s="1">
        <v>656</v>
      </c>
      <c r="B543" s="1">
        <v>1</v>
      </c>
      <c r="C543" s="1">
        <v>1</v>
      </c>
      <c r="D543" s="1">
        <v>3</v>
      </c>
      <c r="E543" s="1">
        <v>139</v>
      </c>
      <c r="F543" s="1">
        <v>6</v>
      </c>
      <c r="G543" s="1" t="s">
        <v>1185</v>
      </c>
      <c r="H543" s="1" t="s">
        <v>1186</v>
      </c>
    </row>
    <row r="544" spans="1:8" x14ac:dyDescent="0.25">
      <c r="A544" s="1">
        <v>657</v>
      </c>
      <c r="B544" s="1">
        <v>1</v>
      </c>
      <c r="C544" s="1">
        <v>1</v>
      </c>
      <c r="D544" s="1">
        <v>3</v>
      </c>
      <c r="E544" s="1">
        <v>146</v>
      </c>
      <c r="F544" s="1">
        <v>6</v>
      </c>
      <c r="G544" s="1" t="s">
        <v>1187</v>
      </c>
      <c r="H544" s="1" t="s">
        <v>1188</v>
      </c>
    </row>
    <row r="545" spans="1:8" x14ac:dyDescent="0.25">
      <c r="A545" s="1">
        <v>682</v>
      </c>
      <c r="B545" s="1">
        <v>1</v>
      </c>
      <c r="C545" s="1">
        <v>1</v>
      </c>
      <c r="D545" s="1">
        <v>3</v>
      </c>
      <c r="E545" s="1">
        <v>354</v>
      </c>
      <c r="F545" s="1">
        <v>6</v>
      </c>
      <c r="G545" s="1" t="s">
        <v>1235</v>
      </c>
      <c r="H545" s="1" t="s">
        <v>1236</v>
      </c>
    </row>
    <row r="546" spans="1:8" x14ac:dyDescent="0.25">
      <c r="A546" s="1">
        <v>756</v>
      </c>
      <c r="B546" s="1">
        <v>1</v>
      </c>
      <c r="C546" s="1">
        <v>1</v>
      </c>
      <c r="D546" s="1">
        <v>1</v>
      </c>
      <c r="E546" s="1">
        <v>277</v>
      </c>
      <c r="F546" s="1">
        <v>6</v>
      </c>
      <c r="G546" s="1" t="s">
        <v>1368</v>
      </c>
      <c r="H546" s="1" t="s">
        <v>1369</v>
      </c>
    </row>
    <row r="547" spans="1:8" x14ac:dyDescent="0.25">
      <c r="A547" s="1">
        <v>757</v>
      </c>
      <c r="B547" s="1">
        <v>1</v>
      </c>
      <c r="C547" s="1">
        <v>1</v>
      </c>
      <c r="D547" s="1">
        <v>1</v>
      </c>
      <c r="E547" s="1">
        <v>288</v>
      </c>
      <c r="F547" s="1">
        <v>6</v>
      </c>
      <c r="G547" s="1" t="s">
        <v>1370</v>
      </c>
      <c r="H547" s="1" t="s">
        <v>1371</v>
      </c>
    </row>
    <row r="548" spans="1:8" x14ac:dyDescent="0.25">
      <c r="A548" s="1">
        <v>758</v>
      </c>
      <c r="B548" s="1">
        <v>1</v>
      </c>
      <c r="C548" s="1">
        <v>1</v>
      </c>
      <c r="D548" s="1">
        <v>1</v>
      </c>
      <c r="E548" s="1">
        <v>299</v>
      </c>
      <c r="F548" s="1">
        <v>6</v>
      </c>
      <c r="G548" s="1" t="s">
        <v>1372</v>
      </c>
      <c r="H548" s="1" t="s">
        <v>1373</v>
      </c>
    </row>
    <row r="549" spans="1:8" x14ac:dyDescent="0.25">
      <c r="A549" s="1">
        <v>761</v>
      </c>
      <c r="B549" s="1">
        <v>1</v>
      </c>
      <c r="C549" s="1">
        <v>1</v>
      </c>
      <c r="D549" s="1">
        <v>2</v>
      </c>
      <c r="E549" s="1">
        <v>369</v>
      </c>
      <c r="F549" s="1">
        <v>6</v>
      </c>
      <c r="G549" s="1" t="s">
        <v>1378</v>
      </c>
      <c r="H549" s="1" t="s">
        <v>1379</v>
      </c>
    </row>
    <row r="550" spans="1:8" x14ac:dyDescent="0.25">
      <c r="A550" s="1">
        <v>795</v>
      </c>
      <c r="B550" s="1">
        <v>1</v>
      </c>
      <c r="C550" s="1">
        <v>1</v>
      </c>
      <c r="D550" s="1">
        <v>3</v>
      </c>
      <c r="E550" s="1">
        <v>93</v>
      </c>
      <c r="F550" s="1">
        <v>6</v>
      </c>
      <c r="G550" s="1" t="s">
        <v>1440</v>
      </c>
      <c r="H550" s="1" t="s">
        <v>1441</v>
      </c>
    </row>
    <row r="551" spans="1:8" x14ac:dyDescent="0.25">
      <c r="A551" s="1">
        <v>814</v>
      </c>
      <c r="B551" s="1">
        <v>1</v>
      </c>
      <c r="C551" s="1">
        <v>1</v>
      </c>
      <c r="D551" s="1">
        <v>3</v>
      </c>
      <c r="E551" s="1">
        <v>812</v>
      </c>
      <c r="F551" s="1">
        <v>6</v>
      </c>
      <c r="G551" s="1" t="s">
        <v>1478</v>
      </c>
      <c r="H551" s="1" t="s">
        <v>1479</v>
      </c>
    </row>
    <row r="552" spans="1:8" x14ac:dyDescent="0.25">
      <c r="A552" s="1">
        <v>818</v>
      </c>
      <c r="B552" s="1">
        <v>1</v>
      </c>
      <c r="C552" s="1">
        <v>1</v>
      </c>
      <c r="D552" s="1">
        <v>3</v>
      </c>
      <c r="E552" s="1">
        <v>67</v>
      </c>
      <c r="F552" s="1">
        <v>6</v>
      </c>
      <c r="G552" s="1" t="s">
        <v>1484</v>
      </c>
      <c r="H552" s="1" t="s">
        <v>1485</v>
      </c>
    </row>
    <row r="553" spans="1:8" x14ac:dyDescent="0.25">
      <c r="A553" s="1">
        <v>851</v>
      </c>
      <c r="B553" s="1">
        <v>1</v>
      </c>
      <c r="C553" s="1">
        <v>1</v>
      </c>
      <c r="D553" s="1">
        <v>3</v>
      </c>
      <c r="E553" s="1">
        <v>55</v>
      </c>
      <c r="F553" s="1">
        <v>6</v>
      </c>
      <c r="G553" s="1" t="s">
        <v>1539</v>
      </c>
      <c r="H553" s="1" t="s">
        <v>1540</v>
      </c>
    </row>
    <row r="554" spans="1:8" x14ac:dyDescent="0.25">
      <c r="A554" s="1">
        <v>876</v>
      </c>
      <c r="B554" s="1">
        <v>1</v>
      </c>
      <c r="C554" s="1">
        <v>1</v>
      </c>
      <c r="D554" s="1">
        <v>3</v>
      </c>
      <c r="E554" s="1">
        <v>63</v>
      </c>
      <c r="F554" s="1">
        <v>6</v>
      </c>
      <c r="G554" s="1" t="s">
        <v>1585</v>
      </c>
      <c r="H554" s="1" t="s">
        <v>1586</v>
      </c>
    </row>
    <row r="555" spans="1:8" x14ac:dyDescent="0.25">
      <c r="A555" s="1">
        <v>903</v>
      </c>
      <c r="B555" s="1">
        <v>1</v>
      </c>
      <c r="C555" s="1">
        <v>1</v>
      </c>
      <c r="D555" s="1">
        <v>3</v>
      </c>
      <c r="E555" s="1">
        <v>376</v>
      </c>
      <c r="F555" s="1">
        <v>6</v>
      </c>
      <c r="G555" s="1" t="s">
        <v>1636</v>
      </c>
      <c r="H555" s="1" t="s">
        <v>1637</v>
      </c>
    </row>
    <row r="556" spans="1:8" x14ac:dyDescent="0.25">
      <c r="A556" s="1">
        <v>917</v>
      </c>
      <c r="B556" s="1">
        <v>1</v>
      </c>
      <c r="C556" s="1">
        <v>1</v>
      </c>
      <c r="D556" s="1">
        <v>3</v>
      </c>
      <c r="E556" s="1">
        <v>100</v>
      </c>
      <c r="F556" s="1">
        <v>6</v>
      </c>
      <c r="G556" s="1" t="s">
        <v>1662</v>
      </c>
      <c r="H556" s="1" t="s">
        <v>1661</v>
      </c>
    </row>
    <row r="557" spans="1:8" x14ac:dyDescent="0.25">
      <c r="A557" s="1">
        <v>920</v>
      </c>
      <c r="B557" s="1">
        <v>1</v>
      </c>
      <c r="C557" s="1">
        <v>1</v>
      </c>
      <c r="D557" s="1">
        <v>3</v>
      </c>
      <c r="E557" s="1">
        <v>150</v>
      </c>
      <c r="F557" s="1">
        <v>6</v>
      </c>
      <c r="G557" s="1" t="s">
        <v>1667</v>
      </c>
      <c r="H557" s="1" t="s">
        <v>1668</v>
      </c>
    </row>
    <row r="558" spans="1:8" x14ac:dyDescent="0.25">
      <c r="A558" s="1">
        <v>1019</v>
      </c>
      <c r="B558" s="1">
        <v>1</v>
      </c>
      <c r="C558" s="1">
        <v>1</v>
      </c>
      <c r="D558" s="1">
        <v>3</v>
      </c>
      <c r="E558" s="1">
        <v>44</v>
      </c>
      <c r="F558" s="1">
        <v>6</v>
      </c>
      <c r="G558" s="1" t="s">
        <v>1837</v>
      </c>
      <c r="H558" s="1" t="s">
        <v>1838</v>
      </c>
    </row>
    <row r="559" spans="1:8" x14ac:dyDescent="0.25">
      <c r="A559" s="1">
        <v>1020</v>
      </c>
      <c r="B559" s="1">
        <v>1</v>
      </c>
      <c r="C559" s="1">
        <v>1</v>
      </c>
      <c r="D559" s="1">
        <v>3</v>
      </c>
      <c r="E559" s="1">
        <v>50</v>
      </c>
      <c r="F559" s="1">
        <v>6</v>
      </c>
      <c r="G559" s="1" t="s">
        <v>1839</v>
      </c>
      <c r="H559" s="1" t="s">
        <v>1838</v>
      </c>
    </row>
    <row r="560" spans="1:8" x14ac:dyDescent="0.25">
      <c r="A560" s="1">
        <v>1021</v>
      </c>
      <c r="B560" s="1">
        <v>1</v>
      </c>
      <c r="C560" s="1">
        <v>1</v>
      </c>
      <c r="D560" s="1">
        <v>3</v>
      </c>
      <c r="E560" s="1">
        <v>56</v>
      </c>
      <c r="F560" s="1">
        <v>6</v>
      </c>
      <c r="G560" s="1" t="s">
        <v>1840</v>
      </c>
      <c r="H560" s="1" t="s">
        <v>1838</v>
      </c>
    </row>
    <row r="561" spans="1:8" x14ac:dyDescent="0.25">
      <c r="A561" s="1">
        <v>1022</v>
      </c>
      <c r="B561" s="1">
        <v>1</v>
      </c>
      <c r="C561" s="1">
        <v>1</v>
      </c>
      <c r="D561" s="1">
        <v>3</v>
      </c>
      <c r="E561" s="1">
        <v>62</v>
      </c>
      <c r="F561" s="1">
        <v>6</v>
      </c>
      <c r="G561" s="1" t="s">
        <v>1841</v>
      </c>
      <c r="H561" s="1" t="s">
        <v>1838</v>
      </c>
    </row>
    <row r="562" spans="1:8" x14ac:dyDescent="0.25">
      <c r="A562" s="1">
        <v>1023</v>
      </c>
      <c r="B562" s="1">
        <v>1</v>
      </c>
      <c r="C562" s="1">
        <v>1</v>
      </c>
      <c r="D562" s="1">
        <v>3</v>
      </c>
      <c r="E562" s="1">
        <v>68</v>
      </c>
      <c r="F562" s="1">
        <v>6</v>
      </c>
      <c r="G562" s="1" t="s">
        <v>1842</v>
      </c>
      <c r="H562" s="1" t="s">
        <v>1838</v>
      </c>
    </row>
    <row r="563" spans="1:8" x14ac:dyDescent="0.25">
      <c r="A563" s="1">
        <v>1024</v>
      </c>
      <c r="B563" s="1">
        <v>1</v>
      </c>
      <c r="C563" s="1">
        <v>1</v>
      </c>
      <c r="D563" s="1">
        <v>3</v>
      </c>
      <c r="E563" s="1">
        <v>74</v>
      </c>
      <c r="F563" s="1">
        <v>6</v>
      </c>
      <c r="G563" s="1" t="s">
        <v>1843</v>
      </c>
      <c r="H563" s="1" t="s">
        <v>1838</v>
      </c>
    </row>
    <row r="564" spans="1:8" x14ac:dyDescent="0.25">
      <c r="A564" s="1">
        <v>1043</v>
      </c>
      <c r="B564" s="1">
        <v>1</v>
      </c>
      <c r="C564" s="1">
        <v>1</v>
      </c>
      <c r="D564" s="1">
        <v>3</v>
      </c>
      <c r="E564" s="1">
        <v>238</v>
      </c>
      <c r="F564" s="1">
        <v>6</v>
      </c>
      <c r="G564" s="1" t="s">
        <v>1868</v>
      </c>
      <c r="H564" s="1" t="s">
        <v>1866</v>
      </c>
    </row>
    <row r="565" spans="1:8" x14ac:dyDescent="0.25">
      <c r="A565" s="1">
        <v>1044</v>
      </c>
      <c r="B565" s="1">
        <v>1</v>
      </c>
      <c r="C565" s="1">
        <v>1</v>
      </c>
      <c r="D565" s="1">
        <v>3</v>
      </c>
      <c r="E565" s="1">
        <v>245</v>
      </c>
      <c r="F565" s="1">
        <v>6</v>
      </c>
      <c r="G565" s="1" t="s">
        <v>1869</v>
      </c>
      <c r="H565" s="1" t="s">
        <v>1866</v>
      </c>
    </row>
    <row r="566" spans="1:8" x14ac:dyDescent="0.25">
      <c r="A566" s="1">
        <v>1065</v>
      </c>
      <c r="B566" s="1">
        <v>1</v>
      </c>
      <c r="C566" s="1">
        <v>1</v>
      </c>
      <c r="D566" s="1">
        <v>3</v>
      </c>
      <c r="E566" s="1">
        <v>312</v>
      </c>
      <c r="F566" s="1">
        <v>6</v>
      </c>
      <c r="G566" s="1" t="s">
        <v>1905</v>
      </c>
      <c r="H566" s="1" t="s">
        <v>1906</v>
      </c>
    </row>
    <row r="567" spans="1:8" x14ac:dyDescent="0.25">
      <c r="A567" s="1">
        <v>1066</v>
      </c>
      <c r="B567" s="1">
        <v>1</v>
      </c>
      <c r="C567" s="1">
        <v>1</v>
      </c>
      <c r="D567" s="1">
        <v>3</v>
      </c>
      <c r="E567" s="1">
        <v>319</v>
      </c>
      <c r="F567" s="1">
        <v>6</v>
      </c>
      <c r="G567" s="1" t="s">
        <v>1907</v>
      </c>
      <c r="H567" s="1" t="s">
        <v>1908</v>
      </c>
    </row>
    <row r="568" spans="1:8" x14ac:dyDescent="0.25">
      <c r="A568" s="1">
        <v>1068</v>
      </c>
      <c r="B568" s="1">
        <v>1</v>
      </c>
      <c r="C568" s="1">
        <v>1</v>
      </c>
      <c r="D568" s="1">
        <v>3</v>
      </c>
      <c r="E568" s="1">
        <v>352</v>
      </c>
      <c r="F568" s="1">
        <v>6</v>
      </c>
      <c r="G568" s="1" t="s">
        <v>1911</v>
      </c>
      <c r="H568" s="1" t="s">
        <v>1912</v>
      </c>
    </row>
    <row r="569" spans="1:8" x14ac:dyDescent="0.25">
      <c r="A569" s="1">
        <v>1069</v>
      </c>
      <c r="B569" s="1">
        <v>1</v>
      </c>
      <c r="C569" s="1">
        <v>1</v>
      </c>
      <c r="D569" s="1">
        <v>3</v>
      </c>
      <c r="E569" s="1">
        <v>359</v>
      </c>
      <c r="F569" s="1">
        <v>6</v>
      </c>
      <c r="G569" s="1" t="s">
        <v>1913</v>
      </c>
      <c r="H569" s="1" t="s">
        <v>1914</v>
      </c>
    </row>
    <row r="570" spans="1:8" x14ac:dyDescent="0.25">
      <c r="A570" s="1">
        <v>1070</v>
      </c>
      <c r="B570" s="1">
        <v>1</v>
      </c>
      <c r="C570" s="1">
        <v>1</v>
      </c>
      <c r="D570" s="1">
        <v>3</v>
      </c>
      <c r="E570" s="1">
        <v>366</v>
      </c>
      <c r="F570" s="1">
        <v>6</v>
      </c>
      <c r="G570" s="1" t="s">
        <v>1915</v>
      </c>
      <c r="H570" s="1" t="s">
        <v>1916</v>
      </c>
    </row>
    <row r="571" spans="1:8" x14ac:dyDescent="0.25">
      <c r="A571" s="1">
        <v>1072</v>
      </c>
      <c r="B571" s="1">
        <v>1</v>
      </c>
      <c r="C571" s="1">
        <v>1</v>
      </c>
      <c r="D571" s="1">
        <v>3</v>
      </c>
      <c r="E571" s="1">
        <v>382</v>
      </c>
      <c r="F571" s="1">
        <v>6</v>
      </c>
      <c r="G571" s="1" t="s">
        <v>1919</v>
      </c>
      <c r="H571" s="1" t="s">
        <v>1920</v>
      </c>
    </row>
    <row r="572" spans="1:8" x14ac:dyDescent="0.25">
      <c r="A572" s="1">
        <v>250</v>
      </c>
      <c r="B572" s="1">
        <v>3</v>
      </c>
      <c r="C572" s="1">
        <v>3</v>
      </c>
      <c r="D572" s="1">
        <v>2</v>
      </c>
      <c r="E572" s="1">
        <v>296</v>
      </c>
      <c r="F572" s="1">
        <v>5</v>
      </c>
      <c r="G572" s="1" t="s">
        <v>497</v>
      </c>
      <c r="H572" s="1" t="s">
        <v>102</v>
      </c>
    </row>
    <row r="573" spans="1:8" x14ac:dyDescent="0.25">
      <c r="A573" s="1">
        <v>270</v>
      </c>
      <c r="B573" s="1">
        <v>2</v>
      </c>
      <c r="C573" s="1">
        <v>2</v>
      </c>
      <c r="D573" s="1">
        <v>3</v>
      </c>
      <c r="E573" s="1">
        <v>724</v>
      </c>
      <c r="F573" s="1">
        <v>5</v>
      </c>
      <c r="G573" s="1" t="s">
        <v>517</v>
      </c>
      <c r="H573" s="1" t="s">
        <v>122</v>
      </c>
    </row>
    <row r="574" spans="1:8" x14ac:dyDescent="0.25">
      <c r="A574" s="1">
        <v>374</v>
      </c>
      <c r="B574" s="1">
        <v>2</v>
      </c>
      <c r="C574" s="1">
        <v>2</v>
      </c>
      <c r="D574" s="1">
        <v>3</v>
      </c>
      <c r="E574" s="1">
        <v>947</v>
      </c>
      <c r="F574" s="1">
        <v>5</v>
      </c>
      <c r="G574" s="1" t="s">
        <v>670</v>
      </c>
      <c r="H574" s="1" t="s">
        <v>671</v>
      </c>
    </row>
    <row r="575" spans="1:8" x14ac:dyDescent="0.25">
      <c r="A575" s="1">
        <v>413</v>
      </c>
      <c r="B575" s="1">
        <v>2</v>
      </c>
      <c r="C575" s="1">
        <v>2</v>
      </c>
      <c r="D575" s="1">
        <v>3</v>
      </c>
      <c r="E575" s="1">
        <v>1910</v>
      </c>
      <c r="F575" s="1">
        <v>5</v>
      </c>
      <c r="G575" s="1" t="s">
        <v>743</v>
      </c>
      <c r="H575" s="1" t="s">
        <v>744</v>
      </c>
    </row>
    <row r="576" spans="1:8" x14ac:dyDescent="0.25">
      <c r="A576" s="1">
        <v>548</v>
      </c>
      <c r="B576" s="1">
        <v>2</v>
      </c>
      <c r="C576" s="1">
        <v>2</v>
      </c>
      <c r="D576" s="1">
        <v>3</v>
      </c>
      <c r="E576" s="1">
        <v>429</v>
      </c>
      <c r="F576" s="1">
        <v>5</v>
      </c>
      <c r="G576" s="1" t="s">
        <v>990</v>
      </c>
      <c r="H576" s="1" t="s">
        <v>991</v>
      </c>
    </row>
    <row r="577" spans="1:8" x14ac:dyDescent="0.25">
      <c r="A577" s="1">
        <v>689</v>
      </c>
      <c r="B577" s="1">
        <v>2</v>
      </c>
      <c r="C577" s="1">
        <v>2</v>
      </c>
      <c r="D577" s="1">
        <v>3</v>
      </c>
      <c r="E577" s="1">
        <v>725</v>
      </c>
      <c r="F577" s="1">
        <v>5</v>
      </c>
      <c r="G577" s="1" t="s">
        <v>1249</v>
      </c>
      <c r="H577" s="1" t="s">
        <v>1250</v>
      </c>
    </row>
    <row r="578" spans="1:8" x14ac:dyDescent="0.25">
      <c r="A578" s="1">
        <v>768</v>
      </c>
      <c r="B578" s="1">
        <v>2</v>
      </c>
      <c r="C578" s="1">
        <v>2</v>
      </c>
      <c r="D578" s="1">
        <v>1</v>
      </c>
      <c r="E578" s="1">
        <v>528</v>
      </c>
      <c r="F578" s="1">
        <v>5</v>
      </c>
      <c r="G578" s="1" t="s">
        <v>1392</v>
      </c>
      <c r="H578" s="1" t="s">
        <v>1393</v>
      </c>
    </row>
    <row r="579" spans="1:8" x14ac:dyDescent="0.25">
      <c r="A579" s="1">
        <v>769</v>
      </c>
      <c r="B579" s="1">
        <v>2</v>
      </c>
      <c r="C579" s="1">
        <v>2</v>
      </c>
      <c r="D579" s="1">
        <v>1</v>
      </c>
      <c r="E579" s="1">
        <v>538</v>
      </c>
      <c r="F579" s="1">
        <v>5</v>
      </c>
      <c r="G579" s="1" t="s">
        <v>1394</v>
      </c>
      <c r="H579" s="1" t="s">
        <v>1395</v>
      </c>
    </row>
    <row r="580" spans="1:8" x14ac:dyDescent="0.25">
      <c r="A580" s="1">
        <v>868</v>
      </c>
      <c r="B580" s="1">
        <v>2</v>
      </c>
      <c r="C580" s="1">
        <v>2</v>
      </c>
      <c r="D580" s="1">
        <v>2</v>
      </c>
      <c r="E580" s="1">
        <v>119</v>
      </c>
      <c r="F580" s="1">
        <v>5</v>
      </c>
      <c r="G580" s="1" t="s">
        <v>1570</v>
      </c>
      <c r="H580" s="1" t="s">
        <v>1571</v>
      </c>
    </row>
    <row r="581" spans="1:8" x14ac:dyDescent="0.25">
      <c r="A581" s="1">
        <v>965</v>
      </c>
      <c r="B581" s="1">
        <v>2</v>
      </c>
      <c r="C581" s="1">
        <v>2</v>
      </c>
      <c r="D581" s="1">
        <v>3</v>
      </c>
      <c r="E581" s="1">
        <v>77</v>
      </c>
      <c r="F581" s="1">
        <v>5</v>
      </c>
      <c r="G581" s="1" t="s">
        <v>1745</v>
      </c>
      <c r="H581" s="1" t="s">
        <v>1746</v>
      </c>
    </row>
    <row r="582" spans="1:8" x14ac:dyDescent="0.25">
      <c r="A582" s="1">
        <v>966</v>
      </c>
      <c r="B582" s="1">
        <v>2</v>
      </c>
      <c r="C582" s="1">
        <v>2</v>
      </c>
      <c r="D582" s="1">
        <v>3</v>
      </c>
      <c r="E582" s="1">
        <v>87</v>
      </c>
      <c r="F582" s="1">
        <v>5</v>
      </c>
      <c r="G582" s="1" t="s">
        <v>1747</v>
      </c>
      <c r="H582" s="1" t="s">
        <v>1748</v>
      </c>
    </row>
    <row r="583" spans="1:8" x14ac:dyDescent="0.25">
      <c r="A583" s="1">
        <v>1039</v>
      </c>
      <c r="B583" s="1">
        <v>2</v>
      </c>
      <c r="C583" s="1">
        <v>2</v>
      </c>
      <c r="D583" s="1">
        <v>3</v>
      </c>
      <c r="E583" s="1">
        <v>213</v>
      </c>
      <c r="F583" s="1">
        <v>5</v>
      </c>
      <c r="G583" s="1" t="s">
        <v>1863</v>
      </c>
      <c r="H583" s="1" t="s">
        <v>1855</v>
      </c>
    </row>
    <row r="584" spans="1:8" x14ac:dyDescent="0.25">
      <c r="A584" s="1">
        <v>1040</v>
      </c>
      <c r="B584" s="1">
        <v>2</v>
      </c>
      <c r="C584" s="1">
        <v>2</v>
      </c>
      <c r="D584" s="1">
        <v>3</v>
      </c>
      <c r="E584" s="1">
        <v>218</v>
      </c>
      <c r="F584" s="1">
        <v>5</v>
      </c>
      <c r="G584" s="1" t="s">
        <v>1864</v>
      </c>
      <c r="H584" s="1" t="s">
        <v>1855</v>
      </c>
    </row>
    <row r="585" spans="1:8" x14ac:dyDescent="0.25">
      <c r="A585" s="1">
        <v>1119</v>
      </c>
      <c r="B585" s="1">
        <v>2</v>
      </c>
      <c r="C585" s="1">
        <v>2</v>
      </c>
      <c r="D585" s="1">
        <v>2</v>
      </c>
      <c r="E585" s="1">
        <v>311</v>
      </c>
      <c r="F585" s="1">
        <v>5</v>
      </c>
      <c r="G585" s="1" t="s">
        <v>1980</v>
      </c>
      <c r="H585" s="1" t="s">
        <v>97</v>
      </c>
    </row>
    <row r="586" spans="1:8" x14ac:dyDescent="0.25">
      <c r="A586" s="1">
        <v>21</v>
      </c>
      <c r="B586" s="1">
        <v>1</v>
      </c>
      <c r="C586" s="1">
        <v>1</v>
      </c>
      <c r="D586" s="1">
        <v>2</v>
      </c>
      <c r="E586" s="1">
        <v>30</v>
      </c>
      <c r="F586" s="1">
        <v>5</v>
      </c>
      <c r="G586" s="1" t="s">
        <v>189</v>
      </c>
      <c r="H586" s="1" t="s">
        <v>5</v>
      </c>
    </row>
    <row r="587" spans="1:8" x14ac:dyDescent="0.25">
      <c r="A587" s="1">
        <v>166</v>
      </c>
      <c r="B587" s="1">
        <v>1</v>
      </c>
      <c r="C587" s="1">
        <v>1</v>
      </c>
      <c r="D587" s="1">
        <v>1</v>
      </c>
      <c r="E587" s="1">
        <v>166</v>
      </c>
      <c r="F587" s="1">
        <v>5</v>
      </c>
      <c r="G587" s="1" t="s">
        <v>386</v>
      </c>
      <c r="H587" s="1" t="s">
        <v>387</v>
      </c>
    </row>
    <row r="588" spans="1:8" x14ac:dyDescent="0.25">
      <c r="A588" s="1">
        <v>174</v>
      </c>
      <c r="B588" s="1">
        <v>1</v>
      </c>
      <c r="C588" s="1">
        <v>1</v>
      </c>
      <c r="D588" s="1">
        <v>2</v>
      </c>
      <c r="E588" s="1">
        <v>70</v>
      </c>
      <c r="F588" s="1">
        <v>5</v>
      </c>
      <c r="G588" s="1" t="s">
        <v>396</v>
      </c>
      <c r="H588" s="1" t="s">
        <v>58</v>
      </c>
    </row>
    <row r="589" spans="1:8" x14ac:dyDescent="0.25">
      <c r="A589" s="1">
        <v>231</v>
      </c>
      <c r="B589" s="1">
        <v>1</v>
      </c>
      <c r="C589" s="1">
        <v>1</v>
      </c>
      <c r="D589" s="1">
        <v>1</v>
      </c>
      <c r="E589" s="1">
        <v>30</v>
      </c>
      <c r="F589" s="1">
        <v>5</v>
      </c>
      <c r="G589" s="1" t="s">
        <v>465</v>
      </c>
      <c r="H589" s="1" t="s">
        <v>466</v>
      </c>
    </row>
    <row r="590" spans="1:8" x14ac:dyDescent="0.25">
      <c r="A590" s="1">
        <v>264</v>
      </c>
      <c r="B590" s="1">
        <v>1</v>
      </c>
      <c r="C590" s="1">
        <v>1</v>
      </c>
      <c r="D590" s="1">
        <v>2</v>
      </c>
      <c r="E590" s="1">
        <v>637</v>
      </c>
      <c r="F590" s="1">
        <v>5</v>
      </c>
      <c r="G590" s="1" t="s">
        <v>511</v>
      </c>
      <c r="H590" s="1" t="s">
        <v>116</v>
      </c>
    </row>
    <row r="591" spans="1:8" x14ac:dyDescent="0.25">
      <c r="A591" s="1">
        <v>265</v>
      </c>
      <c r="B591" s="1">
        <v>1</v>
      </c>
      <c r="C591" s="1">
        <v>1</v>
      </c>
      <c r="D591" s="1">
        <v>2</v>
      </c>
      <c r="E591" s="1">
        <v>647</v>
      </c>
      <c r="F591" s="1">
        <v>5</v>
      </c>
      <c r="G591" s="1" t="s">
        <v>512</v>
      </c>
      <c r="H591" s="1" t="s">
        <v>117</v>
      </c>
    </row>
    <row r="592" spans="1:8" x14ac:dyDescent="0.25">
      <c r="A592" s="1">
        <v>318</v>
      </c>
      <c r="B592" s="1">
        <v>1</v>
      </c>
      <c r="C592" s="1">
        <v>1</v>
      </c>
      <c r="D592" s="1">
        <v>2</v>
      </c>
      <c r="E592" s="1">
        <v>20</v>
      </c>
      <c r="F592" s="1">
        <v>5</v>
      </c>
      <c r="G592" s="1" t="s">
        <v>580</v>
      </c>
      <c r="H592" s="1" t="s">
        <v>154</v>
      </c>
    </row>
    <row r="593" spans="1:8" x14ac:dyDescent="0.25">
      <c r="A593" s="1">
        <v>448</v>
      </c>
      <c r="B593" s="1">
        <v>1</v>
      </c>
      <c r="C593" s="1">
        <v>1</v>
      </c>
      <c r="D593" s="1">
        <v>2</v>
      </c>
      <c r="E593" s="1">
        <v>2307</v>
      </c>
      <c r="F593" s="1">
        <v>5</v>
      </c>
      <c r="G593" s="1" t="s">
        <v>808</v>
      </c>
      <c r="H593" s="1" t="s">
        <v>809</v>
      </c>
    </row>
    <row r="594" spans="1:8" x14ac:dyDescent="0.25">
      <c r="A594" s="1">
        <v>515</v>
      </c>
      <c r="B594" s="1">
        <v>1</v>
      </c>
      <c r="C594" s="1">
        <v>1</v>
      </c>
      <c r="D594" s="1">
        <v>3</v>
      </c>
      <c r="E594" s="1">
        <v>112</v>
      </c>
      <c r="F594" s="1">
        <v>5</v>
      </c>
      <c r="G594" s="1" t="s">
        <v>924</v>
      </c>
      <c r="H594" s="1" t="s">
        <v>925</v>
      </c>
    </row>
    <row r="595" spans="1:8" x14ac:dyDescent="0.25">
      <c r="A595" s="1">
        <v>517</v>
      </c>
      <c r="B595" s="1">
        <v>1</v>
      </c>
      <c r="C595" s="1">
        <v>1</v>
      </c>
      <c r="D595" s="1">
        <v>3</v>
      </c>
      <c r="E595" s="1">
        <v>123</v>
      </c>
      <c r="F595" s="1">
        <v>5</v>
      </c>
      <c r="G595" s="1" t="s">
        <v>928</v>
      </c>
      <c r="H595" s="1" t="s">
        <v>929</v>
      </c>
    </row>
    <row r="596" spans="1:8" x14ac:dyDescent="0.25">
      <c r="A596" s="1">
        <v>543</v>
      </c>
      <c r="B596" s="1">
        <v>1</v>
      </c>
      <c r="C596" s="1">
        <v>1</v>
      </c>
      <c r="D596" s="1">
        <v>3</v>
      </c>
      <c r="E596" s="1">
        <v>400</v>
      </c>
      <c r="F596" s="1">
        <v>5</v>
      </c>
      <c r="G596" s="1" t="s">
        <v>980</v>
      </c>
      <c r="H596" s="1" t="s">
        <v>981</v>
      </c>
    </row>
    <row r="597" spans="1:8" x14ac:dyDescent="0.25">
      <c r="A597" s="1">
        <v>544</v>
      </c>
      <c r="B597" s="1">
        <v>1</v>
      </c>
      <c r="C597" s="1">
        <v>1</v>
      </c>
      <c r="D597" s="1">
        <v>3</v>
      </c>
      <c r="E597" s="1">
        <v>406</v>
      </c>
      <c r="F597" s="1">
        <v>5</v>
      </c>
      <c r="G597" s="1" t="s">
        <v>982</v>
      </c>
      <c r="H597" s="1" t="s">
        <v>983</v>
      </c>
    </row>
    <row r="598" spans="1:8" x14ac:dyDescent="0.25">
      <c r="A598" s="1">
        <v>547</v>
      </c>
      <c r="B598" s="1">
        <v>1</v>
      </c>
      <c r="C598" s="1">
        <v>1</v>
      </c>
      <c r="D598" s="1">
        <v>2</v>
      </c>
      <c r="E598" s="1">
        <v>423</v>
      </c>
      <c r="F598" s="1">
        <v>5</v>
      </c>
      <c r="G598" s="1" t="s">
        <v>988</v>
      </c>
      <c r="H598" s="1" t="s">
        <v>989</v>
      </c>
    </row>
    <row r="599" spans="1:8" x14ac:dyDescent="0.25">
      <c r="A599" s="1">
        <v>617</v>
      </c>
      <c r="B599" s="1">
        <v>1</v>
      </c>
      <c r="C599" s="1">
        <v>1</v>
      </c>
      <c r="D599" s="1">
        <v>2</v>
      </c>
      <c r="E599" s="1">
        <v>84</v>
      </c>
      <c r="F599" s="1">
        <v>5</v>
      </c>
      <c r="G599" s="1" t="s">
        <v>1111</v>
      </c>
      <c r="H599" s="1" t="s">
        <v>1112</v>
      </c>
    </row>
    <row r="600" spans="1:8" x14ac:dyDescent="0.25">
      <c r="A600" s="1">
        <v>626</v>
      </c>
      <c r="B600" s="1">
        <v>1</v>
      </c>
      <c r="C600" s="1">
        <v>1</v>
      </c>
      <c r="D600" s="1">
        <v>1</v>
      </c>
      <c r="E600" s="1">
        <v>287</v>
      </c>
      <c r="F600" s="1">
        <v>5</v>
      </c>
      <c r="G600" s="1" t="s">
        <v>1129</v>
      </c>
      <c r="H600" s="1" t="s">
        <v>1128</v>
      </c>
    </row>
    <row r="601" spans="1:8" x14ac:dyDescent="0.25">
      <c r="A601" s="1">
        <v>638</v>
      </c>
      <c r="B601" s="1">
        <v>1</v>
      </c>
      <c r="C601" s="1">
        <v>1</v>
      </c>
      <c r="D601" s="1">
        <v>2</v>
      </c>
      <c r="E601" s="1">
        <v>589</v>
      </c>
      <c r="F601" s="1">
        <v>5</v>
      </c>
      <c r="G601" s="1" t="s">
        <v>1152</v>
      </c>
      <c r="H601" s="1" t="s">
        <v>1153</v>
      </c>
    </row>
    <row r="602" spans="1:8" x14ac:dyDescent="0.25">
      <c r="A602" s="1">
        <v>683</v>
      </c>
      <c r="B602" s="1">
        <v>1</v>
      </c>
      <c r="C602" s="1">
        <v>1</v>
      </c>
      <c r="D602" s="1">
        <v>2</v>
      </c>
      <c r="E602" s="1">
        <v>365</v>
      </c>
      <c r="F602" s="1">
        <v>5</v>
      </c>
      <c r="G602" s="1" t="s">
        <v>1237</v>
      </c>
      <c r="H602" s="1" t="s">
        <v>1238</v>
      </c>
    </row>
    <row r="603" spans="1:8" x14ac:dyDescent="0.25">
      <c r="A603" s="1">
        <v>785</v>
      </c>
      <c r="B603" s="1">
        <v>1</v>
      </c>
      <c r="C603" s="1">
        <v>1</v>
      </c>
      <c r="D603" s="1">
        <v>2</v>
      </c>
      <c r="E603" s="1">
        <v>63</v>
      </c>
      <c r="F603" s="1">
        <v>5</v>
      </c>
      <c r="G603" s="1" t="s">
        <v>1421</v>
      </c>
      <c r="H603" s="1" t="s">
        <v>1422</v>
      </c>
    </row>
    <row r="604" spans="1:8" x14ac:dyDescent="0.25">
      <c r="A604" s="1">
        <v>835</v>
      </c>
      <c r="B604" s="1">
        <v>1</v>
      </c>
      <c r="C604" s="1">
        <v>1</v>
      </c>
      <c r="D604" s="1">
        <v>2</v>
      </c>
      <c r="E604" s="1">
        <v>140</v>
      </c>
      <c r="F604" s="1">
        <v>5</v>
      </c>
      <c r="G604" s="1" t="s">
        <v>1513</v>
      </c>
      <c r="H604" s="1" t="s">
        <v>1514</v>
      </c>
    </row>
    <row r="605" spans="1:8" x14ac:dyDescent="0.25">
      <c r="A605" s="1">
        <v>836</v>
      </c>
      <c r="B605" s="1">
        <v>1</v>
      </c>
      <c r="C605" s="1">
        <v>1</v>
      </c>
      <c r="D605" s="1">
        <v>2</v>
      </c>
      <c r="E605" s="1">
        <v>149</v>
      </c>
      <c r="F605" s="1">
        <v>5</v>
      </c>
      <c r="G605" s="1" t="s">
        <v>1515</v>
      </c>
      <c r="H605" s="1" t="s">
        <v>1516</v>
      </c>
    </row>
    <row r="606" spans="1:8" x14ac:dyDescent="0.25">
      <c r="A606" s="1">
        <v>838</v>
      </c>
      <c r="B606" s="1">
        <v>1</v>
      </c>
      <c r="C606" s="1">
        <v>1</v>
      </c>
      <c r="D606" s="1">
        <v>1</v>
      </c>
      <c r="E606" s="1">
        <v>181</v>
      </c>
      <c r="F606" s="1">
        <v>5</v>
      </c>
      <c r="G606" s="1" t="s">
        <v>1519</v>
      </c>
      <c r="H606" s="1" t="s">
        <v>1520</v>
      </c>
    </row>
    <row r="607" spans="1:8" x14ac:dyDescent="0.25">
      <c r="A607" s="1">
        <v>858</v>
      </c>
      <c r="B607" s="1">
        <v>1</v>
      </c>
      <c r="C607" s="1">
        <v>1</v>
      </c>
      <c r="D607" s="1">
        <v>2</v>
      </c>
      <c r="E607" s="1">
        <v>89</v>
      </c>
      <c r="F607" s="1">
        <v>5</v>
      </c>
      <c r="G607" s="1" t="s">
        <v>1551</v>
      </c>
      <c r="H607" s="1" t="s">
        <v>1552</v>
      </c>
    </row>
    <row r="608" spans="1:8" x14ac:dyDescent="0.25">
      <c r="A608" s="1">
        <v>861</v>
      </c>
      <c r="B608" s="1">
        <v>1</v>
      </c>
      <c r="C608" s="1">
        <v>1</v>
      </c>
      <c r="D608" s="1">
        <v>2</v>
      </c>
      <c r="E608" s="1">
        <v>115</v>
      </c>
      <c r="F608" s="1">
        <v>5</v>
      </c>
      <c r="G608" s="1" t="s">
        <v>1557</v>
      </c>
      <c r="H608" s="1" t="s">
        <v>1558</v>
      </c>
    </row>
    <row r="609" spans="1:8" x14ac:dyDescent="0.25">
      <c r="A609" s="1">
        <v>877</v>
      </c>
      <c r="B609" s="1">
        <v>1</v>
      </c>
      <c r="C609" s="1">
        <v>1</v>
      </c>
      <c r="D609" s="1">
        <v>2</v>
      </c>
      <c r="E609" s="1">
        <v>70</v>
      </c>
      <c r="F609" s="1">
        <v>5</v>
      </c>
      <c r="G609" s="1" t="s">
        <v>1587</v>
      </c>
      <c r="H609" s="1" t="s">
        <v>1588</v>
      </c>
    </row>
    <row r="610" spans="1:8" x14ac:dyDescent="0.25">
      <c r="A610" s="1">
        <v>894</v>
      </c>
      <c r="B610" s="1">
        <v>1</v>
      </c>
      <c r="C610" s="1">
        <v>1</v>
      </c>
      <c r="D610" s="1">
        <v>2</v>
      </c>
      <c r="E610" s="1">
        <v>260</v>
      </c>
      <c r="F610" s="1">
        <v>5</v>
      </c>
      <c r="G610" s="1" t="s">
        <v>1618</v>
      </c>
      <c r="H610" s="1" t="s">
        <v>1619</v>
      </c>
    </row>
    <row r="611" spans="1:8" x14ac:dyDescent="0.25">
      <c r="A611" s="1">
        <v>900</v>
      </c>
      <c r="B611" s="1">
        <v>1</v>
      </c>
      <c r="C611" s="1">
        <v>1</v>
      </c>
      <c r="D611" s="1">
        <v>2</v>
      </c>
      <c r="E611" s="1">
        <v>319</v>
      </c>
      <c r="F611" s="1">
        <v>5</v>
      </c>
      <c r="G611" s="1" t="s">
        <v>1630</v>
      </c>
      <c r="H611" s="1" t="s">
        <v>1631</v>
      </c>
    </row>
    <row r="612" spans="1:8" x14ac:dyDescent="0.25">
      <c r="A612" s="1">
        <v>971</v>
      </c>
      <c r="B612" s="1">
        <v>1</v>
      </c>
      <c r="C612" s="1">
        <v>1</v>
      </c>
      <c r="D612" s="1">
        <v>2</v>
      </c>
      <c r="E612" s="1">
        <v>146</v>
      </c>
      <c r="F612" s="1">
        <v>5</v>
      </c>
      <c r="G612" s="1" t="s">
        <v>1757</v>
      </c>
      <c r="H612" s="1" t="s">
        <v>1758</v>
      </c>
    </row>
    <row r="613" spans="1:8" x14ac:dyDescent="0.25">
      <c r="A613" s="1">
        <v>972</v>
      </c>
      <c r="B613" s="1">
        <v>1</v>
      </c>
      <c r="C613" s="1">
        <v>1</v>
      </c>
      <c r="D613" s="1">
        <v>2</v>
      </c>
      <c r="E613" s="1">
        <v>156</v>
      </c>
      <c r="F613" s="1">
        <v>5</v>
      </c>
      <c r="G613" s="1" t="s">
        <v>1759</v>
      </c>
      <c r="H613" s="1" t="s">
        <v>1760</v>
      </c>
    </row>
    <row r="614" spans="1:8" x14ac:dyDescent="0.25">
      <c r="A614" s="1">
        <v>978</v>
      </c>
      <c r="B614" s="1">
        <v>1</v>
      </c>
      <c r="C614" s="1">
        <v>1</v>
      </c>
      <c r="D614" s="1">
        <v>2</v>
      </c>
      <c r="E614" s="1">
        <v>148</v>
      </c>
      <c r="F614" s="1">
        <v>5</v>
      </c>
      <c r="G614" s="1" t="s">
        <v>1769</v>
      </c>
      <c r="H614" s="1" t="s">
        <v>1770</v>
      </c>
    </row>
    <row r="615" spans="1:8" x14ac:dyDescent="0.25">
      <c r="A615" s="1">
        <v>984</v>
      </c>
      <c r="B615" s="1">
        <v>1</v>
      </c>
      <c r="C615" s="1">
        <v>1</v>
      </c>
      <c r="D615" s="1">
        <v>2</v>
      </c>
      <c r="E615" s="1">
        <v>263</v>
      </c>
      <c r="F615" s="1">
        <v>5</v>
      </c>
      <c r="G615" s="1" t="s">
        <v>1781</v>
      </c>
      <c r="H615" s="1" t="s">
        <v>1782</v>
      </c>
    </row>
    <row r="616" spans="1:8" x14ac:dyDescent="0.25">
      <c r="A616" s="1">
        <v>1026</v>
      </c>
      <c r="B616" s="1">
        <v>1</v>
      </c>
      <c r="C616" s="1">
        <v>1</v>
      </c>
      <c r="D616" s="1">
        <v>2</v>
      </c>
      <c r="E616" s="1">
        <v>107</v>
      </c>
      <c r="F616" s="1">
        <v>5</v>
      </c>
      <c r="G616" s="1" t="s">
        <v>1845</v>
      </c>
      <c r="H616" s="1" t="s">
        <v>1838</v>
      </c>
    </row>
    <row r="617" spans="1:8" x14ac:dyDescent="0.25">
      <c r="A617" s="1">
        <v>1031</v>
      </c>
      <c r="B617" s="1">
        <v>1</v>
      </c>
      <c r="C617" s="1">
        <v>1</v>
      </c>
      <c r="D617" s="1">
        <v>2</v>
      </c>
      <c r="E617" s="1">
        <v>173</v>
      </c>
      <c r="F617" s="1">
        <v>5</v>
      </c>
      <c r="G617" s="1" t="s">
        <v>1854</v>
      </c>
      <c r="H617" s="1" t="s">
        <v>1855</v>
      </c>
    </row>
    <row r="618" spans="1:8" x14ac:dyDescent="0.25">
      <c r="A618" s="1">
        <v>1032</v>
      </c>
      <c r="B618" s="1">
        <v>1</v>
      </c>
      <c r="C618" s="1">
        <v>1</v>
      </c>
      <c r="D618" s="1">
        <v>2</v>
      </c>
      <c r="E618" s="1">
        <v>178</v>
      </c>
      <c r="F618" s="1">
        <v>5</v>
      </c>
      <c r="G618" s="1" t="s">
        <v>1856</v>
      </c>
      <c r="H618" s="1" t="s">
        <v>1855</v>
      </c>
    </row>
    <row r="619" spans="1:8" x14ac:dyDescent="0.25">
      <c r="A619" s="1">
        <v>1033</v>
      </c>
      <c r="B619" s="1">
        <v>1</v>
      </c>
      <c r="C619" s="1">
        <v>1</v>
      </c>
      <c r="D619" s="1">
        <v>2</v>
      </c>
      <c r="E619" s="1">
        <v>183</v>
      </c>
      <c r="F619" s="1">
        <v>5</v>
      </c>
      <c r="G619" s="1" t="s">
        <v>1857</v>
      </c>
      <c r="H619" s="1" t="s">
        <v>1855</v>
      </c>
    </row>
    <row r="620" spans="1:8" x14ac:dyDescent="0.25">
      <c r="A620" s="1">
        <v>1034</v>
      </c>
      <c r="B620" s="1">
        <v>1</v>
      </c>
      <c r="C620" s="1">
        <v>1</v>
      </c>
      <c r="D620" s="1">
        <v>2</v>
      </c>
      <c r="E620" s="1">
        <v>188</v>
      </c>
      <c r="F620" s="1">
        <v>5</v>
      </c>
      <c r="G620" s="1" t="s">
        <v>1858</v>
      </c>
      <c r="H620" s="1" t="s">
        <v>1855</v>
      </c>
    </row>
    <row r="621" spans="1:8" x14ac:dyDescent="0.25">
      <c r="A621" s="1">
        <v>1035</v>
      </c>
      <c r="B621" s="1">
        <v>1</v>
      </c>
      <c r="C621" s="1">
        <v>1</v>
      </c>
      <c r="D621" s="1">
        <v>2</v>
      </c>
      <c r="E621" s="1">
        <v>193</v>
      </c>
      <c r="F621" s="1">
        <v>5</v>
      </c>
      <c r="G621" s="1" t="s">
        <v>1859</v>
      </c>
      <c r="H621" s="1" t="s">
        <v>1855</v>
      </c>
    </row>
    <row r="622" spans="1:8" x14ac:dyDescent="0.25">
      <c r="A622" s="1">
        <v>1036</v>
      </c>
      <c r="B622" s="1">
        <v>1</v>
      </c>
      <c r="C622" s="1">
        <v>1</v>
      </c>
      <c r="D622" s="1">
        <v>2</v>
      </c>
      <c r="E622" s="1">
        <v>198</v>
      </c>
      <c r="F622" s="1">
        <v>5</v>
      </c>
      <c r="G622" s="1" t="s">
        <v>1860</v>
      </c>
      <c r="H622" s="1" t="s">
        <v>1855</v>
      </c>
    </row>
    <row r="623" spans="1:8" x14ac:dyDescent="0.25">
      <c r="A623" s="1">
        <v>1037</v>
      </c>
      <c r="B623" s="1">
        <v>1</v>
      </c>
      <c r="C623" s="1">
        <v>1</v>
      </c>
      <c r="D623" s="1">
        <v>2</v>
      </c>
      <c r="E623" s="1">
        <v>203</v>
      </c>
      <c r="F623" s="1">
        <v>5</v>
      </c>
      <c r="G623" s="1" t="s">
        <v>1861</v>
      </c>
      <c r="H623" s="1" t="s">
        <v>1855</v>
      </c>
    </row>
    <row r="624" spans="1:8" x14ac:dyDescent="0.25">
      <c r="A624" s="1">
        <v>1038</v>
      </c>
      <c r="B624" s="1">
        <v>1</v>
      </c>
      <c r="C624" s="1">
        <v>1</v>
      </c>
      <c r="D624" s="1">
        <v>2</v>
      </c>
      <c r="E624" s="1">
        <v>208</v>
      </c>
      <c r="F624" s="1">
        <v>5</v>
      </c>
      <c r="G624" s="1" t="s">
        <v>1862</v>
      </c>
      <c r="H624" s="1" t="s">
        <v>1855</v>
      </c>
    </row>
    <row r="625" spans="1:8" x14ac:dyDescent="0.25">
      <c r="A625" s="1">
        <v>1062</v>
      </c>
      <c r="B625" s="1">
        <v>1</v>
      </c>
      <c r="C625" s="1">
        <v>1</v>
      </c>
      <c r="D625" s="1">
        <v>2</v>
      </c>
      <c r="E625" s="1">
        <v>282</v>
      </c>
      <c r="F625" s="1">
        <v>5</v>
      </c>
      <c r="G625" s="1" t="s">
        <v>1901</v>
      </c>
      <c r="H625" s="1" t="s">
        <v>1900</v>
      </c>
    </row>
    <row r="626" spans="1:8" x14ac:dyDescent="0.25">
      <c r="A626" s="1">
        <v>1106</v>
      </c>
      <c r="B626" s="1">
        <v>1</v>
      </c>
      <c r="C626" s="1">
        <v>1</v>
      </c>
      <c r="D626" s="1">
        <v>2</v>
      </c>
      <c r="E626" s="1">
        <v>41</v>
      </c>
      <c r="F626" s="1">
        <v>5</v>
      </c>
      <c r="G626" s="1" t="s">
        <v>1966</v>
      </c>
      <c r="H626" s="1" t="s">
        <v>66</v>
      </c>
    </row>
    <row r="627" spans="1:8" x14ac:dyDescent="0.25">
      <c r="A627" s="1">
        <v>1116</v>
      </c>
      <c r="B627" s="1">
        <v>1</v>
      </c>
      <c r="C627" s="1">
        <v>1</v>
      </c>
      <c r="D627" s="1">
        <v>2</v>
      </c>
      <c r="E627" s="1">
        <v>281</v>
      </c>
      <c r="F627" s="1">
        <v>5</v>
      </c>
      <c r="G627" s="1" t="s">
        <v>1976</v>
      </c>
      <c r="H627" s="1" t="s">
        <v>95</v>
      </c>
    </row>
    <row r="628" spans="1:8" x14ac:dyDescent="0.25">
      <c r="A628" s="1">
        <v>34</v>
      </c>
      <c r="B628" s="1">
        <v>2</v>
      </c>
      <c r="C628" s="1">
        <v>2</v>
      </c>
      <c r="D628" s="1">
        <v>1</v>
      </c>
      <c r="E628" s="1">
        <v>152</v>
      </c>
      <c r="F628" s="1">
        <v>4</v>
      </c>
      <c r="G628" s="1" t="s">
        <v>202</v>
      </c>
      <c r="H628" s="1" t="s">
        <v>17</v>
      </c>
    </row>
    <row r="629" spans="1:8" x14ac:dyDescent="0.25">
      <c r="A629" s="1">
        <v>251</v>
      </c>
      <c r="B629" s="1">
        <v>2</v>
      </c>
      <c r="C629" s="1">
        <v>2</v>
      </c>
      <c r="D629" s="1">
        <v>2</v>
      </c>
      <c r="E629" s="1">
        <v>303</v>
      </c>
      <c r="F629" s="1">
        <v>4</v>
      </c>
      <c r="G629" s="1" t="s">
        <v>498</v>
      </c>
      <c r="H629" s="1" t="s">
        <v>103</v>
      </c>
    </row>
    <row r="630" spans="1:8" x14ac:dyDescent="0.25">
      <c r="A630" s="1">
        <v>252</v>
      </c>
      <c r="B630" s="1">
        <v>2</v>
      </c>
      <c r="C630" s="1">
        <v>2</v>
      </c>
      <c r="D630" s="1">
        <v>2</v>
      </c>
      <c r="E630" s="1">
        <v>308</v>
      </c>
      <c r="F630" s="1">
        <v>4</v>
      </c>
      <c r="G630" s="1" t="s">
        <v>499</v>
      </c>
      <c r="H630" s="1" t="s">
        <v>104</v>
      </c>
    </row>
    <row r="631" spans="1:8" x14ac:dyDescent="0.25">
      <c r="A631" s="1">
        <v>253</v>
      </c>
      <c r="B631" s="1">
        <v>2</v>
      </c>
      <c r="C631" s="1">
        <v>2</v>
      </c>
      <c r="D631" s="1">
        <v>2</v>
      </c>
      <c r="E631" s="1">
        <v>313</v>
      </c>
      <c r="F631" s="1">
        <v>4</v>
      </c>
      <c r="G631" s="1" t="s">
        <v>500</v>
      </c>
      <c r="H631" s="1" t="s">
        <v>105</v>
      </c>
    </row>
    <row r="632" spans="1:8" x14ac:dyDescent="0.25">
      <c r="A632" s="1">
        <v>444</v>
      </c>
      <c r="B632" s="1">
        <v>2</v>
      </c>
      <c r="C632" s="1">
        <v>2</v>
      </c>
      <c r="D632" s="1">
        <v>3</v>
      </c>
      <c r="E632" s="1">
        <v>2278</v>
      </c>
      <c r="F632" s="1">
        <v>4</v>
      </c>
      <c r="G632" s="1" t="s">
        <v>802</v>
      </c>
      <c r="H632" s="1" t="s">
        <v>803</v>
      </c>
    </row>
    <row r="633" spans="1:8" x14ac:dyDescent="0.25">
      <c r="A633" s="1">
        <v>455</v>
      </c>
      <c r="B633" s="1">
        <v>2</v>
      </c>
      <c r="C633" s="1">
        <v>2</v>
      </c>
      <c r="D633" s="1">
        <v>1</v>
      </c>
      <c r="E633" s="1">
        <v>2407</v>
      </c>
      <c r="F633" s="1">
        <v>4</v>
      </c>
      <c r="G633" s="1" t="s">
        <v>819</v>
      </c>
      <c r="H633" s="1" t="s">
        <v>820</v>
      </c>
    </row>
    <row r="634" spans="1:8" x14ac:dyDescent="0.25">
      <c r="A634" s="1">
        <v>458</v>
      </c>
      <c r="B634" s="1">
        <v>2</v>
      </c>
      <c r="C634" s="1">
        <v>2</v>
      </c>
      <c r="D634" s="1">
        <v>1</v>
      </c>
      <c r="E634" s="1">
        <v>2420</v>
      </c>
      <c r="F634" s="1">
        <v>4</v>
      </c>
      <c r="G634" s="1" t="s">
        <v>824</v>
      </c>
      <c r="H634" s="1" t="s">
        <v>820</v>
      </c>
    </row>
    <row r="635" spans="1:8" x14ac:dyDescent="0.25">
      <c r="A635" s="1">
        <v>816</v>
      </c>
      <c r="B635" s="1">
        <v>2</v>
      </c>
      <c r="C635" s="1">
        <v>2</v>
      </c>
      <c r="D635" s="1">
        <v>2</v>
      </c>
      <c r="E635" s="1">
        <v>57</v>
      </c>
      <c r="F635" s="1">
        <v>4</v>
      </c>
      <c r="G635" s="1" t="s">
        <v>1481</v>
      </c>
      <c r="H635" s="1" t="s">
        <v>1482</v>
      </c>
    </row>
    <row r="636" spans="1:8" x14ac:dyDescent="0.25">
      <c r="A636" s="1">
        <v>953</v>
      </c>
      <c r="B636" s="1">
        <v>2</v>
      </c>
      <c r="C636" s="1">
        <v>2</v>
      </c>
      <c r="D636" s="1">
        <v>3</v>
      </c>
      <c r="E636" s="1">
        <v>137</v>
      </c>
      <c r="F636" s="1">
        <v>4</v>
      </c>
      <c r="G636" s="1" t="s">
        <v>1724</v>
      </c>
      <c r="H636" s="1" t="s">
        <v>1725</v>
      </c>
    </row>
    <row r="637" spans="1:8" x14ac:dyDescent="0.25">
      <c r="A637" s="1">
        <v>13</v>
      </c>
      <c r="B637" s="1">
        <v>1</v>
      </c>
      <c r="C637" s="1">
        <v>1</v>
      </c>
      <c r="D637" s="1">
        <v>1</v>
      </c>
      <c r="E637" s="1">
        <v>65</v>
      </c>
      <c r="F637" s="1">
        <v>4</v>
      </c>
      <c r="G637" s="1" t="s">
        <v>175</v>
      </c>
      <c r="H637" s="1" t="s">
        <v>176</v>
      </c>
    </row>
    <row r="638" spans="1:8" x14ac:dyDescent="0.25">
      <c r="A638" s="1">
        <v>14</v>
      </c>
      <c r="B638" s="1">
        <v>1</v>
      </c>
      <c r="C638" s="1">
        <v>1</v>
      </c>
      <c r="D638" s="1">
        <v>1</v>
      </c>
      <c r="E638" s="1">
        <v>70</v>
      </c>
      <c r="F638" s="1">
        <v>4</v>
      </c>
      <c r="G638" s="1" t="s">
        <v>177</v>
      </c>
      <c r="H638" s="1" t="s">
        <v>178</v>
      </c>
    </row>
    <row r="639" spans="1:8" x14ac:dyDescent="0.25">
      <c r="A639" s="1">
        <v>15</v>
      </c>
      <c r="B639" s="1">
        <v>1</v>
      </c>
      <c r="C639" s="1">
        <v>1</v>
      </c>
      <c r="D639" s="1">
        <v>1</v>
      </c>
      <c r="E639" s="1">
        <v>75</v>
      </c>
      <c r="F639" s="1">
        <v>4</v>
      </c>
      <c r="G639" s="1" t="s">
        <v>179</v>
      </c>
      <c r="H639" s="1" t="s">
        <v>180</v>
      </c>
    </row>
    <row r="640" spans="1:8" x14ac:dyDescent="0.25">
      <c r="A640" s="1">
        <v>17</v>
      </c>
      <c r="B640" s="1">
        <v>1</v>
      </c>
      <c r="C640" s="1">
        <v>1</v>
      </c>
      <c r="D640" s="1">
        <v>1</v>
      </c>
      <c r="E640" s="1">
        <v>109</v>
      </c>
      <c r="F640" s="1">
        <v>4</v>
      </c>
      <c r="G640" s="1" t="s">
        <v>183</v>
      </c>
      <c r="H640" s="1" t="s">
        <v>184</v>
      </c>
    </row>
    <row r="641" spans="1:8" x14ac:dyDescent="0.25">
      <c r="A641" s="1">
        <v>22</v>
      </c>
      <c r="B641" s="1">
        <v>1</v>
      </c>
      <c r="C641" s="1">
        <v>1</v>
      </c>
      <c r="D641" s="1">
        <v>1</v>
      </c>
      <c r="E641" s="1">
        <v>36</v>
      </c>
      <c r="F641" s="1">
        <v>4</v>
      </c>
      <c r="G641" s="1" t="s">
        <v>190</v>
      </c>
      <c r="H641" s="1" t="s">
        <v>6</v>
      </c>
    </row>
    <row r="642" spans="1:8" x14ac:dyDescent="0.25">
      <c r="A642" s="1">
        <v>23</v>
      </c>
      <c r="B642" s="1">
        <v>1</v>
      </c>
      <c r="C642" s="1">
        <v>1</v>
      </c>
      <c r="D642" s="1">
        <v>1</v>
      </c>
      <c r="E642" s="1">
        <v>41</v>
      </c>
      <c r="F642" s="1">
        <v>4</v>
      </c>
      <c r="G642" s="1" t="s">
        <v>191</v>
      </c>
      <c r="H642" s="1" t="s">
        <v>7</v>
      </c>
    </row>
    <row r="643" spans="1:8" x14ac:dyDescent="0.25">
      <c r="A643" s="1">
        <v>29</v>
      </c>
      <c r="B643" s="1">
        <v>1</v>
      </c>
      <c r="C643" s="1">
        <v>1</v>
      </c>
      <c r="D643" s="1">
        <v>1</v>
      </c>
      <c r="E643" s="1">
        <v>104</v>
      </c>
      <c r="F643" s="1">
        <v>4</v>
      </c>
      <c r="G643" s="1" t="s">
        <v>197</v>
      </c>
      <c r="H643" s="1" t="s">
        <v>12</v>
      </c>
    </row>
    <row r="644" spans="1:8" x14ac:dyDescent="0.25">
      <c r="A644" s="1">
        <v>37</v>
      </c>
      <c r="B644" s="1">
        <v>1</v>
      </c>
      <c r="C644" s="1">
        <v>1</v>
      </c>
      <c r="D644" s="1">
        <v>1</v>
      </c>
      <c r="E644" s="1">
        <v>46</v>
      </c>
      <c r="F644" s="1">
        <v>4</v>
      </c>
      <c r="G644" s="1" t="s">
        <v>205</v>
      </c>
      <c r="H644" s="1" t="s">
        <v>206</v>
      </c>
    </row>
    <row r="645" spans="1:8" x14ac:dyDescent="0.25">
      <c r="A645" s="1">
        <v>45</v>
      </c>
      <c r="B645" s="1">
        <v>1</v>
      </c>
      <c r="C645" s="1">
        <v>1</v>
      </c>
      <c r="D645" s="1">
        <v>1</v>
      </c>
      <c r="E645" s="1">
        <v>49</v>
      </c>
      <c r="F645" s="1">
        <v>4</v>
      </c>
      <c r="G645" s="1" t="s">
        <v>220</v>
      </c>
      <c r="H645" s="1" t="s">
        <v>221</v>
      </c>
    </row>
    <row r="646" spans="1:8" x14ac:dyDescent="0.25">
      <c r="A646" s="1">
        <v>46</v>
      </c>
      <c r="B646" s="1">
        <v>1</v>
      </c>
      <c r="C646" s="1">
        <v>1</v>
      </c>
      <c r="D646" s="1">
        <v>1</v>
      </c>
      <c r="E646" s="1">
        <v>54</v>
      </c>
      <c r="F646" s="1">
        <v>4</v>
      </c>
      <c r="G646" s="1" t="s">
        <v>222</v>
      </c>
      <c r="H646" s="1" t="s">
        <v>223</v>
      </c>
    </row>
    <row r="647" spans="1:8" x14ac:dyDescent="0.25">
      <c r="A647" s="1">
        <v>47</v>
      </c>
      <c r="B647" s="1">
        <v>1</v>
      </c>
      <c r="C647" s="1">
        <v>1</v>
      </c>
      <c r="D647" s="1">
        <v>1</v>
      </c>
      <c r="E647" s="1">
        <v>59</v>
      </c>
      <c r="F647" s="1">
        <v>4</v>
      </c>
      <c r="G647" s="1" t="s">
        <v>224</v>
      </c>
      <c r="H647" s="1" t="s">
        <v>225</v>
      </c>
    </row>
    <row r="648" spans="1:8" x14ac:dyDescent="0.25">
      <c r="A648" s="1">
        <v>48</v>
      </c>
      <c r="B648" s="1">
        <v>1</v>
      </c>
      <c r="C648" s="1">
        <v>1</v>
      </c>
      <c r="D648" s="1">
        <v>1</v>
      </c>
      <c r="E648" s="1">
        <v>64</v>
      </c>
      <c r="F648" s="1">
        <v>4</v>
      </c>
      <c r="G648" s="1" t="s">
        <v>226</v>
      </c>
      <c r="H648" s="1" t="s">
        <v>227</v>
      </c>
    </row>
    <row r="649" spans="1:8" x14ac:dyDescent="0.25">
      <c r="A649" s="1">
        <v>49</v>
      </c>
      <c r="B649" s="1">
        <v>1</v>
      </c>
      <c r="C649" s="1">
        <v>1</v>
      </c>
      <c r="D649" s="1">
        <v>1</v>
      </c>
      <c r="E649" s="1">
        <v>69</v>
      </c>
      <c r="F649" s="1">
        <v>4</v>
      </c>
      <c r="G649" s="1" t="s">
        <v>228</v>
      </c>
      <c r="H649" s="1" t="s">
        <v>229</v>
      </c>
    </row>
    <row r="650" spans="1:8" x14ac:dyDescent="0.25">
      <c r="A650" s="1">
        <v>54</v>
      </c>
      <c r="B650" s="1">
        <v>1</v>
      </c>
      <c r="C650" s="1">
        <v>1</v>
      </c>
      <c r="D650" s="1">
        <v>1</v>
      </c>
      <c r="E650" s="1">
        <v>5</v>
      </c>
      <c r="F650" s="1">
        <v>4</v>
      </c>
      <c r="G650" s="1" t="s">
        <v>235</v>
      </c>
      <c r="H650" s="1" t="s">
        <v>18</v>
      </c>
    </row>
    <row r="651" spans="1:8" x14ac:dyDescent="0.25">
      <c r="A651" s="1">
        <v>58</v>
      </c>
      <c r="B651" s="1">
        <v>1</v>
      </c>
      <c r="C651" s="1">
        <v>1</v>
      </c>
      <c r="D651" s="1">
        <v>1</v>
      </c>
      <c r="E651" s="1">
        <v>45</v>
      </c>
      <c r="F651" s="1">
        <v>4</v>
      </c>
      <c r="G651" s="1" t="s">
        <v>239</v>
      </c>
      <c r="H651" s="1" t="s">
        <v>22</v>
      </c>
    </row>
    <row r="652" spans="1:8" x14ac:dyDescent="0.25">
      <c r="A652" s="1">
        <v>59</v>
      </c>
      <c r="B652" s="1">
        <v>1</v>
      </c>
      <c r="C652" s="1">
        <v>1</v>
      </c>
      <c r="D652" s="1">
        <v>1</v>
      </c>
      <c r="E652" s="1">
        <v>50</v>
      </c>
      <c r="F652" s="1">
        <v>4</v>
      </c>
      <c r="G652" s="1" t="s">
        <v>240</v>
      </c>
      <c r="H652" s="1" t="s">
        <v>23</v>
      </c>
    </row>
    <row r="653" spans="1:8" x14ac:dyDescent="0.25">
      <c r="A653" s="1">
        <v>64</v>
      </c>
      <c r="B653" s="1">
        <v>1</v>
      </c>
      <c r="C653" s="1">
        <v>1</v>
      </c>
      <c r="D653" s="1">
        <v>1</v>
      </c>
      <c r="E653" s="1">
        <v>38</v>
      </c>
      <c r="F653" s="1">
        <v>4</v>
      </c>
      <c r="G653" s="1" t="s">
        <v>245</v>
      </c>
      <c r="H653" s="1" t="s">
        <v>25</v>
      </c>
    </row>
    <row r="654" spans="1:8" x14ac:dyDescent="0.25">
      <c r="A654" s="1">
        <v>69</v>
      </c>
      <c r="B654" s="1">
        <v>1</v>
      </c>
      <c r="C654" s="1">
        <v>1</v>
      </c>
      <c r="D654" s="1">
        <v>1</v>
      </c>
      <c r="E654" s="1">
        <v>94</v>
      </c>
      <c r="F654" s="1">
        <v>4</v>
      </c>
      <c r="G654" s="1" t="s">
        <v>250</v>
      </c>
      <c r="H654" s="1" t="s">
        <v>29</v>
      </c>
    </row>
    <row r="655" spans="1:8" x14ac:dyDescent="0.25">
      <c r="A655" s="1">
        <v>94</v>
      </c>
      <c r="B655" s="1">
        <v>1</v>
      </c>
      <c r="C655" s="1">
        <v>1</v>
      </c>
      <c r="D655" s="1">
        <v>1</v>
      </c>
      <c r="E655" s="1">
        <v>13</v>
      </c>
      <c r="F655" s="1">
        <v>4</v>
      </c>
      <c r="G655" s="1" t="s">
        <v>280</v>
      </c>
      <c r="H655" s="1" t="s">
        <v>37</v>
      </c>
    </row>
    <row r="656" spans="1:8" x14ac:dyDescent="0.25">
      <c r="A656" s="1">
        <v>103</v>
      </c>
      <c r="B656" s="1">
        <v>1</v>
      </c>
      <c r="C656" s="1">
        <v>1</v>
      </c>
      <c r="D656" s="1">
        <v>0</v>
      </c>
      <c r="E656" s="1">
        <v>56</v>
      </c>
      <c r="F656" s="1">
        <v>4</v>
      </c>
      <c r="G656" s="1" t="s">
        <v>290</v>
      </c>
      <c r="H656" s="1" t="s">
        <v>291</v>
      </c>
    </row>
    <row r="657" spans="1:8" x14ac:dyDescent="0.25">
      <c r="A657" s="1">
        <v>104</v>
      </c>
      <c r="B657" s="1">
        <v>1</v>
      </c>
      <c r="C657" s="1">
        <v>1</v>
      </c>
      <c r="D657" s="1">
        <v>0</v>
      </c>
      <c r="E657" s="1">
        <v>61</v>
      </c>
      <c r="F657" s="1">
        <v>4</v>
      </c>
      <c r="G657" s="1" t="s">
        <v>292</v>
      </c>
      <c r="H657" s="1" t="s">
        <v>293</v>
      </c>
    </row>
    <row r="658" spans="1:8" x14ac:dyDescent="0.25">
      <c r="A658" s="1">
        <v>113</v>
      </c>
      <c r="B658" s="1">
        <v>1</v>
      </c>
      <c r="C658" s="1">
        <v>1</v>
      </c>
      <c r="D658" s="1">
        <v>0</v>
      </c>
      <c r="E658" s="1">
        <v>52</v>
      </c>
      <c r="F658" s="1">
        <v>4</v>
      </c>
      <c r="G658" s="1" t="s">
        <v>307</v>
      </c>
      <c r="H658" s="1" t="s">
        <v>308</v>
      </c>
    </row>
    <row r="659" spans="1:8" x14ac:dyDescent="0.25">
      <c r="A659" s="1">
        <v>114</v>
      </c>
      <c r="B659" s="1">
        <v>1</v>
      </c>
      <c r="C659" s="1">
        <v>1</v>
      </c>
      <c r="D659" s="1">
        <v>0</v>
      </c>
      <c r="E659" s="1">
        <v>57</v>
      </c>
      <c r="F659" s="1">
        <v>4</v>
      </c>
      <c r="G659" s="1" t="s">
        <v>309</v>
      </c>
      <c r="H659" s="1" t="s">
        <v>310</v>
      </c>
    </row>
    <row r="660" spans="1:8" x14ac:dyDescent="0.25">
      <c r="A660" s="1">
        <v>121</v>
      </c>
      <c r="B660" s="1">
        <v>1</v>
      </c>
      <c r="C660" s="1">
        <v>1</v>
      </c>
      <c r="D660" s="1">
        <v>1</v>
      </c>
      <c r="E660" s="1">
        <v>28</v>
      </c>
      <c r="F660" s="1">
        <v>4</v>
      </c>
      <c r="G660" s="1" t="s">
        <v>320</v>
      </c>
      <c r="H660" s="1" t="s">
        <v>41</v>
      </c>
    </row>
    <row r="661" spans="1:8" x14ac:dyDescent="0.25">
      <c r="A661" s="1">
        <v>125</v>
      </c>
      <c r="B661" s="1">
        <v>1</v>
      </c>
      <c r="C661" s="1">
        <v>1</v>
      </c>
      <c r="D661" s="1">
        <v>1</v>
      </c>
      <c r="E661" s="1">
        <v>62</v>
      </c>
      <c r="F661" s="1">
        <v>4</v>
      </c>
      <c r="G661" s="1" t="s">
        <v>324</v>
      </c>
      <c r="H661" s="1" t="s">
        <v>44</v>
      </c>
    </row>
    <row r="662" spans="1:8" x14ac:dyDescent="0.25">
      <c r="A662" s="1">
        <v>131</v>
      </c>
      <c r="B662" s="1">
        <v>1</v>
      </c>
      <c r="C662" s="1">
        <v>1</v>
      </c>
      <c r="D662" s="1">
        <v>1</v>
      </c>
      <c r="E662" s="1">
        <v>63</v>
      </c>
      <c r="F662" s="1">
        <v>4</v>
      </c>
      <c r="G662" s="1" t="s">
        <v>332</v>
      </c>
      <c r="H662" s="1" t="s">
        <v>333</v>
      </c>
    </row>
    <row r="663" spans="1:8" x14ac:dyDescent="0.25">
      <c r="A663" s="1">
        <v>132</v>
      </c>
      <c r="B663" s="1">
        <v>1</v>
      </c>
      <c r="C663" s="1">
        <v>1</v>
      </c>
      <c r="D663" s="1">
        <v>1</v>
      </c>
      <c r="E663" s="1">
        <v>68</v>
      </c>
      <c r="F663" s="1">
        <v>4</v>
      </c>
      <c r="G663" s="1" t="s">
        <v>334</v>
      </c>
      <c r="H663" s="1" t="s">
        <v>335</v>
      </c>
    </row>
    <row r="664" spans="1:8" x14ac:dyDescent="0.25">
      <c r="A664" s="1">
        <v>137</v>
      </c>
      <c r="B664" s="1">
        <v>1</v>
      </c>
      <c r="C664" s="1">
        <v>1</v>
      </c>
      <c r="D664" s="1">
        <v>0</v>
      </c>
      <c r="E664" s="1">
        <v>47</v>
      </c>
      <c r="F664" s="1">
        <v>4</v>
      </c>
      <c r="G664" s="1" t="s">
        <v>343</v>
      </c>
      <c r="H664" s="1" t="s">
        <v>344</v>
      </c>
    </row>
    <row r="665" spans="1:8" x14ac:dyDescent="0.25">
      <c r="A665" s="1">
        <v>138</v>
      </c>
      <c r="B665" s="1">
        <v>1</v>
      </c>
      <c r="C665" s="1">
        <v>1</v>
      </c>
      <c r="D665" s="1">
        <v>0</v>
      </c>
      <c r="E665" s="1">
        <v>52</v>
      </c>
      <c r="F665" s="1">
        <v>4</v>
      </c>
      <c r="G665" s="1" t="s">
        <v>345</v>
      </c>
      <c r="H665" s="1" t="s">
        <v>346</v>
      </c>
    </row>
    <row r="666" spans="1:8" x14ac:dyDescent="0.25">
      <c r="A666" s="1">
        <v>147</v>
      </c>
      <c r="B666" s="1">
        <v>1</v>
      </c>
      <c r="C666" s="1">
        <v>1</v>
      </c>
      <c r="D666" s="1">
        <v>1</v>
      </c>
      <c r="E666" s="1">
        <v>19</v>
      </c>
      <c r="F666" s="1">
        <v>4</v>
      </c>
      <c r="G666" s="1" t="s">
        <v>358</v>
      </c>
      <c r="H666" s="1" t="s">
        <v>47</v>
      </c>
    </row>
    <row r="667" spans="1:8" x14ac:dyDescent="0.25">
      <c r="A667" s="1">
        <v>148</v>
      </c>
      <c r="B667" s="1">
        <v>1</v>
      </c>
      <c r="C667" s="1">
        <v>1</v>
      </c>
      <c r="D667" s="1">
        <v>1</v>
      </c>
      <c r="E667" s="1">
        <v>24</v>
      </c>
      <c r="F667" s="1">
        <v>4</v>
      </c>
      <c r="G667" s="1" t="s">
        <v>359</v>
      </c>
      <c r="H667" s="1" t="s">
        <v>48</v>
      </c>
    </row>
    <row r="668" spans="1:8" x14ac:dyDescent="0.25">
      <c r="A668" s="1">
        <v>159</v>
      </c>
      <c r="B668" s="1">
        <v>1</v>
      </c>
      <c r="C668" s="1">
        <v>1</v>
      </c>
      <c r="D668" s="1">
        <v>1</v>
      </c>
      <c r="E668" s="1">
        <v>51</v>
      </c>
      <c r="F668" s="1">
        <v>4</v>
      </c>
      <c r="G668" s="1" t="s">
        <v>373</v>
      </c>
      <c r="H668" s="1" t="s">
        <v>372</v>
      </c>
    </row>
    <row r="669" spans="1:8" x14ac:dyDescent="0.25">
      <c r="A669" s="1">
        <v>167</v>
      </c>
      <c r="B669" s="1">
        <v>1</v>
      </c>
      <c r="C669" s="1">
        <v>1</v>
      </c>
      <c r="D669" s="1">
        <v>1</v>
      </c>
      <c r="E669" s="1">
        <v>172</v>
      </c>
      <c r="F669" s="1">
        <v>4</v>
      </c>
      <c r="G669" s="1" t="s">
        <v>388</v>
      </c>
      <c r="H669" s="1" t="s">
        <v>389</v>
      </c>
    </row>
    <row r="670" spans="1:8" x14ac:dyDescent="0.25">
      <c r="A670" s="1">
        <v>171</v>
      </c>
      <c r="B670" s="1">
        <v>1</v>
      </c>
      <c r="C670" s="1">
        <v>1</v>
      </c>
      <c r="D670" s="1">
        <v>1</v>
      </c>
      <c r="E670" s="1">
        <v>16</v>
      </c>
      <c r="F670" s="1">
        <v>4</v>
      </c>
      <c r="G670" s="1" t="s">
        <v>393</v>
      </c>
      <c r="H670" s="1" t="s">
        <v>55</v>
      </c>
    </row>
    <row r="671" spans="1:8" x14ac:dyDescent="0.25">
      <c r="A671" s="1">
        <v>179</v>
      </c>
      <c r="B671" s="1">
        <v>1</v>
      </c>
      <c r="C671" s="1">
        <v>1</v>
      </c>
      <c r="D671" s="1">
        <v>1</v>
      </c>
      <c r="E671" s="1">
        <v>140</v>
      </c>
      <c r="F671" s="1">
        <v>4</v>
      </c>
      <c r="G671" s="1" t="s">
        <v>401</v>
      </c>
      <c r="H671" s="1" t="s">
        <v>61</v>
      </c>
    </row>
    <row r="672" spans="1:8" x14ac:dyDescent="0.25">
      <c r="A672" s="1">
        <v>180</v>
      </c>
      <c r="B672" s="1">
        <v>1</v>
      </c>
      <c r="C672" s="1">
        <v>1</v>
      </c>
      <c r="D672" s="1">
        <v>1</v>
      </c>
      <c r="E672" s="1">
        <v>145</v>
      </c>
      <c r="F672" s="1">
        <v>4</v>
      </c>
      <c r="G672" s="1" t="s">
        <v>402</v>
      </c>
      <c r="H672" s="1" t="s">
        <v>62</v>
      </c>
    </row>
    <row r="673" spans="1:8" x14ac:dyDescent="0.25">
      <c r="A673" s="1">
        <v>183</v>
      </c>
      <c r="B673" s="1">
        <v>1</v>
      </c>
      <c r="C673" s="1">
        <v>1</v>
      </c>
      <c r="D673" s="1">
        <v>2</v>
      </c>
      <c r="E673" s="1">
        <v>46</v>
      </c>
      <c r="F673" s="1">
        <v>4</v>
      </c>
      <c r="G673" s="1" t="s">
        <v>405</v>
      </c>
      <c r="H673" s="1" t="s">
        <v>63</v>
      </c>
    </row>
    <row r="674" spans="1:8" x14ac:dyDescent="0.25">
      <c r="A674" s="1">
        <v>212</v>
      </c>
      <c r="B674" s="1">
        <v>1</v>
      </c>
      <c r="C674" s="1">
        <v>1</v>
      </c>
      <c r="D674" s="1">
        <v>1</v>
      </c>
      <c r="E674" s="1">
        <v>49</v>
      </c>
      <c r="F674" s="1">
        <v>4</v>
      </c>
      <c r="G674" s="1" t="s">
        <v>436</v>
      </c>
      <c r="H674" s="1" t="s">
        <v>84</v>
      </c>
    </row>
    <row r="675" spans="1:8" x14ac:dyDescent="0.25">
      <c r="A675" s="1">
        <v>213</v>
      </c>
      <c r="B675" s="1">
        <v>1</v>
      </c>
      <c r="C675" s="1">
        <v>1</v>
      </c>
      <c r="D675" s="1">
        <v>1</v>
      </c>
      <c r="E675" s="1">
        <v>54</v>
      </c>
      <c r="F675" s="1">
        <v>4</v>
      </c>
      <c r="G675" s="1" t="s">
        <v>437</v>
      </c>
      <c r="H675" s="1" t="s">
        <v>85</v>
      </c>
    </row>
    <row r="676" spans="1:8" x14ac:dyDescent="0.25">
      <c r="A676" s="1">
        <v>214</v>
      </c>
      <c r="B676" s="1">
        <v>1</v>
      </c>
      <c r="C676" s="1">
        <v>1</v>
      </c>
      <c r="D676" s="1">
        <v>1</v>
      </c>
      <c r="E676" s="1">
        <v>59</v>
      </c>
      <c r="F676" s="1">
        <v>4</v>
      </c>
      <c r="G676" s="1" t="s">
        <v>438</v>
      </c>
      <c r="H676" s="1" t="s">
        <v>86</v>
      </c>
    </row>
    <row r="677" spans="1:8" x14ac:dyDescent="0.25">
      <c r="A677" s="1">
        <v>219</v>
      </c>
      <c r="B677" s="1">
        <v>1</v>
      </c>
      <c r="C677" s="1">
        <v>1</v>
      </c>
      <c r="D677" s="1">
        <v>1</v>
      </c>
      <c r="E677" s="1">
        <v>11</v>
      </c>
      <c r="F677" s="1">
        <v>4</v>
      </c>
      <c r="G677" s="1" t="s">
        <v>445</v>
      </c>
      <c r="H677" s="1" t="s">
        <v>446</v>
      </c>
    </row>
    <row r="678" spans="1:8" x14ac:dyDescent="0.25">
      <c r="A678" s="1">
        <v>225</v>
      </c>
      <c r="B678" s="1">
        <v>1</v>
      </c>
      <c r="C678" s="1">
        <v>1</v>
      </c>
      <c r="D678" s="1">
        <v>1</v>
      </c>
      <c r="E678" s="1">
        <v>13</v>
      </c>
      <c r="F678" s="1">
        <v>4</v>
      </c>
      <c r="G678" s="1" t="s">
        <v>455</v>
      </c>
      <c r="H678" s="1" t="s">
        <v>456</v>
      </c>
    </row>
    <row r="679" spans="1:8" x14ac:dyDescent="0.25">
      <c r="A679" s="1">
        <v>232</v>
      </c>
      <c r="B679" s="1">
        <v>1</v>
      </c>
      <c r="C679" s="1">
        <v>1</v>
      </c>
      <c r="D679" s="1">
        <v>1</v>
      </c>
      <c r="E679" s="1">
        <v>36</v>
      </c>
      <c r="F679" s="1">
        <v>4</v>
      </c>
      <c r="G679" s="1" t="s">
        <v>467</v>
      </c>
      <c r="H679" s="1" t="s">
        <v>468</v>
      </c>
    </row>
    <row r="680" spans="1:8" x14ac:dyDescent="0.25">
      <c r="A680" s="1">
        <v>233</v>
      </c>
      <c r="B680" s="1">
        <v>1</v>
      </c>
      <c r="C680" s="1">
        <v>1</v>
      </c>
      <c r="D680" s="1">
        <v>1</v>
      </c>
      <c r="E680" s="1">
        <v>41</v>
      </c>
      <c r="F680" s="1">
        <v>4</v>
      </c>
      <c r="G680" s="1" t="s">
        <v>469</v>
      </c>
      <c r="H680" s="1" t="s">
        <v>470</v>
      </c>
    </row>
    <row r="681" spans="1:8" x14ac:dyDescent="0.25">
      <c r="A681" s="1">
        <v>234</v>
      </c>
      <c r="B681" s="1">
        <v>1</v>
      </c>
      <c r="C681" s="1">
        <v>1</v>
      </c>
      <c r="D681" s="1">
        <v>1</v>
      </c>
      <c r="E681" s="1">
        <v>46</v>
      </c>
      <c r="F681" s="1">
        <v>4</v>
      </c>
      <c r="G681" s="1" t="s">
        <v>471</v>
      </c>
      <c r="H681" s="1" t="s">
        <v>472</v>
      </c>
    </row>
    <row r="682" spans="1:8" x14ac:dyDescent="0.25">
      <c r="A682" s="1">
        <v>235</v>
      </c>
      <c r="B682" s="1">
        <v>1</v>
      </c>
      <c r="C682" s="1">
        <v>1</v>
      </c>
      <c r="D682" s="1">
        <v>1</v>
      </c>
      <c r="E682" s="1">
        <v>51</v>
      </c>
      <c r="F682" s="1">
        <v>4</v>
      </c>
      <c r="G682" s="1" t="s">
        <v>473</v>
      </c>
      <c r="H682" s="1" t="s">
        <v>474</v>
      </c>
    </row>
    <row r="683" spans="1:8" x14ac:dyDescent="0.25">
      <c r="A683" s="1">
        <v>237</v>
      </c>
      <c r="B683" s="1">
        <v>1</v>
      </c>
      <c r="C683" s="1">
        <v>1</v>
      </c>
      <c r="D683" s="1">
        <v>1</v>
      </c>
      <c r="E683" s="1">
        <v>64</v>
      </c>
      <c r="F683" s="1">
        <v>4</v>
      </c>
      <c r="G683" s="1" t="s">
        <v>477</v>
      </c>
      <c r="H683" s="1" t="s">
        <v>478</v>
      </c>
    </row>
    <row r="684" spans="1:8" x14ac:dyDescent="0.25">
      <c r="A684" s="1">
        <v>238</v>
      </c>
      <c r="B684" s="1">
        <v>1</v>
      </c>
      <c r="C684" s="1">
        <v>1</v>
      </c>
      <c r="D684" s="1">
        <v>1</v>
      </c>
      <c r="E684" s="1">
        <v>69</v>
      </c>
      <c r="F684" s="1">
        <v>4</v>
      </c>
      <c r="G684" s="1" t="s">
        <v>479</v>
      </c>
      <c r="H684" s="1" t="s">
        <v>480</v>
      </c>
    </row>
    <row r="685" spans="1:8" x14ac:dyDescent="0.25">
      <c r="A685" s="1">
        <v>239</v>
      </c>
      <c r="B685" s="1">
        <v>1</v>
      </c>
      <c r="C685" s="1">
        <v>1</v>
      </c>
      <c r="D685" s="1">
        <v>1</v>
      </c>
      <c r="E685" s="1">
        <v>74</v>
      </c>
      <c r="F685" s="1">
        <v>4</v>
      </c>
      <c r="G685" s="1" t="s">
        <v>481</v>
      </c>
      <c r="H685" s="1" t="s">
        <v>482</v>
      </c>
    </row>
    <row r="686" spans="1:8" x14ac:dyDescent="0.25">
      <c r="A686" s="1">
        <v>240</v>
      </c>
      <c r="B686" s="1">
        <v>1</v>
      </c>
      <c r="C686" s="1">
        <v>1</v>
      </c>
      <c r="D686" s="1">
        <v>1</v>
      </c>
      <c r="E686" s="1">
        <v>79</v>
      </c>
      <c r="F686" s="1">
        <v>4</v>
      </c>
      <c r="G686" s="1" t="s">
        <v>483</v>
      </c>
      <c r="H686" s="1" t="s">
        <v>484</v>
      </c>
    </row>
    <row r="687" spans="1:8" x14ac:dyDescent="0.25">
      <c r="A687" s="1">
        <v>241</v>
      </c>
      <c r="B687" s="1">
        <v>1</v>
      </c>
      <c r="C687" s="1">
        <v>1</v>
      </c>
      <c r="D687" s="1">
        <v>1</v>
      </c>
      <c r="E687" s="1">
        <v>84</v>
      </c>
      <c r="F687" s="1">
        <v>4</v>
      </c>
      <c r="G687" s="1" t="s">
        <v>485</v>
      </c>
      <c r="H687" s="1" t="s">
        <v>486</v>
      </c>
    </row>
    <row r="688" spans="1:8" x14ac:dyDescent="0.25">
      <c r="A688" s="1">
        <v>242</v>
      </c>
      <c r="B688" s="1">
        <v>1</v>
      </c>
      <c r="C688" s="1">
        <v>1</v>
      </c>
      <c r="D688" s="1">
        <v>1</v>
      </c>
      <c r="E688" s="1">
        <v>89</v>
      </c>
      <c r="F688" s="1">
        <v>4</v>
      </c>
      <c r="G688" s="1" t="s">
        <v>487</v>
      </c>
      <c r="H688" s="1" t="s">
        <v>488</v>
      </c>
    </row>
    <row r="689" spans="1:8" x14ac:dyDescent="0.25">
      <c r="A689" s="1">
        <v>246</v>
      </c>
      <c r="B689" s="1">
        <v>1</v>
      </c>
      <c r="C689" s="1">
        <v>1</v>
      </c>
      <c r="D689" s="1">
        <v>1</v>
      </c>
      <c r="E689" s="1">
        <v>136</v>
      </c>
      <c r="F689" s="1">
        <v>4</v>
      </c>
      <c r="G689" s="1" t="s">
        <v>493</v>
      </c>
      <c r="H689" s="1" t="s">
        <v>99</v>
      </c>
    </row>
    <row r="690" spans="1:8" x14ac:dyDescent="0.25">
      <c r="A690" s="1">
        <v>261</v>
      </c>
      <c r="B690" s="1">
        <v>1</v>
      </c>
      <c r="C690" s="1">
        <v>1</v>
      </c>
      <c r="D690" s="1">
        <v>1</v>
      </c>
      <c r="E690" s="1">
        <v>602</v>
      </c>
      <c r="F690" s="1">
        <v>4</v>
      </c>
      <c r="G690" s="1" t="s">
        <v>508</v>
      </c>
      <c r="H690" s="1" t="s">
        <v>113</v>
      </c>
    </row>
    <row r="691" spans="1:8" x14ac:dyDescent="0.25">
      <c r="A691" s="1">
        <v>280</v>
      </c>
      <c r="B691" s="1">
        <v>1</v>
      </c>
      <c r="C691" s="1">
        <v>1</v>
      </c>
      <c r="D691" s="1">
        <v>1</v>
      </c>
      <c r="E691" s="1">
        <v>896</v>
      </c>
      <c r="F691" s="1">
        <v>4</v>
      </c>
      <c r="G691" s="1" t="s">
        <v>528</v>
      </c>
      <c r="H691" s="1" t="s">
        <v>132</v>
      </c>
    </row>
    <row r="692" spans="1:8" x14ac:dyDescent="0.25">
      <c r="A692" s="1">
        <v>281</v>
      </c>
      <c r="B692" s="1">
        <v>1</v>
      </c>
      <c r="C692" s="1">
        <v>1</v>
      </c>
      <c r="D692" s="1">
        <v>1</v>
      </c>
      <c r="E692" s="1">
        <v>905</v>
      </c>
      <c r="F692" s="1">
        <v>4</v>
      </c>
      <c r="G692" s="1" t="s">
        <v>529</v>
      </c>
      <c r="H692" s="1" t="s">
        <v>133</v>
      </c>
    </row>
    <row r="693" spans="1:8" x14ac:dyDescent="0.25">
      <c r="A693" s="1">
        <v>291</v>
      </c>
      <c r="B693" s="1">
        <v>1</v>
      </c>
      <c r="C693" s="1">
        <v>1</v>
      </c>
      <c r="D693" s="1">
        <v>1</v>
      </c>
      <c r="E693" s="1">
        <v>1308</v>
      </c>
      <c r="F693" s="1">
        <v>4</v>
      </c>
      <c r="G693" s="1" t="s">
        <v>543</v>
      </c>
      <c r="H693" s="1" t="s">
        <v>544</v>
      </c>
    </row>
    <row r="694" spans="1:8" x14ac:dyDescent="0.25">
      <c r="A694" s="1">
        <v>293</v>
      </c>
      <c r="B694" s="1">
        <v>1</v>
      </c>
      <c r="C694" s="1">
        <v>1</v>
      </c>
      <c r="D694" s="1">
        <v>1</v>
      </c>
      <c r="E694" s="1">
        <v>1352</v>
      </c>
      <c r="F694" s="1">
        <v>4</v>
      </c>
      <c r="G694" s="1" t="s">
        <v>547</v>
      </c>
      <c r="H694" s="1" t="s">
        <v>135</v>
      </c>
    </row>
    <row r="695" spans="1:8" x14ac:dyDescent="0.25">
      <c r="A695" s="1">
        <v>297</v>
      </c>
      <c r="B695" s="1">
        <v>1</v>
      </c>
      <c r="C695" s="1">
        <v>1</v>
      </c>
      <c r="D695" s="1">
        <v>1</v>
      </c>
      <c r="E695" s="1">
        <v>1412</v>
      </c>
      <c r="F695" s="1">
        <v>4</v>
      </c>
      <c r="G695" s="1" t="s">
        <v>551</v>
      </c>
      <c r="H695" s="1" t="s">
        <v>144</v>
      </c>
    </row>
    <row r="696" spans="1:8" x14ac:dyDescent="0.25">
      <c r="A696" s="1">
        <v>298</v>
      </c>
      <c r="B696" s="1">
        <v>1</v>
      </c>
      <c r="C696" s="1">
        <v>1</v>
      </c>
      <c r="D696" s="1">
        <v>1</v>
      </c>
      <c r="E696" s="1">
        <v>1421</v>
      </c>
      <c r="F696" s="1">
        <v>4</v>
      </c>
      <c r="G696" s="1" t="s">
        <v>552</v>
      </c>
      <c r="H696" s="1" t="s">
        <v>145</v>
      </c>
    </row>
    <row r="697" spans="1:8" x14ac:dyDescent="0.25">
      <c r="A697" s="1">
        <v>299</v>
      </c>
      <c r="B697" s="1">
        <v>1</v>
      </c>
      <c r="C697" s="1">
        <v>1</v>
      </c>
      <c r="D697" s="1">
        <v>1</v>
      </c>
      <c r="E697" s="1">
        <v>1430</v>
      </c>
      <c r="F697" s="1">
        <v>4</v>
      </c>
      <c r="G697" s="1" t="s">
        <v>553</v>
      </c>
      <c r="H697" s="1" t="s">
        <v>146</v>
      </c>
    </row>
    <row r="698" spans="1:8" x14ac:dyDescent="0.25">
      <c r="A698" s="1">
        <v>306</v>
      </c>
      <c r="B698" s="1">
        <v>1</v>
      </c>
      <c r="C698" s="1">
        <v>1</v>
      </c>
      <c r="D698" s="1">
        <v>1</v>
      </c>
      <c r="E698" s="1">
        <v>1577</v>
      </c>
      <c r="F698" s="1">
        <v>4</v>
      </c>
      <c r="G698" s="1" t="s">
        <v>561</v>
      </c>
      <c r="H698" s="1" t="s">
        <v>562</v>
      </c>
    </row>
    <row r="699" spans="1:8" x14ac:dyDescent="0.25">
      <c r="A699" s="1">
        <v>307</v>
      </c>
      <c r="B699" s="1">
        <v>1</v>
      </c>
      <c r="C699" s="1">
        <v>1</v>
      </c>
      <c r="D699" s="1">
        <v>1</v>
      </c>
      <c r="E699" s="1">
        <v>1586</v>
      </c>
      <c r="F699" s="1">
        <v>4</v>
      </c>
      <c r="G699" s="1" t="s">
        <v>563</v>
      </c>
      <c r="H699" s="1" t="s">
        <v>564</v>
      </c>
    </row>
    <row r="700" spans="1:8" x14ac:dyDescent="0.25">
      <c r="A700" s="1">
        <v>309</v>
      </c>
      <c r="B700" s="1">
        <v>1</v>
      </c>
      <c r="C700" s="1">
        <v>1</v>
      </c>
      <c r="D700" s="1">
        <v>1</v>
      </c>
      <c r="E700" s="1">
        <v>1620</v>
      </c>
      <c r="F700" s="1">
        <v>4</v>
      </c>
      <c r="G700" s="1" t="s">
        <v>567</v>
      </c>
      <c r="H700" s="1" t="s">
        <v>568</v>
      </c>
    </row>
    <row r="701" spans="1:8" x14ac:dyDescent="0.25">
      <c r="A701" s="1">
        <v>317</v>
      </c>
      <c r="B701" s="1">
        <v>1</v>
      </c>
      <c r="C701" s="1">
        <v>1</v>
      </c>
      <c r="D701" s="1">
        <v>1</v>
      </c>
      <c r="E701" s="1">
        <v>15</v>
      </c>
      <c r="F701" s="1">
        <v>4</v>
      </c>
      <c r="G701" s="1" t="s">
        <v>579</v>
      </c>
      <c r="H701" s="1" t="s">
        <v>153</v>
      </c>
    </row>
    <row r="702" spans="1:8" x14ac:dyDescent="0.25">
      <c r="A702" s="1">
        <v>319</v>
      </c>
      <c r="B702" s="1">
        <v>1</v>
      </c>
      <c r="C702" s="1">
        <v>1</v>
      </c>
      <c r="D702" s="1">
        <v>1</v>
      </c>
      <c r="E702" s="1">
        <v>26</v>
      </c>
      <c r="F702" s="1">
        <v>4</v>
      </c>
      <c r="G702" s="1" t="s">
        <v>581</v>
      </c>
      <c r="H702" s="1" t="s">
        <v>155</v>
      </c>
    </row>
    <row r="703" spans="1:8" x14ac:dyDescent="0.25">
      <c r="A703" s="1">
        <v>322</v>
      </c>
      <c r="B703" s="1">
        <v>1</v>
      </c>
      <c r="C703" s="1">
        <v>1</v>
      </c>
      <c r="D703" s="1">
        <v>1</v>
      </c>
      <c r="E703" s="1">
        <v>62</v>
      </c>
      <c r="F703" s="1">
        <v>4</v>
      </c>
      <c r="G703" s="1" t="s">
        <v>584</v>
      </c>
      <c r="H703" s="1" t="s">
        <v>158</v>
      </c>
    </row>
    <row r="704" spans="1:8" x14ac:dyDescent="0.25">
      <c r="A704" s="1">
        <v>343</v>
      </c>
      <c r="B704" s="1">
        <v>1</v>
      </c>
      <c r="C704" s="1">
        <v>1</v>
      </c>
      <c r="D704" s="1">
        <v>10</v>
      </c>
      <c r="E704" s="1">
        <v>254</v>
      </c>
      <c r="F704" s="1">
        <v>4</v>
      </c>
      <c r="G704" s="1" t="s">
        <v>614</v>
      </c>
      <c r="H704" s="1" t="s">
        <v>615</v>
      </c>
    </row>
    <row r="705" spans="1:8" x14ac:dyDescent="0.25">
      <c r="A705" s="1">
        <v>344</v>
      </c>
      <c r="B705" s="1">
        <v>1</v>
      </c>
      <c r="C705" s="1">
        <v>1</v>
      </c>
      <c r="D705" s="1">
        <v>10</v>
      </c>
      <c r="E705" s="1">
        <v>259</v>
      </c>
      <c r="F705" s="1">
        <v>4</v>
      </c>
      <c r="G705" s="1" t="s">
        <v>616</v>
      </c>
      <c r="H705" s="1" t="s">
        <v>615</v>
      </c>
    </row>
    <row r="706" spans="1:8" x14ac:dyDescent="0.25">
      <c r="A706" s="1">
        <v>385</v>
      </c>
      <c r="B706" s="1">
        <v>1</v>
      </c>
      <c r="C706" s="1">
        <v>1</v>
      </c>
      <c r="D706" s="1">
        <v>10</v>
      </c>
      <c r="E706" s="1">
        <v>1215</v>
      </c>
      <c r="F706" s="1">
        <v>4</v>
      </c>
      <c r="G706" s="1" t="s">
        <v>690</v>
      </c>
      <c r="H706" s="1" t="s">
        <v>691</v>
      </c>
    </row>
    <row r="707" spans="1:8" x14ac:dyDescent="0.25">
      <c r="A707" s="1">
        <v>423</v>
      </c>
      <c r="B707" s="1">
        <v>1</v>
      </c>
      <c r="C707" s="1">
        <v>1</v>
      </c>
      <c r="D707" s="1">
        <v>1</v>
      </c>
      <c r="E707" s="1">
        <v>2047</v>
      </c>
      <c r="F707" s="1">
        <v>4</v>
      </c>
      <c r="G707" s="1" t="s">
        <v>761</v>
      </c>
      <c r="H707" s="1" t="s">
        <v>762</v>
      </c>
    </row>
    <row r="708" spans="1:8" x14ac:dyDescent="0.25">
      <c r="A708" s="1">
        <v>428</v>
      </c>
      <c r="B708" s="1">
        <v>1</v>
      </c>
      <c r="C708" s="1">
        <v>1</v>
      </c>
      <c r="D708" s="1">
        <v>1</v>
      </c>
      <c r="E708" s="1">
        <v>2097</v>
      </c>
      <c r="F708" s="1">
        <v>4</v>
      </c>
      <c r="G708" s="1" t="s">
        <v>771</v>
      </c>
      <c r="H708" s="1" t="s">
        <v>772</v>
      </c>
    </row>
    <row r="709" spans="1:8" x14ac:dyDescent="0.25">
      <c r="A709" s="1">
        <v>440</v>
      </c>
      <c r="B709" s="1">
        <v>1</v>
      </c>
      <c r="C709" s="1">
        <v>1</v>
      </c>
      <c r="D709" s="1">
        <v>2</v>
      </c>
      <c r="E709" s="1">
        <v>2248</v>
      </c>
      <c r="F709" s="1">
        <v>4</v>
      </c>
      <c r="G709" s="1" t="s">
        <v>794</v>
      </c>
      <c r="H709" s="1" t="s">
        <v>795</v>
      </c>
    </row>
    <row r="710" spans="1:8" x14ac:dyDescent="0.25">
      <c r="A710" s="1">
        <v>453</v>
      </c>
      <c r="B710" s="1">
        <v>1</v>
      </c>
      <c r="C710" s="1">
        <v>1</v>
      </c>
      <c r="D710" s="1">
        <v>2</v>
      </c>
      <c r="E710" s="1">
        <v>2332</v>
      </c>
      <c r="F710" s="1">
        <v>4</v>
      </c>
      <c r="G710" s="1" t="s">
        <v>815</v>
      </c>
      <c r="H710" s="1" t="s">
        <v>816</v>
      </c>
    </row>
    <row r="711" spans="1:8" x14ac:dyDescent="0.25">
      <c r="A711" s="1">
        <v>514</v>
      </c>
      <c r="B711" s="1">
        <v>1</v>
      </c>
      <c r="C711" s="1">
        <v>1</v>
      </c>
      <c r="D711" s="1">
        <v>2</v>
      </c>
      <c r="E711" s="1">
        <v>107</v>
      </c>
      <c r="F711" s="1">
        <v>4</v>
      </c>
      <c r="G711" s="1" t="s">
        <v>923</v>
      </c>
      <c r="H711" s="1" t="s">
        <v>922</v>
      </c>
    </row>
    <row r="712" spans="1:8" x14ac:dyDescent="0.25">
      <c r="A712" s="1">
        <v>516</v>
      </c>
      <c r="B712" s="1">
        <v>1</v>
      </c>
      <c r="C712" s="1">
        <v>1</v>
      </c>
      <c r="D712" s="1">
        <v>2</v>
      </c>
      <c r="E712" s="1">
        <v>118</v>
      </c>
      <c r="F712" s="1">
        <v>4</v>
      </c>
      <c r="G712" s="1" t="s">
        <v>926</v>
      </c>
      <c r="H712" s="1" t="s">
        <v>927</v>
      </c>
    </row>
    <row r="713" spans="1:8" x14ac:dyDescent="0.25">
      <c r="A713" s="1">
        <v>518</v>
      </c>
      <c r="B713" s="1">
        <v>1</v>
      </c>
      <c r="C713" s="1">
        <v>1</v>
      </c>
      <c r="D713" s="1">
        <v>2</v>
      </c>
      <c r="E713" s="1">
        <v>131</v>
      </c>
      <c r="F713" s="1">
        <v>4</v>
      </c>
      <c r="G713" s="1" t="s">
        <v>930</v>
      </c>
      <c r="H713" s="1" t="s">
        <v>931</v>
      </c>
    </row>
    <row r="714" spans="1:8" x14ac:dyDescent="0.25">
      <c r="A714" s="1">
        <v>539</v>
      </c>
      <c r="B714" s="1">
        <v>1</v>
      </c>
      <c r="C714" s="1">
        <v>1</v>
      </c>
      <c r="D714" s="1">
        <v>2</v>
      </c>
      <c r="E714" s="1">
        <v>376</v>
      </c>
      <c r="F714" s="1">
        <v>4</v>
      </c>
      <c r="G714" s="1" t="s">
        <v>972</v>
      </c>
      <c r="H714" s="1" t="s">
        <v>973</v>
      </c>
    </row>
    <row r="715" spans="1:8" x14ac:dyDescent="0.25">
      <c r="A715" s="1">
        <v>540</v>
      </c>
      <c r="B715" s="1">
        <v>1</v>
      </c>
      <c r="C715" s="1">
        <v>1</v>
      </c>
      <c r="D715" s="1">
        <v>2</v>
      </c>
      <c r="E715" s="1">
        <v>381</v>
      </c>
      <c r="F715" s="1">
        <v>4</v>
      </c>
      <c r="G715" s="1" t="s">
        <v>974</v>
      </c>
      <c r="H715" s="1" t="s">
        <v>975</v>
      </c>
    </row>
    <row r="716" spans="1:8" x14ac:dyDescent="0.25">
      <c r="A716" s="1">
        <v>541</v>
      </c>
      <c r="B716" s="1">
        <v>1</v>
      </c>
      <c r="C716" s="1">
        <v>1</v>
      </c>
      <c r="D716" s="1">
        <v>2</v>
      </c>
      <c r="E716" s="1">
        <v>388</v>
      </c>
      <c r="F716" s="1">
        <v>4</v>
      </c>
      <c r="G716" s="1" t="s">
        <v>976</v>
      </c>
      <c r="H716" s="1" t="s">
        <v>977</v>
      </c>
    </row>
    <row r="717" spans="1:8" x14ac:dyDescent="0.25">
      <c r="A717" s="1">
        <v>542</v>
      </c>
      <c r="B717" s="1">
        <v>1</v>
      </c>
      <c r="C717" s="1">
        <v>1</v>
      </c>
      <c r="D717" s="1">
        <v>2</v>
      </c>
      <c r="E717" s="1">
        <v>393</v>
      </c>
      <c r="F717" s="1">
        <v>4</v>
      </c>
      <c r="G717" s="1" t="s">
        <v>978</v>
      </c>
      <c r="H717" s="1" t="s">
        <v>979</v>
      </c>
    </row>
    <row r="718" spans="1:8" x14ac:dyDescent="0.25">
      <c r="A718" s="1">
        <v>546</v>
      </c>
      <c r="B718" s="1">
        <v>1</v>
      </c>
      <c r="C718" s="1">
        <v>1</v>
      </c>
      <c r="D718" s="1">
        <v>1</v>
      </c>
      <c r="E718" s="1">
        <v>418</v>
      </c>
      <c r="F718" s="1">
        <v>4</v>
      </c>
      <c r="G718" s="1" t="s">
        <v>986</v>
      </c>
      <c r="H718" s="1" t="s">
        <v>987</v>
      </c>
    </row>
    <row r="719" spans="1:8" x14ac:dyDescent="0.25">
      <c r="A719" s="1">
        <v>574</v>
      </c>
      <c r="B719" s="1">
        <v>1</v>
      </c>
      <c r="C719" s="1">
        <v>1</v>
      </c>
      <c r="D719" s="1">
        <v>1</v>
      </c>
      <c r="E719" s="1">
        <v>93</v>
      </c>
      <c r="F719" s="1">
        <v>4</v>
      </c>
      <c r="G719" s="1" t="s">
        <v>1038</v>
      </c>
      <c r="H719" s="1" t="s">
        <v>1039</v>
      </c>
    </row>
    <row r="720" spans="1:8" x14ac:dyDescent="0.25">
      <c r="A720" s="1">
        <v>591</v>
      </c>
      <c r="B720" s="1">
        <v>1</v>
      </c>
      <c r="C720" s="1">
        <v>1</v>
      </c>
      <c r="D720" s="1">
        <v>0</v>
      </c>
      <c r="E720" s="1">
        <v>127</v>
      </c>
      <c r="F720" s="1">
        <v>4</v>
      </c>
      <c r="G720" s="1" t="s">
        <v>1069</v>
      </c>
      <c r="H720" s="1" t="s">
        <v>1070</v>
      </c>
    </row>
    <row r="721" spans="1:8" x14ac:dyDescent="0.25">
      <c r="A721" s="1">
        <v>605</v>
      </c>
      <c r="B721" s="1">
        <v>1</v>
      </c>
      <c r="C721" s="1">
        <v>1</v>
      </c>
      <c r="D721" s="1">
        <v>1</v>
      </c>
      <c r="E721" s="1">
        <v>163</v>
      </c>
      <c r="F721" s="1">
        <v>4</v>
      </c>
      <c r="G721" s="1" t="s">
        <v>1094</v>
      </c>
      <c r="H721" s="1" t="s">
        <v>1095</v>
      </c>
    </row>
    <row r="722" spans="1:8" x14ac:dyDescent="0.25">
      <c r="A722" s="1">
        <v>607</v>
      </c>
      <c r="B722" s="1">
        <v>1</v>
      </c>
      <c r="C722" s="1">
        <v>1</v>
      </c>
      <c r="D722" s="1">
        <v>1</v>
      </c>
      <c r="E722" s="1">
        <v>184</v>
      </c>
      <c r="F722" s="1">
        <v>4</v>
      </c>
      <c r="G722" s="1" t="s">
        <v>1098</v>
      </c>
      <c r="H722" s="1" t="s">
        <v>1099</v>
      </c>
    </row>
    <row r="723" spans="1:8" x14ac:dyDescent="0.25">
      <c r="A723" s="1">
        <v>608</v>
      </c>
      <c r="B723" s="1">
        <v>1</v>
      </c>
      <c r="C723" s="1">
        <v>1</v>
      </c>
      <c r="D723" s="1">
        <v>1</v>
      </c>
      <c r="E723" s="1">
        <v>193</v>
      </c>
      <c r="F723" s="1">
        <v>4</v>
      </c>
      <c r="G723" s="1" t="s">
        <v>1100</v>
      </c>
      <c r="H723" s="1" t="s">
        <v>1099</v>
      </c>
    </row>
    <row r="724" spans="1:8" x14ac:dyDescent="0.25">
      <c r="A724" s="1">
        <v>609</v>
      </c>
      <c r="B724" s="1">
        <v>1</v>
      </c>
      <c r="C724" s="1">
        <v>1</v>
      </c>
      <c r="D724" s="1">
        <v>1</v>
      </c>
      <c r="E724" s="1">
        <v>202</v>
      </c>
      <c r="F724" s="1">
        <v>4</v>
      </c>
      <c r="G724" s="1" t="s">
        <v>1101</v>
      </c>
      <c r="H724" s="1" t="s">
        <v>1102</v>
      </c>
    </row>
    <row r="725" spans="1:8" x14ac:dyDescent="0.25">
      <c r="A725" s="1">
        <v>610</v>
      </c>
      <c r="B725" s="1">
        <v>1</v>
      </c>
      <c r="C725" s="1">
        <v>1</v>
      </c>
      <c r="D725" s="1">
        <v>1</v>
      </c>
      <c r="E725" s="1">
        <v>211</v>
      </c>
      <c r="F725" s="1">
        <v>4</v>
      </c>
      <c r="G725" s="1" t="s">
        <v>1103</v>
      </c>
      <c r="H725" s="1" t="s">
        <v>1102</v>
      </c>
    </row>
    <row r="726" spans="1:8" x14ac:dyDescent="0.25">
      <c r="A726" s="1">
        <v>619</v>
      </c>
      <c r="B726" s="1">
        <v>1</v>
      </c>
      <c r="C726" s="1">
        <v>1</v>
      </c>
      <c r="D726" s="1">
        <v>0</v>
      </c>
      <c r="E726" s="1">
        <v>109</v>
      </c>
      <c r="F726" s="1">
        <v>4</v>
      </c>
      <c r="G726" s="1" t="s">
        <v>1115</v>
      </c>
      <c r="H726" s="1" t="s">
        <v>1116</v>
      </c>
    </row>
    <row r="727" spans="1:8" x14ac:dyDescent="0.25">
      <c r="A727" s="1">
        <v>620</v>
      </c>
      <c r="B727" s="1">
        <v>1</v>
      </c>
      <c r="C727" s="1">
        <v>1</v>
      </c>
      <c r="D727" s="1">
        <v>0</v>
      </c>
      <c r="E727" s="1">
        <v>117</v>
      </c>
      <c r="F727" s="1">
        <v>4</v>
      </c>
      <c r="G727" s="1" t="s">
        <v>1117</v>
      </c>
      <c r="H727" s="1" t="s">
        <v>1118</v>
      </c>
    </row>
    <row r="728" spans="1:8" x14ac:dyDescent="0.25">
      <c r="A728" s="1">
        <v>621</v>
      </c>
      <c r="B728" s="1">
        <v>1</v>
      </c>
      <c r="C728" s="1">
        <v>1</v>
      </c>
      <c r="D728" s="1">
        <v>1</v>
      </c>
      <c r="E728" s="1">
        <v>125</v>
      </c>
      <c r="F728" s="1">
        <v>4</v>
      </c>
      <c r="G728" s="1" t="s">
        <v>1119</v>
      </c>
      <c r="H728" s="1" t="s">
        <v>1120</v>
      </c>
    </row>
    <row r="729" spans="1:8" x14ac:dyDescent="0.25">
      <c r="A729" s="1">
        <v>624</v>
      </c>
      <c r="B729" s="1">
        <v>1</v>
      </c>
      <c r="C729" s="1">
        <v>1</v>
      </c>
      <c r="D729" s="1">
        <v>1</v>
      </c>
      <c r="E729" s="1">
        <v>267</v>
      </c>
      <c r="F729" s="1">
        <v>4</v>
      </c>
      <c r="G729" s="1" t="s">
        <v>1125</v>
      </c>
      <c r="H729" s="1" t="s">
        <v>1126</v>
      </c>
    </row>
    <row r="730" spans="1:8" x14ac:dyDescent="0.25">
      <c r="A730" s="1">
        <v>641</v>
      </c>
      <c r="B730" s="1">
        <v>1</v>
      </c>
      <c r="C730" s="1">
        <v>1</v>
      </c>
      <c r="D730" s="1">
        <v>1</v>
      </c>
      <c r="E730" s="1">
        <v>49</v>
      </c>
      <c r="F730" s="1">
        <v>4</v>
      </c>
      <c r="G730" s="1" t="s">
        <v>1156</v>
      </c>
      <c r="H730" s="1" t="s">
        <v>1157</v>
      </c>
    </row>
    <row r="731" spans="1:8" x14ac:dyDescent="0.25">
      <c r="A731" s="1">
        <v>642</v>
      </c>
      <c r="B731" s="1">
        <v>1</v>
      </c>
      <c r="C731" s="1">
        <v>1</v>
      </c>
      <c r="D731" s="1">
        <v>1</v>
      </c>
      <c r="E731" s="1">
        <v>55</v>
      </c>
      <c r="F731" s="1">
        <v>4</v>
      </c>
      <c r="G731" s="1" t="s">
        <v>1158</v>
      </c>
      <c r="H731" s="1" t="s">
        <v>1159</v>
      </c>
    </row>
    <row r="732" spans="1:8" x14ac:dyDescent="0.25">
      <c r="A732" s="1">
        <v>643</v>
      </c>
      <c r="B732" s="1">
        <v>1</v>
      </c>
      <c r="C732" s="1">
        <v>1</v>
      </c>
      <c r="D732" s="1">
        <v>1</v>
      </c>
      <c r="E732" s="1">
        <v>62</v>
      </c>
      <c r="F732" s="1">
        <v>4</v>
      </c>
      <c r="G732" s="1" t="s">
        <v>1160</v>
      </c>
      <c r="H732" s="1" t="s">
        <v>1161</v>
      </c>
    </row>
    <row r="733" spans="1:8" x14ac:dyDescent="0.25">
      <c r="A733" s="1">
        <v>644</v>
      </c>
      <c r="B733" s="1">
        <v>1</v>
      </c>
      <c r="C733" s="1">
        <v>1</v>
      </c>
      <c r="D733" s="1">
        <v>1</v>
      </c>
      <c r="E733" s="1">
        <v>69</v>
      </c>
      <c r="F733" s="1">
        <v>4</v>
      </c>
      <c r="G733" s="1" t="s">
        <v>1162</v>
      </c>
      <c r="H733" s="1" t="s">
        <v>1163</v>
      </c>
    </row>
    <row r="734" spans="1:8" x14ac:dyDescent="0.25">
      <c r="A734" s="1">
        <v>645</v>
      </c>
      <c r="B734" s="1">
        <v>1</v>
      </c>
      <c r="C734" s="1">
        <v>1</v>
      </c>
      <c r="D734" s="1">
        <v>1</v>
      </c>
      <c r="E734" s="1">
        <v>76</v>
      </c>
      <c r="F734" s="1">
        <v>4</v>
      </c>
      <c r="G734" s="1" t="s">
        <v>1164</v>
      </c>
      <c r="H734" s="1" t="s">
        <v>1165</v>
      </c>
    </row>
    <row r="735" spans="1:8" x14ac:dyDescent="0.25">
      <c r="A735" s="1">
        <v>646</v>
      </c>
      <c r="B735" s="1">
        <v>1</v>
      </c>
      <c r="C735" s="1">
        <v>1</v>
      </c>
      <c r="D735" s="1">
        <v>1</v>
      </c>
      <c r="E735" s="1">
        <v>81</v>
      </c>
      <c r="F735" s="1">
        <v>4</v>
      </c>
      <c r="G735" s="1" t="s">
        <v>1166</v>
      </c>
      <c r="H735" s="1" t="s">
        <v>1167</v>
      </c>
    </row>
    <row r="736" spans="1:8" x14ac:dyDescent="0.25">
      <c r="A736" s="1">
        <v>647</v>
      </c>
      <c r="B736" s="1">
        <v>1</v>
      </c>
      <c r="C736" s="1">
        <v>1</v>
      </c>
      <c r="D736" s="1">
        <v>1</v>
      </c>
      <c r="E736" s="1">
        <v>86</v>
      </c>
      <c r="F736" s="1">
        <v>4</v>
      </c>
      <c r="G736" s="1" t="s">
        <v>1168</v>
      </c>
      <c r="H736" s="1" t="s">
        <v>1169</v>
      </c>
    </row>
    <row r="737" spans="1:8" x14ac:dyDescent="0.25">
      <c r="A737" s="1">
        <v>648</v>
      </c>
      <c r="B737" s="1">
        <v>1</v>
      </c>
      <c r="C737" s="1">
        <v>1</v>
      </c>
      <c r="D737" s="1">
        <v>1</v>
      </c>
      <c r="E737" s="1">
        <v>91</v>
      </c>
      <c r="F737" s="1">
        <v>4</v>
      </c>
      <c r="G737" s="1" t="s">
        <v>1170</v>
      </c>
      <c r="H737" s="1" t="s">
        <v>1171</v>
      </c>
    </row>
    <row r="738" spans="1:8" x14ac:dyDescent="0.25">
      <c r="A738" s="1">
        <v>649</v>
      </c>
      <c r="B738" s="1">
        <v>1</v>
      </c>
      <c r="C738" s="1">
        <v>1</v>
      </c>
      <c r="D738" s="1">
        <v>1</v>
      </c>
      <c r="E738" s="1">
        <v>98</v>
      </c>
      <c r="F738" s="1">
        <v>4</v>
      </c>
      <c r="G738" s="1" t="s">
        <v>1172</v>
      </c>
      <c r="H738" s="1" t="s">
        <v>1173</v>
      </c>
    </row>
    <row r="739" spans="1:8" x14ac:dyDescent="0.25">
      <c r="A739" s="1">
        <v>650</v>
      </c>
      <c r="B739" s="1">
        <v>1</v>
      </c>
      <c r="C739" s="1">
        <v>1</v>
      </c>
      <c r="D739" s="1">
        <v>1</v>
      </c>
      <c r="E739" s="1">
        <v>105</v>
      </c>
      <c r="F739" s="1">
        <v>4</v>
      </c>
      <c r="G739" s="1" t="s">
        <v>1174</v>
      </c>
      <c r="H739" s="1" t="s">
        <v>1175</v>
      </c>
    </row>
    <row r="740" spans="1:8" x14ac:dyDescent="0.25">
      <c r="A740" s="1">
        <v>651</v>
      </c>
      <c r="B740" s="1">
        <v>1</v>
      </c>
      <c r="C740" s="1">
        <v>1</v>
      </c>
      <c r="D740" s="1">
        <v>1</v>
      </c>
      <c r="E740" s="1">
        <v>110</v>
      </c>
      <c r="F740" s="1">
        <v>4</v>
      </c>
      <c r="G740" s="1" t="s">
        <v>1176</v>
      </c>
      <c r="H740" s="1" t="s">
        <v>1175</v>
      </c>
    </row>
    <row r="741" spans="1:8" x14ac:dyDescent="0.25">
      <c r="A741" s="1">
        <v>652</v>
      </c>
      <c r="B741" s="1">
        <v>1</v>
      </c>
      <c r="C741" s="1">
        <v>1</v>
      </c>
      <c r="D741" s="1">
        <v>1</v>
      </c>
      <c r="E741" s="1">
        <v>117</v>
      </c>
      <c r="F741" s="1">
        <v>4</v>
      </c>
      <c r="G741" s="1" t="s">
        <v>1177</v>
      </c>
      <c r="H741" s="1" t="s">
        <v>1178</v>
      </c>
    </row>
    <row r="742" spans="1:8" x14ac:dyDescent="0.25">
      <c r="A742" s="1">
        <v>653</v>
      </c>
      <c r="B742" s="1">
        <v>1</v>
      </c>
      <c r="C742" s="1">
        <v>1</v>
      </c>
      <c r="D742" s="1">
        <v>1</v>
      </c>
      <c r="E742" s="1">
        <v>122</v>
      </c>
      <c r="F742" s="1">
        <v>4</v>
      </c>
      <c r="G742" s="1" t="s">
        <v>1179</v>
      </c>
      <c r="H742" s="1" t="s">
        <v>1180</v>
      </c>
    </row>
    <row r="743" spans="1:8" x14ac:dyDescent="0.25">
      <c r="A743" s="1">
        <v>654</v>
      </c>
      <c r="B743" s="1">
        <v>1</v>
      </c>
      <c r="C743" s="1">
        <v>1</v>
      </c>
      <c r="D743" s="1">
        <v>1</v>
      </c>
      <c r="E743" s="1">
        <v>127</v>
      </c>
      <c r="F743" s="1">
        <v>4</v>
      </c>
      <c r="G743" s="1" t="s">
        <v>1181</v>
      </c>
      <c r="H743" s="1" t="s">
        <v>1182</v>
      </c>
    </row>
    <row r="744" spans="1:8" x14ac:dyDescent="0.25">
      <c r="A744" s="1">
        <v>658</v>
      </c>
      <c r="B744" s="1">
        <v>1</v>
      </c>
      <c r="C744" s="1">
        <v>1</v>
      </c>
      <c r="D744" s="1">
        <v>1</v>
      </c>
      <c r="E744" s="1">
        <v>155</v>
      </c>
      <c r="F744" s="1">
        <v>4</v>
      </c>
      <c r="G744" s="1" t="s">
        <v>1189</v>
      </c>
      <c r="H744" s="1" t="s">
        <v>1190</v>
      </c>
    </row>
    <row r="745" spans="1:8" x14ac:dyDescent="0.25">
      <c r="A745" s="1">
        <v>659</v>
      </c>
      <c r="B745" s="1">
        <v>1</v>
      </c>
      <c r="C745" s="1">
        <v>1</v>
      </c>
      <c r="D745" s="1">
        <v>1</v>
      </c>
      <c r="E745" s="1">
        <v>160</v>
      </c>
      <c r="F745" s="1">
        <v>4</v>
      </c>
      <c r="G745" s="1" t="s">
        <v>1191</v>
      </c>
      <c r="H745" s="1" t="s">
        <v>1192</v>
      </c>
    </row>
    <row r="746" spans="1:8" x14ac:dyDescent="0.25">
      <c r="A746" s="1">
        <v>660</v>
      </c>
      <c r="B746" s="1">
        <v>1</v>
      </c>
      <c r="C746" s="1">
        <v>1</v>
      </c>
      <c r="D746" s="1">
        <v>1</v>
      </c>
      <c r="E746" s="1">
        <v>165</v>
      </c>
      <c r="F746" s="1">
        <v>4</v>
      </c>
      <c r="G746" s="1" t="s">
        <v>1193</v>
      </c>
      <c r="H746" s="1" t="s">
        <v>1194</v>
      </c>
    </row>
    <row r="747" spans="1:8" x14ac:dyDescent="0.25">
      <c r="A747" s="1">
        <v>661</v>
      </c>
      <c r="B747" s="1">
        <v>1</v>
      </c>
      <c r="C747" s="1">
        <v>1</v>
      </c>
      <c r="D747" s="1">
        <v>1</v>
      </c>
      <c r="E747" s="1">
        <v>170</v>
      </c>
      <c r="F747" s="1">
        <v>4</v>
      </c>
      <c r="G747" s="1" t="s">
        <v>1195</v>
      </c>
      <c r="H747" s="1" t="s">
        <v>1196</v>
      </c>
    </row>
    <row r="748" spans="1:8" x14ac:dyDescent="0.25">
      <c r="A748" s="1">
        <v>663</v>
      </c>
      <c r="B748" s="1">
        <v>1</v>
      </c>
      <c r="C748" s="1">
        <v>1</v>
      </c>
      <c r="D748" s="1">
        <v>1</v>
      </c>
      <c r="E748" s="1">
        <v>81</v>
      </c>
      <c r="F748" s="1">
        <v>4</v>
      </c>
      <c r="G748" s="1" t="s">
        <v>1198</v>
      </c>
      <c r="H748" s="1" t="s">
        <v>1199</v>
      </c>
    </row>
    <row r="749" spans="1:8" x14ac:dyDescent="0.25">
      <c r="A749" s="1">
        <v>664</v>
      </c>
      <c r="B749" s="1">
        <v>1</v>
      </c>
      <c r="C749" s="1">
        <v>1</v>
      </c>
      <c r="D749" s="1">
        <v>1</v>
      </c>
      <c r="E749" s="1">
        <v>89</v>
      </c>
      <c r="F749" s="1">
        <v>4</v>
      </c>
      <c r="G749" s="1" t="s">
        <v>1200</v>
      </c>
      <c r="H749" s="1" t="s">
        <v>1199</v>
      </c>
    </row>
    <row r="750" spans="1:8" x14ac:dyDescent="0.25">
      <c r="A750" s="1">
        <v>666</v>
      </c>
      <c r="B750" s="1">
        <v>1</v>
      </c>
      <c r="C750" s="1">
        <v>1</v>
      </c>
      <c r="D750" s="1">
        <v>1</v>
      </c>
      <c r="E750" s="1">
        <v>131</v>
      </c>
      <c r="F750" s="1">
        <v>4</v>
      </c>
      <c r="G750" s="1" t="s">
        <v>1203</v>
      </c>
      <c r="H750" s="1" t="s">
        <v>1204</v>
      </c>
    </row>
    <row r="751" spans="1:8" x14ac:dyDescent="0.25">
      <c r="A751" s="1">
        <v>668</v>
      </c>
      <c r="B751" s="1">
        <v>1</v>
      </c>
      <c r="C751" s="1">
        <v>1</v>
      </c>
      <c r="D751" s="1">
        <v>1</v>
      </c>
      <c r="E751" s="1">
        <v>167</v>
      </c>
      <c r="F751" s="1">
        <v>4</v>
      </c>
      <c r="G751" s="1" t="s">
        <v>1207</v>
      </c>
      <c r="H751" s="1" t="s">
        <v>1208</v>
      </c>
    </row>
    <row r="752" spans="1:8" x14ac:dyDescent="0.25">
      <c r="A752" s="1">
        <v>671</v>
      </c>
      <c r="B752" s="1">
        <v>1</v>
      </c>
      <c r="C752" s="1">
        <v>1</v>
      </c>
      <c r="D752" s="1">
        <v>1</v>
      </c>
      <c r="E752" s="1">
        <v>201</v>
      </c>
      <c r="F752" s="1">
        <v>4</v>
      </c>
      <c r="G752" s="1" t="s">
        <v>1213</v>
      </c>
      <c r="H752" s="1" t="s">
        <v>1214</v>
      </c>
    </row>
    <row r="753" spans="1:8" x14ac:dyDescent="0.25">
      <c r="A753" s="1">
        <v>673</v>
      </c>
      <c r="B753" s="1">
        <v>1</v>
      </c>
      <c r="C753" s="1">
        <v>1</v>
      </c>
      <c r="D753" s="1">
        <v>1</v>
      </c>
      <c r="E753" s="1">
        <v>231</v>
      </c>
      <c r="F753" s="1">
        <v>4</v>
      </c>
      <c r="G753" s="1" t="s">
        <v>1217</v>
      </c>
      <c r="H753" s="1" t="s">
        <v>1218</v>
      </c>
    </row>
    <row r="754" spans="1:8" x14ac:dyDescent="0.25">
      <c r="A754" s="1">
        <v>675</v>
      </c>
      <c r="B754" s="1">
        <v>1</v>
      </c>
      <c r="C754" s="1">
        <v>1</v>
      </c>
      <c r="D754" s="1">
        <v>1</v>
      </c>
      <c r="E754" s="1">
        <v>259</v>
      </c>
      <c r="F754" s="1">
        <v>4</v>
      </c>
      <c r="G754" s="1" t="s">
        <v>1221</v>
      </c>
      <c r="H754" s="1" t="s">
        <v>1222</v>
      </c>
    </row>
    <row r="755" spans="1:8" x14ac:dyDescent="0.25">
      <c r="A755" s="1">
        <v>678</v>
      </c>
      <c r="B755" s="1">
        <v>1</v>
      </c>
      <c r="C755" s="1">
        <v>1</v>
      </c>
      <c r="D755" s="1">
        <v>1</v>
      </c>
      <c r="E755" s="1">
        <v>300</v>
      </c>
      <c r="F755" s="1">
        <v>4</v>
      </c>
      <c r="G755" s="1" t="s">
        <v>1227</v>
      </c>
      <c r="H755" s="1" t="s">
        <v>1228</v>
      </c>
    </row>
    <row r="756" spans="1:8" x14ac:dyDescent="0.25">
      <c r="A756" s="1">
        <v>679</v>
      </c>
      <c r="B756" s="1">
        <v>1</v>
      </c>
      <c r="C756" s="1">
        <v>1</v>
      </c>
      <c r="D756" s="1">
        <v>1</v>
      </c>
      <c r="E756" s="1">
        <v>309</v>
      </c>
      <c r="F756" s="1">
        <v>4</v>
      </c>
      <c r="G756" s="1" t="s">
        <v>1229</v>
      </c>
      <c r="H756" s="1" t="s">
        <v>1230</v>
      </c>
    </row>
    <row r="757" spans="1:8" x14ac:dyDescent="0.25">
      <c r="A757" s="1">
        <v>695</v>
      </c>
      <c r="B757" s="1">
        <v>1</v>
      </c>
      <c r="C757" s="1">
        <v>1</v>
      </c>
      <c r="D757" s="1">
        <v>1</v>
      </c>
      <c r="E757" s="1">
        <v>79</v>
      </c>
      <c r="F757" s="1">
        <v>4</v>
      </c>
      <c r="G757" s="1" t="s">
        <v>1260</v>
      </c>
      <c r="H757" s="1" t="s">
        <v>1261</v>
      </c>
    </row>
    <row r="758" spans="1:8" x14ac:dyDescent="0.25">
      <c r="A758" s="1">
        <v>699</v>
      </c>
      <c r="B758" s="1">
        <v>1</v>
      </c>
      <c r="C758" s="1">
        <v>1</v>
      </c>
      <c r="D758" s="1">
        <v>1</v>
      </c>
      <c r="E758" s="1">
        <v>141</v>
      </c>
      <c r="F758" s="1">
        <v>4</v>
      </c>
      <c r="G758" s="1" t="s">
        <v>1268</v>
      </c>
      <c r="H758" s="1" t="s">
        <v>1269</v>
      </c>
    </row>
    <row r="759" spans="1:8" x14ac:dyDescent="0.25">
      <c r="A759" s="1">
        <v>713</v>
      </c>
      <c r="B759" s="1">
        <v>1</v>
      </c>
      <c r="C759" s="1">
        <v>1</v>
      </c>
      <c r="D759" s="1">
        <v>2</v>
      </c>
      <c r="E759" s="1">
        <v>68</v>
      </c>
      <c r="F759" s="1">
        <v>4</v>
      </c>
      <c r="G759" s="1" t="s">
        <v>1293</v>
      </c>
      <c r="H759" s="1" t="s">
        <v>1294</v>
      </c>
    </row>
    <row r="760" spans="1:8" x14ac:dyDescent="0.25">
      <c r="A760" s="1">
        <v>743</v>
      </c>
      <c r="B760" s="1">
        <v>1</v>
      </c>
      <c r="C760" s="1">
        <v>1</v>
      </c>
      <c r="D760" s="1">
        <v>1</v>
      </c>
      <c r="E760" s="1">
        <v>118</v>
      </c>
      <c r="F760" s="1">
        <v>4</v>
      </c>
      <c r="G760" s="1" t="s">
        <v>1343</v>
      </c>
      <c r="H760" s="1" t="s">
        <v>1344</v>
      </c>
    </row>
    <row r="761" spans="1:8" x14ac:dyDescent="0.25">
      <c r="A761" s="1">
        <v>744</v>
      </c>
      <c r="B761" s="1">
        <v>1</v>
      </c>
      <c r="C761" s="1">
        <v>1</v>
      </c>
      <c r="D761" s="1">
        <v>1</v>
      </c>
      <c r="E761" s="1">
        <v>123</v>
      </c>
      <c r="F761" s="1">
        <v>4</v>
      </c>
      <c r="G761" s="1" t="s">
        <v>1345</v>
      </c>
      <c r="H761" s="1" t="s">
        <v>1346</v>
      </c>
    </row>
    <row r="762" spans="1:8" x14ac:dyDescent="0.25">
      <c r="A762" s="1">
        <v>745</v>
      </c>
      <c r="B762" s="1">
        <v>1</v>
      </c>
      <c r="C762" s="1">
        <v>1</v>
      </c>
      <c r="D762" s="1">
        <v>1</v>
      </c>
      <c r="E762" s="1">
        <v>128</v>
      </c>
      <c r="F762" s="1">
        <v>4</v>
      </c>
      <c r="G762" s="1" t="s">
        <v>1347</v>
      </c>
      <c r="H762" s="1" t="s">
        <v>1348</v>
      </c>
    </row>
    <row r="763" spans="1:8" x14ac:dyDescent="0.25">
      <c r="A763" s="1">
        <v>746</v>
      </c>
      <c r="B763" s="1">
        <v>1</v>
      </c>
      <c r="C763" s="1">
        <v>1</v>
      </c>
      <c r="D763" s="1">
        <v>1</v>
      </c>
      <c r="E763" s="1">
        <v>133</v>
      </c>
      <c r="F763" s="1">
        <v>4</v>
      </c>
      <c r="G763" s="1" t="s">
        <v>1349</v>
      </c>
      <c r="H763" s="1" t="s">
        <v>1350</v>
      </c>
    </row>
    <row r="764" spans="1:8" x14ac:dyDescent="0.25">
      <c r="A764" s="1">
        <v>779</v>
      </c>
      <c r="B764" s="1">
        <v>1</v>
      </c>
      <c r="C764" s="1">
        <v>1</v>
      </c>
      <c r="D764" s="1">
        <v>1</v>
      </c>
      <c r="E764" s="1">
        <v>197</v>
      </c>
      <c r="F764" s="1">
        <v>4</v>
      </c>
      <c r="G764" s="1" t="s">
        <v>1413</v>
      </c>
      <c r="H764" s="1" t="s">
        <v>1414</v>
      </c>
    </row>
    <row r="765" spans="1:8" x14ac:dyDescent="0.25">
      <c r="A765" s="1">
        <v>788</v>
      </c>
      <c r="B765" s="1">
        <v>1</v>
      </c>
      <c r="C765" s="1">
        <v>1</v>
      </c>
      <c r="D765" s="1">
        <v>1</v>
      </c>
      <c r="E765" s="1">
        <v>124</v>
      </c>
      <c r="F765" s="1">
        <v>4</v>
      </c>
      <c r="G765" s="1" t="s">
        <v>1427</v>
      </c>
      <c r="H765" s="1" t="s">
        <v>1428</v>
      </c>
    </row>
    <row r="766" spans="1:8" x14ac:dyDescent="0.25">
      <c r="A766" s="1">
        <v>794</v>
      </c>
      <c r="B766" s="1">
        <v>1</v>
      </c>
      <c r="C766" s="1">
        <v>1</v>
      </c>
      <c r="D766" s="1">
        <v>0</v>
      </c>
      <c r="E766" s="1">
        <v>84</v>
      </c>
      <c r="F766" s="1">
        <v>4</v>
      </c>
      <c r="G766" s="1" t="s">
        <v>1438</v>
      </c>
      <c r="H766" s="1" t="s">
        <v>1439</v>
      </c>
    </row>
    <row r="767" spans="1:8" x14ac:dyDescent="0.25">
      <c r="A767" s="1">
        <v>796</v>
      </c>
      <c r="B767" s="1">
        <v>1</v>
      </c>
      <c r="C767" s="1">
        <v>1</v>
      </c>
      <c r="D767" s="1">
        <v>1</v>
      </c>
      <c r="E767" s="1">
        <v>104</v>
      </c>
      <c r="F767" s="1">
        <v>4</v>
      </c>
      <c r="G767" s="1" t="s">
        <v>1442</v>
      </c>
      <c r="H767" s="1" t="s">
        <v>1443</v>
      </c>
    </row>
    <row r="768" spans="1:8" x14ac:dyDescent="0.25">
      <c r="A768" s="1">
        <v>797</v>
      </c>
      <c r="B768" s="1">
        <v>1</v>
      </c>
      <c r="C768" s="1">
        <v>1</v>
      </c>
      <c r="D768" s="1">
        <v>1</v>
      </c>
      <c r="E768" s="1">
        <v>113</v>
      </c>
      <c r="F768" s="1">
        <v>4</v>
      </c>
      <c r="G768" s="1" t="s">
        <v>1444</v>
      </c>
      <c r="H768" s="1" t="s">
        <v>1445</v>
      </c>
    </row>
    <row r="769" spans="1:8" x14ac:dyDescent="0.25">
      <c r="A769" s="1">
        <v>798</v>
      </c>
      <c r="B769" s="1">
        <v>1</v>
      </c>
      <c r="C769" s="1">
        <v>1</v>
      </c>
      <c r="D769" s="1">
        <v>1</v>
      </c>
      <c r="E769" s="1">
        <v>122</v>
      </c>
      <c r="F769" s="1">
        <v>4</v>
      </c>
      <c r="G769" s="1" t="s">
        <v>1446</v>
      </c>
      <c r="H769" s="1" t="s">
        <v>1447</v>
      </c>
    </row>
    <row r="770" spans="1:8" x14ac:dyDescent="0.25">
      <c r="A770" s="1">
        <v>799</v>
      </c>
      <c r="B770" s="1">
        <v>1</v>
      </c>
      <c r="C770" s="1">
        <v>1</v>
      </c>
      <c r="D770" s="1">
        <v>1</v>
      </c>
      <c r="E770" s="1">
        <v>131</v>
      </c>
      <c r="F770" s="1">
        <v>4</v>
      </c>
      <c r="G770" s="1" t="s">
        <v>1448</v>
      </c>
      <c r="H770" s="1" t="s">
        <v>1449</v>
      </c>
    </row>
    <row r="771" spans="1:8" x14ac:dyDescent="0.25">
      <c r="A771" s="1">
        <v>817</v>
      </c>
      <c r="B771" s="1">
        <v>1</v>
      </c>
      <c r="C771" s="1">
        <v>1</v>
      </c>
      <c r="D771" s="1">
        <v>1</v>
      </c>
      <c r="E771" s="1">
        <v>62</v>
      </c>
      <c r="F771" s="1">
        <v>4</v>
      </c>
      <c r="G771" s="1" t="s">
        <v>1483</v>
      </c>
      <c r="H771" s="1" t="s">
        <v>1482</v>
      </c>
    </row>
    <row r="772" spans="1:8" x14ac:dyDescent="0.25">
      <c r="A772" s="1">
        <v>821</v>
      </c>
      <c r="B772" s="1">
        <v>1</v>
      </c>
      <c r="C772" s="1">
        <v>1</v>
      </c>
      <c r="D772" s="1">
        <v>1</v>
      </c>
      <c r="E772" s="1">
        <v>123</v>
      </c>
      <c r="F772" s="1">
        <v>4</v>
      </c>
      <c r="G772" s="1" t="s">
        <v>1490</v>
      </c>
      <c r="H772" s="1" t="s">
        <v>1491</v>
      </c>
    </row>
    <row r="773" spans="1:8" x14ac:dyDescent="0.25">
      <c r="A773" s="1">
        <v>831</v>
      </c>
      <c r="B773" s="1">
        <v>1</v>
      </c>
      <c r="C773" s="1">
        <v>1</v>
      </c>
      <c r="D773" s="1">
        <v>1</v>
      </c>
      <c r="E773" s="1">
        <v>83</v>
      </c>
      <c r="F773" s="1">
        <v>4</v>
      </c>
      <c r="G773" s="1" t="s">
        <v>1505</v>
      </c>
      <c r="H773" s="1" t="s">
        <v>1506</v>
      </c>
    </row>
    <row r="774" spans="1:8" x14ac:dyDescent="0.25">
      <c r="A774" s="1">
        <v>832</v>
      </c>
      <c r="B774" s="1">
        <v>1</v>
      </c>
      <c r="C774" s="1">
        <v>1</v>
      </c>
      <c r="D774" s="1">
        <v>0</v>
      </c>
      <c r="E774" s="1">
        <v>91</v>
      </c>
      <c r="F774" s="1">
        <v>4</v>
      </c>
      <c r="G774" s="1" t="s">
        <v>1507</v>
      </c>
      <c r="H774" s="1" t="s">
        <v>1508</v>
      </c>
    </row>
    <row r="775" spans="1:8" x14ac:dyDescent="0.25">
      <c r="A775" s="1">
        <v>833</v>
      </c>
      <c r="B775" s="1">
        <v>1</v>
      </c>
      <c r="C775" s="1">
        <v>1</v>
      </c>
      <c r="D775" s="1">
        <v>1</v>
      </c>
      <c r="E775" s="1">
        <v>99</v>
      </c>
      <c r="F775" s="1">
        <v>4</v>
      </c>
      <c r="G775" s="1" t="s">
        <v>1509</v>
      </c>
      <c r="H775" s="1" t="s">
        <v>1510</v>
      </c>
    </row>
    <row r="776" spans="1:8" x14ac:dyDescent="0.25">
      <c r="A776" s="1">
        <v>853</v>
      </c>
      <c r="B776" s="1">
        <v>1</v>
      </c>
      <c r="C776" s="1">
        <v>1</v>
      </c>
      <c r="D776" s="1">
        <v>0</v>
      </c>
      <c r="E776" s="1">
        <v>84</v>
      </c>
      <c r="F776" s="1">
        <v>4</v>
      </c>
      <c r="G776" s="1" t="s">
        <v>1543</v>
      </c>
      <c r="H776" s="1" t="s">
        <v>1544</v>
      </c>
    </row>
    <row r="777" spans="1:8" x14ac:dyDescent="0.25">
      <c r="A777" s="1">
        <v>859</v>
      </c>
      <c r="B777" s="1">
        <v>1</v>
      </c>
      <c r="C777" s="1">
        <v>1</v>
      </c>
      <c r="D777" s="1">
        <v>1</v>
      </c>
      <c r="E777" s="1">
        <v>98</v>
      </c>
      <c r="F777" s="1">
        <v>4</v>
      </c>
      <c r="G777" s="1" t="s">
        <v>1553</v>
      </c>
      <c r="H777" s="1" t="s">
        <v>1554</v>
      </c>
    </row>
    <row r="778" spans="1:8" x14ac:dyDescent="0.25">
      <c r="A778" s="1">
        <v>860</v>
      </c>
      <c r="B778" s="1">
        <v>1</v>
      </c>
      <c r="C778" s="1">
        <v>1</v>
      </c>
      <c r="D778" s="1">
        <v>1</v>
      </c>
      <c r="E778" s="1">
        <v>106</v>
      </c>
      <c r="F778" s="1">
        <v>4</v>
      </c>
      <c r="G778" s="1" t="s">
        <v>1555</v>
      </c>
      <c r="H778" s="1" t="s">
        <v>1556</v>
      </c>
    </row>
    <row r="779" spans="1:8" x14ac:dyDescent="0.25">
      <c r="A779" s="1">
        <v>862</v>
      </c>
      <c r="B779" s="1">
        <v>1</v>
      </c>
      <c r="C779" s="1">
        <v>1</v>
      </c>
      <c r="D779" s="1">
        <v>1</v>
      </c>
      <c r="E779" s="1">
        <v>125</v>
      </c>
      <c r="F779" s="1">
        <v>4</v>
      </c>
      <c r="G779" s="1" t="s">
        <v>1559</v>
      </c>
      <c r="H779" s="1" t="s">
        <v>1560</v>
      </c>
    </row>
    <row r="780" spans="1:8" x14ac:dyDescent="0.25">
      <c r="A780" s="1">
        <v>873</v>
      </c>
      <c r="B780" s="1">
        <v>1</v>
      </c>
      <c r="C780" s="1">
        <v>1</v>
      </c>
      <c r="D780" s="1">
        <v>1</v>
      </c>
      <c r="E780" s="1">
        <v>49</v>
      </c>
      <c r="F780" s="1">
        <v>4</v>
      </c>
      <c r="G780" s="1" t="s">
        <v>1579</v>
      </c>
      <c r="H780" s="1" t="s">
        <v>1580</v>
      </c>
    </row>
    <row r="781" spans="1:8" x14ac:dyDescent="0.25">
      <c r="A781" s="1">
        <v>875</v>
      </c>
      <c r="B781" s="1">
        <v>1</v>
      </c>
      <c r="C781" s="1">
        <v>1</v>
      </c>
      <c r="D781" s="1">
        <v>1</v>
      </c>
      <c r="E781" s="1">
        <v>58</v>
      </c>
      <c r="F781" s="1">
        <v>4</v>
      </c>
      <c r="G781" s="1" t="s">
        <v>1583</v>
      </c>
      <c r="H781" s="1" t="s">
        <v>1584</v>
      </c>
    </row>
    <row r="782" spans="1:8" x14ac:dyDescent="0.25">
      <c r="A782" s="1">
        <v>886</v>
      </c>
      <c r="B782" s="1">
        <v>1</v>
      </c>
      <c r="C782" s="1">
        <v>1</v>
      </c>
      <c r="D782" s="1">
        <v>1</v>
      </c>
      <c r="E782" s="1">
        <v>117</v>
      </c>
      <c r="F782" s="1">
        <v>4</v>
      </c>
      <c r="G782" s="1" t="s">
        <v>1603</v>
      </c>
      <c r="H782" s="1" t="s">
        <v>1604</v>
      </c>
    </row>
    <row r="783" spans="1:8" x14ac:dyDescent="0.25">
      <c r="A783" s="1">
        <v>888</v>
      </c>
      <c r="B783" s="1">
        <v>1</v>
      </c>
      <c r="C783" s="1">
        <v>1</v>
      </c>
      <c r="D783" s="1">
        <v>1</v>
      </c>
      <c r="E783" s="1">
        <v>146</v>
      </c>
      <c r="F783" s="1">
        <v>4</v>
      </c>
      <c r="G783" s="1" t="s">
        <v>1607</v>
      </c>
      <c r="H783" s="1" t="s">
        <v>1608</v>
      </c>
    </row>
    <row r="784" spans="1:8" x14ac:dyDescent="0.25">
      <c r="A784" s="1">
        <v>898</v>
      </c>
      <c r="B784" s="1">
        <v>1</v>
      </c>
      <c r="C784" s="1">
        <v>1</v>
      </c>
      <c r="D784" s="1">
        <v>1</v>
      </c>
      <c r="E784" s="1">
        <v>303</v>
      </c>
      <c r="F784" s="1">
        <v>4</v>
      </c>
      <c r="G784" s="1" t="s">
        <v>1626</v>
      </c>
      <c r="H784" s="1" t="s">
        <v>1627</v>
      </c>
    </row>
    <row r="785" spans="1:8" x14ac:dyDescent="0.25">
      <c r="A785" s="1">
        <v>899</v>
      </c>
      <c r="B785" s="1">
        <v>1</v>
      </c>
      <c r="C785" s="1">
        <v>1</v>
      </c>
      <c r="D785" s="1">
        <v>1</v>
      </c>
      <c r="E785" s="1">
        <v>311</v>
      </c>
      <c r="F785" s="1">
        <v>4</v>
      </c>
      <c r="G785" s="1" t="s">
        <v>1628</v>
      </c>
      <c r="H785" s="1" t="s">
        <v>1629</v>
      </c>
    </row>
    <row r="786" spans="1:8" x14ac:dyDescent="0.25">
      <c r="A786" s="1">
        <v>906</v>
      </c>
      <c r="B786" s="1">
        <v>1</v>
      </c>
      <c r="C786" s="1">
        <v>1</v>
      </c>
      <c r="D786" s="1">
        <v>1</v>
      </c>
      <c r="E786" s="1">
        <v>659</v>
      </c>
      <c r="F786" s="1">
        <v>4</v>
      </c>
      <c r="G786" s="1" t="s">
        <v>1642</v>
      </c>
      <c r="H786" s="1" t="s">
        <v>1643</v>
      </c>
    </row>
    <row r="787" spans="1:8" x14ac:dyDescent="0.25">
      <c r="A787" s="1">
        <v>907</v>
      </c>
      <c r="B787" s="1">
        <v>1</v>
      </c>
      <c r="C787" s="1">
        <v>1</v>
      </c>
      <c r="D787" s="1">
        <v>1</v>
      </c>
      <c r="E787" s="1">
        <v>668</v>
      </c>
      <c r="F787" s="1">
        <v>4</v>
      </c>
      <c r="G787" s="1" t="s">
        <v>1644</v>
      </c>
      <c r="H787" s="1" t="s">
        <v>1645</v>
      </c>
    </row>
    <row r="788" spans="1:8" x14ac:dyDescent="0.25">
      <c r="A788" s="1">
        <v>923</v>
      </c>
      <c r="B788" s="1">
        <v>1</v>
      </c>
      <c r="C788" s="1">
        <v>1</v>
      </c>
      <c r="D788" s="1">
        <v>1</v>
      </c>
      <c r="E788" s="1">
        <v>189</v>
      </c>
      <c r="F788" s="1">
        <v>4</v>
      </c>
      <c r="G788" s="1" t="s">
        <v>1673</v>
      </c>
      <c r="H788" s="1" t="s">
        <v>1674</v>
      </c>
    </row>
    <row r="789" spans="1:8" x14ac:dyDescent="0.25">
      <c r="A789" s="1">
        <v>956</v>
      </c>
      <c r="B789" s="1">
        <v>1</v>
      </c>
      <c r="C789" s="1">
        <v>1</v>
      </c>
      <c r="D789" s="1">
        <v>2</v>
      </c>
      <c r="E789" s="1">
        <v>143</v>
      </c>
      <c r="F789" s="1">
        <v>4</v>
      </c>
      <c r="G789" s="1" t="s">
        <v>1730</v>
      </c>
      <c r="H789" s="1" t="s">
        <v>1731</v>
      </c>
    </row>
    <row r="790" spans="1:8" x14ac:dyDescent="0.25">
      <c r="A790" s="1">
        <v>964</v>
      </c>
      <c r="B790" s="1">
        <v>1</v>
      </c>
      <c r="C790" s="1">
        <v>1</v>
      </c>
      <c r="D790" s="1">
        <v>1</v>
      </c>
      <c r="E790" s="1">
        <v>68</v>
      </c>
      <c r="F790" s="1">
        <v>4</v>
      </c>
      <c r="G790" s="1" t="s">
        <v>1743</v>
      </c>
      <c r="H790" s="1" t="s">
        <v>1744</v>
      </c>
    </row>
    <row r="791" spans="1:8" x14ac:dyDescent="0.25">
      <c r="A791" s="1">
        <v>969</v>
      </c>
      <c r="B791" s="1">
        <v>1</v>
      </c>
      <c r="C791" s="1">
        <v>1</v>
      </c>
      <c r="D791" s="1">
        <v>1</v>
      </c>
      <c r="E791" s="1">
        <v>128</v>
      </c>
      <c r="F791" s="1">
        <v>4</v>
      </c>
      <c r="G791" s="1" t="s">
        <v>1753</v>
      </c>
      <c r="H791" s="1" t="s">
        <v>1754</v>
      </c>
    </row>
    <row r="792" spans="1:8" x14ac:dyDescent="0.25">
      <c r="A792" s="1">
        <v>970</v>
      </c>
      <c r="B792" s="1">
        <v>1</v>
      </c>
      <c r="C792" s="1">
        <v>1</v>
      </c>
      <c r="D792" s="1">
        <v>1</v>
      </c>
      <c r="E792" s="1">
        <v>137</v>
      </c>
      <c r="F792" s="1">
        <v>4</v>
      </c>
      <c r="G792" s="1" t="s">
        <v>1755</v>
      </c>
      <c r="H792" s="1" t="s">
        <v>1756</v>
      </c>
    </row>
    <row r="793" spans="1:8" x14ac:dyDescent="0.25">
      <c r="A793" s="1">
        <v>980</v>
      </c>
      <c r="B793" s="1">
        <v>1</v>
      </c>
      <c r="C793" s="1">
        <v>1</v>
      </c>
      <c r="D793" s="1">
        <v>1</v>
      </c>
      <c r="E793" s="1">
        <v>204</v>
      </c>
      <c r="F793" s="1">
        <v>4</v>
      </c>
      <c r="G793" s="1" t="s">
        <v>1773</v>
      </c>
      <c r="H793" s="1" t="s">
        <v>1774</v>
      </c>
    </row>
    <row r="794" spans="1:8" x14ac:dyDescent="0.25">
      <c r="A794" s="1">
        <v>982</v>
      </c>
      <c r="B794" s="1">
        <v>1</v>
      </c>
      <c r="C794" s="1">
        <v>1</v>
      </c>
      <c r="D794" s="1">
        <v>1</v>
      </c>
      <c r="E794" s="1">
        <v>242</v>
      </c>
      <c r="F794" s="1">
        <v>4</v>
      </c>
      <c r="G794" s="1" t="s">
        <v>1777</v>
      </c>
      <c r="H794" s="1" t="s">
        <v>1778</v>
      </c>
    </row>
    <row r="795" spans="1:8" x14ac:dyDescent="0.25">
      <c r="A795" s="1">
        <v>983</v>
      </c>
      <c r="B795" s="1">
        <v>1</v>
      </c>
      <c r="C795" s="1">
        <v>1</v>
      </c>
      <c r="D795" s="1">
        <v>1</v>
      </c>
      <c r="E795" s="1">
        <v>254</v>
      </c>
      <c r="F795" s="1">
        <v>4</v>
      </c>
      <c r="G795" s="1" t="s">
        <v>1779</v>
      </c>
      <c r="H795" s="1" t="s">
        <v>1780</v>
      </c>
    </row>
    <row r="796" spans="1:8" x14ac:dyDescent="0.25">
      <c r="A796" s="1">
        <v>986</v>
      </c>
      <c r="B796" s="1">
        <v>1</v>
      </c>
      <c r="C796" s="1">
        <v>1</v>
      </c>
      <c r="D796" s="1">
        <v>1</v>
      </c>
      <c r="E796" s="1">
        <v>291</v>
      </c>
      <c r="F796" s="1">
        <v>4</v>
      </c>
      <c r="G796" s="1" t="s">
        <v>1785</v>
      </c>
      <c r="H796" s="1" t="s">
        <v>1786</v>
      </c>
    </row>
    <row r="797" spans="1:8" x14ac:dyDescent="0.25">
      <c r="A797" s="1">
        <v>987</v>
      </c>
      <c r="B797" s="1">
        <v>1</v>
      </c>
      <c r="C797" s="1">
        <v>1</v>
      </c>
      <c r="D797" s="1">
        <v>1</v>
      </c>
      <c r="E797" s="1">
        <v>300</v>
      </c>
      <c r="F797" s="1">
        <v>4</v>
      </c>
      <c r="G797" s="1" t="s">
        <v>1787</v>
      </c>
      <c r="H797" s="1" t="s">
        <v>1788</v>
      </c>
    </row>
    <row r="798" spans="1:8" x14ac:dyDescent="0.25">
      <c r="A798" s="1">
        <v>988</v>
      </c>
      <c r="B798" s="1">
        <v>1</v>
      </c>
      <c r="C798" s="1">
        <v>1</v>
      </c>
      <c r="D798" s="1">
        <v>1</v>
      </c>
      <c r="E798" s="1">
        <v>309</v>
      </c>
      <c r="F798" s="1">
        <v>4</v>
      </c>
      <c r="G798" s="1" t="s">
        <v>1789</v>
      </c>
      <c r="H798" s="1" t="s">
        <v>1790</v>
      </c>
    </row>
    <row r="799" spans="1:8" x14ac:dyDescent="0.25">
      <c r="A799" s="1">
        <v>989</v>
      </c>
      <c r="B799" s="1">
        <v>1</v>
      </c>
      <c r="C799" s="1">
        <v>1</v>
      </c>
      <c r="D799" s="1">
        <v>1</v>
      </c>
      <c r="E799" s="1">
        <v>321</v>
      </c>
      <c r="F799" s="1">
        <v>4</v>
      </c>
      <c r="G799" s="1" t="s">
        <v>1791</v>
      </c>
      <c r="H799" s="1" t="s">
        <v>1792</v>
      </c>
    </row>
    <row r="800" spans="1:8" x14ac:dyDescent="0.25">
      <c r="A800" s="1">
        <v>990</v>
      </c>
      <c r="B800" s="1">
        <v>1</v>
      </c>
      <c r="C800" s="1">
        <v>1</v>
      </c>
      <c r="D800" s="1">
        <v>1</v>
      </c>
      <c r="E800" s="1">
        <v>333</v>
      </c>
      <c r="F800" s="1">
        <v>4</v>
      </c>
      <c r="G800" s="1" t="s">
        <v>1793</v>
      </c>
      <c r="H800" s="1" t="s">
        <v>1794</v>
      </c>
    </row>
    <row r="801" spans="1:8" x14ac:dyDescent="0.25">
      <c r="A801" s="1">
        <v>1006</v>
      </c>
      <c r="B801" s="1">
        <v>1</v>
      </c>
      <c r="C801" s="1">
        <v>1</v>
      </c>
      <c r="D801" s="1">
        <v>2</v>
      </c>
      <c r="E801" s="1">
        <v>32</v>
      </c>
      <c r="F801" s="1">
        <v>4</v>
      </c>
      <c r="G801" s="1" t="s">
        <v>1820</v>
      </c>
      <c r="H801" s="1" t="s">
        <v>1821</v>
      </c>
    </row>
    <row r="802" spans="1:8" x14ac:dyDescent="0.25">
      <c r="A802" s="1">
        <v>1075</v>
      </c>
      <c r="B802" s="1">
        <v>1</v>
      </c>
      <c r="C802" s="1">
        <v>1</v>
      </c>
      <c r="D802" s="1">
        <v>1</v>
      </c>
      <c r="E802" s="1">
        <v>430</v>
      </c>
      <c r="F802" s="1">
        <v>4</v>
      </c>
      <c r="G802" s="1" t="s">
        <v>1925</v>
      </c>
      <c r="H802" s="1" t="s">
        <v>1924</v>
      </c>
    </row>
    <row r="803" spans="1:8" x14ac:dyDescent="0.25">
      <c r="A803" s="1">
        <v>1077</v>
      </c>
      <c r="B803" s="1">
        <v>1</v>
      </c>
      <c r="C803" s="1">
        <v>1</v>
      </c>
      <c r="D803" s="1">
        <v>1</v>
      </c>
      <c r="E803" s="1">
        <v>436</v>
      </c>
      <c r="F803" s="1">
        <v>4</v>
      </c>
      <c r="G803" s="1" t="s">
        <v>1927</v>
      </c>
      <c r="H803" s="1" t="s">
        <v>1924</v>
      </c>
    </row>
    <row r="804" spans="1:8" x14ac:dyDescent="0.25">
      <c r="A804" s="1">
        <v>1079</v>
      </c>
      <c r="B804" s="1">
        <v>1</v>
      </c>
      <c r="C804" s="1">
        <v>1</v>
      </c>
      <c r="D804" s="1">
        <v>1</v>
      </c>
      <c r="E804" s="1">
        <v>442</v>
      </c>
      <c r="F804" s="1">
        <v>4</v>
      </c>
      <c r="G804" s="1" t="s">
        <v>1929</v>
      </c>
      <c r="H804" s="1" t="s">
        <v>1924</v>
      </c>
    </row>
    <row r="805" spans="1:8" x14ac:dyDescent="0.25">
      <c r="A805" s="1">
        <v>1081</v>
      </c>
      <c r="B805" s="1">
        <v>1</v>
      </c>
      <c r="C805" s="1">
        <v>1</v>
      </c>
      <c r="D805" s="1">
        <v>1</v>
      </c>
      <c r="E805" s="1">
        <v>448</v>
      </c>
      <c r="F805" s="1">
        <v>4</v>
      </c>
      <c r="G805" s="1" t="s">
        <v>1931</v>
      </c>
      <c r="H805" s="1" t="s">
        <v>1924</v>
      </c>
    </row>
    <row r="806" spans="1:8" x14ac:dyDescent="0.25">
      <c r="A806" s="1">
        <v>1088</v>
      </c>
      <c r="B806" s="1">
        <v>1</v>
      </c>
      <c r="C806" s="1">
        <v>1</v>
      </c>
      <c r="D806" s="1">
        <v>1</v>
      </c>
      <c r="E806" s="1">
        <v>498</v>
      </c>
      <c r="F806" s="1">
        <v>4</v>
      </c>
      <c r="G806" s="1" t="s">
        <v>1938</v>
      </c>
      <c r="H806" s="1" t="s">
        <v>1939</v>
      </c>
    </row>
    <row r="807" spans="1:8" x14ac:dyDescent="0.25">
      <c r="A807" s="1">
        <v>1090</v>
      </c>
      <c r="B807" s="1">
        <v>1</v>
      </c>
      <c r="C807" s="1">
        <v>1</v>
      </c>
      <c r="D807" s="1">
        <v>2</v>
      </c>
      <c r="E807" s="1">
        <v>112</v>
      </c>
      <c r="F807" s="1">
        <v>4</v>
      </c>
      <c r="G807" s="1" t="s">
        <v>1941</v>
      </c>
      <c r="H807" s="1" t="s">
        <v>1866</v>
      </c>
    </row>
    <row r="808" spans="1:8" x14ac:dyDescent="0.25">
      <c r="A808" s="1">
        <v>1092</v>
      </c>
      <c r="B808" s="1">
        <v>1</v>
      </c>
      <c r="C808" s="1">
        <v>1</v>
      </c>
      <c r="D808" s="1">
        <v>2</v>
      </c>
      <c r="E808" s="1">
        <v>29</v>
      </c>
      <c r="F808" s="1">
        <v>4</v>
      </c>
      <c r="G808" s="1" t="s">
        <v>1943</v>
      </c>
      <c r="H808" s="1" t="s">
        <v>1944</v>
      </c>
    </row>
    <row r="809" spans="1:8" x14ac:dyDescent="0.25">
      <c r="A809" s="1">
        <v>26</v>
      </c>
      <c r="B809" s="1">
        <v>1</v>
      </c>
      <c r="C809" s="1">
        <v>1</v>
      </c>
      <c r="D809" s="1">
        <v>0</v>
      </c>
      <c r="E809" s="1">
        <v>60</v>
      </c>
      <c r="F809" s="1">
        <v>3</v>
      </c>
      <c r="G809" s="1" t="s">
        <v>194</v>
      </c>
      <c r="H809" s="1" t="s">
        <v>9</v>
      </c>
    </row>
    <row r="810" spans="1:8" x14ac:dyDescent="0.25">
      <c r="A810" s="1">
        <v>44</v>
      </c>
      <c r="B810" s="1">
        <v>1</v>
      </c>
      <c r="C810" s="1">
        <v>1</v>
      </c>
      <c r="D810" s="1">
        <v>0</v>
      </c>
      <c r="E810" s="1">
        <v>45</v>
      </c>
      <c r="F810" s="1">
        <v>3</v>
      </c>
      <c r="G810" s="1" t="s">
        <v>218</v>
      </c>
      <c r="H810" s="1" t="s">
        <v>219</v>
      </c>
    </row>
    <row r="811" spans="1:8" x14ac:dyDescent="0.25">
      <c r="A811" s="1">
        <v>136</v>
      </c>
      <c r="B811" s="1">
        <v>1</v>
      </c>
      <c r="C811" s="1">
        <v>1</v>
      </c>
      <c r="D811" s="1">
        <v>0</v>
      </c>
      <c r="E811" s="1">
        <v>43</v>
      </c>
      <c r="F811" s="1">
        <v>3</v>
      </c>
      <c r="G811" s="1" t="s">
        <v>341</v>
      </c>
      <c r="H811" s="1" t="s">
        <v>342</v>
      </c>
    </row>
    <row r="812" spans="1:8" x14ac:dyDescent="0.25">
      <c r="A812" s="1">
        <v>184</v>
      </c>
      <c r="B812" s="1">
        <v>1</v>
      </c>
      <c r="C812" s="1">
        <v>1</v>
      </c>
      <c r="D812" s="1">
        <v>0</v>
      </c>
      <c r="E812" s="1">
        <v>51</v>
      </c>
      <c r="F812" s="1">
        <v>3</v>
      </c>
      <c r="G812" s="1" t="s">
        <v>406</v>
      </c>
      <c r="H812" s="1" t="s">
        <v>64</v>
      </c>
    </row>
    <row r="813" spans="1:8" x14ac:dyDescent="0.25">
      <c r="A813" s="1">
        <v>194</v>
      </c>
      <c r="B813" s="1">
        <v>1</v>
      </c>
      <c r="C813" s="1">
        <v>1</v>
      </c>
      <c r="D813" s="1">
        <v>0</v>
      </c>
      <c r="E813" s="1">
        <v>69</v>
      </c>
      <c r="F813" s="1">
        <v>3</v>
      </c>
      <c r="G813" s="1" t="s">
        <v>418</v>
      </c>
      <c r="H813" s="1" t="s">
        <v>68</v>
      </c>
    </row>
    <row r="814" spans="1:8" x14ac:dyDescent="0.25">
      <c r="A814" s="1">
        <v>277</v>
      </c>
      <c r="B814" s="1">
        <v>1</v>
      </c>
      <c r="C814" s="1">
        <v>1</v>
      </c>
      <c r="D814" s="1">
        <v>0</v>
      </c>
      <c r="E814" s="1">
        <v>830</v>
      </c>
      <c r="F814" s="1">
        <v>3</v>
      </c>
      <c r="G814" s="1" t="s">
        <v>525</v>
      </c>
      <c r="H814" s="1" t="s">
        <v>129</v>
      </c>
    </row>
    <row r="815" spans="1:8" x14ac:dyDescent="0.25">
      <c r="A815" s="1">
        <v>339</v>
      </c>
      <c r="B815" s="1">
        <v>1</v>
      </c>
      <c r="C815" s="1">
        <v>1</v>
      </c>
      <c r="D815" s="1">
        <v>4</v>
      </c>
      <c r="E815" s="1">
        <v>226</v>
      </c>
      <c r="F815" s="1">
        <v>3</v>
      </c>
      <c r="G815" s="1" t="s">
        <v>606</v>
      </c>
      <c r="H815" s="1" t="s">
        <v>607</v>
      </c>
    </row>
    <row r="816" spans="1:8" x14ac:dyDescent="0.25">
      <c r="A816" s="1">
        <v>377</v>
      </c>
      <c r="B816" s="1">
        <v>1</v>
      </c>
      <c r="C816" s="1">
        <v>1</v>
      </c>
      <c r="D816" s="1">
        <v>1</v>
      </c>
      <c r="E816" s="1">
        <v>993</v>
      </c>
      <c r="F816" s="1">
        <v>3</v>
      </c>
      <c r="G816" s="1" t="s">
        <v>675</v>
      </c>
      <c r="H816" s="1" t="s">
        <v>676</v>
      </c>
    </row>
    <row r="817" spans="1:8" x14ac:dyDescent="0.25">
      <c r="A817" s="1">
        <v>382</v>
      </c>
      <c r="B817" s="1">
        <v>1</v>
      </c>
      <c r="C817" s="1">
        <v>1</v>
      </c>
      <c r="D817" s="1">
        <v>1</v>
      </c>
      <c r="E817" s="1">
        <v>1063</v>
      </c>
      <c r="F817" s="1">
        <v>3</v>
      </c>
      <c r="G817" s="1" t="s">
        <v>684</v>
      </c>
      <c r="H817" s="1" t="s">
        <v>685</v>
      </c>
    </row>
    <row r="818" spans="1:8" x14ac:dyDescent="0.25">
      <c r="A818" s="1">
        <v>420</v>
      </c>
      <c r="B818" s="1">
        <v>1</v>
      </c>
      <c r="C818" s="1">
        <v>1</v>
      </c>
      <c r="D818" s="1">
        <v>1</v>
      </c>
      <c r="E818" s="1">
        <v>2021</v>
      </c>
      <c r="F818" s="1">
        <v>3</v>
      </c>
      <c r="G818" s="1" t="s">
        <v>755</v>
      </c>
      <c r="H818" s="1" t="s">
        <v>756</v>
      </c>
    </row>
    <row r="819" spans="1:8" x14ac:dyDescent="0.25">
      <c r="A819" s="1">
        <v>433</v>
      </c>
      <c r="B819" s="1">
        <v>1</v>
      </c>
      <c r="C819" s="1">
        <v>1</v>
      </c>
      <c r="D819" s="1">
        <v>2</v>
      </c>
      <c r="E819" s="1">
        <v>2193</v>
      </c>
      <c r="F819" s="1">
        <v>3</v>
      </c>
      <c r="G819" s="1" t="s">
        <v>781</v>
      </c>
      <c r="H819" s="1" t="s">
        <v>782</v>
      </c>
    </row>
    <row r="820" spans="1:8" x14ac:dyDescent="0.25">
      <c r="A820" s="1">
        <v>434</v>
      </c>
      <c r="B820" s="1">
        <v>1</v>
      </c>
      <c r="C820" s="1">
        <v>1</v>
      </c>
      <c r="D820" s="1">
        <v>2</v>
      </c>
      <c r="E820" s="1">
        <v>2197</v>
      </c>
      <c r="F820" s="1">
        <v>3</v>
      </c>
      <c r="G820" s="1" t="s">
        <v>783</v>
      </c>
      <c r="H820" s="1" t="s">
        <v>782</v>
      </c>
    </row>
    <row r="821" spans="1:8" x14ac:dyDescent="0.25">
      <c r="A821" s="1">
        <v>435</v>
      </c>
      <c r="B821" s="1">
        <v>1</v>
      </c>
      <c r="C821" s="1">
        <v>1</v>
      </c>
      <c r="D821" s="1">
        <v>1</v>
      </c>
      <c r="E821" s="1">
        <v>2201</v>
      </c>
      <c r="F821" s="1">
        <v>3</v>
      </c>
      <c r="G821" s="1" t="s">
        <v>784</v>
      </c>
      <c r="H821" s="1" t="s">
        <v>785</v>
      </c>
    </row>
    <row r="822" spans="1:8" x14ac:dyDescent="0.25">
      <c r="A822" s="1">
        <v>436</v>
      </c>
      <c r="B822" s="1">
        <v>1</v>
      </c>
      <c r="C822" s="1">
        <v>1</v>
      </c>
      <c r="D822" s="1">
        <v>1</v>
      </c>
      <c r="E822" s="1">
        <v>2205</v>
      </c>
      <c r="F822" s="1">
        <v>3</v>
      </c>
      <c r="G822" s="1" t="s">
        <v>786</v>
      </c>
      <c r="H822" s="1" t="s">
        <v>787</v>
      </c>
    </row>
    <row r="823" spans="1:8" x14ac:dyDescent="0.25">
      <c r="A823" s="1">
        <v>437</v>
      </c>
      <c r="B823" s="1">
        <v>1</v>
      </c>
      <c r="C823" s="1">
        <v>1</v>
      </c>
      <c r="D823" s="1">
        <v>1</v>
      </c>
      <c r="E823" s="1">
        <v>2209</v>
      </c>
      <c r="F823" s="1">
        <v>3</v>
      </c>
      <c r="G823" s="1" t="s">
        <v>788</v>
      </c>
      <c r="H823" s="1" t="s">
        <v>789</v>
      </c>
    </row>
    <row r="824" spans="1:8" x14ac:dyDescent="0.25">
      <c r="A824" s="1">
        <v>447</v>
      </c>
      <c r="B824" s="1">
        <v>1</v>
      </c>
      <c r="C824" s="1">
        <v>1</v>
      </c>
      <c r="D824" s="1">
        <v>1</v>
      </c>
      <c r="E824" s="1">
        <v>2303</v>
      </c>
      <c r="F824" s="1">
        <v>3</v>
      </c>
      <c r="G824" s="1" t="s">
        <v>807</v>
      </c>
      <c r="H824" s="1" t="s">
        <v>806</v>
      </c>
    </row>
    <row r="825" spans="1:8" x14ac:dyDescent="0.25">
      <c r="A825" s="1">
        <v>456</v>
      </c>
      <c r="B825" s="1">
        <v>1</v>
      </c>
      <c r="C825" s="1">
        <v>1</v>
      </c>
      <c r="D825" s="1">
        <v>1</v>
      </c>
      <c r="E825" s="1">
        <v>2412</v>
      </c>
      <c r="F825" s="1">
        <v>3</v>
      </c>
      <c r="G825" s="1" t="s">
        <v>821</v>
      </c>
      <c r="H825" s="1" t="s">
        <v>822</v>
      </c>
    </row>
    <row r="826" spans="1:8" x14ac:dyDescent="0.25">
      <c r="A826" s="1">
        <v>457</v>
      </c>
      <c r="B826" s="1">
        <v>1</v>
      </c>
      <c r="C826" s="1">
        <v>1</v>
      </c>
      <c r="D826" s="1">
        <v>1</v>
      </c>
      <c r="E826" s="1">
        <v>2416</v>
      </c>
      <c r="F826" s="1">
        <v>3</v>
      </c>
      <c r="G826" s="1" t="s">
        <v>823</v>
      </c>
      <c r="H826" s="1" t="s">
        <v>822</v>
      </c>
    </row>
    <row r="827" spans="1:8" x14ac:dyDescent="0.25">
      <c r="A827" s="1">
        <v>463</v>
      </c>
      <c r="B827" s="1">
        <v>1</v>
      </c>
      <c r="C827" s="1">
        <v>1</v>
      </c>
      <c r="D827" s="1">
        <v>1</v>
      </c>
      <c r="E827" s="1">
        <v>2517</v>
      </c>
      <c r="F827" s="1">
        <v>3</v>
      </c>
      <c r="G827" s="1" t="s">
        <v>833</v>
      </c>
      <c r="H827" s="1" t="s">
        <v>834</v>
      </c>
    </row>
    <row r="828" spans="1:8" x14ac:dyDescent="0.25">
      <c r="A828" s="1">
        <v>496</v>
      </c>
      <c r="B828" s="1">
        <v>1</v>
      </c>
      <c r="C828" s="1">
        <v>1</v>
      </c>
      <c r="D828" s="1">
        <v>1</v>
      </c>
      <c r="E828" s="1">
        <v>68</v>
      </c>
      <c r="F828" s="1">
        <v>3</v>
      </c>
      <c r="G828" s="1" t="s">
        <v>892</v>
      </c>
      <c r="H828" s="1" t="s">
        <v>893</v>
      </c>
    </row>
    <row r="829" spans="1:8" x14ac:dyDescent="0.25">
      <c r="A829" s="1">
        <v>510</v>
      </c>
      <c r="B829" s="1">
        <v>1</v>
      </c>
      <c r="C829" s="1">
        <v>1</v>
      </c>
      <c r="D829" s="1">
        <v>1</v>
      </c>
      <c r="E829" s="1">
        <v>82</v>
      </c>
      <c r="F829" s="1">
        <v>3</v>
      </c>
      <c r="G829" s="1" t="s">
        <v>915</v>
      </c>
      <c r="H829" s="1" t="s">
        <v>916</v>
      </c>
    </row>
    <row r="830" spans="1:8" x14ac:dyDescent="0.25">
      <c r="A830" s="1">
        <v>511</v>
      </c>
      <c r="B830" s="1">
        <v>1</v>
      </c>
      <c r="C830" s="1">
        <v>1</v>
      </c>
      <c r="D830" s="1">
        <v>0</v>
      </c>
      <c r="E830" s="1">
        <v>86</v>
      </c>
      <c r="F830" s="1">
        <v>3</v>
      </c>
      <c r="G830" s="1" t="s">
        <v>917</v>
      </c>
      <c r="H830" s="1" t="s">
        <v>918</v>
      </c>
    </row>
    <row r="831" spans="1:8" x14ac:dyDescent="0.25">
      <c r="A831" s="1">
        <v>529</v>
      </c>
      <c r="B831" s="1">
        <v>1</v>
      </c>
      <c r="C831" s="1">
        <v>1</v>
      </c>
      <c r="D831" s="1">
        <v>1</v>
      </c>
      <c r="E831" s="1">
        <v>254</v>
      </c>
      <c r="F831" s="1">
        <v>3</v>
      </c>
      <c r="G831" s="1" t="s">
        <v>952</v>
      </c>
      <c r="H831" s="1" t="s">
        <v>953</v>
      </c>
    </row>
    <row r="832" spans="1:8" x14ac:dyDescent="0.25">
      <c r="A832" s="1">
        <v>537</v>
      </c>
      <c r="B832" s="1">
        <v>1</v>
      </c>
      <c r="C832" s="1">
        <v>1</v>
      </c>
      <c r="D832" s="1">
        <v>0</v>
      </c>
      <c r="E832" s="1">
        <v>366</v>
      </c>
      <c r="F832" s="1">
        <v>3</v>
      </c>
      <c r="G832" s="1" t="s">
        <v>968</v>
      </c>
      <c r="H832" s="1" t="s">
        <v>969</v>
      </c>
    </row>
    <row r="833" spans="1:8" x14ac:dyDescent="0.25">
      <c r="A833" s="1">
        <v>538</v>
      </c>
      <c r="B833" s="1">
        <v>1</v>
      </c>
      <c r="C833" s="1">
        <v>1</v>
      </c>
      <c r="D833" s="1">
        <v>0</v>
      </c>
      <c r="E833" s="1">
        <v>370</v>
      </c>
      <c r="F833" s="1">
        <v>3</v>
      </c>
      <c r="G833" s="1" t="s">
        <v>970</v>
      </c>
      <c r="H833" s="1" t="s">
        <v>971</v>
      </c>
    </row>
    <row r="834" spans="1:8" x14ac:dyDescent="0.25">
      <c r="A834" s="1">
        <v>545</v>
      </c>
      <c r="B834" s="1">
        <v>1</v>
      </c>
      <c r="C834" s="1">
        <v>1</v>
      </c>
      <c r="D834" s="1">
        <v>1</v>
      </c>
      <c r="E834" s="1">
        <v>414</v>
      </c>
      <c r="F834" s="1">
        <v>3</v>
      </c>
      <c r="G834" s="1" t="s">
        <v>984</v>
      </c>
      <c r="H834" s="1" t="s">
        <v>985</v>
      </c>
    </row>
    <row r="835" spans="1:8" x14ac:dyDescent="0.25">
      <c r="A835" s="1">
        <v>596</v>
      </c>
      <c r="B835" s="1">
        <v>1</v>
      </c>
      <c r="C835" s="1">
        <v>1</v>
      </c>
      <c r="D835" s="1">
        <v>1</v>
      </c>
      <c r="E835" s="1">
        <v>235</v>
      </c>
      <c r="F835" s="1">
        <v>3</v>
      </c>
      <c r="G835" s="1" t="s">
        <v>1079</v>
      </c>
      <c r="H835" s="1" t="s">
        <v>1080</v>
      </c>
    </row>
    <row r="836" spans="1:8" x14ac:dyDescent="0.25">
      <c r="A836" s="1">
        <v>703</v>
      </c>
      <c r="B836" s="1">
        <v>1</v>
      </c>
      <c r="C836" s="1">
        <v>1</v>
      </c>
      <c r="D836" s="1">
        <v>0</v>
      </c>
      <c r="E836" s="1">
        <v>308</v>
      </c>
      <c r="F836" s="1">
        <v>3</v>
      </c>
      <c r="G836" s="1" t="s">
        <v>1276</v>
      </c>
      <c r="H836" s="1" t="s">
        <v>1277</v>
      </c>
    </row>
    <row r="837" spans="1:8" x14ac:dyDescent="0.25">
      <c r="A837" s="1">
        <v>711</v>
      </c>
      <c r="B837" s="1">
        <v>1</v>
      </c>
      <c r="C837" s="1">
        <v>1</v>
      </c>
      <c r="D837" s="1">
        <v>0</v>
      </c>
      <c r="E837" s="1">
        <v>49</v>
      </c>
      <c r="F837" s="1">
        <v>3</v>
      </c>
      <c r="G837" s="1" t="s">
        <v>1289</v>
      </c>
      <c r="H837" s="1" t="s">
        <v>1290</v>
      </c>
    </row>
    <row r="838" spans="1:8" x14ac:dyDescent="0.25">
      <c r="A838" s="1">
        <v>717</v>
      </c>
      <c r="B838" s="1">
        <v>1</v>
      </c>
      <c r="C838" s="1">
        <v>1</v>
      </c>
      <c r="D838" s="1">
        <v>1</v>
      </c>
      <c r="E838" s="1">
        <v>65</v>
      </c>
      <c r="F838" s="1">
        <v>3</v>
      </c>
      <c r="G838" s="1" t="s">
        <v>1299</v>
      </c>
      <c r="H838" s="1" t="s">
        <v>1300</v>
      </c>
    </row>
    <row r="839" spans="1:8" x14ac:dyDescent="0.25">
      <c r="A839" s="1">
        <v>740</v>
      </c>
      <c r="B839" s="1">
        <v>1</v>
      </c>
      <c r="C839" s="1">
        <v>1</v>
      </c>
      <c r="D839" s="1">
        <v>1</v>
      </c>
      <c r="E839" s="1">
        <v>63</v>
      </c>
      <c r="F839" s="1">
        <v>3</v>
      </c>
      <c r="G839" s="1" t="s">
        <v>1338</v>
      </c>
      <c r="H839" s="1" t="s">
        <v>1339</v>
      </c>
    </row>
    <row r="840" spans="1:8" x14ac:dyDescent="0.25">
      <c r="A840" s="1">
        <v>749</v>
      </c>
      <c r="B840" s="1">
        <v>1</v>
      </c>
      <c r="C840" s="1">
        <v>1</v>
      </c>
      <c r="D840" s="1">
        <v>1</v>
      </c>
      <c r="E840" s="1">
        <v>62</v>
      </c>
      <c r="F840" s="1">
        <v>3</v>
      </c>
      <c r="G840" s="1" t="s">
        <v>1354</v>
      </c>
      <c r="H840" s="1" t="s">
        <v>1355</v>
      </c>
    </row>
    <row r="841" spans="1:8" x14ac:dyDescent="0.25">
      <c r="A841" s="1">
        <v>776</v>
      </c>
      <c r="B841" s="1">
        <v>1</v>
      </c>
      <c r="C841" s="1">
        <v>1</v>
      </c>
      <c r="D841" s="1">
        <v>0</v>
      </c>
      <c r="E841" s="1">
        <v>83</v>
      </c>
      <c r="F841" s="1">
        <v>3</v>
      </c>
      <c r="G841" s="1" t="s">
        <v>1407</v>
      </c>
      <c r="H841" s="1" t="s">
        <v>1408</v>
      </c>
    </row>
    <row r="842" spans="1:8" x14ac:dyDescent="0.25">
      <c r="A842" s="1">
        <v>865</v>
      </c>
      <c r="B842" s="1">
        <v>1</v>
      </c>
      <c r="C842" s="1">
        <v>1</v>
      </c>
      <c r="D842" s="1">
        <v>0</v>
      </c>
      <c r="E842" s="1">
        <v>95</v>
      </c>
      <c r="F842" s="1">
        <v>3</v>
      </c>
      <c r="G842" s="1" t="s">
        <v>1564</v>
      </c>
      <c r="H842" s="1" t="s">
        <v>1565</v>
      </c>
    </row>
    <row r="843" spans="1:8" x14ac:dyDescent="0.25">
      <c r="A843" s="1">
        <v>866</v>
      </c>
      <c r="B843" s="1">
        <v>1</v>
      </c>
      <c r="C843" s="1">
        <v>1</v>
      </c>
      <c r="D843" s="1">
        <v>0</v>
      </c>
      <c r="E843" s="1">
        <v>103</v>
      </c>
      <c r="F843" s="1">
        <v>3</v>
      </c>
      <c r="G843" s="1" t="s">
        <v>1566</v>
      </c>
      <c r="H843" s="1" t="s">
        <v>1567</v>
      </c>
    </row>
    <row r="844" spans="1:8" x14ac:dyDescent="0.25">
      <c r="A844" s="1">
        <v>867</v>
      </c>
      <c r="B844" s="1">
        <v>1</v>
      </c>
      <c r="C844" s="1">
        <v>1</v>
      </c>
      <c r="D844" s="1">
        <v>0</v>
      </c>
      <c r="E844" s="1">
        <v>111</v>
      </c>
      <c r="F844" s="1">
        <v>3</v>
      </c>
      <c r="G844" s="1" t="s">
        <v>1568</v>
      </c>
      <c r="H844" s="1" t="s">
        <v>1569</v>
      </c>
    </row>
    <row r="845" spans="1:8" x14ac:dyDescent="0.25">
      <c r="A845" s="1">
        <v>874</v>
      </c>
      <c r="B845" s="1">
        <v>1</v>
      </c>
      <c r="C845" s="1">
        <v>1</v>
      </c>
      <c r="D845" s="1">
        <v>0</v>
      </c>
      <c r="E845" s="1">
        <v>54</v>
      </c>
      <c r="F845" s="1">
        <v>3</v>
      </c>
      <c r="G845" s="1" t="s">
        <v>1581</v>
      </c>
      <c r="H845" s="1" t="s">
        <v>1582</v>
      </c>
    </row>
    <row r="846" spans="1:8" x14ac:dyDescent="0.25">
      <c r="A846" s="1">
        <v>897</v>
      </c>
      <c r="B846" s="1">
        <v>1</v>
      </c>
      <c r="C846" s="1">
        <v>1</v>
      </c>
      <c r="D846" s="1">
        <v>0</v>
      </c>
      <c r="E846" s="1">
        <v>296</v>
      </c>
      <c r="F846" s="1">
        <v>3</v>
      </c>
      <c r="G846" s="1" t="s">
        <v>1624</v>
      </c>
      <c r="H846" s="1" t="s">
        <v>1625</v>
      </c>
    </row>
    <row r="847" spans="1:8" x14ac:dyDescent="0.25">
      <c r="A847" s="1">
        <v>936</v>
      </c>
      <c r="B847" s="1">
        <v>1</v>
      </c>
      <c r="C847" s="1">
        <v>1</v>
      </c>
      <c r="D847" s="1">
        <v>2</v>
      </c>
      <c r="E847" s="1">
        <v>291</v>
      </c>
      <c r="F847" s="1">
        <v>3</v>
      </c>
      <c r="G847" s="1" t="s">
        <v>1698</v>
      </c>
      <c r="H847" s="1" t="s">
        <v>1699</v>
      </c>
    </row>
    <row r="848" spans="1:8" x14ac:dyDescent="0.25">
      <c r="A848" s="1">
        <v>973</v>
      </c>
      <c r="B848" s="1">
        <v>1</v>
      </c>
      <c r="C848" s="1">
        <v>1</v>
      </c>
      <c r="D848" s="1">
        <v>0</v>
      </c>
      <c r="E848" s="1">
        <v>166</v>
      </c>
      <c r="F848" s="1">
        <v>3</v>
      </c>
      <c r="G848" s="1" t="s">
        <v>1761</v>
      </c>
      <c r="H848" s="1" t="s">
        <v>1762</v>
      </c>
    </row>
    <row r="849" spans="1:8" x14ac:dyDescent="0.25">
      <c r="A849" s="1">
        <v>975</v>
      </c>
      <c r="B849" s="1">
        <v>1</v>
      </c>
      <c r="C849" s="1">
        <v>1</v>
      </c>
      <c r="D849" s="1">
        <v>0</v>
      </c>
      <c r="E849" s="1">
        <v>79</v>
      </c>
      <c r="F849" s="1">
        <v>3</v>
      </c>
      <c r="G849" s="1" t="s">
        <v>1764</v>
      </c>
      <c r="H849" s="1" t="s">
        <v>1737</v>
      </c>
    </row>
    <row r="850" spans="1:8" x14ac:dyDescent="0.25">
      <c r="A850" s="1">
        <v>976</v>
      </c>
      <c r="B850" s="1">
        <v>1</v>
      </c>
      <c r="C850" s="1">
        <v>1</v>
      </c>
      <c r="D850" s="1">
        <v>0</v>
      </c>
      <c r="E850" s="1">
        <v>87</v>
      </c>
      <c r="F850" s="1">
        <v>3</v>
      </c>
      <c r="G850" s="1" t="s">
        <v>1765</v>
      </c>
      <c r="H850" s="1" t="s">
        <v>1766</v>
      </c>
    </row>
    <row r="851" spans="1:8" x14ac:dyDescent="0.25">
      <c r="A851" s="1">
        <v>997</v>
      </c>
      <c r="B851" s="1">
        <v>1</v>
      </c>
      <c r="C851" s="1">
        <v>1</v>
      </c>
      <c r="D851" s="1">
        <v>1</v>
      </c>
      <c r="E851" s="1">
        <v>30</v>
      </c>
      <c r="F851" s="1">
        <v>3</v>
      </c>
      <c r="G851" s="1" t="s">
        <v>1805</v>
      </c>
      <c r="H851" s="1" t="s">
        <v>1806</v>
      </c>
    </row>
    <row r="852" spans="1:8" x14ac:dyDescent="0.25">
      <c r="A852" s="1">
        <v>1109</v>
      </c>
      <c r="B852" s="1">
        <v>1</v>
      </c>
      <c r="C852" s="1">
        <v>1</v>
      </c>
      <c r="D852" s="1">
        <v>0</v>
      </c>
      <c r="E852" s="1">
        <v>86</v>
      </c>
      <c r="F852" s="1">
        <v>3</v>
      </c>
      <c r="G852" s="1" t="s">
        <v>1969</v>
      </c>
      <c r="H852" s="1" t="s">
        <v>88</v>
      </c>
    </row>
    <row r="853" spans="1:8" x14ac:dyDescent="0.25">
      <c r="A853" s="1">
        <v>1118</v>
      </c>
      <c r="B853" s="1">
        <v>1</v>
      </c>
      <c r="C853" s="1">
        <v>1</v>
      </c>
      <c r="D853" s="1">
        <v>0</v>
      </c>
      <c r="E853" s="1">
        <v>303</v>
      </c>
      <c r="F853" s="1">
        <v>3</v>
      </c>
      <c r="G853" s="1" t="s">
        <v>1979</v>
      </c>
      <c r="H853" s="1" t="s">
        <v>96</v>
      </c>
    </row>
    <row r="854" spans="1:8" x14ac:dyDescent="0.25">
      <c r="A854" s="1">
        <v>913</v>
      </c>
      <c r="B854" s="1">
        <v>2</v>
      </c>
      <c r="C854" s="1">
        <v>2</v>
      </c>
      <c r="D854" s="1">
        <v>2</v>
      </c>
      <c r="E854" s="1">
        <v>56</v>
      </c>
      <c r="F854" s="1">
        <v>2</v>
      </c>
      <c r="G854" s="1" t="s">
        <v>1654</v>
      </c>
      <c r="H854" s="1" t="s">
        <v>1655</v>
      </c>
    </row>
    <row r="855" spans="1:8" x14ac:dyDescent="0.25">
      <c r="A855" s="1">
        <v>914</v>
      </c>
      <c r="B855" s="1">
        <v>2</v>
      </c>
      <c r="C855" s="1">
        <v>2</v>
      </c>
      <c r="D855" s="1">
        <v>2</v>
      </c>
      <c r="E855" s="1">
        <v>59</v>
      </c>
      <c r="F855" s="1">
        <v>2</v>
      </c>
      <c r="G855" s="1" t="s">
        <v>1656</v>
      </c>
      <c r="H855" s="1" t="s">
        <v>1657</v>
      </c>
    </row>
    <row r="856" spans="1:8" x14ac:dyDescent="0.25">
      <c r="A856" s="1">
        <v>3</v>
      </c>
      <c r="B856" s="1">
        <v>1</v>
      </c>
      <c r="C856" s="1">
        <v>1</v>
      </c>
      <c r="D856" s="1">
        <v>2</v>
      </c>
      <c r="E856" s="1">
        <v>69</v>
      </c>
      <c r="F856" s="1">
        <v>2</v>
      </c>
      <c r="G856" s="1" t="s">
        <v>163</v>
      </c>
      <c r="H856" s="1" t="s">
        <v>0</v>
      </c>
    </row>
    <row r="857" spans="1:8" x14ac:dyDescent="0.25">
      <c r="A857" s="1">
        <v>332</v>
      </c>
      <c r="B857" s="1">
        <v>1</v>
      </c>
      <c r="C857" s="1">
        <v>1</v>
      </c>
      <c r="D857" s="1">
        <v>1</v>
      </c>
      <c r="E857" s="1">
        <v>1188</v>
      </c>
      <c r="F857" s="1">
        <v>2</v>
      </c>
      <c r="G857" s="1" t="s">
        <v>594</v>
      </c>
      <c r="H857" s="1" t="s">
        <v>595</v>
      </c>
    </row>
    <row r="858" spans="1:8" x14ac:dyDescent="0.25">
      <c r="A858" s="1">
        <v>424</v>
      </c>
      <c r="B858" s="1">
        <v>1</v>
      </c>
      <c r="C858" s="1">
        <v>1</v>
      </c>
      <c r="D858" s="1">
        <v>0</v>
      </c>
      <c r="E858" s="1">
        <v>2051</v>
      </c>
      <c r="F858" s="1">
        <v>2</v>
      </c>
      <c r="G858" s="1" t="s">
        <v>763</v>
      </c>
      <c r="H858" s="1" t="s">
        <v>764</v>
      </c>
    </row>
    <row r="859" spans="1:8" x14ac:dyDescent="0.25">
      <c r="A859" s="1">
        <v>450</v>
      </c>
      <c r="B859" s="1">
        <v>1</v>
      </c>
      <c r="C859" s="1">
        <v>1</v>
      </c>
      <c r="D859" s="1">
        <v>1</v>
      </c>
      <c r="E859" s="1">
        <v>2323</v>
      </c>
      <c r="F859" s="1">
        <v>2</v>
      </c>
      <c r="G859" s="1" t="s">
        <v>812</v>
      </c>
      <c r="H859" s="1" t="s">
        <v>811</v>
      </c>
    </row>
    <row r="860" spans="1:8" x14ac:dyDescent="0.25">
      <c r="A860" s="1">
        <v>451</v>
      </c>
      <c r="B860" s="1">
        <v>1</v>
      </c>
      <c r="C860" s="1">
        <v>1</v>
      </c>
      <c r="D860" s="1">
        <v>1</v>
      </c>
      <c r="E860" s="1">
        <v>2326</v>
      </c>
      <c r="F860" s="1">
        <v>2</v>
      </c>
      <c r="G860" s="1" t="s">
        <v>813</v>
      </c>
      <c r="H860" s="1" t="s">
        <v>811</v>
      </c>
    </row>
    <row r="861" spans="1:8" x14ac:dyDescent="0.25">
      <c r="A861" s="1">
        <v>452</v>
      </c>
      <c r="B861" s="1">
        <v>1</v>
      </c>
      <c r="C861" s="1">
        <v>1</v>
      </c>
      <c r="D861" s="1">
        <v>1</v>
      </c>
      <c r="E861" s="1">
        <v>2329</v>
      </c>
      <c r="F861" s="1">
        <v>2</v>
      </c>
      <c r="G861" s="1" t="s">
        <v>814</v>
      </c>
      <c r="H861" s="1" t="s">
        <v>811</v>
      </c>
    </row>
    <row r="862" spans="1:8" x14ac:dyDescent="0.25">
      <c r="A862" s="1">
        <v>464</v>
      </c>
      <c r="B862" s="1">
        <v>1</v>
      </c>
      <c r="C862" s="1">
        <v>1</v>
      </c>
      <c r="D862" s="1">
        <v>0</v>
      </c>
      <c r="E862" s="1">
        <v>2520</v>
      </c>
      <c r="F862" s="1">
        <v>2</v>
      </c>
      <c r="G862" s="1" t="s">
        <v>835</v>
      </c>
      <c r="H862" s="1" t="s">
        <v>836</v>
      </c>
    </row>
    <row r="863" spans="1:8" x14ac:dyDescent="0.25">
      <c r="A863" s="1">
        <v>476</v>
      </c>
      <c r="B863" s="1">
        <v>1</v>
      </c>
      <c r="C863" s="1">
        <v>1</v>
      </c>
      <c r="D863" s="1">
        <v>3</v>
      </c>
      <c r="E863" s="1">
        <v>142</v>
      </c>
      <c r="F863" s="1">
        <v>2</v>
      </c>
      <c r="G863" s="1" t="s">
        <v>856</v>
      </c>
      <c r="H863" s="1" t="s">
        <v>857</v>
      </c>
    </row>
    <row r="864" spans="1:8" x14ac:dyDescent="0.25">
      <c r="A864" s="1">
        <v>564</v>
      </c>
      <c r="B864" s="1">
        <v>1</v>
      </c>
      <c r="C864" s="1">
        <v>1</v>
      </c>
      <c r="D864" s="1">
        <v>2</v>
      </c>
      <c r="E864" s="1">
        <v>49</v>
      </c>
      <c r="F864" s="1">
        <v>2</v>
      </c>
      <c r="G864" s="1" t="s">
        <v>1020</v>
      </c>
      <c r="H864" s="1" t="s">
        <v>1021</v>
      </c>
    </row>
    <row r="865" spans="1:8" x14ac:dyDescent="0.25">
      <c r="A865" s="1">
        <v>565</v>
      </c>
      <c r="B865" s="1">
        <v>1</v>
      </c>
      <c r="C865" s="1">
        <v>1</v>
      </c>
      <c r="D865" s="1">
        <v>0</v>
      </c>
      <c r="E865" s="1">
        <v>52</v>
      </c>
      <c r="F865" s="1">
        <v>2</v>
      </c>
      <c r="G865" s="1" t="s">
        <v>1022</v>
      </c>
      <c r="H865" s="1" t="s">
        <v>1023</v>
      </c>
    </row>
    <row r="866" spans="1:8" x14ac:dyDescent="0.25">
      <c r="A866" s="1">
        <v>567</v>
      </c>
      <c r="B866" s="1">
        <v>1</v>
      </c>
      <c r="C866" s="1">
        <v>1</v>
      </c>
      <c r="D866" s="1">
        <v>1</v>
      </c>
      <c r="E866" s="1">
        <v>68</v>
      </c>
      <c r="F866" s="1">
        <v>2</v>
      </c>
      <c r="G866" s="1" t="s">
        <v>1026</v>
      </c>
      <c r="H866" s="1" t="s">
        <v>1027</v>
      </c>
    </row>
    <row r="867" spans="1:8" x14ac:dyDescent="0.25">
      <c r="A867" s="1">
        <v>568</v>
      </c>
      <c r="B867" s="1">
        <v>1</v>
      </c>
      <c r="C867" s="1">
        <v>1</v>
      </c>
      <c r="D867" s="1">
        <v>1</v>
      </c>
      <c r="E867" s="1">
        <v>71</v>
      </c>
      <c r="F867" s="1">
        <v>2</v>
      </c>
      <c r="G867" s="1" t="s">
        <v>1028</v>
      </c>
      <c r="H867" s="1" t="s">
        <v>1029</v>
      </c>
    </row>
    <row r="868" spans="1:8" x14ac:dyDescent="0.25">
      <c r="A868" s="1">
        <v>957</v>
      </c>
      <c r="B868" s="1">
        <v>1</v>
      </c>
      <c r="C868" s="1">
        <v>1</v>
      </c>
      <c r="D868" s="1">
        <v>4</v>
      </c>
      <c r="E868" s="1">
        <v>174</v>
      </c>
      <c r="F868" s="1">
        <v>2</v>
      </c>
      <c r="G868" s="1" t="s">
        <v>1732</v>
      </c>
      <c r="H868" s="1" t="s">
        <v>1733</v>
      </c>
    </row>
    <row r="869" spans="1:8" x14ac:dyDescent="0.25">
      <c r="A869" s="1">
        <v>336</v>
      </c>
      <c r="B869" s="1">
        <v>2</v>
      </c>
      <c r="C869" s="1">
        <v>2</v>
      </c>
      <c r="D869" s="1">
        <v>1</v>
      </c>
      <c r="E869" s="1">
        <v>128</v>
      </c>
      <c r="F869" s="1">
        <v>1</v>
      </c>
      <c r="G869" s="1" t="s">
        <v>600</v>
      </c>
      <c r="H869" s="1" t="s">
        <v>601</v>
      </c>
    </row>
    <row r="870" spans="1:8" x14ac:dyDescent="0.25">
      <c r="A870" s="1">
        <v>1060</v>
      </c>
      <c r="B870" s="1">
        <v>2</v>
      </c>
      <c r="C870" s="1">
        <v>2</v>
      </c>
      <c r="D870" s="1">
        <v>1</v>
      </c>
      <c r="E870" s="1">
        <v>272</v>
      </c>
      <c r="F870" s="1">
        <v>1</v>
      </c>
      <c r="G870" s="1" t="s">
        <v>1897</v>
      </c>
      <c r="H870" s="1" t="s">
        <v>1898</v>
      </c>
    </row>
    <row r="871" spans="1:8" x14ac:dyDescent="0.25">
      <c r="A871" s="1">
        <v>6</v>
      </c>
      <c r="B871" s="1">
        <v>1</v>
      </c>
      <c r="C871" s="1">
        <v>1</v>
      </c>
      <c r="D871" s="1">
        <v>1</v>
      </c>
      <c r="E871" s="1">
        <v>20</v>
      </c>
      <c r="F871" s="1">
        <v>1</v>
      </c>
      <c r="G871" s="1" t="s">
        <v>166</v>
      </c>
      <c r="H871" s="1" t="s">
        <v>1</v>
      </c>
    </row>
    <row r="872" spans="1:8" x14ac:dyDescent="0.25">
      <c r="A872" s="1">
        <v>7</v>
      </c>
      <c r="B872" s="1">
        <v>1</v>
      </c>
      <c r="C872" s="1">
        <v>1</v>
      </c>
      <c r="D872" s="1">
        <v>1</v>
      </c>
      <c r="E872" s="1">
        <v>21</v>
      </c>
      <c r="F872" s="1">
        <v>1</v>
      </c>
      <c r="G872" s="1" t="s">
        <v>167</v>
      </c>
      <c r="H872" s="1" t="s">
        <v>2</v>
      </c>
    </row>
    <row r="873" spans="1:8" x14ac:dyDescent="0.25">
      <c r="A873" s="1">
        <v>8</v>
      </c>
      <c r="B873" s="1">
        <v>1</v>
      </c>
      <c r="C873" s="1">
        <v>1</v>
      </c>
      <c r="D873" s="1">
        <v>1</v>
      </c>
      <c r="E873" s="1">
        <v>22</v>
      </c>
      <c r="F873" s="1">
        <v>1</v>
      </c>
      <c r="G873" s="1" t="s">
        <v>168</v>
      </c>
      <c r="H873" s="1" t="s">
        <v>3</v>
      </c>
    </row>
    <row r="874" spans="1:8" x14ac:dyDescent="0.25">
      <c r="A874" s="1">
        <v>143</v>
      </c>
      <c r="B874" s="1">
        <v>1</v>
      </c>
      <c r="C874" s="1">
        <v>1</v>
      </c>
      <c r="D874" s="1">
        <v>1</v>
      </c>
      <c r="E874" s="1">
        <v>72</v>
      </c>
      <c r="F874" s="1">
        <v>1</v>
      </c>
      <c r="G874" s="1" t="s">
        <v>353</v>
      </c>
      <c r="H874" s="1" t="s">
        <v>354</v>
      </c>
    </row>
    <row r="875" spans="1:8" x14ac:dyDescent="0.25">
      <c r="A875" s="1">
        <v>228</v>
      </c>
      <c r="B875" s="1">
        <v>1</v>
      </c>
      <c r="C875" s="1">
        <v>1</v>
      </c>
      <c r="D875" s="1">
        <v>2</v>
      </c>
      <c r="E875" s="1">
        <v>53</v>
      </c>
      <c r="F875" s="1">
        <v>1</v>
      </c>
      <c r="G875" s="1" t="s">
        <v>460</v>
      </c>
      <c r="H875" s="1" t="s">
        <v>461</v>
      </c>
    </row>
    <row r="876" spans="1:8" x14ac:dyDescent="0.25">
      <c r="A876" s="1">
        <v>327</v>
      </c>
      <c r="B876" s="1">
        <v>1</v>
      </c>
      <c r="C876" s="1">
        <v>1</v>
      </c>
      <c r="D876" s="1">
        <v>1</v>
      </c>
      <c r="E876" s="1">
        <v>112</v>
      </c>
      <c r="F876" s="1">
        <v>1</v>
      </c>
      <c r="G876" s="1" t="s">
        <v>589</v>
      </c>
      <c r="H876" s="1" t="s">
        <v>159</v>
      </c>
    </row>
    <row r="877" spans="1:8" x14ac:dyDescent="0.25">
      <c r="A877" s="1">
        <v>340</v>
      </c>
      <c r="B877" s="1">
        <v>1</v>
      </c>
      <c r="C877" s="1">
        <v>1</v>
      </c>
      <c r="D877" s="1">
        <v>1</v>
      </c>
      <c r="E877" s="1">
        <v>230</v>
      </c>
      <c r="F877" s="1">
        <v>1</v>
      </c>
      <c r="G877" s="1" t="s">
        <v>608</v>
      </c>
      <c r="H877" s="1" t="s">
        <v>609</v>
      </c>
    </row>
    <row r="878" spans="1:8" x14ac:dyDescent="0.25">
      <c r="A878" s="1">
        <v>373</v>
      </c>
      <c r="B878" s="1">
        <v>1</v>
      </c>
      <c r="C878" s="1">
        <v>1</v>
      </c>
      <c r="D878" s="1">
        <v>1</v>
      </c>
      <c r="E878" s="1">
        <v>945</v>
      </c>
      <c r="F878" s="1">
        <v>1</v>
      </c>
      <c r="G878" s="1" t="s">
        <v>668</v>
      </c>
      <c r="H878" s="1" t="s">
        <v>669</v>
      </c>
    </row>
    <row r="879" spans="1:8" x14ac:dyDescent="0.25">
      <c r="A879" s="1">
        <v>384</v>
      </c>
      <c r="B879" s="1">
        <v>1</v>
      </c>
      <c r="C879" s="1">
        <v>1</v>
      </c>
      <c r="D879" s="1">
        <v>1</v>
      </c>
      <c r="E879" s="1">
        <v>1093</v>
      </c>
      <c r="F879" s="1">
        <v>1</v>
      </c>
      <c r="G879" s="1" t="s">
        <v>688</v>
      </c>
      <c r="H879" s="1" t="s">
        <v>689</v>
      </c>
    </row>
    <row r="880" spans="1:8" x14ac:dyDescent="0.25">
      <c r="A880" s="1">
        <v>412</v>
      </c>
      <c r="B880" s="1">
        <v>1</v>
      </c>
      <c r="C880" s="1">
        <v>1</v>
      </c>
      <c r="D880" s="1">
        <v>1</v>
      </c>
      <c r="E880" s="1">
        <v>1908</v>
      </c>
      <c r="F880" s="1">
        <v>1</v>
      </c>
      <c r="G880" s="1" t="s">
        <v>741</v>
      </c>
      <c r="H880" s="1" t="s">
        <v>742</v>
      </c>
    </row>
    <row r="881" spans="1:8" x14ac:dyDescent="0.25">
      <c r="A881" s="1">
        <v>446</v>
      </c>
      <c r="B881" s="1">
        <v>1</v>
      </c>
      <c r="C881" s="1">
        <v>1</v>
      </c>
      <c r="D881" s="1">
        <v>0</v>
      </c>
      <c r="E881" s="1">
        <v>2301</v>
      </c>
      <c r="F881" s="1">
        <v>1</v>
      </c>
      <c r="G881" s="1" t="s">
        <v>805</v>
      </c>
      <c r="H881" s="1" t="s">
        <v>806</v>
      </c>
    </row>
    <row r="882" spans="1:8" x14ac:dyDescent="0.25">
      <c r="A882" s="1">
        <v>449</v>
      </c>
      <c r="B882" s="1">
        <v>1</v>
      </c>
      <c r="C882" s="1">
        <v>1</v>
      </c>
      <c r="D882" s="1">
        <v>0</v>
      </c>
      <c r="E882" s="1">
        <v>2321</v>
      </c>
      <c r="F882" s="1">
        <v>1</v>
      </c>
      <c r="G882" s="1" t="s">
        <v>810</v>
      </c>
      <c r="H882" s="1" t="s">
        <v>811</v>
      </c>
    </row>
    <row r="883" spans="1:8" x14ac:dyDescent="0.25">
      <c r="A883" s="1">
        <v>454</v>
      </c>
      <c r="B883" s="1">
        <v>1</v>
      </c>
      <c r="C883" s="1">
        <v>1</v>
      </c>
      <c r="D883" s="1">
        <v>0</v>
      </c>
      <c r="E883" s="1">
        <v>2385</v>
      </c>
      <c r="F883" s="1">
        <v>1</v>
      </c>
      <c r="G883" s="1" t="s">
        <v>817</v>
      </c>
      <c r="H883" s="1" t="s">
        <v>818</v>
      </c>
    </row>
    <row r="884" spans="1:8" x14ac:dyDescent="0.25">
      <c r="A884" s="1">
        <v>462</v>
      </c>
      <c r="B884" s="1">
        <v>1</v>
      </c>
      <c r="C884" s="1">
        <v>1</v>
      </c>
      <c r="D884" s="1">
        <v>1</v>
      </c>
      <c r="E884" s="1">
        <v>2499</v>
      </c>
      <c r="F884" s="1">
        <v>1</v>
      </c>
      <c r="G884" s="1" t="s">
        <v>831</v>
      </c>
      <c r="H884" s="1" t="s">
        <v>832</v>
      </c>
    </row>
    <row r="885" spans="1:8" x14ac:dyDescent="0.25">
      <c r="A885" s="1">
        <v>477</v>
      </c>
      <c r="B885" s="1">
        <v>1</v>
      </c>
      <c r="C885" s="1">
        <v>1</v>
      </c>
      <c r="D885" s="1">
        <v>1</v>
      </c>
      <c r="E885" s="1">
        <v>145</v>
      </c>
      <c r="F885" s="1">
        <v>1</v>
      </c>
      <c r="G885" s="1" t="s">
        <v>858</v>
      </c>
      <c r="H885" s="1" t="s">
        <v>859</v>
      </c>
    </row>
    <row r="886" spans="1:8" x14ac:dyDescent="0.25">
      <c r="A886" s="1">
        <v>478</v>
      </c>
      <c r="B886" s="1">
        <v>1</v>
      </c>
      <c r="C886" s="1">
        <v>1</v>
      </c>
      <c r="D886" s="1">
        <v>1</v>
      </c>
      <c r="E886" s="1">
        <v>146</v>
      </c>
      <c r="F886" s="1">
        <v>1</v>
      </c>
      <c r="G886" s="1" t="s">
        <v>860</v>
      </c>
      <c r="H886" s="1" t="s">
        <v>861</v>
      </c>
    </row>
    <row r="887" spans="1:8" x14ac:dyDescent="0.25">
      <c r="A887" s="1">
        <v>479</v>
      </c>
      <c r="B887" s="1">
        <v>1</v>
      </c>
      <c r="C887" s="1">
        <v>1</v>
      </c>
      <c r="D887" s="1">
        <v>1</v>
      </c>
      <c r="E887" s="1">
        <v>147</v>
      </c>
      <c r="F887" s="1">
        <v>1</v>
      </c>
      <c r="G887" s="1" t="s">
        <v>862</v>
      </c>
      <c r="H887" s="1" t="s">
        <v>863</v>
      </c>
    </row>
    <row r="888" spans="1:8" x14ac:dyDescent="0.25">
      <c r="A888" s="1">
        <v>480</v>
      </c>
      <c r="B888" s="1">
        <v>1</v>
      </c>
      <c r="C888" s="1">
        <v>1</v>
      </c>
      <c r="D888" s="1">
        <v>1</v>
      </c>
      <c r="E888" s="1">
        <v>158</v>
      </c>
      <c r="F888" s="1">
        <v>1</v>
      </c>
      <c r="G888" s="1" t="s">
        <v>864</v>
      </c>
      <c r="H888" s="1" t="s">
        <v>865</v>
      </c>
    </row>
    <row r="889" spans="1:8" x14ac:dyDescent="0.25">
      <c r="A889" s="1">
        <v>481</v>
      </c>
      <c r="B889" s="1">
        <v>1</v>
      </c>
      <c r="C889" s="1">
        <v>1</v>
      </c>
      <c r="D889" s="1">
        <v>1</v>
      </c>
      <c r="E889" s="1">
        <v>170</v>
      </c>
      <c r="F889" s="1">
        <v>1</v>
      </c>
      <c r="G889" s="1" t="s">
        <v>866</v>
      </c>
      <c r="H889" s="1" t="s">
        <v>867</v>
      </c>
    </row>
    <row r="890" spans="1:8" x14ac:dyDescent="0.25">
      <c r="A890" s="1">
        <v>482</v>
      </c>
      <c r="B890" s="1">
        <v>1</v>
      </c>
      <c r="C890" s="1">
        <v>1</v>
      </c>
      <c r="D890" s="1">
        <v>1</v>
      </c>
      <c r="E890" s="1">
        <v>174</v>
      </c>
      <c r="F890" s="1">
        <v>1</v>
      </c>
      <c r="G890" s="1" t="s">
        <v>868</v>
      </c>
      <c r="H890" s="1" t="s">
        <v>869</v>
      </c>
    </row>
    <row r="891" spans="1:8" x14ac:dyDescent="0.25">
      <c r="A891" s="1">
        <v>483</v>
      </c>
      <c r="B891" s="1">
        <v>1</v>
      </c>
      <c r="C891" s="1">
        <v>1</v>
      </c>
      <c r="D891" s="1">
        <v>1</v>
      </c>
      <c r="E891" s="1">
        <v>175</v>
      </c>
      <c r="F891" s="1">
        <v>1</v>
      </c>
      <c r="G891" s="1" t="s">
        <v>870</v>
      </c>
      <c r="H891" s="1" t="s">
        <v>871</v>
      </c>
    </row>
    <row r="892" spans="1:8" x14ac:dyDescent="0.25">
      <c r="A892" s="1">
        <v>484</v>
      </c>
      <c r="B892" s="1">
        <v>1</v>
      </c>
      <c r="C892" s="1">
        <v>1</v>
      </c>
      <c r="D892" s="1">
        <v>1</v>
      </c>
      <c r="E892" s="1">
        <v>176</v>
      </c>
      <c r="F892" s="1">
        <v>1</v>
      </c>
      <c r="G892" s="1" t="s">
        <v>872</v>
      </c>
      <c r="H892" s="1" t="s">
        <v>873</v>
      </c>
    </row>
    <row r="893" spans="1:8" x14ac:dyDescent="0.25">
      <c r="A893" s="1">
        <v>486</v>
      </c>
      <c r="B893" s="1">
        <v>1</v>
      </c>
      <c r="C893" s="1">
        <v>1</v>
      </c>
      <c r="D893" s="1">
        <v>3</v>
      </c>
      <c r="E893" s="1">
        <v>15</v>
      </c>
      <c r="F893" s="1">
        <v>1</v>
      </c>
      <c r="G893" s="1" t="s">
        <v>875</v>
      </c>
      <c r="H893" s="1" t="s">
        <v>876</v>
      </c>
    </row>
    <row r="894" spans="1:8" x14ac:dyDescent="0.25">
      <c r="A894" s="1">
        <v>487</v>
      </c>
      <c r="B894" s="1">
        <v>1</v>
      </c>
      <c r="C894" s="1">
        <v>1</v>
      </c>
      <c r="D894" s="1">
        <v>4</v>
      </c>
      <c r="E894" s="1">
        <v>16</v>
      </c>
      <c r="F894" s="1">
        <v>1</v>
      </c>
      <c r="G894" s="1" t="s">
        <v>877</v>
      </c>
      <c r="H894" s="1" t="s">
        <v>876</v>
      </c>
    </row>
    <row r="895" spans="1:8" x14ac:dyDescent="0.25">
      <c r="A895" s="1">
        <v>488</v>
      </c>
      <c r="B895" s="1">
        <v>1</v>
      </c>
      <c r="C895" s="1">
        <v>1</v>
      </c>
      <c r="D895" s="1">
        <v>1</v>
      </c>
      <c r="E895" s="1">
        <v>17</v>
      </c>
      <c r="F895" s="1">
        <v>1</v>
      </c>
      <c r="G895" s="1" t="s">
        <v>878</v>
      </c>
      <c r="H895" s="1" t="s">
        <v>879</v>
      </c>
    </row>
    <row r="896" spans="1:8" x14ac:dyDescent="0.25">
      <c r="A896" s="1">
        <v>490</v>
      </c>
      <c r="B896" s="1">
        <v>1</v>
      </c>
      <c r="C896" s="1">
        <v>1</v>
      </c>
      <c r="D896" s="1">
        <v>1</v>
      </c>
      <c r="E896" s="1">
        <v>30</v>
      </c>
      <c r="F896" s="1">
        <v>1</v>
      </c>
      <c r="G896" s="1" t="s">
        <v>882</v>
      </c>
      <c r="H896" s="1" t="s">
        <v>883</v>
      </c>
    </row>
    <row r="897" spans="1:8" x14ac:dyDescent="0.25">
      <c r="A897" s="1">
        <v>550</v>
      </c>
      <c r="B897" s="1">
        <v>1</v>
      </c>
      <c r="C897" s="1">
        <v>1</v>
      </c>
      <c r="D897" s="1">
        <v>0</v>
      </c>
      <c r="E897" s="1">
        <v>85</v>
      </c>
      <c r="F897" s="1">
        <v>1</v>
      </c>
      <c r="G897" s="1" t="s">
        <v>993</v>
      </c>
      <c r="H897" s="1" t="s">
        <v>994</v>
      </c>
    </row>
    <row r="898" spans="1:8" x14ac:dyDescent="0.25">
      <c r="A898" s="1">
        <v>551</v>
      </c>
      <c r="B898" s="1">
        <v>1</v>
      </c>
      <c r="C898" s="1">
        <v>1</v>
      </c>
      <c r="D898" s="1">
        <v>0</v>
      </c>
      <c r="E898" s="1">
        <v>122</v>
      </c>
      <c r="F898" s="1">
        <v>1</v>
      </c>
      <c r="G898" s="1" t="s">
        <v>995</v>
      </c>
      <c r="H898" s="1" t="s">
        <v>996</v>
      </c>
    </row>
    <row r="899" spans="1:8" x14ac:dyDescent="0.25">
      <c r="A899" s="1">
        <v>552</v>
      </c>
      <c r="B899" s="1">
        <v>1</v>
      </c>
      <c r="C899" s="1">
        <v>1</v>
      </c>
      <c r="D899" s="1">
        <v>0</v>
      </c>
      <c r="E899" s="1">
        <v>129</v>
      </c>
      <c r="F899" s="1">
        <v>1</v>
      </c>
      <c r="G899" s="1" t="s">
        <v>997</v>
      </c>
      <c r="H899" s="1" t="s">
        <v>998</v>
      </c>
    </row>
    <row r="900" spans="1:8" x14ac:dyDescent="0.25">
      <c r="A900" s="1">
        <v>553</v>
      </c>
      <c r="B900" s="1">
        <v>1</v>
      </c>
      <c r="C900" s="1">
        <v>1</v>
      </c>
      <c r="D900" s="1">
        <v>0</v>
      </c>
      <c r="E900" s="1">
        <v>134</v>
      </c>
      <c r="F900" s="1">
        <v>1</v>
      </c>
      <c r="G900" s="1" t="s">
        <v>999</v>
      </c>
      <c r="H900" s="1" t="s">
        <v>1000</v>
      </c>
    </row>
    <row r="901" spans="1:8" x14ac:dyDescent="0.25">
      <c r="A901" s="1">
        <v>554</v>
      </c>
      <c r="B901" s="1">
        <v>1</v>
      </c>
      <c r="C901" s="1">
        <v>1</v>
      </c>
      <c r="D901" s="1">
        <v>0</v>
      </c>
      <c r="E901" s="1">
        <v>139</v>
      </c>
      <c r="F901" s="1">
        <v>1</v>
      </c>
      <c r="G901" s="1" t="s">
        <v>1001</v>
      </c>
      <c r="H901" s="1" t="s">
        <v>1002</v>
      </c>
    </row>
    <row r="902" spans="1:8" x14ac:dyDescent="0.25">
      <c r="A902" s="1">
        <v>555</v>
      </c>
      <c r="B902" s="1">
        <v>1</v>
      </c>
      <c r="C902" s="1">
        <v>1</v>
      </c>
      <c r="D902" s="1">
        <v>0</v>
      </c>
      <c r="E902" s="1">
        <v>144</v>
      </c>
      <c r="F902" s="1">
        <v>1</v>
      </c>
      <c r="G902" s="1" t="s">
        <v>1003</v>
      </c>
      <c r="H902" s="1" t="s">
        <v>1004</v>
      </c>
    </row>
    <row r="903" spans="1:8" x14ac:dyDescent="0.25">
      <c r="A903" s="1">
        <v>556</v>
      </c>
      <c r="B903" s="1">
        <v>1</v>
      </c>
      <c r="C903" s="1">
        <v>1</v>
      </c>
      <c r="D903" s="1">
        <v>0</v>
      </c>
      <c r="E903" s="1">
        <v>149</v>
      </c>
      <c r="F903" s="1">
        <v>1</v>
      </c>
      <c r="G903" s="1" t="s">
        <v>1005</v>
      </c>
      <c r="H903" s="1" t="s">
        <v>1006</v>
      </c>
    </row>
    <row r="904" spans="1:8" x14ac:dyDescent="0.25">
      <c r="A904" s="1">
        <v>557</v>
      </c>
      <c r="B904" s="1">
        <v>1</v>
      </c>
      <c r="C904" s="1">
        <v>1</v>
      </c>
      <c r="D904" s="1">
        <v>0</v>
      </c>
      <c r="E904" s="1">
        <v>154</v>
      </c>
      <c r="F904" s="1">
        <v>1</v>
      </c>
      <c r="G904" s="1" t="s">
        <v>1007</v>
      </c>
      <c r="H904" s="1" t="s">
        <v>1008</v>
      </c>
    </row>
    <row r="905" spans="1:8" x14ac:dyDescent="0.25">
      <c r="A905" s="1">
        <v>558</v>
      </c>
      <c r="B905" s="1">
        <v>1</v>
      </c>
      <c r="C905" s="1">
        <v>1</v>
      </c>
      <c r="D905" s="1">
        <v>0</v>
      </c>
      <c r="E905" s="1">
        <v>159</v>
      </c>
      <c r="F905" s="1">
        <v>1</v>
      </c>
      <c r="G905" s="1" t="s">
        <v>1009</v>
      </c>
      <c r="H905" s="1" t="s">
        <v>1010</v>
      </c>
    </row>
    <row r="906" spans="1:8" x14ac:dyDescent="0.25">
      <c r="A906" s="1">
        <v>559</v>
      </c>
      <c r="B906" s="1">
        <v>1</v>
      </c>
      <c r="C906" s="1">
        <v>1</v>
      </c>
      <c r="D906" s="1">
        <v>0</v>
      </c>
      <c r="E906" s="1">
        <v>164</v>
      </c>
      <c r="F906" s="1">
        <v>1</v>
      </c>
      <c r="G906" s="1" t="s">
        <v>1011</v>
      </c>
      <c r="H906" s="1" t="s">
        <v>1012</v>
      </c>
    </row>
    <row r="907" spans="1:8" x14ac:dyDescent="0.25">
      <c r="A907" s="1">
        <v>560</v>
      </c>
      <c r="B907" s="1">
        <v>1</v>
      </c>
      <c r="C907" s="1">
        <v>1</v>
      </c>
      <c r="D907" s="1">
        <v>0</v>
      </c>
      <c r="E907" s="1">
        <v>169</v>
      </c>
      <c r="F907" s="1">
        <v>1</v>
      </c>
      <c r="G907" s="1" t="s">
        <v>1013</v>
      </c>
      <c r="H907" s="1" t="s">
        <v>1014</v>
      </c>
    </row>
    <row r="908" spans="1:8" x14ac:dyDescent="0.25">
      <c r="A908" s="1">
        <v>561</v>
      </c>
      <c r="B908" s="1">
        <v>1</v>
      </c>
      <c r="C908" s="1">
        <v>1</v>
      </c>
      <c r="D908" s="1">
        <v>0</v>
      </c>
      <c r="E908" s="1">
        <v>174</v>
      </c>
      <c r="F908" s="1">
        <v>1</v>
      </c>
      <c r="G908" s="1" t="s">
        <v>1015</v>
      </c>
      <c r="H908" s="1" t="s">
        <v>1016</v>
      </c>
    </row>
    <row r="909" spans="1:8" x14ac:dyDescent="0.25">
      <c r="A909" s="1">
        <v>562</v>
      </c>
      <c r="B909" s="1">
        <v>1</v>
      </c>
      <c r="C909" s="1">
        <v>1</v>
      </c>
      <c r="D909" s="1">
        <v>0</v>
      </c>
      <c r="E909" s="1">
        <v>179</v>
      </c>
      <c r="F909" s="1">
        <v>1</v>
      </c>
      <c r="G909" s="1" t="s">
        <v>1017</v>
      </c>
      <c r="H909" s="1" t="s">
        <v>1018</v>
      </c>
    </row>
    <row r="910" spans="1:8" x14ac:dyDescent="0.25">
      <c r="A910" s="1">
        <v>570</v>
      </c>
      <c r="B910" s="1">
        <v>1</v>
      </c>
      <c r="C910" s="1">
        <v>1</v>
      </c>
      <c r="D910" s="1">
        <v>1</v>
      </c>
      <c r="E910" s="1">
        <v>114</v>
      </c>
      <c r="F910" s="1">
        <v>1</v>
      </c>
      <c r="G910" s="1" t="s">
        <v>1031</v>
      </c>
      <c r="H910" s="1" t="s">
        <v>1032</v>
      </c>
    </row>
    <row r="911" spans="1:8" x14ac:dyDescent="0.25">
      <c r="A911" s="1">
        <v>579</v>
      </c>
      <c r="B911" s="1">
        <v>1</v>
      </c>
      <c r="C911" s="1">
        <v>1</v>
      </c>
      <c r="D911" s="1">
        <v>1</v>
      </c>
      <c r="E911" s="1">
        <v>166</v>
      </c>
      <c r="F911" s="1">
        <v>1</v>
      </c>
      <c r="G911" s="1" t="s">
        <v>1048</v>
      </c>
      <c r="H911" s="1" t="s">
        <v>1049</v>
      </c>
    </row>
    <row r="912" spans="1:8" x14ac:dyDescent="0.25">
      <c r="A912" s="1">
        <v>732</v>
      </c>
      <c r="B912" s="1">
        <v>1</v>
      </c>
      <c r="C912" s="1">
        <v>1</v>
      </c>
      <c r="D912" s="1">
        <v>1</v>
      </c>
      <c r="E912" s="1">
        <v>93</v>
      </c>
      <c r="F912" s="1">
        <v>1</v>
      </c>
      <c r="G912" s="1" t="s">
        <v>1328</v>
      </c>
      <c r="H912" s="1" t="s">
        <v>1329</v>
      </c>
    </row>
    <row r="913" spans="1:8" x14ac:dyDescent="0.25">
      <c r="A913" s="1">
        <v>733</v>
      </c>
      <c r="B913" s="1">
        <v>1</v>
      </c>
      <c r="C913" s="1">
        <v>1</v>
      </c>
      <c r="D913" s="1">
        <v>0</v>
      </c>
      <c r="E913" s="1">
        <v>98</v>
      </c>
      <c r="F913" s="1">
        <v>1</v>
      </c>
      <c r="G913" s="1" t="s">
        <v>1330</v>
      </c>
      <c r="H913" s="1" t="s">
        <v>1331</v>
      </c>
    </row>
    <row r="914" spans="1:8" x14ac:dyDescent="0.25">
      <c r="A914" s="1">
        <v>847</v>
      </c>
      <c r="B914" s="1">
        <v>1</v>
      </c>
      <c r="C914" s="1">
        <v>1</v>
      </c>
      <c r="D914" s="1">
        <v>0</v>
      </c>
      <c r="E914" s="1">
        <v>86</v>
      </c>
      <c r="F914" s="1">
        <v>1</v>
      </c>
      <c r="G914" s="1" t="s">
        <v>1534</v>
      </c>
      <c r="H914" s="1" t="s">
        <v>1535</v>
      </c>
    </row>
    <row r="915" spans="1:8" x14ac:dyDescent="0.25">
      <c r="A915" s="1">
        <v>910</v>
      </c>
      <c r="B915" s="1">
        <v>1</v>
      </c>
      <c r="C915" s="1">
        <v>1</v>
      </c>
      <c r="D915" s="1">
        <v>2</v>
      </c>
      <c r="E915" s="1">
        <v>88</v>
      </c>
      <c r="F915" s="1">
        <v>1</v>
      </c>
      <c r="G915" s="1" t="s">
        <v>1649</v>
      </c>
      <c r="H915" s="1" t="s">
        <v>1650</v>
      </c>
    </row>
    <row r="916" spans="1:8" x14ac:dyDescent="0.25">
      <c r="A916" s="1">
        <v>911</v>
      </c>
      <c r="B916" s="1">
        <v>1</v>
      </c>
      <c r="C916" s="1">
        <v>1</v>
      </c>
      <c r="D916" s="1">
        <v>0</v>
      </c>
      <c r="E916" s="1">
        <v>94</v>
      </c>
      <c r="F916" s="1">
        <v>1</v>
      </c>
      <c r="G916" s="1" t="s">
        <v>1651</v>
      </c>
      <c r="H916" s="1" t="s">
        <v>1652</v>
      </c>
    </row>
    <row r="917" spans="1:8" x14ac:dyDescent="0.25">
      <c r="A917" s="1">
        <v>944</v>
      </c>
      <c r="B917" s="1">
        <v>1</v>
      </c>
      <c r="C917" s="1">
        <v>1</v>
      </c>
      <c r="D917" s="1">
        <v>0</v>
      </c>
      <c r="E917" s="1">
        <v>123</v>
      </c>
      <c r="F917" s="1">
        <v>1</v>
      </c>
      <c r="G917" s="1" t="s">
        <v>1708</v>
      </c>
      <c r="H917" s="1" t="s">
        <v>1709</v>
      </c>
    </row>
    <row r="918" spans="1:8" x14ac:dyDescent="0.25">
      <c r="A918" s="1">
        <v>945</v>
      </c>
      <c r="B918" s="1">
        <v>1</v>
      </c>
      <c r="C918" s="1">
        <v>1</v>
      </c>
      <c r="D918" s="1">
        <v>1</v>
      </c>
      <c r="E918" s="1">
        <v>125</v>
      </c>
      <c r="F918" s="1">
        <v>1</v>
      </c>
      <c r="G918" s="1" t="s">
        <v>1710</v>
      </c>
      <c r="H918" s="1" t="s">
        <v>1711</v>
      </c>
    </row>
    <row r="919" spans="1:8" x14ac:dyDescent="0.25">
      <c r="A919" s="1">
        <v>946</v>
      </c>
      <c r="B919" s="1">
        <v>1</v>
      </c>
      <c r="C919" s="1">
        <v>1</v>
      </c>
      <c r="D919" s="1">
        <v>1</v>
      </c>
      <c r="E919" s="1">
        <v>126</v>
      </c>
      <c r="F919" s="1">
        <v>1</v>
      </c>
      <c r="G919" s="1" t="s">
        <v>1712</v>
      </c>
      <c r="H919" s="1" t="s">
        <v>1713</v>
      </c>
    </row>
    <row r="920" spans="1:8" x14ac:dyDescent="0.25">
      <c r="A920" s="1">
        <v>947</v>
      </c>
      <c r="B920" s="1">
        <v>1</v>
      </c>
      <c r="C920" s="1">
        <v>1</v>
      </c>
      <c r="D920" s="1">
        <v>1</v>
      </c>
      <c r="E920" s="1">
        <v>128</v>
      </c>
      <c r="F920" s="1">
        <v>1</v>
      </c>
      <c r="G920" s="1" t="s">
        <v>1714</v>
      </c>
      <c r="H920" s="1" t="s">
        <v>1715</v>
      </c>
    </row>
    <row r="921" spans="1:8" x14ac:dyDescent="0.25">
      <c r="A921" s="1">
        <v>948</v>
      </c>
      <c r="B921" s="1">
        <v>1</v>
      </c>
      <c r="C921" s="1">
        <v>1</v>
      </c>
      <c r="D921" s="1">
        <v>1</v>
      </c>
      <c r="E921" s="1">
        <v>130</v>
      </c>
      <c r="F921" s="1">
        <v>1</v>
      </c>
      <c r="G921" s="1" t="s">
        <v>1716</v>
      </c>
      <c r="H921" s="1" t="s">
        <v>1717</v>
      </c>
    </row>
    <row r="922" spans="1:8" x14ac:dyDescent="0.25">
      <c r="A922" s="1">
        <v>949</v>
      </c>
      <c r="B922" s="1">
        <v>1</v>
      </c>
      <c r="C922" s="1">
        <v>1</v>
      </c>
      <c r="D922" s="1">
        <v>1</v>
      </c>
      <c r="E922" s="1">
        <v>131</v>
      </c>
      <c r="F922" s="1">
        <v>1</v>
      </c>
      <c r="G922" s="1" t="s">
        <v>1718</v>
      </c>
      <c r="H922" s="1" t="s">
        <v>1717</v>
      </c>
    </row>
    <row r="923" spans="1:8" x14ac:dyDescent="0.25">
      <c r="A923" s="1">
        <v>950</v>
      </c>
      <c r="B923" s="1">
        <v>1</v>
      </c>
      <c r="C923" s="1">
        <v>1</v>
      </c>
      <c r="D923" s="1">
        <v>1</v>
      </c>
      <c r="E923" s="1">
        <v>133</v>
      </c>
      <c r="F923" s="1">
        <v>1</v>
      </c>
      <c r="G923" s="1" t="s">
        <v>1719</v>
      </c>
      <c r="H923" s="1" t="s">
        <v>1720</v>
      </c>
    </row>
    <row r="924" spans="1:8" x14ac:dyDescent="0.25">
      <c r="A924" s="1">
        <v>951</v>
      </c>
      <c r="B924" s="1">
        <v>1</v>
      </c>
      <c r="C924" s="1">
        <v>1</v>
      </c>
      <c r="D924" s="1">
        <v>1</v>
      </c>
      <c r="E924" s="1">
        <v>134</v>
      </c>
      <c r="F924" s="1">
        <v>1</v>
      </c>
      <c r="G924" s="1" t="s">
        <v>1721</v>
      </c>
      <c r="H924" s="1" t="s">
        <v>1720</v>
      </c>
    </row>
    <row r="925" spans="1:8" x14ac:dyDescent="0.25">
      <c r="A925" s="1">
        <v>952</v>
      </c>
      <c r="B925" s="1">
        <v>1</v>
      </c>
      <c r="C925" s="1">
        <v>1</v>
      </c>
      <c r="D925" s="1">
        <v>1</v>
      </c>
      <c r="E925" s="1">
        <v>136</v>
      </c>
      <c r="F925" s="1">
        <v>1</v>
      </c>
      <c r="G925" s="1" t="s">
        <v>1722</v>
      </c>
      <c r="H925" s="1" t="s">
        <v>1723</v>
      </c>
    </row>
    <row r="926" spans="1:8" x14ac:dyDescent="0.25">
      <c r="A926" s="1">
        <v>954</v>
      </c>
      <c r="B926" s="1">
        <v>1</v>
      </c>
      <c r="C926" s="1">
        <v>1</v>
      </c>
      <c r="D926" s="1">
        <v>1</v>
      </c>
      <c r="E926" s="1">
        <v>141</v>
      </c>
      <c r="F926" s="1">
        <v>1</v>
      </c>
      <c r="G926" s="1" t="s">
        <v>1726</v>
      </c>
      <c r="H926" s="1" t="s">
        <v>1727</v>
      </c>
    </row>
    <row r="927" spans="1:8" x14ac:dyDescent="0.25">
      <c r="A927" s="1">
        <v>955</v>
      </c>
      <c r="B927" s="1">
        <v>1</v>
      </c>
      <c r="C927" s="1">
        <v>1</v>
      </c>
      <c r="D927" s="1">
        <v>1</v>
      </c>
      <c r="E927" s="1">
        <v>142</v>
      </c>
      <c r="F927" s="1">
        <v>1</v>
      </c>
      <c r="G927" s="1" t="s">
        <v>1728</v>
      </c>
      <c r="H927" s="1" t="s">
        <v>1729</v>
      </c>
    </row>
    <row r="928" spans="1:8" x14ac:dyDescent="0.25">
      <c r="A928" s="1">
        <v>960</v>
      </c>
      <c r="B928" s="1">
        <v>1</v>
      </c>
      <c r="C928" s="1">
        <v>1</v>
      </c>
      <c r="D928" s="1">
        <v>0</v>
      </c>
      <c r="E928" s="1">
        <v>259</v>
      </c>
      <c r="F928" s="1">
        <v>1</v>
      </c>
      <c r="G928" s="1" t="s">
        <v>1736</v>
      </c>
      <c r="H928" s="1" t="s">
        <v>1737</v>
      </c>
    </row>
    <row r="929" spans="1:8" x14ac:dyDescent="0.25">
      <c r="A929" s="1">
        <v>961</v>
      </c>
      <c r="B929" s="1">
        <v>1</v>
      </c>
      <c r="C929" s="1">
        <v>1</v>
      </c>
      <c r="D929" s="1">
        <v>0</v>
      </c>
      <c r="E929" s="1">
        <v>264</v>
      </c>
      <c r="F929" s="1">
        <v>1</v>
      </c>
      <c r="G929" s="1" t="s">
        <v>1738</v>
      </c>
      <c r="H929" s="1" t="s">
        <v>1739</v>
      </c>
    </row>
    <row r="930" spans="1:8" x14ac:dyDescent="0.25">
      <c r="A930" s="1">
        <v>994</v>
      </c>
      <c r="B930" s="1">
        <v>1</v>
      </c>
      <c r="C930" s="1">
        <v>1</v>
      </c>
      <c r="D930" s="1">
        <v>1</v>
      </c>
      <c r="E930" s="1">
        <v>13</v>
      </c>
      <c r="F930" s="1">
        <v>1</v>
      </c>
      <c r="G930" s="1" t="s">
        <v>1799</v>
      </c>
      <c r="H930" s="1" t="s">
        <v>1800</v>
      </c>
    </row>
    <row r="931" spans="1:8" x14ac:dyDescent="0.25">
      <c r="A931" s="1">
        <v>995</v>
      </c>
      <c r="B931" s="1">
        <v>1</v>
      </c>
      <c r="C931" s="1">
        <v>1</v>
      </c>
      <c r="D931" s="1">
        <v>1</v>
      </c>
      <c r="E931" s="1">
        <v>15</v>
      </c>
      <c r="F931" s="1">
        <v>1</v>
      </c>
      <c r="G931" s="1" t="s">
        <v>1801</v>
      </c>
      <c r="H931" s="1" t="s">
        <v>1802</v>
      </c>
    </row>
    <row r="932" spans="1:8" x14ac:dyDescent="0.25">
      <c r="A932" s="1">
        <v>999</v>
      </c>
      <c r="B932" s="1">
        <v>1</v>
      </c>
      <c r="C932" s="1">
        <v>1</v>
      </c>
      <c r="D932" s="1">
        <v>0</v>
      </c>
      <c r="E932" s="1">
        <v>16</v>
      </c>
      <c r="F932" s="1">
        <v>1</v>
      </c>
      <c r="G932" s="1" t="s">
        <v>1808</v>
      </c>
      <c r="H932" s="1" t="s">
        <v>1809</v>
      </c>
    </row>
    <row r="933" spans="1:8" x14ac:dyDescent="0.25">
      <c r="A933" s="1">
        <v>1000</v>
      </c>
      <c r="B933" s="1">
        <v>1</v>
      </c>
      <c r="C933" s="1">
        <v>1</v>
      </c>
      <c r="D933" s="1">
        <v>0</v>
      </c>
      <c r="E933" s="1">
        <v>17</v>
      </c>
      <c r="F933" s="1">
        <v>1</v>
      </c>
      <c r="G933" s="1" t="s">
        <v>1810</v>
      </c>
      <c r="H933" s="1" t="s">
        <v>1811</v>
      </c>
    </row>
    <row r="934" spans="1:8" x14ac:dyDescent="0.25">
      <c r="A934" s="1">
        <v>1002</v>
      </c>
      <c r="B934" s="1">
        <v>1</v>
      </c>
      <c r="C934" s="1">
        <v>1</v>
      </c>
      <c r="D934" s="1">
        <v>1</v>
      </c>
      <c r="E934" s="1">
        <v>13</v>
      </c>
      <c r="F934" s="1">
        <v>1</v>
      </c>
      <c r="G934" s="1" t="s">
        <v>1813</v>
      </c>
      <c r="H934" s="1" t="s">
        <v>1814</v>
      </c>
    </row>
    <row r="935" spans="1:8" x14ac:dyDescent="0.25">
      <c r="A935" s="1">
        <v>1003</v>
      </c>
      <c r="B935" s="1">
        <v>1</v>
      </c>
      <c r="C935" s="1">
        <v>1</v>
      </c>
      <c r="D935" s="1">
        <v>1</v>
      </c>
      <c r="E935" s="1">
        <v>15</v>
      </c>
      <c r="F935" s="1">
        <v>1</v>
      </c>
      <c r="G935" s="1" t="s">
        <v>1815</v>
      </c>
      <c r="H935" s="1" t="s">
        <v>1816</v>
      </c>
    </row>
    <row r="936" spans="1:8" x14ac:dyDescent="0.25">
      <c r="A936" s="1">
        <v>1008</v>
      </c>
      <c r="B936" s="1">
        <v>1</v>
      </c>
      <c r="C936" s="1">
        <v>1</v>
      </c>
      <c r="D936" s="1">
        <v>2</v>
      </c>
      <c r="E936" s="1">
        <v>19</v>
      </c>
      <c r="F936" s="1">
        <v>1</v>
      </c>
      <c r="G936" s="1" t="s">
        <v>1823</v>
      </c>
      <c r="H936" s="1" t="s">
        <v>1824</v>
      </c>
    </row>
    <row r="937" spans="1:8" x14ac:dyDescent="0.25">
      <c r="A937" s="1">
        <v>1009</v>
      </c>
      <c r="B937" s="1">
        <v>1</v>
      </c>
      <c r="C937" s="1">
        <v>1</v>
      </c>
      <c r="D937" s="1">
        <v>2</v>
      </c>
      <c r="E937" s="1">
        <v>21</v>
      </c>
      <c r="F937" s="1">
        <v>1</v>
      </c>
      <c r="G937" s="1" t="s">
        <v>1825</v>
      </c>
      <c r="H937" s="1" t="s">
        <v>1824</v>
      </c>
    </row>
    <row r="938" spans="1:8" x14ac:dyDescent="0.25">
      <c r="A938" s="1">
        <v>1010</v>
      </c>
      <c r="B938" s="1">
        <v>1</v>
      </c>
      <c r="C938" s="1">
        <v>1</v>
      </c>
      <c r="D938" s="1">
        <v>2</v>
      </c>
      <c r="E938" s="1">
        <v>22</v>
      </c>
      <c r="F938" s="1">
        <v>1</v>
      </c>
      <c r="G938" s="1" t="s">
        <v>1826</v>
      </c>
      <c r="H938" s="1" t="s">
        <v>1824</v>
      </c>
    </row>
    <row r="939" spans="1:8" x14ac:dyDescent="0.25">
      <c r="A939" s="1">
        <v>1011</v>
      </c>
      <c r="B939" s="1">
        <v>1</v>
      </c>
      <c r="C939" s="1">
        <v>1</v>
      </c>
      <c r="D939" s="1">
        <v>2</v>
      </c>
      <c r="E939" s="1">
        <v>23</v>
      </c>
      <c r="F939" s="1">
        <v>1</v>
      </c>
      <c r="G939" s="1" t="s">
        <v>1827</v>
      </c>
      <c r="H939" s="1" t="s">
        <v>1824</v>
      </c>
    </row>
    <row r="940" spans="1:8" x14ac:dyDescent="0.25">
      <c r="A940" s="1">
        <v>1012</v>
      </c>
      <c r="B940" s="1">
        <v>1</v>
      </c>
      <c r="C940" s="1">
        <v>1</v>
      </c>
      <c r="D940" s="1">
        <v>2</v>
      </c>
      <c r="E940" s="1">
        <v>24</v>
      </c>
      <c r="F940" s="1">
        <v>1</v>
      </c>
      <c r="G940" s="1" t="s">
        <v>1828</v>
      </c>
      <c r="H940" s="1" t="s">
        <v>1824</v>
      </c>
    </row>
    <row r="941" spans="1:8" x14ac:dyDescent="0.25">
      <c r="A941" s="1">
        <v>1013</v>
      </c>
      <c r="B941" s="1">
        <v>1</v>
      </c>
      <c r="C941" s="1">
        <v>1</v>
      </c>
      <c r="D941" s="1">
        <v>2</v>
      </c>
      <c r="E941" s="1">
        <v>25</v>
      </c>
      <c r="F941" s="1">
        <v>1</v>
      </c>
      <c r="G941" s="1" t="s">
        <v>1829</v>
      </c>
      <c r="H941" s="1" t="s">
        <v>1824</v>
      </c>
    </row>
    <row r="942" spans="1:8" x14ac:dyDescent="0.25">
      <c r="A942" s="1">
        <v>1014</v>
      </c>
      <c r="B942" s="1">
        <v>1</v>
      </c>
      <c r="C942" s="1">
        <v>1</v>
      </c>
      <c r="D942" s="1">
        <v>2</v>
      </c>
      <c r="E942" s="1">
        <v>26</v>
      </c>
      <c r="F942" s="1">
        <v>1</v>
      </c>
      <c r="G942" s="1" t="s">
        <v>1830</v>
      </c>
      <c r="H942" s="1" t="s">
        <v>1824</v>
      </c>
    </row>
    <row r="943" spans="1:8" x14ac:dyDescent="0.25">
      <c r="A943" s="1">
        <v>1015</v>
      </c>
      <c r="B943" s="1">
        <v>1</v>
      </c>
      <c r="C943" s="1">
        <v>1</v>
      </c>
      <c r="D943" s="1">
        <v>2</v>
      </c>
      <c r="E943" s="1">
        <v>27</v>
      </c>
      <c r="F943" s="1">
        <v>1</v>
      </c>
      <c r="G943" s="1" t="s">
        <v>1831</v>
      </c>
      <c r="H943" s="1" t="s">
        <v>1824</v>
      </c>
    </row>
    <row r="944" spans="1:8" x14ac:dyDescent="0.25">
      <c r="A944" s="1">
        <v>1016</v>
      </c>
      <c r="B944" s="1">
        <v>1</v>
      </c>
      <c r="C944" s="1">
        <v>1</v>
      </c>
      <c r="D944" s="1">
        <v>2</v>
      </c>
      <c r="E944" s="1">
        <v>28</v>
      </c>
      <c r="F944" s="1">
        <v>1</v>
      </c>
      <c r="G944" s="1" t="s">
        <v>1832</v>
      </c>
      <c r="H944" s="1" t="s">
        <v>1824</v>
      </c>
    </row>
    <row r="945" spans="1:8" x14ac:dyDescent="0.25">
      <c r="A945" s="1">
        <v>1017</v>
      </c>
      <c r="B945" s="1">
        <v>1</v>
      </c>
      <c r="C945" s="1">
        <v>1</v>
      </c>
      <c r="D945" s="1">
        <v>1</v>
      </c>
      <c r="E945" s="1">
        <v>30</v>
      </c>
      <c r="F945" s="1">
        <v>1</v>
      </c>
      <c r="G945" s="1" t="s">
        <v>1833</v>
      </c>
      <c r="H945" s="1" t="s">
        <v>1834</v>
      </c>
    </row>
    <row r="946" spans="1:8" x14ac:dyDescent="0.25">
      <c r="A946" s="1">
        <v>1027</v>
      </c>
      <c r="B946" s="1">
        <v>1</v>
      </c>
      <c r="C946" s="1">
        <v>1</v>
      </c>
      <c r="D946" s="1">
        <v>1</v>
      </c>
      <c r="E946" s="1">
        <v>113</v>
      </c>
      <c r="F946" s="1">
        <v>1</v>
      </c>
      <c r="G946" s="1" t="s">
        <v>1846</v>
      </c>
      <c r="H946" s="1" t="s">
        <v>1847</v>
      </c>
    </row>
    <row r="947" spans="1:8" x14ac:dyDescent="0.25">
      <c r="A947" s="1">
        <v>1029</v>
      </c>
      <c r="B947" s="1">
        <v>1</v>
      </c>
      <c r="C947" s="1">
        <v>1</v>
      </c>
      <c r="D947" s="1">
        <v>1</v>
      </c>
      <c r="E947" s="1">
        <v>143</v>
      </c>
      <c r="F947" s="1">
        <v>1</v>
      </c>
      <c r="G947" s="1" t="s">
        <v>1850</v>
      </c>
      <c r="H947" s="1" t="s">
        <v>1851</v>
      </c>
    </row>
    <row r="948" spans="1:8" x14ac:dyDescent="0.25">
      <c r="A948" s="1">
        <v>1045</v>
      </c>
      <c r="B948" s="1">
        <v>1</v>
      </c>
      <c r="C948" s="1">
        <v>1</v>
      </c>
      <c r="D948" s="1">
        <v>1</v>
      </c>
      <c r="E948" s="1">
        <v>254</v>
      </c>
      <c r="F948" s="1">
        <v>1</v>
      </c>
      <c r="G948" s="1" t="s">
        <v>1870</v>
      </c>
      <c r="H948" s="1" t="s">
        <v>1871</v>
      </c>
    </row>
    <row r="949" spans="1:8" x14ac:dyDescent="0.25">
      <c r="A949" s="1">
        <v>1046</v>
      </c>
      <c r="B949" s="1">
        <v>1</v>
      </c>
      <c r="C949" s="1">
        <v>1</v>
      </c>
      <c r="D949" s="1">
        <v>1</v>
      </c>
      <c r="E949" s="1">
        <v>255</v>
      </c>
      <c r="F949" s="1">
        <v>1</v>
      </c>
      <c r="G949" s="1" t="s">
        <v>1872</v>
      </c>
      <c r="H949" s="1" t="s">
        <v>1873</v>
      </c>
    </row>
    <row r="950" spans="1:8" x14ac:dyDescent="0.25">
      <c r="A950" s="1">
        <v>1047</v>
      </c>
      <c r="B950" s="1">
        <v>1</v>
      </c>
      <c r="C950" s="1">
        <v>1</v>
      </c>
      <c r="D950" s="1">
        <v>1</v>
      </c>
      <c r="E950" s="1">
        <v>256</v>
      </c>
      <c r="F950" s="1">
        <v>1</v>
      </c>
      <c r="G950" s="1" t="s">
        <v>1874</v>
      </c>
      <c r="H950" s="1" t="s">
        <v>1875</v>
      </c>
    </row>
    <row r="951" spans="1:8" x14ac:dyDescent="0.25">
      <c r="A951" s="1">
        <v>1048</v>
      </c>
      <c r="B951" s="1">
        <v>1</v>
      </c>
      <c r="C951" s="1">
        <v>1</v>
      </c>
      <c r="D951" s="1">
        <v>1</v>
      </c>
      <c r="E951" s="1">
        <v>257</v>
      </c>
      <c r="F951" s="1">
        <v>1</v>
      </c>
      <c r="G951" s="1" t="s">
        <v>1876</v>
      </c>
      <c r="H951" s="1" t="s">
        <v>1877</v>
      </c>
    </row>
    <row r="952" spans="1:8" x14ac:dyDescent="0.25">
      <c r="A952" s="1">
        <v>1049</v>
      </c>
      <c r="B952" s="1">
        <v>1</v>
      </c>
      <c r="C952" s="1">
        <v>1</v>
      </c>
      <c r="D952" s="1">
        <v>1</v>
      </c>
      <c r="E952" s="1">
        <v>258</v>
      </c>
      <c r="F952" s="1">
        <v>1</v>
      </c>
      <c r="G952" s="1" t="s">
        <v>1878</v>
      </c>
      <c r="H952" s="1" t="s">
        <v>1879</v>
      </c>
    </row>
    <row r="953" spans="1:8" x14ac:dyDescent="0.25">
      <c r="A953" s="1">
        <v>1050</v>
      </c>
      <c r="B953" s="1">
        <v>1</v>
      </c>
      <c r="C953" s="1">
        <v>1</v>
      </c>
      <c r="D953" s="1">
        <v>1</v>
      </c>
      <c r="E953" s="1">
        <v>259</v>
      </c>
      <c r="F953" s="1">
        <v>1</v>
      </c>
      <c r="G953" s="1" t="s">
        <v>1880</v>
      </c>
      <c r="H953" s="1" t="s">
        <v>1881</v>
      </c>
    </row>
    <row r="954" spans="1:8" x14ac:dyDescent="0.25">
      <c r="A954" s="1">
        <v>1051</v>
      </c>
      <c r="B954" s="1">
        <v>1</v>
      </c>
      <c r="C954" s="1">
        <v>1</v>
      </c>
      <c r="D954" s="1">
        <v>1</v>
      </c>
      <c r="E954" s="1">
        <v>261</v>
      </c>
      <c r="F954" s="1">
        <v>1</v>
      </c>
      <c r="G954" s="1" t="s">
        <v>1882</v>
      </c>
      <c r="H954" s="1" t="s">
        <v>1877</v>
      </c>
    </row>
    <row r="955" spans="1:8" x14ac:dyDescent="0.25">
      <c r="A955" s="1">
        <v>1052</v>
      </c>
      <c r="B955" s="1">
        <v>1</v>
      </c>
      <c r="C955" s="1">
        <v>1</v>
      </c>
      <c r="D955" s="1">
        <v>1</v>
      </c>
      <c r="E955" s="1">
        <v>262</v>
      </c>
      <c r="F955" s="1">
        <v>1</v>
      </c>
      <c r="G955" s="1" t="s">
        <v>1883</v>
      </c>
      <c r="H955" s="1" t="s">
        <v>1879</v>
      </c>
    </row>
    <row r="956" spans="1:8" x14ac:dyDescent="0.25">
      <c r="A956" s="1">
        <v>1053</v>
      </c>
      <c r="B956" s="1">
        <v>1</v>
      </c>
      <c r="C956" s="1">
        <v>1</v>
      </c>
      <c r="D956" s="1">
        <v>1</v>
      </c>
      <c r="E956" s="1">
        <v>263</v>
      </c>
      <c r="F956" s="1">
        <v>1</v>
      </c>
      <c r="G956" s="1" t="s">
        <v>1884</v>
      </c>
      <c r="H956" s="1" t="s">
        <v>1881</v>
      </c>
    </row>
    <row r="957" spans="1:8" x14ac:dyDescent="0.25">
      <c r="A957" s="1">
        <v>1054</v>
      </c>
      <c r="B957" s="1">
        <v>1</v>
      </c>
      <c r="C957" s="1">
        <v>1</v>
      </c>
      <c r="D957" s="1">
        <v>1</v>
      </c>
      <c r="E957" s="1">
        <v>265</v>
      </c>
      <c r="F957" s="1">
        <v>1</v>
      </c>
      <c r="G957" s="1" t="s">
        <v>1885</v>
      </c>
      <c r="H957" s="1" t="s">
        <v>1886</v>
      </c>
    </row>
    <row r="958" spans="1:8" x14ac:dyDescent="0.25">
      <c r="A958" s="1">
        <v>1055</v>
      </c>
      <c r="B958" s="1">
        <v>1</v>
      </c>
      <c r="C958" s="1">
        <v>1</v>
      </c>
      <c r="D958" s="1">
        <v>1</v>
      </c>
      <c r="E958" s="1">
        <v>266</v>
      </c>
      <c r="F958" s="1">
        <v>1</v>
      </c>
      <c r="G958" s="1" t="s">
        <v>1887</v>
      </c>
      <c r="H958" s="1" t="s">
        <v>1888</v>
      </c>
    </row>
    <row r="959" spans="1:8" x14ac:dyDescent="0.25">
      <c r="A959" s="1">
        <v>1056</v>
      </c>
      <c r="B959" s="1">
        <v>1</v>
      </c>
      <c r="C959" s="1">
        <v>1</v>
      </c>
      <c r="D959" s="1">
        <v>1</v>
      </c>
      <c r="E959" s="1">
        <v>267</v>
      </c>
      <c r="F959" s="1">
        <v>1</v>
      </c>
      <c r="G959" s="1" t="s">
        <v>1889</v>
      </c>
      <c r="H959" s="1" t="s">
        <v>1890</v>
      </c>
    </row>
    <row r="960" spans="1:8" x14ac:dyDescent="0.25">
      <c r="A960" s="1">
        <v>1057</v>
      </c>
      <c r="B960" s="1">
        <v>1</v>
      </c>
      <c r="C960" s="1">
        <v>1</v>
      </c>
      <c r="D960" s="1">
        <v>1</v>
      </c>
      <c r="E960" s="1">
        <v>268</v>
      </c>
      <c r="F960" s="1">
        <v>1</v>
      </c>
      <c r="G960" s="1" t="s">
        <v>1891</v>
      </c>
      <c r="H960" s="1" t="s">
        <v>1892</v>
      </c>
    </row>
    <row r="961" spans="1:8" x14ac:dyDescent="0.25">
      <c r="A961" s="1">
        <v>1058</v>
      </c>
      <c r="B961" s="1">
        <v>1</v>
      </c>
      <c r="C961" s="1">
        <v>1</v>
      </c>
      <c r="D961" s="1">
        <v>1</v>
      </c>
      <c r="E961" s="1">
        <v>269</v>
      </c>
      <c r="F961" s="1">
        <v>1</v>
      </c>
      <c r="G961" s="1" t="s">
        <v>1893</v>
      </c>
      <c r="H961" s="1" t="s">
        <v>1894</v>
      </c>
    </row>
    <row r="962" spans="1:8" x14ac:dyDescent="0.25">
      <c r="A962" s="1">
        <v>1059</v>
      </c>
      <c r="B962" s="1">
        <v>1</v>
      </c>
      <c r="C962" s="1">
        <v>1</v>
      </c>
      <c r="D962" s="1">
        <v>1</v>
      </c>
      <c r="E962" s="1">
        <v>270</v>
      </c>
      <c r="F962" s="1">
        <v>1</v>
      </c>
      <c r="G962" s="1" t="s">
        <v>1895</v>
      </c>
      <c r="H962" s="1" t="s">
        <v>1896</v>
      </c>
    </row>
    <row r="963" spans="1:8" x14ac:dyDescent="0.25">
      <c r="A963" s="1">
        <v>1074</v>
      </c>
      <c r="B963" s="1">
        <v>1</v>
      </c>
      <c r="C963" s="1">
        <v>1</v>
      </c>
      <c r="D963" s="1">
        <v>1</v>
      </c>
      <c r="E963" s="1">
        <v>429</v>
      </c>
      <c r="F963" s="1">
        <v>1</v>
      </c>
      <c r="G963" s="1" t="s">
        <v>1923</v>
      </c>
      <c r="H963" s="1" t="s">
        <v>1924</v>
      </c>
    </row>
    <row r="964" spans="1:8" x14ac:dyDescent="0.25">
      <c r="A964" s="1">
        <v>1076</v>
      </c>
      <c r="B964" s="1">
        <v>1</v>
      </c>
      <c r="C964" s="1">
        <v>1</v>
      </c>
      <c r="D964" s="1">
        <v>1</v>
      </c>
      <c r="E964" s="1">
        <v>435</v>
      </c>
      <c r="F964" s="1">
        <v>1</v>
      </c>
      <c r="G964" s="1" t="s">
        <v>1926</v>
      </c>
      <c r="H964" s="1" t="s">
        <v>1924</v>
      </c>
    </row>
    <row r="965" spans="1:8" x14ac:dyDescent="0.25">
      <c r="A965" s="1">
        <v>1078</v>
      </c>
      <c r="B965" s="1">
        <v>1</v>
      </c>
      <c r="C965" s="1">
        <v>1</v>
      </c>
      <c r="D965" s="1">
        <v>1</v>
      </c>
      <c r="E965" s="1">
        <v>441</v>
      </c>
      <c r="F965" s="1">
        <v>1</v>
      </c>
      <c r="G965" s="1" t="s">
        <v>1928</v>
      </c>
      <c r="H965" s="1" t="s">
        <v>1924</v>
      </c>
    </row>
    <row r="966" spans="1:8" x14ac:dyDescent="0.25">
      <c r="A966" s="1">
        <v>1080</v>
      </c>
      <c r="B966" s="1">
        <v>1</v>
      </c>
      <c r="C966" s="1">
        <v>1</v>
      </c>
      <c r="D966" s="1">
        <v>1</v>
      </c>
      <c r="E966" s="1">
        <v>447</v>
      </c>
      <c r="F966" s="1">
        <v>1</v>
      </c>
      <c r="G966" s="1" t="s">
        <v>1930</v>
      </c>
      <c r="H966" s="1" t="s">
        <v>1924</v>
      </c>
    </row>
    <row r="967" spans="1:8" x14ac:dyDescent="0.25">
      <c r="A967" s="1">
        <v>1082</v>
      </c>
      <c r="B967" s="1">
        <v>1</v>
      </c>
      <c r="C967" s="1">
        <v>1</v>
      </c>
      <c r="D967" s="1">
        <v>1</v>
      </c>
      <c r="E967" s="1">
        <v>453</v>
      </c>
      <c r="F967" s="1">
        <v>1</v>
      </c>
      <c r="G967" s="1" t="s">
        <v>1932</v>
      </c>
      <c r="H967" s="1" t="s">
        <v>1924</v>
      </c>
    </row>
    <row r="968" spans="1:8" x14ac:dyDescent="0.25">
      <c r="A968" s="1">
        <v>1084</v>
      </c>
      <c r="B968" s="1">
        <v>1</v>
      </c>
      <c r="C968" s="1">
        <v>1</v>
      </c>
      <c r="D968" s="1">
        <v>1</v>
      </c>
      <c r="E968" s="1">
        <v>461</v>
      </c>
      <c r="F968" s="1">
        <v>1</v>
      </c>
      <c r="G968" s="1" t="s">
        <v>1934</v>
      </c>
      <c r="H968" s="1" t="s">
        <v>1924</v>
      </c>
    </row>
    <row r="969" spans="1:8" x14ac:dyDescent="0.25">
      <c r="A969" s="1">
        <v>1086</v>
      </c>
      <c r="B969" s="1">
        <v>1</v>
      </c>
      <c r="C969" s="1">
        <v>1</v>
      </c>
      <c r="D969" s="1">
        <v>1</v>
      </c>
      <c r="E969" s="1">
        <v>469</v>
      </c>
      <c r="F969" s="1">
        <v>1</v>
      </c>
      <c r="G969" s="1" t="s">
        <v>1936</v>
      </c>
      <c r="H969" s="1" t="s">
        <v>1924</v>
      </c>
    </row>
    <row r="970" spans="1:8" x14ac:dyDescent="0.25">
      <c r="A970" s="1">
        <v>1094</v>
      </c>
      <c r="B970" s="1">
        <v>1</v>
      </c>
      <c r="C970" s="1">
        <v>1</v>
      </c>
      <c r="D970" s="1">
        <v>0</v>
      </c>
      <c r="E970" s="1">
        <v>18</v>
      </c>
      <c r="F970" s="1">
        <v>1</v>
      </c>
      <c r="G970" s="1" t="s">
        <v>1946</v>
      </c>
      <c r="H970" s="1" t="s">
        <v>1947</v>
      </c>
    </row>
    <row r="971" spans="1:8" x14ac:dyDescent="0.25">
      <c r="A971" s="1">
        <v>1095</v>
      </c>
      <c r="B971" s="1">
        <v>1</v>
      </c>
      <c r="C971" s="1">
        <v>1</v>
      </c>
      <c r="D971" s="1">
        <v>0</v>
      </c>
      <c r="E971" s="1">
        <v>19</v>
      </c>
      <c r="F971" s="1">
        <v>1</v>
      </c>
      <c r="G971" s="1" t="s">
        <v>1948</v>
      </c>
      <c r="H971" s="1" t="s">
        <v>1949</v>
      </c>
    </row>
    <row r="972" spans="1:8" x14ac:dyDescent="0.25">
      <c r="B972" s="1">
        <f>MAX(Table1[Modified McCabe CC])</f>
        <v>30</v>
      </c>
      <c r="C972" s="1">
        <f>MAX(Table1[Traditional McCabe CC])</f>
        <v>36</v>
      </c>
      <c r="D972" s="1">
        <f>MAX(Table1[Statements per function])</f>
        <v>139</v>
      </c>
      <c r="F972" s="1">
        <f>MAX(Table1[Num.Of Lines per fuinction])</f>
        <v>249</v>
      </c>
    </row>
  </sheetData>
  <sortState ref="L37:L50">
    <sortCondition ref="L37"/>
  </sortState>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workbookViewId="0">
      <selection activeCell="I5" sqref="I5:I29"/>
    </sheetView>
  </sheetViews>
  <sheetFormatPr defaultRowHeight="15" x14ac:dyDescent="0.25"/>
  <cols>
    <col min="1" max="1" width="6.140625" bestFit="1" customWidth="1"/>
    <col min="2" max="2" width="7.7109375" bestFit="1" customWidth="1"/>
    <col min="3" max="3" width="7.5703125" bestFit="1" customWidth="1"/>
    <col min="5" max="5" width="8.7109375" bestFit="1" customWidth="1"/>
    <col min="6" max="6" width="12.7109375" customWidth="1"/>
    <col min="7" max="7" width="30.28515625" bestFit="1" customWidth="1"/>
  </cols>
  <sheetData>
    <row r="1" spans="1:13" x14ac:dyDescent="0.25">
      <c r="D1" s="15" t="s">
        <v>2005</v>
      </c>
      <c r="E1">
        <v>1500</v>
      </c>
      <c r="F1" s="16" t="str">
        <f>COUNTIF(Table2[TOTAL],"&gt;"&amp;$E1)&amp;" out of "&amp;COUNTA(Table2[FILENAME])</f>
        <v>3 out of 156</v>
      </c>
      <c r="G1" s="8">
        <f>COUNTIF(Table2[TOTAL],"&gt;"&amp;$E1)/COUNTA(Table2[FILENAME])</f>
        <v>1.9230769230769232E-2</v>
      </c>
    </row>
    <row r="2" spans="1:13" x14ac:dyDescent="0.25">
      <c r="D2" s="15" t="s">
        <v>2006</v>
      </c>
      <c r="E2">
        <f>E163</f>
        <v>33199</v>
      </c>
    </row>
    <row r="4" spans="1:13" ht="15.75" thickBot="1" x14ac:dyDescent="0.3"/>
    <row r="5" spans="1:13" x14ac:dyDescent="0.25">
      <c r="A5" t="s">
        <v>1989</v>
      </c>
      <c r="B5" t="s">
        <v>1998</v>
      </c>
      <c r="C5" t="s">
        <v>1999</v>
      </c>
      <c r="D5" t="s">
        <v>1997</v>
      </c>
      <c r="E5" t="s">
        <v>2000</v>
      </c>
      <c r="F5" t="s">
        <v>1996</v>
      </c>
      <c r="G5" t="s">
        <v>1995</v>
      </c>
      <c r="I5" t="s">
        <v>2004</v>
      </c>
      <c r="K5" s="7" t="s">
        <v>1991</v>
      </c>
      <c r="L5" s="7" t="s">
        <v>1993</v>
      </c>
      <c r="M5" s="7" t="s">
        <v>1994</v>
      </c>
    </row>
    <row r="6" spans="1:13" x14ac:dyDescent="0.25">
      <c r="A6">
        <v>1</v>
      </c>
      <c r="B6">
        <v>42</v>
      </c>
      <c r="C6" s="8">
        <f>Table2[[#This Row],[CSL]]/(Table2[[#This Row],[CSL]]+Table2[[#This Row],[NCSL]])</f>
        <v>0.66666666666666663</v>
      </c>
      <c r="D6">
        <v>21</v>
      </c>
      <c r="E6" s="8">
        <f>Table2[[#This Row],[NCSL]]/(Table2[[#This Row],[CSL]]+Table2[[#This Row],[NCSL]])</f>
        <v>0.33333333333333331</v>
      </c>
      <c r="F6">
        <v>63</v>
      </c>
      <c r="G6" t="s">
        <v>162</v>
      </c>
      <c r="I6">
        <v>250</v>
      </c>
      <c r="K6" s="4">
        <v>250</v>
      </c>
      <c r="L6" s="5">
        <v>124</v>
      </c>
      <c r="M6" s="9">
        <v>0.79487179487179482</v>
      </c>
    </row>
    <row r="7" spans="1:13" x14ac:dyDescent="0.25">
      <c r="A7">
        <v>2</v>
      </c>
      <c r="B7">
        <v>48</v>
      </c>
      <c r="C7" s="8">
        <f>Table2[[#This Row],[CSL]]/(Table2[[#This Row],[CSL]]+Table2[[#This Row],[NCSL]])</f>
        <v>0.58536585365853655</v>
      </c>
      <c r="D7">
        <v>34</v>
      </c>
      <c r="E7" s="8">
        <f>Table2[[#This Row],[NCSL]]/(Table2[[#This Row],[CSL]]+Table2[[#This Row],[NCSL]])</f>
        <v>0.41463414634146339</v>
      </c>
      <c r="F7">
        <v>82</v>
      </c>
      <c r="G7" t="s">
        <v>164</v>
      </c>
      <c r="I7">
        <v>500</v>
      </c>
      <c r="K7" s="4">
        <v>500</v>
      </c>
      <c r="L7" s="5">
        <v>22</v>
      </c>
      <c r="M7" s="9">
        <v>0.9358974358974359</v>
      </c>
    </row>
    <row r="8" spans="1:13" x14ac:dyDescent="0.25">
      <c r="A8">
        <v>3</v>
      </c>
      <c r="B8">
        <v>49</v>
      </c>
      <c r="C8" s="8">
        <f>Table2[[#This Row],[CSL]]/(Table2[[#This Row],[CSL]]+Table2[[#This Row],[NCSL]])</f>
        <v>0.66216216216216217</v>
      </c>
      <c r="D8">
        <v>25</v>
      </c>
      <c r="E8" s="8">
        <f>Table2[[#This Row],[NCSL]]/(Table2[[#This Row],[CSL]]+Table2[[#This Row],[NCSL]])</f>
        <v>0.33783783783783783</v>
      </c>
      <c r="F8">
        <v>74</v>
      </c>
      <c r="G8" t="s">
        <v>165</v>
      </c>
      <c r="I8">
        <v>750</v>
      </c>
      <c r="K8" s="4">
        <v>750</v>
      </c>
      <c r="L8" s="5">
        <v>5</v>
      </c>
      <c r="M8" s="9">
        <v>0.96794871794871795</v>
      </c>
    </row>
    <row r="9" spans="1:13" x14ac:dyDescent="0.25">
      <c r="A9">
        <v>4</v>
      </c>
      <c r="B9">
        <v>21</v>
      </c>
      <c r="C9" s="8">
        <f>Table2[[#This Row],[CSL]]/(Table2[[#This Row],[CSL]]+Table2[[#This Row],[NCSL]])</f>
        <v>0.24705882352941178</v>
      </c>
      <c r="D9">
        <v>64</v>
      </c>
      <c r="E9" s="8">
        <f>Table2[[#This Row],[NCSL]]/(Table2[[#This Row],[CSL]]+Table2[[#This Row],[NCSL]])</f>
        <v>0.75294117647058822</v>
      </c>
      <c r="F9">
        <v>85</v>
      </c>
      <c r="G9" t="s">
        <v>169</v>
      </c>
      <c r="I9">
        <v>1000</v>
      </c>
      <c r="K9" s="4">
        <v>1000</v>
      </c>
      <c r="L9" s="5">
        <v>2</v>
      </c>
      <c r="M9" s="9">
        <v>0.98076923076923073</v>
      </c>
    </row>
    <row r="10" spans="1:13" x14ac:dyDescent="0.25">
      <c r="A10">
        <v>5</v>
      </c>
      <c r="B10">
        <v>44</v>
      </c>
      <c r="C10" s="8">
        <f>Table2[[#This Row],[CSL]]/(Table2[[#This Row],[CSL]]+Table2[[#This Row],[NCSL]])</f>
        <v>0.8</v>
      </c>
      <c r="D10">
        <v>11</v>
      </c>
      <c r="E10" s="8">
        <f>Table2[[#This Row],[NCSL]]/(Table2[[#This Row],[CSL]]+Table2[[#This Row],[NCSL]])</f>
        <v>0.2</v>
      </c>
      <c r="F10">
        <v>55</v>
      </c>
      <c r="G10" t="s">
        <v>170</v>
      </c>
      <c r="I10">
        <v>1250</v>
      </c>
      <c r="K10" s="4">
        <v>1250</v>
      </c>
      <c r="L10" s="5">
        <v>0</v>
      </c>
      <c r="M10" s="9">
        <v>0.98076923076923073</v>
      </c>
    </row>
    <row r="11" spans="1:13" x14ac:dyDescent="0.25">
      <c r="A11">
        <v>6</v>
      </c>
      <c r="B11">
        <v>51</v>
      </c>
      <c r="C11" s="8">
        <f>Table2[[#This Row],[CSL]]/(Table2[[#This Row],[CSL]]+Table2[[#This Row],[NCSL]])</f>
        <v>0.38345864661654133</v>
      </c>
      <c r="D11">
        <v>82</v>
      </c>
      <c r="E11" s="8">
        <f>Table2[[#This Row],[NCSL]]/(Table2[[#This Row],[CSL]]+Table2[[#This Row],[NCSL]])</f>
        <v>0.61654135338345861</v>
      </c>
      <c r="F11">
        <v>133</v>
      </c>
      <c r="G11" t="s">
        <v>187</v>
      </c>
      <c r="I11">
        <v>1500</v>
      </c>
      <c r="K11" s="4">
        <v>1500</v>
      </c>
      <c r="L11" s="5">
        <v>0</v>
      </c>
      <c r="M11" s="9">
        <v>0.98076923076923073</v>
      </c>
    </row>
    <row r="12" spans="1:13" x14ac:dyDescent="0.25">
      <c r="A12">
        <v>7</v>
      </c>
      <c r="B12">
        <v>10</v>
      </c>
      <c r="C12" s="8">
        <f>Table2[[#This Row],[CSL]]/(Table2[[#This Row],[CSL]]+Table2[[#This Row],[NCSL]])</f>
        <v>0.20833333333333334</v>
      </c>
      <c r="D12">
        <v>38</v>
      </c>
      <c r="E12" s="8">
        <f>Table2[[#This Row],[NCSL]]/(Table2[[#This Row],[CSL]]+Table2[[#This Row],[NCSL]])</f>
        <v>0.79166666666666663</v>
      </c>
      <c r="F12">
        <v>48</v>
      </c>
      <c r="G12" t="s">
        <v>192</v>
      </c>
      <c r="I12">
        <v>1750</v>
      </c>
      <c r="K12" s="4">
        <v>1750</v>
      </c>
      <c r="L12" s="5">
        <v>0</v>
      </c>
      <c r="M12" s="9">
        <v>0.98076923076923073</v>
      </c>
    </row>
    <row r="13" spans="1:13" x14ac:dyDescent="0.25">
      <c r="A13">
        <v>8</v>
      </c>
      <c r="B13">
        <v>53</v>
      </c>
      <c r="C13" s="8">
        <f>Table2[[#This Row],[CSL]]/(Table2[[#This Row],[CSL]]+Table2[[#This Row],[NCSL]])</f>
        <v>0.33974358974358976</v>
      </c>
      <c r="D13">
        <v>103</v>
      </c>
      <c r="E13" s="8">
        <f>Table2[[#This Row],[NCSL]]/(Table2[[#This Row],[CSL]]+Table2[[#This Row],[NCSL]])</f>
        <v>0.66025641025641024</v>
      </c>
      <c r="F13">
        <v>156</v>
      </c>
      <c r="G13" t="s">
        <v>203</v>
      </c>
      <c r="I13">
        <v>2000</v>
      </c>
      <c r="K13" s="4">
        <v>2000</v>
      </c>
      <c r="L13" s="5">
        <v>1</v>
      </c>
      <c r="M13" s="9">
        <v>0.98717948717948723</v>
      </c>
    </row>
    <row r="14" spans="1:13" x14ac:dyDescent="0.25">
      <c r="A14">
        <v>9</v>
      </c>
      <c r="B14">
        <v>11</v>
      </c>
      <c r="C14" s="8">
        <f>Table2[[#This Row],[CSL]]/(Table2[[#This Row],[CSL]]+Table2[[#This Row],[NCSL]])</f>
        <v>0.28205128205128205</v>
      </c>
      <c r="D14">
        <v>28</v>
      </c>
      <c r="E14" s="8">
        <f>Table2[[#This Row],[NCSL]]/(Table2[[#This Row],[CSL]]+Table2[[#This Row],[NCSL]])</f>
        <v>0.71794871794871795</v>
      </c>
      <c r="F14">
        <v>39</v>
      </c>
      <c r="G14" t="s">
        <v>204</v>
      </c>
      <c r="I14">
        <v>2250</v>
      </c>
      <c r="K14" s="4">
        <v>2250</v>
      </c>
      <c r="L14" s="5">
        <v>1</v>
      </c>
      <c r="M14" s="9">
        <v>0.99358974358974361</v>
      </c>
    </row>
    <row r="15" spans="1:13" x14ac:dyDescent="0.25">
      <c r="A15">
        <v>10</v>
      </c>
      <c r="B15">
        <v>76</v>
      </c>
      <c r="C15" s="8">
        <f>Table2[[#This Row],[CSL]]/(Table2[[#This Row],[CSL]]+Table2[[#This Row],[NCSL]])</f>
        <v>0.48717948717948717</v>
      </c>
      <c r="D15">
        <v>80</v>
      </c>
      <c r="E15" s="8">
        <f>Table2[[#This Row],[NCSL]]/(Table2[[#This Row],[CSL]]+Table2[[#This Row],[NCSL]])</f>
        <v>0.51282051282051277</v>
      </c>
      <c r="F15">
        <v>156</v>
      </c>
      <c r="G15" t="s">
        <v>217</v>
      </c>
      <c r="I15">
        <v>2500</v>
      </c>
      <c r="K15" s="4">
        <v>2500</v>
      </c>
      <c r="L15" s="5">
        <v>0</v>
      </c>
      <c r="M15" s="9">
        <v>0.99358974358974361</v>
      </c>
    </row>
    <row r="16" spans="1:13" x14ac:dyDescent="0.25">
      <c r="A16">
        <v>11</v>
      </c>
      <c r="B16">
        <v>55</v>
      </c>
      <c r="C16" s="8">
        <f>Table2[[#This Row],[CSL]]/(Table2[[#This Row],[CSL]]+Table2[[#This Row],[NCSL]])</f>
        <v>0.40441176470588236</v>
      </c>
      <c r="D16">
        <v>81</v>
      </c>
      <c r="E16" s="8">
        <f>Table2[[#This Row],[NCSL]]/(Table2[[#This Row],[CSL]]+Table2[[#This Row],[NCSL]])</f>
        <v>0.59558823529411764</v>
      </c>
      <c r="F16">
        <v>136</v>
      </c>
      <c r="G16" t="s">
        <v>232</v>
      </c>
      <c r="I16">
        <v>2750</v>
      </c>
      <c r="K16" s="4">
        <v>2750</v>
      </c>
      <c r="L16" s="5">
        <v>0</v>
      </c>
      <c r="M16" s="9">
        <v>0.99358974358974361</v>
      </c>
    </row>
    <row r="17" spans="1:13" x14ac:dyDescent="0.25">
      <c r="A17">
        <v>12</v>
      </c>
      <c r="B17">
        <v>6</v>
      </c>
      <c r="C17" s="8">
        <f>Table2[[#This Row],[CSL]]/(Table2[[#This Row],[CSL]]+Table2[[#This Row],[NCSL]])</f>
        <v>0.27272727272727271</v>
      </c>
      <c r="D17">
        <v>16</v>
      </c>
      <c r="E17" s="8">
        <f>Table2[[#This Row],[NCSL]]/(Table2[[#This Row],[CSL]]+Table2[[#This Row],[NCSL]])</f>
        <v>0.72727272727272729</v>
      </c>
      <c r="F17">
        <v>22</v>
      </c>
      <c r="G17" t="s">
        <v>233</v>
      </c>
      <c r="I17">
        <v>3000</v>
      </c>
      <c r="K17" s="4">
        <v>3000</v>
      </c>
      <c r="L17" s="5">
        <v>0</v>
      </c>
      <c r="M17" s="9">
        <v>0.99358974358974361</v>
      </c>
    </row>
    <row r="18" spans="1:13" x14ac:dyDescent="0.25">
      <c r="A18">
        <v>13</v>
      </c>
      <c r="B18">
        <v>44</v>
      </c>
      <c r="C18" s="8">
        <f>Table2[[#This Row],[CSL]]/(Table2[[#This Row],[CSL]]+Table2[[#This Row],[NCSL]])</f>
        <v>0.69841269841269837</v>
      </c>
      <c r="D18">
        <v>19</v>
      </c>
      <c r="E18" s="8">
        <f>Table2[[#This Row],[NCSL]]/(Table2[[#This Row],[CSL]]+Table2[[#This Row],[NCSL]])</f>
        <v>0.30158730158730157</v>
      </c>
      <c r="F18">
        <v>63</v>
      </c>
      <c r="G18" t="s">
        <v>234</v>
      </c>
      <c r="I18">
        <v>3250</v>
      </c>
      <c r="K18" s="4">
        <v>3250</v>
      </c>
      <c r="L18" s="5">
        <v>0</v>
      </c>
      <c r="M18" s="9">
        <v>0.99358974358974361</v>
      </c>
    </row>
    <row r="19" spans="1:13" x14ac:dyDescent="0.25">
      <c r="A19">
        <v>14</v>
      </c>
      <c r="B19">
        <v>12</v>
      </c>
      <c r="C19" s="8">
        <f>Table2[[#This Row],[CSL]]/(Table2[[#This Row],[CSL]]+Table2[[#This Row],[NCSL]])</f>
        <v>0.22222222222222221</v>
      </c>
      <c r="D19">
        <v>42</v>
      </c>
      <c r="E19" s="8">
        <f>Table2[[#This Row],[NCSL]]/(Table2[[#This Row],[CSL]]+Table2[[#This Row],[NCSL]])</f>
        <v>0.77777777777777779</v>
      </c>
      <c r="F19">
        <v>54</v>
      </c>
      <c r="G19" t="s">
        <v>241</v>
      </c>
      <c r="I19">
        <v>3500</v>
      </c>
      <c r="K19" s="4">
        <v>3500</v>
      </c>
      <c r="L19" s="5">
        <v>0</v>
      </c>
      <c r="M19" s="9">
        <v>0.99358974358974361</v>
      </c>
    </row>
    <row r="20" spans="1:13" x14ac:dyDescent="0.25">
      <c r="A20">
        <v>15</v>
      </c>
      <c r="B20">
        <v>42</v>
      </c>
      <c r="C20" s="8">
        <f>Table2[[#This Row],[CSL]]/(Table2[[#This Row],[CSL]]+Table2[[#This Row],[NCSL]])</f>
        <v>0.8571428571428571</v>
      </c>
      <c r="D20">
        <v>7</v>
      </c>
      <c r="E20" s="8">
        <f>Table2[[#This Row],[NCSL]]/(Table2[[#This Row],[CSL]]+Table2[[#This Row],[NCSL]])</f>
        <v>0.14285714285714285</v>
      </c>
      <c r="F20">
        <v>49</v>
      </c>
      <c r="G20" t="s">
        <v>242</v>
      </c>
      <c r="I20">
        <v>3750</v>
      </c>
      <c r="K20" s="4">
        <v>3750</v>
      </c>
      <c r="L20" s="5">
        <v>0</v>
      </c>
      <c r="M20" s="9">
        <v>0.99358974358974361</v>
      </c>
    </row>
    <row r="21" spans="1:13" x14ac:dyDescent="0.25">
      <c r="A21">
        <v>16</v>
      </c>
      <c r="B21">
        <v>64</v>
      </c>
      <c r="C21" s="8">
        <f>Table2[[#This Row],[CSL]]/(Table2[[#This Row],[CSL]]+Table2[[#This Row],[NCSL]])</f>
        <v>0.21993127147766323</v>
      </c>
      <c r="D21">
        <v>227</v>
      </c>
      <c r="E21" s="8">
        <f>Table2[[#This Row],[NCSL]]/(Table2[[#This Row],[CSL]]+Table2[[#This Row],[NCSL]])</f>
        <v>0.78006872852233677</v>
      </c>
      <c r="F21">
        <v>291</v>
      </c>
      <c r="G21" t="s">
        <v>257</v>
      </c>
      <c r="I21">
        <v>4000</v>
      </c>
      <c r="K21" s="4">
        <v>4000</v>
      </c>
      <c r="L21" s="5">
        <v>0</v>
      </c>
      <c r="M21" s="9">
        <v>0.99358974358974361</v>
      </c>
    </row>
    <row r="22" spans="1:13" x14ac:dyDescent="0.25">
      <c r="A22">
        <v>17</v>
      </c>
      <c r="B22">
        <v>9</v>
      </c>
      <c r="C22" s="8">
        <f>Table2[[#This Row],[CSL]]/(Table2[[#This Row],[CSL]]+Table2[[#This Row],[NCSL]])</f>
        <v>0.32142857142857145</v>
      </c>
      <c r="D22">
        <v>19</v>
      </c>
      <c r="E22" s="8">
        <f>Table2[[#This Row],[NCSL]]/(Table2[[#This Row],[CSL]]+Table2[[#This Row],[NCSL]])</f>
        <v>0.6785714285714286</v>
      </c>
      <c r="F22">
        <v>28</v>
      </c>
      <c r="G22" t="s">
        <v>258</v>
      </c>
      <c r="I22">
        <v>4250</v>
      </c>
      <c r="K22" s="4">
        <v>4250</v>
      </c>
      <c r="L22" s="5">
        <v>0</v>
      </c>
      <c r="M22" s="9">
        <v>0.99358974358974361</v>
      </c>
    </row>
    <row r="23" spans="1:13" x14ac:dyDescent="0.25">
      <c r="A23">
        <v>18</v>
      </c>
      <c r="B23">
        <v>20</v>
      </c>
      <c r="C23" s="8">
        <f>Table2[[#This Row],[CSL]]/(Table2[[#This Row],[CSL]]+Table2[[#This Row],[NCSL]])</f>
        <v>0.21739130434782608</v>
      </c>
      <c r="D23">
        <v>72</v>
      </c>
      <c r="E23" s="8">
        <f>Table2[[#This Row],[NCSL]]/(Table2[[#This Row],[CSL]]+Table2[[#This Row],[NCSL]])</f>
        <v>0.78260869565217395</v>
      </c>
      <c r="F23">
        <v>92</v>
      </c>
      <c r="G23" t="s">
        <v>271</v>
      </c>
      <c r="I23">
        <v>4500</v>
      </c>
      <c r="K23" s="4">
        <v>4500</v>
      </c>
      <c r="L23" s="5">
        <v>0</v>
      </c>
      <c r="M23" s="9">
        <v>0.99358974358974361</v>
      </c>
    </row>
    <row r="24" spans="1:13" x14ac:dyDescent="0.25">
      <c r="A24">
        <v>19</v>
      </c>
      <c r="B24">
        <v>61</v>
      </c>
      <c r="C24" s="8">
        <f>Table2[[#This Row],[CSL]]/(Table2[[#This Row],[CSL]]+Table2[[#This Row],[NCSL]])</f>
        <v>0.73493975903614461</v>
      </c>
      <c r="D24">
        <v>22</v>
      </c>
      <c r="E24" s="8">
        <f>Table2[[#This Row],[NCSL]]/(Table2[[#This Row],[CSL]]+Table2[[#This Row],[NCSL]])</f>
        <v>0.26506024096385544</v>
      </c>
      <c r="F24">
        <v>83</v>
      </c>
      <c r="G24" t="s">
        <v>272</v>
      </c>
      <c r="I24">
        <v>4750</v>
      </c>
      <c r="K24" s="4">
        <v>4750</v>
      </c>
      <c r="L24" s="5">
        <v>0</v>
      </c>
      <c r="M24" s="9">
        <v>0.99358974358974361</v>
      </c>
    </row>
    <row r="25" spans="1:13" x14ac:dyDescent="0.25">
      <c r="A25">
        <v>20</v>
      </c>
      <c r="B25">
        <v>6</v>
      </c>
      <c r="C25" s="8">
        <f>Table2[[#This Row],[CSL]]/(Table2[[#This Row],[CSL]]+Table2[[#This Row],[NCSL]])</f>
        <v>0.27272727272727271</v>
      </c>
      <c r="D25">
        <v>16</v>
      </c>
      <c r="E25" s="8">
        <f>Table2[[#This Row],[NCSL]]/(Table2[[#This Row],[CSL]]+Table2[[#This Row],[NCSL]])</f>
        <v>0.72727272727272729</v>
      </c>
      <c r="F25">
        <v>22</v>
      </c>
      <c r="G25" t="s">
        <v>273</v>
      </c>
      <c r="I25">
        <v>5000</v>
      </c>
      <c r="K25" s="4">
        <v>5000</v>
      </c>
      <c r="L25" s="5">
        <v>0</v>
      </c>
      <c r="M25" s="9">
        <v>0.99358974358974361</v>
      </c>
    </row>
    <row r="26" spans="1:13" x14ac:dyDescent="0.25">
      <c r="A26">
        <v>21</v>
      </c>
      <c r="B26">
        <v>9</v>
      </c>
      <c r="C26" s="8">
        <f>Table2[[#This Row],[CSL]]/(Table2[[#This Row],[CSL]]+Table2[[#This Row],[NCSL]])</f>
        <v>0.28125</v>
      </c>
      <c r="D26">
        <v>23</v>
      </c>
      <c r="E26" s="8">
        <f>Table2[[#This Row],[NCSL]]/(Table2[[#This Row],[CSL]]+Table2[[#This Row],[NCSL]])</f>
        <v>0.71875</v>
      </c>
      <c r="F26">
        <v>32</v>
      </c>
      <c r="G26" t="s">
        <v>274</v>
      </c>
      <c r="I26">
        <v>5250</v>
      </c>
      <c r="K26" s="4">
        <v>5250</v>
      </c>
      <c r="L26" s="5">
        <v>1</v>
      </c>
      <c r="M26" s="9">
        <v>1</v>
      </c>
    </row>
    <row r="27" spans="1:13" x14ac:dyDescent="0.25">
      <c r="A27">
        <v>22</v>
      </c>
      <c r="B27">
        <v>46</v>
      </c>
      <c r="C27" s="8">
        <f>Table2[[#This Row],[CSL]]/(Table2[[#This Row],[CSL]]+Table2[[#This Row],[NCSL]])</f>
        <v>0.76666666666666672</v>
      </c>
      <c r="D27">
        <v>14</v>
      </c>
      <c r="E27" s="8">
        <f>Table2[[#This Row],[NCSL]]/(Table2[[#This Row],[CSL]]+Table2[[#This Row],[NCSL]])</f>
        <v>0.23333333333333334</v>
      </c>
      <c r="F27">
        <v>60</v>
      </c>
      <c r="G27" t="s">
        <v>275</v>
      </c>
      <c r="I27">
        <v>5500</v>
      </c>
      <c r="K27" s="4">
        <v>5500</v>
      </c>
      <c r="L27" s="5">
        <v>0</v>
      </c>
      <c r="M27" s="9">
        <v>1</v>
      </c>
    </row>
    <row r="28" spans="1:13" x14ac:dyDescent="0.25">
      <c r="A28">
        <v>23</v>
      </c>
      <c r="B28">
        <v>44</v>
      </c>
      <c r="C28" s="8">
        <f>Table2[[#This Row],[CSL]]/(Table2[[#This Row],[CSL]]+Table2[[#This Row],[NCSL]])</f>
        <v>0.8</v>
      </c>
      <c r="D28">
        <v>11</v>
      </c>
      <c r="E28" s="8">
        <f>Table2[[#This Row],[NCSL]]/(Table2[[#This Row],[CSL]]+Table2[[#This Row],[NCSL]])</f>
        <v>0.2</v>
      </c>
      <c r="F28">
        <v>55</v>
      </c>
      <c r="G28" t="s">
        <v>276</v>
      </c>
      <c r="I28">
        <v>5750</v>
      </c>
      <c r="K28" s="4">
        <v>5750</v>
      </c>
      <c r="L28" s="5">
        <v>0</v>
      </c>
      <c r="M28" s="9">
        <v>1</v>
      </c>
    </row>
    <row r="29" spans="1:13" x14ac:dyDescent="0.25">
      <c r="A29">
        <v>24</v>
      </c>
      <c r="B29">
        <v>48</v>
      </c>
      <c r="C29" s="8">
        <f>Table2[[#This Row],[CSL]]/(Table2[[#This Row],[CSL]]+Table2[[#This Row],[NCSL]])</f>
        <v>0.88888888888888884</v>
      </c>
      <c r="D29">
        <v>6</v>
      </c>
      <c r="E29" s="8">
        <f>Table2[[#This Row],[NCSL]]/(Table2[[#This Row],[CSL]]+Table2[[#This Row],[NCSL]])</f>
        <v>0.1111111111111111</v>
      </c>
      <c r="F29">
        <v>54</v>
      </c>
      <c r="G29" t="s">
        <v>277</v>
      </c>
      <c r="I29">
        <v>6000</v>
      </c>
      <c r="K29" s="4">
        <v>6000</v>
      </c>
      <c r="L29" s="5">
        <v>0</v>
      </c>
      <c r="M29" s="9">
        <v>1</v>
      </c>
    </row>
    <row r="30" spans="1:13" ht="15.75" thickBot="1" x14ac:dyDescent="0.3">
      <c r="A30">
        <v>25</v>
      </c>
      <c r="B30">
        <v>45</v>
      </c>
      <c r="C30" s="8">
        <f>Table2[[#This Row],[CSL]]/(Table2[[#This Row],[CSL]]+Table2[[#This Row],[NCSL]])</f>
        <v>0.77586206896551724</v>
      </c>
      <c r="D30">
        <v>13</v>
      </c>
      <c r="E30" s="8">
        <f>Table2[[#This Row],[NCSL]]/(Table2[[#This Row],[CSL]]+Table2[[#This Row],[NCSL]])</f>
        <v>0.22413793103448276</v>
      </c>
      <c r="F30">
        <v>58</v>
      </c>
      <c r="G30" t="s">
        <v>278</v>
      </c>
      <c r="K30" s="6" t="s">
        <v>1992</v>
      </c>
      <c r="L30" s="6">
        <v>0</v>
      </c>
      <c r="M30" s="10">
        <v>1</v>
      </c>
    </row>
    <row r="31" spans="1:13" x14ac:dyDescent="0.25">
      <c r="A31">
        <v>26</v>
      </c>
      <c r="B31">
        <v>10</v>
      </c>
      <c r="C31" s="8">
        <f>Table2[[#This Row],[CSL]]/(Table2[[#This Row],[CSL]]+Table2[[#This Row],[NCSL]])</f>
        <v>0.18518518518518517</v>
      </c>
      <c r="D31">
        <v>44</v>
      </c>
      <c r="E31" s="8">
        <f>Table2[[#This Row],[NCSL]]/(Table2[[#This Row],[CSL]]+Table2[[#This Row],[NCSL]])</f>
        <v>0.81481481481481477</v>
      </c>
      <c r="F31">
        <v>54</v>
      </c>
      <c r="G31" t="s">
        <v>282</v>
      </c>
    </row>
    <row r="32" spans="1:13" x14ac:dyDescent="0.25">
      <c r="A32">
        <v>27</v>
      </c>
      <c r="B32">
        <v>65</v>
      </c>
      <c r="C32" s="8">
        <f>Table2[[#This Row],[CSL]]/(Table2[[#This Row],[CSL]]+Table2[[#This Row],[NCSL]])</f>
        <v>0.8125</v>
      </c>
      <c r="D32">
        <v>15</v>
      </c>
      <c r="E32" s="8">
        <f>Table2[[#This Row],[NCSL]]/(Table2[[#This Row],[CSL]]+Table2[[#This Row],[NCSL]])</f>
        <v>0.1875</v>
      </c>
      <c r="F32">
        <v>80</v>
      </c>
      <c r="G32" t="s">
        <v>283</v>
      </c>
    </row>
    <row r="33" spans="1:7" x14ac:dyDescent="0.25">
      <c r="A33">
        <v>28</v>
      </c>
      <c r="B33">
        <v>44</v>
      </c>
      <c r="C33" s="8">
        <f>Table2[[#This Row],[CSL]]/(Table2[[#This Row],[CSL]]+Table2[[#This Row],[NCSL]])</f>
        <v>0.8</v>
      </c>
      <c r="D33">
        <v>11</v>
      </c>
      <c r="E33" s="8">
        <f>Table2[[#This Row],[NCSL]]/(Table2[[#This Row],[CSL]]+Table2[[#This Row],[NCSL]])</f>
        <v>0.2</v>
      </c>
      <c r="F33">
        <v>55</v>
      </c>
      <c r="G33" t="s">
        <v>284</v>
      </c>
    </row>
    <row r="34" spans="1:7" x14ac:dyDescent="0.25">
      <c r="A34">
        <v>29</v>
      </c>
      <c r="B34">
        <v>51</v>
      </c>
      <c r="C34" s="8">
        <f>Table2[[#This Row],[CSL]]/(Table2[[#This Row],[CSL]]+Table2[[#This Row],[NCSL]])</f>
        <v>0.6</v>
      </c>
      <c r="D34">
        <v>34</v>
      </c>
      <c r="E34" s="8">
        <f>Table2[[#This Row],[NCSL]]/(Table2[[#This Row],[CSL]]+Table2[[#This Row],[NCSL]])</f>
        <v>0.4</v>
      </c>
      <c r="F34">
        <v>85</v>
      </c>
      <c r="G34" t="s">
        <v>285</v>
      </c>
    </row>
    <row r="35" spans="1:7" x14ac:dyDescent="0.25">
      <c r="A35">
        <v>30</v>
      </c>
      <c r="B35">
        <v>42</v>
      </c>
      <c r="C35" s="8">
        <f>Table2[[#This Row],[CSL]]/(Table2[[#This Row],[CSL]]+Table2[[#This Row],[NCSL]])</f>
        <v>0.59154929577464788</v>
      </c>
      <c r="D35">
        <v>29</v>
      </c>
      <c r="E35" s="8">
        <f>Table2[[#This Row],[NCSL]]/(Table2[[#This Row],[CSL]]+Table2[[#This Row],[NCSL]])</f>
        <v>0.40845070422535212</v>
      </c>
      <c r="F35">
        <v>71</v>
      </c>
      <c r="G35" t="s">
        <v>287</v>
      </c>
    </row>
    <row r="36" spans="1:7" x14ac:dyDescent="0.25">
      <c r="A36">
        <v>31</v>
      </c>
      <c r="B36">
        <v>102</v>
      </c>
      <c r="C36" s="8">
        <f>Table2[[#This Row],[CSL]]/(Table2[[#This Row],[CSL]]+Table2[[#This Row],[NCSL]])</f>
        <v>0.53403141361256545</v>
      </c>
      <c r="D36">
        <v>89</v>
      </c>
      <c r="E36" s="8">
        <f>Table2[[#This Row],[NCSL]]/(Table2[[#This Row],[CSL]]+Table2[[#This Row],[NCSL]])</f>
        <v>0.46596858638743455</v>
      </c>
      <c r="F36">
        <v>191</v>
      </c>
      <c r="G36" t="s">
        <v>303</v>
      </c>
    </row>
    <row r="37" spans="1:7" x14ac:dyDescent="0.25">
      <c r="A37">
        <v>32</v>
      </c>
      <c r="B37">
        <v>9</v>
      </c>
      <c r="C37" s="8">
        <f>Table2[[#This Row],[CSL]]/(Table2[[#This Row],[CSL]]+Table2[[#This Row],[NCSL]])</f>
        <v>0.3</v>
      </c>
      <c r="D37">
        <v>21</v>
      </c>
      <c r="E37" s="8">
        <f>Table2[[#This Row],[NCSL]]/(Table2[[#This Row],[CSL]]+Table2[[#This Row],[NCSL]])</f>
        <v>0.7</v>
      </c>
      <c r="F37">
        <v>30</v>
      </c>
      <c r="G37" t="s">
        <v>304</v>
      </c>
    </row>
    <row r="38" spans="1:7" x14ac:dyDescent="0.25">
      <c r="A38">
        <v>33</v>
      </c>
      <c r="B38">
        <v>79</v>
      </c>
      <c r="C38" s="8">
        <f>Table2[[#This Row],[CSL]]/(Table2[[#This Row],[CSL]]+Table2[[#This Row],[NCSL]])</f>
        <v>0.50318471337579618</v>
      </c>
      <c r="D38">
        <v>78</v>
      </c>
      <c r="E38" s="8">
        <f>Table2[[#This Row],[NCSL]]/(Table2[[#This Row],[CSL]]+Table2[[#This Row],[NCSL]])</f>
        <v>0.49681528662420382</v>
      </c>
      <c r="F38">
        <v>157</v>
      </c>
      <c r="G38" t="s">
        <v>318</v>
      </c>
    </row>
    <row r="39" spans="1:7" x14ac:dyDescent="0.25">
      <c r="A39">
        <v>34</v>
      </c>
      <c r="B39">
        <v>4</v>
      </c>
      <c r="C39" s="8">
        <f>Table2[[#This Row],[CSL]]/(Table2[[#This Row],[CSL]]+Table2[[#This Row],[NCSL]])</f>
        <v>0.12903225806451613</v>
      </c>
      <c r="D39">
        <v>27</v>
      </c>
      <c r="E39" s="8">
        <f>Table2[[#This Row],[NCSL]]/(Table2[[#This Row],[CSL]]+Table2[[#This Row],[NCSL]])</f>
        <v>0.87096774193548387</v>
      </c>
      <c r="F39">
        <v>31</v>
      </c>
      <c r="G39" t="s">
        <v>321</v>
      </c>
    </row>
    <row r="40" spans="1:7" x14ac:dyDescent="0.25">
      <c r="A40">
        <v>35</v>
      </c>
      <c r="B40">
        <v>51</v>
      </c>
      <c r="C40" s="8">
        <f>Table2[[#This Row],[CSL]]/(Table2[[#This Row],[CSL]]+Table2[[#This Row],[NCSL]])</f>
        <v>0.53125</v>
      </c>
      <c r="D40">
        <v>45</v>
      </c>
      <c r="E40" s="8">
        <f>Table2[[#This Row],[NCSL]]/(Table2[[#This Row],[CSL]]+Table2[[#This Row],[NCSL]])</f>
        <v>0.46875</v>
      </c>
      <c r="F40">
        <v>96</v>
      </c>
      <c r="G40" t="s">
        <v>326</v>
      </c>
    </row>
    <row r="41" spans="1:7" x14ac:dyDescent="0.25">
      <c r="A41">
        <v>36</v>
      </c>
      <c r="B41">
        <v>66</v>
      </c>
      <c r="C41" s="8">
        <f>Table2[[#This Row],[CSL]]/(Table2[[#This Row],[CSL]]+Table2[[#This Row],[NCSL]])</f>
        <v>0.26938775510204083</v>
      </c>
      <c r="D41">
        <v>179</v>
      </c>
      <c r="E41" s="8">
        <f>Table2[[#This Row],[NCSL]]/(Table2[[#This Row],[CSL]]+Table2[[#This Row],[NCSL]])</f>
        <v>0.73061224489795917</v>
      </c>
      <c r="F41">
        <v>245</v>
      </c>
      <c r="G41" t="s">
        <v>327</v>
      </c>
    </row>
    <row r="42" spans="1:7" x14ac:dyDescent="0.25">
      <c r="A42">
        <v>37</v>
      </c>
      <c r="B42">
        <v>54</v>
      </c>
      <c r="C42" s="8">
        <f>Table2[[#This Row],[CSL]]/(Table2[[#This Row],[CSL]]+Table2[[#This Row],[NCSL]])</f>
        <v>0.44262295081967212</v>
      </c>
      <c r="D42">
        <v>68</v>
      </c>
      <c r="E42" s="8">
        <f>Table2[[#This Row],[NCSL]]/(Table2[[#This Row],[CSL]]+Table2[[#This Row],[NCSL]])</f>
        <v>0.55737704918032782</v>
      </c>
      <c r="F42">
        <v>122</v>
      </c>
      <c r="G42" t="s">
        <v>340</v>
      </c>
    </row>
    <row r="43" spans="1:7" x14ac:dyDescent="0.25">
      <c r="A43">
        <v>38</v>
      </c>
      <c r="B43">
        <v>46</v>
      </c>
      <c r="C43" s="8">
        <f>Table2[[#This Row],[CSL]]/(Table2[[#This Row],[CSL]]+Table2[[#This Row],[NCSL]])</f>
        <v>0.80701754385964908</v>
      </c>
      <c r="D43">
        <v>11</v>
      </c>
      <c r="E43" s="8">
        <f>Table2[[#This Row],[NCSL]]/(Table2[[#This Row],[CSL]]+Table2[[#This Row],[NCSL]])</f>
        <v>0.19298245614035087</v>
      </c>
      <c r="F43">
        <v>57</v>
      </c>
      <c r="G43" t="s">
        <v>347</v>
      </c>
    </row>
    <row r="44" spans="1:7" x14ac:dyDescent="0.25">
      <c r="A44">
        <v>39</v>
      </c>
      <c r="B44">
        <v>50</v>
      </c>
      <c r="C44" s="8">
        <f>Table2[[#This Row],[CSL]]/(Table2[[#This Row],[CSL]]+Table2[[#This Row],[NCSL]])</f>
        <v>0.47169811320754718</v>
      </c>
      <c r="D44">
        <v>56</v>
      </c>
      <c r="E44" s="8">
        <f>Table2[[#This Row],[NCSL]]/(Table2[[#This Row],[CSL]]+Table2[[#This Row],[NCSL]])</f>
        <v>0.52830188679245282</v>
      </c>
      <c r="F44">
        <v>106</v>
      </c>
      <c r="G44" t="s">
        <v>352</v>
      </c>
    </row>
    <row r="45" spans="1:7" x14ac:dyDescent="0.25">
      <c r="A45">
        <v>40</v>
      </c>
      <c r="B45">
        <v>57</v>
      </c>
      <c r="C45" s="8">
        <f>Table2[[#This Row],[CSL]]/(Table2[[#This Row],[CSL]]+Table2[[#This Row],[NCSL]])</f>
        <v>0.58762886597938147</v>
      </c>
      <c r="D45">
        <v>40</v>
      </c>
      <c r="E45" s="8">
        <f>Table2[[#This Row],[NCSL]]/(Table2[[#This Row],[CSL]]+Table2[[#This Row],[NCSL]])</f>
        <v>0.41237113402061853</v>
      </c>
      <c r="F45">
        <v>97</v>
      </c>
      <c r="G45" t="s">
        <v>355</v>
      </c>
    </row>
    <row r="46" spans="1:7" x14ac:dyDescent="0.25">
      <c r="A46">
        <v>41</v>
      </c>
      <c r="B46">
        <v>6</v>
      </c>
      <c r="C46" s="8">
        <f>Table2[[#This Row],[CSL]]/(Table2[[#This Row],[CSL]]+Table2[[#This Row],[NCSL]])</f>
        <v>0.2857142857142857</v>
      </c>
      <c r="D46">
        <v>15</v>
      </c>
      <c r="E46" s="8">
        <f>Table2[[#This Row],[NCSL]]/(Table2[[#This Row],[CSL]]+Table2[[#This Row],[NCSL]])</f>
        <v>0.7142857142857143</v>
      </c>
      <c r="F46">
        <v>21</v>
      </c>
      <c r="G46" t="s">
        <v>356</v>
      </c>
    </row>
    <row r="47" spans="1:7" x14ac:dyDescent="0.25">
      <c r="A47">
        <v>42</v>
      </c>
      <c r="B47">
        <v>18</v>
      </c>
      <c r="C47" s="8">
        <f>Table2[[#This Row],[CSL]]/(Table2[[#This Row],[CSL]]+Table2[[#This Row],[NCSL]])</f>
        <v>0.14173228346456693</v>
      </c>
      <c r="D47">
        <v>109</v>
      </c>
      <c r="E47" s="8">
        <f>Table2[[#This Row],[NCSL]]/(Table2[[#This Row],[CSL]]+Table2[[#This Row],[NCSL]])</f>
        <v>0.8582677165354331</v>
      </c>
      <c r="F47">
        <v>127</v>
      </c>
      <c r="G47" t="s">
        <v>365</v>
      </c>
    </row>
    <row r="48" spans="1:7" x14ac:dyDescent="0.25">
      <c r="A48">
        <v>43</v>
      </c>
      <c r="B48">
        <v>47</v>
      </c>
      <c r="C48" s="8">
        <f>Table2[[#This Row],[CSL]]/(Table2[[#This Row],[CSL]]+Table2[[#This Row],[NCSL]])</f>
        <v>0.58024691358024694</v>
      </c>
      <c r="D48">
        <v>34</v>
      </c>
      <c r="E48" s="8">
        <f>Table2[[#This Row],[NCSL]]/(Table2[[#This Row],[CSL]]+Table2[[#This Row],[NCSL]])</f>
        <v>0.41975308641975306</v>
      </c>
      <c r="F48">
        <v>81</v>
      </c>
      <c r="G48" t="s">
        <v>368</v>
      </c>
    </row>
    <row r="49" spans="1:7" x14ac:dyDescent="0.25">
      <c r="A49">
        <v>44</v>
      </c>
      <c r="B49">
        <v>59</v>
      </c>
      <c r="C49" s="8">
        <f>Table2[[#This Row],[CSL]]/(Table2[[#This Row],[CSL]]+Table2[[#This Row],[NCSL]])</f>
        <v>0.33714285714285713</v>
      </c>
      <c r="D49">
        <v>116</v>
      </c>
      <c r="E49" s="8">
        <f>Table2[[#This Row],[NCSL]]/(Table2[[#This Row],[CSL]]+Table2[[#This Row],[NCSL]])</f>
        <v>0.66285714285714281</v>
      </c>
      <c r="F49">
        <v>175</v>
      </c>
      <c r="G49" t="s">
        <v>390</v>
      </c>
    </row>
    <row r="50" spans="1:7" x14ac:dyDescent="0.25">
      <c r="A50">
        <v>45</v>
      </c>
      <c r="B50">
        <v>47</v>
      </c>
      <c r="C50" s="8">
        <f>Table2[[#This Row],[CSL]]/(Table2[[#This Row],[CSL]]+Table2[[#This Row],[NCSL]])</f>
        <v>0.77049180327868849</v>
      </c>
      <c r="D50">
        <v>14</v>
      </c>
      <c r="E50" s="8">
        <f>Table2[[#This Row],[NCSL]]/(Table2[[#This Row],[CSL]]+Table2[[#This Row],[NCSL]])</f>
        <v>0.22950819672131148</v>
      </c>
      <c r="F50">
        <v>61</v>
      </c>
      <c r="G50" t="s">
        <v>391</v>
      </c>
    </row>
    <row r="51" spans="1:7" x14ac:dyDescent="0.25">
      <c r="A51">
        <v>46</v>
      </c>
      <c r="B51">
        <v>21</v>
      </c>
      <c r="C51" s="8">
        <f>Table2[[#This Row],[CSL]]/(Table2[[#This Row],[CSL]]+Table2[[#This Row],[NCSL]])</f>
        <v>0.14000000000000001</v>
      </c>
      <c r="D51">
        <v>129</v>
      </c>
      <c r="E51" s="8">
        <f>Table2[[#This Row],[NCSL]]/(Table2[[#This Row],[CSL]]+Table2[[#This Row],[NCSL]])</f>
        <v>0.86</v>
      </c>
      <c r="F51">
        <v>150</v>
      </c>
      <c r="G51" t="s">
        <v>403</v>
      </c>
    </row>
    <row r="52" spans="1:7" x14ac:dyDescent="0.25">
      <c r="A52">
        <v>47</v>
      </c>
      <c r="B52">
        <v>10</v>
      </c>
      <c r="C52" s="8">
        <f>Table2[[#This Row],[CSL]]/(Table2[[#This Row],[CSL]]+Table2[[#This Row],[NCSL]])</f>
        <v>0.25</v>
      </c>
      <c r="D52">
        <v>30</v>
      </c>
      <c r="E52" s="8">
        <f>Table2[[#This Row],[NCSL]]/(Table2[[#This Row],[CSL]]+Table2[[#This Row],[NCSL]])</f>
        <v>0.75</v>
      </c>
      <c r="F52">
        <v>40</v>
      </c>
      <c r="G52" t="s">
        <v>404</v>
      </c>
    </row>
    <row r="53" spans="1:7" x14ac:dyDescent="0.25">
      <c r="A53">
        <v>48</v>
      </c>
      <c r="B53">
        <v>55</v>
      </c>
      <c r="C53" s="8">
        <f>Table2[[#This Row],[CSL]]/(Table2[[#This Row],[CSL]]+Table2[[#This Row],[NCSL]])</f>
        <v>0.55555555555555558</v>
      </c>
      <c r="D53">
        <v>44</v>
      </c>
      <c r="E53" s="8">
        <f>Table2[[#This Row],[NCSL]]/(Table2[[#This Row],[CSL]]+Table2[[#This Row],[NCSL]])</f>
        <v>0.44444444444444442</v>
      </c>
      <c r="F53">
        <v>99</v>
      </c>
      <c r="G53" t="s">
        <v>410</v>
      </c>
    </row>
    <row r="54" spans="1:7" x14ac:dyDescent="0.25">
      <c r="A54">
        <v>49</v>
      </c>
      <c r="B54">
        <v>9</v>
      </c>
      <c r="C54" s="8">
        <f>Table2[[#This Row],[CSL]]/(Table2[[#This Row],[CSL]]+Table2[[#This Row],[NCSL]])</f>
        <v>0.18</v>
      </c>
      <c r="D54">
        <v>41</v>
      </c>
      <c r="E54" s="8">
        <f>Table2[[#This Row],[NCSL]]/(Table2[[#This Row],[CSL]]+Table2[[#This Row],[NCSL]])</f>
        <v>0.82</v>
      </c>
      <c r="F54">
        <v>50</v>
      </c>
      <c r="G54" t="s">
        <v>414</v>
      </c>
    </row>
    <row r="55" spans="1:7" x14ac:dyDescent="0.25">
      <c r="A55">
        <v>50</v>
      </c>
      <c r="B55">
        <v>11</v>
      </c>
      <c r="C55" s="8">
        <f>Table2[[#This Row],[CSL]]/(Table2[[#This Row],[CSL]]+Table2[[#This Row],[NCSL]])</f>
        <v>0.24444444444444444</v>
      </c>
      <c r="D55">
        <v>34</v>
      </c>
      <c r="E55" s="8">
        <f>Table2[[#This Row],[NCSL]]/(Table2[[#This Row],[CSL]]+Table2[[#This Row],[NCSL]])</f>
        <v>0.75555555555555554</v>
      </c>
      <c r="F55">
        <v>45</v>
      </c>
      <c r="G55" t="s">
        <v>415</v>
      </c>
    </row>
    <row r="56" spans="1:7" x14ac:dyDescent="0.25">
      <c r="A56">
        <v>51</v>
      </c>
      <c r="B56">
        <v>50</v>
      </c>
      <c r="C56" s="8">
        <f>Table2[[#This Row],[CSL]]/(Table2[[#This Row],[CSL]]+Table2[[#This Row],[NCSL]])</f>
        <v>0.69444444444444442</v>
      </c>
      <c r="D56">
        <v>22</v>
      </c>
      <c r="E56" s="8">
        <f>Table2[[#This Row],[NCSL]]/(Table2[[#This Row],[CSL]]+Table2[[#This Row],[NCSL]])</f>
        <v>0.30555555555555558</v>
      </c>
      <c r="F56">
        <v>72</v>
      </c>
      <c r="G56" t="s">
        <v>416</v>
      </c>
    </row>
    <row r="57" spans="1:7" x14ac:dyDescent="0.25">
      <c r="A57">
        <v>52</v>
      </c>
      <c r="B57">
        <v>72</v>
      </c>
      <c r="C57" s="8">
        <f>Table2[[#This Row],[CSL]]/(Table2[[#This Row],[CSL]]+Table2[[#This Row],[NCSL]])</f>
        <v>0.25441696113074203</v>
      </c>
      <c r="D57">
        <v>211</v>
      </c>
      <c r="E57" s="8">
        <f>Table2[[#This Row],[NCSL]]/(Table2[[#This Row],[CSL]]+Table2[[#This Row],[NCSL]])</f>
        <v>0.74558303886925792</v>
      </c>
      <c r="F57">
        <v>283</v>
      </c>
      <c r="G57" t="s">
        <v>434</v>
      </c>
    </row>
    <row r="58" spans="1:7" x14ac:dyDescent="0.25">
      <c r="A58">
        <v>53</v>
      </c>
      <c r="B58">
        <v>41</v>
      </c>
      <c r="C58" s="8">
        <f>Table2[[#This Row],[CSL]]/(Table2[[#This Row],[CSL]]+Table2[[#This Row],[NCSL]])</f>
        <v>0.66129032258064513</v>
      </c>
      <c r="D58">
        <v>21</v>
      </c>
      <c r="E58" s="8">
        <f>Table2[[#This Row],[NCSL]]/(Table2[[#This Row],[CSL]]+Table2[[#This Row],[NCSL]])</f>
        <v>0.33870967741935482</v>
      </c>
      <c r="F58">
        <v>62</v>
      </c>
      <c r="G58" t="s">
        <v>439</v>
      </c>
    </row>
    <row r="59" spans="1:7" x14ac:dyDescent="0.25">
      <c r="A59">
        <v>54</v>
      </c>
      <c r="B59">
        <v>42</v>
      </c>
      <c r="C59" s="8">
        <f>Table2[[#This Row],[CSL]]/(Table2[[#This Row],[CSL]]+Table2[[#This Row],[NCSL]])</f>
        <v>0.56756756756756754</v>
      </c>
      <c r="D59">
        <v>32</v>
      </c>
      <c r="E59" s="8">
        <f>Table2[[#This Row],[NCSL]]/(Table2[[#This Row],[CSL]]+Table2[[#This Row],[NCSL]])</f>
        <v>0.43243243243243246</v>
      </c>
      <c r="F59">
        <v>74</v>
      </c>
      <c r="G59" t="s">
        <v>442</v>
      </c>
    </row>
    <row r="60" spans="1:7" x14ac:dyDescent="0.25">
      <c r="A60">
        <v>55</v>
      </c>
      <c r="B60">
        <v>2</v>
      </c>
      <c r="C60" s="8">
        <f>Table2[[#This Row],[CSL]]/(Table2[[#This Row],[CSL]]+Table2[[#This Row],[NCSL]])</f>
        <v>0.14285714285714285</v>
      </c>
      <c r="D60">
        <v>12</v>
      </c>
      <c r="E60" s="8">
        <f>Table2[[#This Row],[NCSL]]/(Table2[[#This Row],[CSL]]+Table2[[#This Row],[NCSL]])</f>
        <v>0.8571428571428571</v>
      </c>
      <c r="F60">
        <v>14</v>
      </c>
      <c r="G60" t="s">
        <v>447</v>
      </c>
    </row>
    <row r="61" spans="1:7" x14ac:dyDescent="0.25">
      <c r="A61">
        <v>56</v>
      </c>
      <c r="B61">
        <v>46</v>
      </c>
      <c r="C61" s="8">
        <f>Table2[[#This Row],[CSL]]/(Table2[[#This Row],[CSL]]+Table2[[#This Row],[NCSL]])</f>
        <v>0.52873563218390807</v>
      </c>
      <c r="D61">
        <v>41</v>
      </c>
      <c r="E61" s="8">
        <f>Table2[[#This Row],[NCSL]]/(Table2[[#This Row],[CSL]]+Table2[[#This Row],[NCSL]])</f>
        <v>0.47126436781609193</v>
      </c>
      <c r="F61">
        <v>87</v>
      </c>
      <c r="G61" t="s">
        <v>452</v>
      </c>
    </row>
    <row r="62" spans="1:7" x14ac:dyDescent="0.25">
      <c r="A62">
        <v>57</v>
      </c>
      <c r="B62">
        <v>5</v>
      </c>
      <c r="C62" s="8">
        <f>Table2[[#This Row],[CSL]]/(Table2[[#This Row],[CSL]]+Table2[[#This Row],[NCSL]])</f>
        <v>0.18518518518518517</v>
      </c>
      <c r="D62">
        <v>22</v>
      </c>
      <c r="E62" s="8">
        <f>Table2[[#This Row],[NCSL]]/(Table2[[#This Row],[CSL]]+Table2[[#This Row],[NCSL]])</f>
        <v>0.81481481481481477</v>
      </c>
      <c r="F62">
        <v>27</v>
      </c>
      <c r="G62" t="s">
        <v>459</v>
      </c>
    </row>
    <row r="63" spans="1:7" x14ac:dyDescent="0.25">
      <c r="A63">
        <v>58</v>
      </c>
      <c r="B63">
        <v>52</v>
      </c>
      <c r="C63" s="8">
        <f>Table2[[#This Row],[CSL]]/(Table2[[#This Row],[CSL]]+Table2[[#This Row],[NCSL]])</f>
        <v>0.5977011494252874</v>
      </c>
      <c r="D63">
        <v>35</v>
      </c>
      <c r="E63" s="8">
        <f>Table2[[#This Row],[NCSL]]/(Table2[[#This Row],[CSL]]+Table2[[#This Row],[NCSL]])</f>
        <v>0.40229885057471265</v>
      </c>
      <c r="F63">
        <v>87</v>
      </c>
      <c r="G63" t="s">
        <v>462</v>
      </c>
    </row>
    <row r="64" spans="1:7" x14ac:dyDescent="0.25">
      <c r="A64">
        <v>59</v>
      </c>
      <c r="B64">
        <v>50</v>
      </c>
      <c r="C64" s="8">
        <f>Table2[[#This Row],[CSL]]/(Table2[[#This Row],[CSL]]+Table2[[#This Row],[NCSL]])</f>
        <v>0.36496350364963503</v>
      </c>
      <c r="D64">
        <v>87</v>
      </c>
      <c r="E64" s="8">
        <f>Table2[[#This Row],[NCSL]]/(Table2[[#This Row],[CSL]]+Table2[[#This Row],[NCSL]])</f>
        <v>0.63503649635036497</v>
      </c>
      <c r="F64">
        <v>137</v>
      </c>
      <c r="G64" t="s">
        <v>491</v>
      </c>
    </row>
    <row r="65" spans="1:7" x14ac:dyDescent="0.25">
      <c r="A65">
        <v>60</v>
      </c>
      <c r="B65">
        <v>654</v>
      </c>
      <c r="C65" s="8">
        <f>Table2[[#This Row],[CSL]]/(Table2[[#This Row],[CSL]]+Table2[[#This Row],[NCSL]])</f>
        <v>0.35679214402618659</v>
      </c>
      <c r="D65">
        <v>1179</v>
      </c>
      <c r="E65" s="8">
        <f>Table2[[#This Row],[NCSL]]/(Table2[[#This Row],[CSL]]+Table2[[#This Row],[NCSL]])</f>
        <v>0.64320785597381347</v>
      </c>
      <c r="F65">
        <v>1833</v>
      </c>
      <c r="G65" t="s">
        <v>576</v>
      </c>
    </row>
    <row r="66" spans="1:7" x14ac:dyDescent="0.25">
      <c r="A66">
        <v>61</v>
      </c>
      <c r="B66">
        <v>9</v>
      </c>
      <c r="C66" s="8">
        <f>Table2[[#This Row],[CSL]]/(Table2[[#This Row],[CSL]]+Table2[[#This Row],[NCSL]])</f>
        <v>0.21951219512195122</v>
      </c>
      <c r="D66">
        <v>32</v>
      </c>
      <c r="E66" s="8">
        <f>Table2[[#This Row],[NCSL]]/(Table2[[#This Row],[CSL]]+Table2[[#This Row],[NCSL]])</f>
        <v>0.78048780487804881</v>
      </c>
      <c r="F66">
        <v>41</v>
      </c>
      <c r="G66" t="s">
        <v>577</v>
      </c>
    </row>
    <row r="67" spans="1:7" x14ac:dyDescent="0.25">
      <c r="A67">
        <v>62</v>
      </c>
      <c r="B67">
        <v>9</v>
      </c>
      <c r="C67" s="8">
        <f>Table2[[#This Row],[CSL]]/(Table2[[#This Row],[CSL]]+Table2[[#This Row],[NCSL]])</f>
        <v>0.13846153846153847</v>
      </c>
      <c r="D67">
        <v>56</v>
      </c>
      <c r="E67" s="8">
        <f>Table2[[#This Row],[NCSL]]/(Table2[[#This Row],[CSL]]+Table2[[#This Row],[NCSL]])</f>
        <v>0.86153846153846159</v>
      </c>
      <c r="F67">
        <v>65</v>
      </c>
      <c r="G67" t="s">
        <v>585</v>
      </c>
    </row>
    <row r="68" spans="1:7" x14ac:dyDescent="0.25">
      <c r="A68">
        <v>63</v>
      </c>
      <c r="B68">
        <v>9</v>
      </c>
      <c r="C68" s="8">
        <f>Table2[[#This Row],[CSL]]/(Table2[[#This Row],[CSL]]+Table2[[#This Row],[NCSL]])</f>
        <v>0.31034482758620691</v>
      </c>
      <c r="D68">
        <v>20</v>
      </c>
      <c r="E68" s="8">
        <f>Table2[[#This Row],[NCSL]]/(Table2[[#This Row],[CSL]]+Table2[[#This Row],[NCSL]])</f>
        <v>0.68965517241379315</v>
      </c>
      <c r="F68">
        <v>29</v>
      </c>
      <c r="G68" t="s">
        <v>586</v>
      </c>
    </row>
    <row r="69" spans="1:7" x14ac:dyDescent="0.25">
      <c r="A69">
        <v>64</v>
      </c>
      <c r="B69">
        <v>9</v>
      </c>
      <c r="C69" s="8">
        <f>Table2[[#This Row],[CSL]]/(Table2[[#This Row],[CSL]]+Table2[[#This Row],[NCSL]])</f>
        <v>0.28125</v>
      </c>
      <c r="D69">
        <v>23</v>
      </c>
      <c r="E69" s="8">
        <f>Table2[[#This Row],[NCSL]]/(Table2[[#This Row],[CSL]]+Table2[[#This Row],[NCSL]])</f>
        <v>0.71875</v>
      </c>
      <c r="F69">
        <v>32</v>
      </c>
      <c r="G69" t="s">
        <v>587</v>
      </c>
    </row>
    <row r="70" spans="1:7" x14ac:dyDescent="0.25">
      <c r="A70">
        <v>65</v>
      </c>
      <c r="B70">
        <v>44</v>
      </c>
      <c r="C70" s="8">
        <f>Table2[[#This Row],[CSL]]/(Table2[[#This Row],[CSL]]+Table2[[#This Row],[NCSL]])</f>
        <v>0.36363636363636365</v>
      </c>
      <c r="D70">
        <v>77</v>
      </c>
      <c r="E70" s="8">
        <f>Table2[[#This Row],[NCSL]]/(Table2[[#This Row],[CSL]]+Table2[[#This Row],[NCSL]])</f>
        <v>0.63636363636363635</v>
      </c>
      <c r="F70">
        <v>121</v>
      </c>
      <c r="G70" t="s">
        <v>590</v>
      </c>
    </row>
    <row r="71" spans="1:7" x14ac:dyDescent="0.25">
      <c r="A71">
        <v>66</v>
      </c>
      <c r="B71">
        <v>7</v>
      </c>
      <c r="C71" s="8">
        <f>Table2[[#This Row],[CSL]]/(Table2[[#This Row],[CSL]]+Table2[[#This Row],[NCSL]])</f>
        <v>0.19444444444444445</v>
      </c>
      <c r="D71">
        <v>29</v>
      </c>
      <c r="E71" s="8">
        <f>Table2[[#This Row],[NCSL]]/(Table2[[#This Row],[CSL]]+Table2[[#This Row],[NCSL]])</f>
        <v>0.80555555555555558</v>
      </c>
      <c r="F71">
        <v>36</v>
      </c>
      <c r="G71" t="s">
        <v>591</v>
      </c>
    </row>
    <row r="72" spans="1:7" x14ac:dyDescent="0.25">
      <c r="A72">
        <v>67</v>
      </c>
      <c r="B72">
        <v>8</v>
      </c>
      <c r="C72" s="8">
        <f>Table2[[#This Row],[CSL]]/(Table2[[#This Row],[CSL]]+Table2[[#This Row],[NCSL]])</f>
        <v>0.20512820512820512</v>
      </c>
      <c r="D72">
        <v>31</v>
      </c>
      <c r="E72" s="8">
        <f>Table2[[#This Row],[NCSL]]/(Table2[[#This Row],[CSL]]+Table2[[#This Row],[NCSL]])</f>
        <v>0.79487179487179482</v>
      </c>
      <c r="F72">
        <v>39</v>
      </c>
      <c r="G72" t="s">
        <v>592</v>
      </c>
    </row>
    <row r="73" spans="1:7" x14ac:dyDescent="0.25">
      <c r="A73">
        <v>68</v>
      </c>
      <c r="B73">
        <v>44</v>
      </c>
      <c r="C73" s="8">
        <f>Table2[[#This Row],[CSL]]/(Table2[[#This Row],[CSL]]+Table2[[#This Row],[NCSL]])</f>
        <v>0.67692307692307696</v>
      </c>
      <c r="D73">
        <v>21</v>
      </c>
      <c r="E73" s="8">
        <f>Table2[[#This Row],[NCSL]]/(Table2[[#This Row],[CSL]]+Table2[[#This Row],[NCSL]])</f>
        <v>0.32307692307692309</v>
      </c>
      <c r="F73">
        <v>65</v>
      </c>
      <c r="G73" t="s">
        <v>593</v>
      </c>
    </row>
    <row r="74" spans="1:7" x14ac:dyDescent="0.25">
      <c r="A74">
        <v>69</v>
      </c>
      <c r="B74">
        <v>1179</v>
      </c>
      <c r="C74" s="8">
        <f>Table2[[#This Row],[CSL]]/(Table2[[#This Row],[CSL]]+Table2[[#This Row],[NCSL]])</f>
        <v>0.58050221565731164</v>
      </c>
      <c r="D74">
        <v>852</v>
      </c>
      <c r="E74" s="8">
        <f>Table2[[#This Row],[NCSL]]/(Table2[[#This Row],[CSL]]+Table2[[#This Row],[NCSL]])</f>
        <v>0.41949778434268831</v>
      </c>
      <c r="F74">
        <v>2031</v>
      </c>
      <c r="G74" t="s">
        <v>596</v>
      </c>
    </row>
    <row r="75" spans="1:7" x14ac:dyDescent="0.25">
      <c r="A75">
        <v>70</v>
      </c>
      <c r="B75">
        <v>165</v>
      </c>
      <c r="C75" s="8">
        <f>Table2[[#This Row],[CSL]]/(Table2[[#This Row],[CSL]]+Table2[[#This Row],[NCSL]])</f>
        <v>0.6470588235294118</v>
      </c>
      <c r="D75">
        <v>90</v>
      </c>
      <c r="E75" s="8">
        <f>Table2[[#This Row],[NCSL]]/(Table2[[#This Row],[CSL]]+Table2[[#This Row],[NCSL]])</f>
        <v>0.35294117647058826</v>
      </c>
      <c r="F75">
        <v>255</v>
      </c>
      <c r="G75" t="s">
        <v>597</v>
      </c>
    </row>
    <row r="76" spans="1:7" x14ac:dyDescent="0.25">
      <c r="A76">
        <v>71</v>
      </c>
      <c r="B76">
        <v>929</v>
      </c>
      <c r="C76" s="8">
        <f>Table2[[#This Row],[CSL]]/(Table2[[#This Row],[CSL]]+Table2[[#This Row],[NCSL]])</f>
        <v>0.18169372188539018</v>
      </c>
      <c r="D76">
        <v>4184</v>
      </c>
      <c r="E76" s="8">
        <f>Table2[[#This Row],[NCSL]]/(Table2[[#This Row],[CSL]]+Table2[[#This Row],[NCSL]])</f>
        <v>0.81830627811460976</v>
      </c>
      <c r="F76">
        <v>5113</v>
      </c>
      <c r="G76" t="s">
        <v>837</v>
      </c>
    </row>
    <row r="77" spans="1:7" x14ac:dyDescent="0.25">
      <c r="A77">
        <v>72</v>
      </c>
      <c r="B77">
        <v>122</v>
      </c>
      <c r="C77" s="8">
        <f>Table2[[#This Row],[CSL]]/(Table2[[#This Row],[CSL]]+Table2[[#This Row],[NCSL]])</f>
        <v>0.85314685314685312</v>
      </c>
      <c r="D77">
        <v>21</v>
      </c>
      <c r="E77" s="8">
        <f>Table2[[#This Row],[NCSL]]/(Table2[[#This Row],[CSL]]+Table2[[#This Row],[NCSL]])</f>
        <v>0.14685314685314685</v>
      </c>
      <c r="F77">
        <v>143</v>
      </c>
      <c r="G77" t="s">
        <v>838</v>
      </c>
    </row>
    <row r="78" spans="1:7" x14ac:dyDescent="0.25">
      <c r="A78">
        <v>73</v>
      </c>
      <c r="B78">
        <v>140</v>
      </c>
      <c r="C78" s="8">
        <f>Table2[[#This Row],[CSL]]/(Table2[[#This Row],[CSL]]+Table2[[#This Row],[NCSL]])</f>
        <v>0.3248259860788863</v>
      </c>
      <c r="D78">
        <v>291</v>
      </c>
      <c r="E78" s="8">
        <f>Table2[[#This Row],[NCSL]]/(Table2[[#This Row],[CSL]]+Table2[[#This Row],[NCSL]])</f>
        <v>0.67517401392111365</v>
      </c>
      <c r="F78">
        <v>431</v>
      </c>
      <c r="G78" t="s">
        <v>855</v>
      </c>
    </row>
    <row r="79" spans="1:7" x14ac:dyDescent="0.25">
      <c r="A79">
        <v>74</v>
      </c>
      <c r="B79">
        <v>95</v>
      </c>
      <c r="C79" s="8">
        <f>Table2[[#This Row],[CSL]]/(Table2[[#This Row],[CSL]]+Table2[[#This Row],[NCSL]])</f>
        <v>0.45454545454545453</v>
      </c>
      <c r="D79">
        <v>114</v>
      </c>
      <c r="E79" s="8">
        <f>Table2[[#This Row],[NCSL]]/(Table2[[#This Row],[CSL]]+Table2[[#This Row],[NCSL]])</f>
        <v>0.54545454545454541</v>
      </c>
      <c r="F79">
        <v>209</v>
      </c>
      <c r="G79" t="s">
        <v>874</v>
      </c>
    </row>
    <row r="80" spans="1:7" x14ac:dyDescent="0.25">
      <c r="A80">
        <v>75</v>
      </c>
      <c r="B80">
        <v>22</v>
      </c>
      <c r="C80" s="8">
        <f>Table2[[#This Row],[CSL]]/(Table2[[#This Row],[CSL]]+Table2[[#This Row],[NCSL]])</f>
        <v>0.19298245614035087</v>
      </c>
      <c r="D80">
        <v>92</v>
      </c>
      <c r="E80" s="8">
        <f>Table2[[#This Row],[NCSL]]/(Table2[[#This Row],[CSL]]+Table2[[#This Row],[NCSL]])</f>
        <v>0.80701754385964908</v>
      </c>
      <c r="F80">
        <v>114</v>
      </c>
      <c r="G80" t="s">
        <v>890</v>
      </c>
    </row>
    <row r="81" spans="1:7" x14ac:dyDescent="0.25">
      <c r="A81">
        <v>76</v>
      </c>
      <c r="B81">
        <v>206</v>
      </c>
      <c r="C81" s="8">
        <f>Table2[[#This Row],[CSL]]/(Table2[[#This Row],[CSL]]+Table2[[#This Row],[NCSL]])</f>
        <v>0.73049645390070927</v>
      </c>
      <c r="D81">
        <v>76</v>
      </c>
      <c r="E81" s="8">
        <f>Table2[[#This Row],[NCSL]]/(Table2[[#This Row],[CSL]]+Table2[[#This Row],[NCSL]])</f>
        <v>0.26950354609929078</v>
      </c>
      <c r="F81">
        <v>282</v>
      </c>
      <c r="G81" t="s">
        <v>891</v>
      </c>
    </row>
    <row r="82" spans="1:7" x14ac:dyDescent="0.25">
      <c r="A82">
        <v>77</v>
      </c>
      <c r="B82">
        <v>64</v>
      </c>
      <c r="C82" s="8">
        <f>Table2[[#This Row],[CSL]]/(Table2[[#This Row],[CSL]]+Table2[[#This Row],[NCSL]])</f>
        <v>0.29223744292237441</v>
      </c>
      <c r="D82">
        <v>155</v>
      </c>
      <c r="E82" s="8">
        <f>Table2[[#This Row],[NCSL]]/(Table2[[#This Row],[CSL]]+Table2[[#This Row],[NCSL]])</f>
        <v>0.70776255707762559</v>
      </c>
      <c r="F82">
        <v>219</v>
      </c>
      <c r="G82" t="s">
        <v>914</v>
      </c>
    </row>
    <row r="83" spans="1:7" x14ac:dyDescent="0.25">
      <c r="A83">
        <v>78</v>
      </c>
      <c r="B83">
        <v>149</v>
      </c>
      <c r="C83" s="8">
        <f>Table2[[#This Row],[CSL]]/(Table2[[#This Row],[CSL]]+Table2[[#This Row],[NCSL]])</f>
        <v>0.34252873563218389</v>
      </c>
      <c r="D83">
        <v>286</v>
      </c>
      <c r="E83" s="8">
        <f>Table2[[#This Row],[NCSL]]/(Table2[[#This Row],[CSL]]+Table2[[#This Row],[NCSL]])</f>
        <v>0.65747126436781611</v>
      </c>
      <c r="F83">
        <v>435</v>
      </c>
      <c r="G83" t="s">
        <v>992</v>
      </c>
    </row>
    <row r="84" spans="1:7" x14ac:dyDescent="0.25">
      <c r="A84">
        <v>79</v>
      </c>
      <c r="B84">
        <v>220</v>
      </c>
      <c r="C84" s="8">
        <f>Table2[[#This Row],[CSL]]/(Table2[[#This Row],[CSL]]+Table2[[#This Row],[NCSL]])</f>
        <v>0.73825503355704702</v>
      </c>
      <c r="D84">
        <v>78</v>
      </c>
      <c r="E84" s="8">
        <f>Table2[[#This Row],[NCSL]]/(Table2[[#This Row],[CSL]]+Table2[[#This Row],[NCSL]])</f>
        <v>0.26174496644295303</v>
      </c>
      <c r="F84">
        <v>298</v>
      </c>
      <c r="G84" t="s">
        <v>1019</v>
      </c>
    </row>
    <row r="85" spans="1:7" x14ac:dyDescent="0.25">
      <c r="A85">
        <v>80</v>
      </c>
      <c r="B85">
        <v>55</v>
      </c>
      <c r="C85" s="8">
        <f>Table2[[#This Row],[CSL]]/(Table2[[#This Row],[CSL]]+Table2[[#This Row],[NCSL]])</f>
        <v>0.72368421052631582</v>
      </c>
      <c r="D85">
        <v>21</v>
      </c>
      <c r="E85" s="8">
        <f>Table2[[#This Row],[NCSL]]/(Table2[[#This Row],[CSL]]+Table2[[#This Row],[NCSL]])</f>
        <v>0.27631578947368424</v>
      </c>
      <c r="F85">
        <v>76</v>
      </c>
      <c r="G85" t="s">
        <v>1030</v>
      </c>
    </row>
    <row r="86" spans="1:7" x14ac:dyDescent="0.25">
      <c r="A86">
        <v>81</v>
      </c>
      <c r="B86">
        <v>86</v>
      </c>
      <c r="C86" s="8">
        <f>Table2[[#This Row],[CSL]]/(Table2[[#This Row],[CSL]]+Table2[[#This Row],[NCSL]])</f>
        <v>0.54777070063694266</v>
      </c>
      <c r="D86">
        <v>71</v>
      </c>
      <c r="E86" s="8">
        <f>Table2[[#This Row],[NCSL]]/(Table2[[#This Row],[CSL]]+Table2[[#This Row],[NCSL]])</f>
        <v>0.45222929936305734</v>
      </c>
      <c r="F86">
        <v>157</v>
      </c>
      <c r="G86" t="s">
        <v>1033</v>
      </c>
    </row>
    <row r="87" spans="1:7" x14ac:dyDescent="0.25">
      <c r="A87">
        <v>82</v>
      </c>
      <c r="B87">
        <v>138</v>
      </c>
      <c r="C87" s="8">
        <f>Table2[[#This Row],[CSL]]/(Table2[[#This Row],[CSL]]+Table2[[#This Row],[NCSL]])</f>
        <v>0.51111111111111107</v>
      </c>
      <c r="D87">
        <v>132</v>
      </c>
      <c r="E87" s="8">
        <f>Table2[[#This Row],[NCSL]]/(Table2[[#This Row],[CSL]]+Table2[[#This Row],[NCSL]])</f>
        <v>0.48888888888888887</v>
      </c>
      <c r="F87">
        <v>270</v>
      </c>
      <c r="G87" t="s">
        <v>1058</v>
      </c>
    </row>
    <row r="88" spans="1:7" x14ac:dyDescent="0.25">
      <c r="A88">
        <v>83</v>
      </c>
      <c r="B88">
        <v>141</v>
      </c>
      <c r="C88" s="8">
        <f>Table2[[#This Row],[CSL]]/(Table2[[#This Row],[CSL]]+Table2[[#This Row],[NCSL]])</f>
        <v>0.81502890173410403</v>
      </c>
      <c r="D88">
        <v>32</v>
      </c>
      <c r="E88" s="8">
        <f>Table2[[#This Row],[NCSL]]/(Table2[[#This Row],[CSL]]+Table2[[#This Row],[NCSL]])</f>
        <v>0.18497109826589594</v>
      </c>
      <c r="F88">
        <v>173</v>
      </c>
      <c r="G88" t="s">
        <v>1059</v>
      </c>
    </row>
    <row r="89" spans="1:7" x14ac:dyDescent="0.25">
      <c r="A89">
        <v>84</v>
      </c>
      <c r="B89">
        <v>74</v>
      </c>
      <c r="C89" s="8">
        <f>Table2[[#This Row],[CSL]]/(Table2[[#This Row],[CSL]]+Table2[[#This Row],[NCSL]])</f>
        <v>0.69158878504672894</v>
      </c>
      <c r="D89">
        <v>33</v>
      </c>
      <c r="E89" s="8">
        <f>Table2[[#This Row],[NCSL]]/(Table2[[#This Row],[CSL]]+Table2[[#This Row],[NCSL]])</f>
        <v>0.30841121495327101</v>
      </c>
      <c r="F89">
        <v>107</v>
      </c>
      <c r="G89" t="s">
        <v>1060</v>
      </c>
    </row>
    <row r="90" spans="1:7" x14ac:dyDescent="0.25">
      <c r="A90">
        <v>85</v>
      </c>
      <c r="B90">
        <v>147</v>
      </c>
      <c r="C90" s="8">
        <f>Table2[[#This Row],[CSL]]/(Table2[[#This Row],[CSL]]+Table2[[#This Row],[NCSL]])</f>
        <v>0.51219512195121952</v>
      </c>
      <c r="D90">
        <v>140</v>
      </c>
      <c r="E90" s="8">
        <f>Table2[[#This Row],[NCSL]]/(Table2[[#This Row],[CSL]]+Table2[[#This Row],[NCSL]])</f>
        <v>0.48780487804878048</v>
      </c>
      <c r="F90">
        <v>287</v>
      </c>
      <c r="G90" t="s">
        <v>1083</v>
      </c>
    </row>
    <row r="91" spans="1:7" x14ac:dyDescent="0.25">
      <c r="A91">
        <v>86</v>
      </c>
      <c r="B91">
        <v>121</v>
      </c>
      <c r="C91" s="8">
        <f>Table2[[#This Row],[CSL]]/(Table2[[#This Row],[CSL]]+Table2[[#This Row],[NCSL]])</f>
        <v>0.51054852320675104</v>
      </c>
      <c r="D91">
        <v>116</v>
      </c>
      <c r="E91" s="8">
        <f>Table2[[#This Row],[NCSL]]/(Table2[[#This Row],[CSL]]+Table2[[#This Row],[NCSL]])</f>
        <v>0.48945147679324896</v>
      </c>
      <c r="F91">
        <v>237</v>
      </c>
      <c r="G91" t="s">
        <v>1106</v>
      </c>
    </row>
    <row r="92" spans="1:7" x14ac:dyDescent="0.25">
      <c r="A92">
        <v>87</v>
      </c>
      <c r="B92">
        <v>61</v>
      </c>
      <c r="C92" s="8">
        <f>Table2[[#This Row],[CSL]]/(Table2[[#This Row],[CSL]]+Table2[[#This Row],[NCSL]])</f>
        <v>0.6853932584269663</v>
      </c>
      <c r="D92">
        <v>28</v>
      </c>
      <c r="E92" s="8">
        <f>Table2[[#This Row],[NCSL]]/(Table2[[#This Row],[CSL]]+Table2[[#This Row],[NCSL]])</f>
        <v>0.3146067415730337</v>
      </c>
      <c r="F92">
        <v>89</v>
      </c>
      <c r="G92" t="s">
        <v>1108</v>
      </c>
    </row>
    <row r="93" spans="1:7" x14ac:dyDescent="0.25">
      <c r="A93">
        <v>88</v>
      </c>
      <c r="B93">
        <v>11</v>
      </c>
      <c r="C93" s="8">
        <f>Table2[[#This Row],[CSL]]/(Table2[[#This Row],[CSL]]+Table2[[#This Row],[NCSL]])</f>
        <v>0.26829268292682928</v>
      </c>
      <c r="D93">
        <v>30</v>
      </c>
      <c r="E93" s="8">
        <f>Table2[[#This Row],[NCSL]]/(Table2[[#This Row],[CSL]]+Table2[[#This Row],[NCSL]])</f>
        <v>0.73170731707317072</v>
      </c>
      <c r="F93">
        <v>41</v>
      </c>
      <c r="G93" t="s">
        <v>1110</v>
      </c>
    </row>
    <row r="94" spans="1:7" x14ac:dyDescent="0.25">
      <c r="A94">
        <v>89</v>
      </c>
      <c r="B94">
        <v>242</v>
      </c>
      <c r="C94" s="8">
        <f>Table2[[#This Row],[CSL]]/(Table2[[#This Row],[CSL]]+Table2[[#This Row],[NCSL]])</f>
        <v>0.40604026845637586</v>
      </c>
      <c r="D94">
        <v>354</v>
      </c>
      <c r="E94" s="8">
        <f>Table2[[#This Row],[NCSL]]/(Table2[[#This Row],[CSL]]+Table2[[#This Row],[NCSL]])</f>
        <v>0.59395973154362414</v>
      </c>
      <c r="F94">
        <v>596</v>
      </c>
      <c r="G94" t="s">
        <v>1154</v>
      </c>
    </row>
    <row r="95" spans="1:7" x14ac:dyDescent="0.25">
      <c r="A95">
        <v>90</v>
      </c>
      <c r="B95">
        <v>63</v>
      </c>
      <c r="C95" s="8">
        <f>Table2[[#This Row],[CSL]]/(Table2[[#This Row],[CSL]]+Table2[[#This Row],[NCSL]])</f>
        <v>0.81818181818181823</v>
      </c>
      <c r="D95">
        <v>14</v>
      </c>
      <c r="E95" s="8">
        <f>Table2[[#This Row],[NCSL]]/(Table2[[#This Row],[CSL]]+Table2[[#This Row],[NCSL]])</f>
        <v>0.18181818181818182</v>
      </c>
      <c r="F95">
        <v>77</v>
      </c>
      <c r="G95" t="s">
        <v>1155</v>
      </c>
    </row>
    <row r="96" spans="1:7" x14ac:dyDescent="0.25">
      <c r="A96">
        <v>91</v>
      </c>
      <c r="B96">
        <v>82</v>
      </c>
      <c r="C96" s="8">
        <f>Table2[[#This Row],[CSL]]/(Table2[[#This Row],[CSL]]+Table2[[#This Row],[NCSL]])</f>
        <v>0.46857142857142858</v>
      </c>
      <c r="D96">
        <v>93</v>
      </c>
      <c r="E96" s="8">
        <f>Table2[[#This Row],[NCSL]]/(Table2[[#This Row],[CSL]]+Table2[[#This Row],[NCSL]])</f>
        <v>0.53142857142857147</v>
      </c>
      <c r="F96">
        <v>175</v>
      </c>
      <c r="G96" t="s">
        <v>1197</v>
      </c>
    </row>
    <row r="97" spans="1:7" x14ac:dyDescent="0.25">
      <c r="A97">
        <v>92</v>
      </c>
      <c r="B97">
        <v>287</v>
      </c>
      <c r="C97" s="8">
        <f>Table2[[#This Row],[CSL]]/(Table2[[#This Row],[CSL]]+Table2[[#This Row],[NCSL]])</f>
        <v>0.36747759282970549</v>
      </c>
      <c r="D97">
        <v>494</v>
      </c>
      <c r="E97" s="8">
        <f>Table2[[#This Row],[NCSL]]/(Table2[[#This Row],[CSL]]+Table2[[#This Row],[NCSL]])</f>
        <v>0.63252240717029451</v>
      </c>
      <c r="F97">
        <v>781</v>
      </c>
      <c r="G97" t="s">
        <v>1257</v>
      </c>
    </row>
    <row r="98" spans="1:7" x14ac:dyDescent="0.25">
      <c r="A98">
        <v>93</v>
      </c>
      <c r="B98">
        <v>170</v>
      </c>
      <c r="C98" s="8">
        <f>Table2[[#This Row],[CSL]]/(Table2[[#This Row],[CSL]]+Table2[[#This Row],[NCSL]])</f>
        <v>0.50898203592814373</v>
      </c>
      <c r="D98">
        <v>164</v>
      </c>
      <c r="E98" s="8">
        <f>Table2[[#This Row],[NCSL]]/(Table2[[#This Row],[CSL]]+Table2[[#This Row],[NCSL]])</f>
        <v>0.49101796407185627</v>
      </c>
      <c r="F98">
        <v>334</v>
      </c>
      <c r="G98" t="s">
        <v>1280</v>
      </c>
    </row>
    <row r="99" spans="1:7" x14ac:dyDescent="0.25">
      <c r="A99">
        <v>94</v>
      </c>
      <c r="B99">
        <v>194</v>
      </c>
      <c r="C99" s="8">
        <f>Table2[[#This Row],[CSL]]/(Table2[[#This Row],[CSL]]+Table2[[#This Row],[NCSL]])</f>
        <v>0.83261802575107291</v>
      </c>
      <c r="D99">
        <v>39</v>
      </c>
      <c r="E99" s="8">
        <f>Table2[[#This Row],[NCSL]]/(Table2[[#This Row],[CSL]]+Table2[[#This Row],[NCSL]])</f>
        <v>0.16738197424892703</v>
      </c>
      <c r="F99">
        <v>233</v>
      </c>
      <c r="G99" t="s">
        <v>1285</v>
      </c>
    </row>
    <row r="100" spans="1:7" x14ac:dyDescent="0.25">
      <c r="A100">
        <v>95</v>
      </c>
      <c r="B100">
        <v>84</v>
      </c>
      <c r="C100" s="8">
        <f>Table2[[#This Row],[CSL]]/(Table2[[#This Row],[CSL]]+Table2[[#This Row],[NCSL]])</f>
        <v>0.62686567164179108</v>
      </c>
      <c r="D100">
        <v>50</v>
      </c>
      <c r="E100" s="8">
        <f>Table2[[#This Row],[NCSL]]/(Table2[[#This Row],[CSL]]+Table2[[#This Row],[NCSL]])</f>
        <v>0.37313432835820898</v>
      </c>
      <c r="F100">
        <v>134</v>
      </c>
      <c r="G100" t="s">
        <v>1288</v>
      </c>
    </row>
    <row r="101" spans="1:7" x14ac:dyDescent="0.25">
      <c r="A101">
        <v>96</v>
      </c>
      <c r="B101">
        <v>86</v>
      </c>
      <c r="C101" s="8">
        <f>Table2[[#This Row],[CSL]]/(Table2[[#This Row],[CSL]]+Table2[[#This Row],[NCSL]])</f>
        <v>0.55128205128205132</v>
      </c>
      <c r="D101">
        <v>70</v>
      </c>
      <c r="E101" s="8">
        <f>Table2[[#This Row],[NCSL]]/(Table2[[#This Row],[CSL]]+Table2[[#This Row],[NCSL]])</f>
        <v>0.44871794871794873</v>
      </c>
      <c r="F101">
        <v>156</v>
      </c>
      <c r="G101" t="s">
        <v>1297</v>
      </c>
    </row>
    <row r="102" spans="1:7" x14ac:dyDescent="0.25">
      <c r="A102">
        <v>97</v>
      </c>
      <c r="B102">
        <v>56</v>
      </c>
      <c r="C102" s="8">
        <f>Table2[[#This Row],[CSL]]/(Table2[[#This Row],[CSL]]+Table2[[#This Row],[NCSL]])</f>
        <v>0.73684210526315785</v>
      </c>
      <c r="D102">
        <v>20</v>
      </c>
      <c r="E102" s="8">
        <f>Table2[[#This Row],[NCSL]]/(Table2[[#This Row],[CSL]]+Table2[[#This Row],[NCSL]])</f>
        <v>0.26315789473684209</v>
      </c>
      <c r="F102">
        <v>76</v>
      </c>
      <c r="G102" t="s">
        <v>1298</v>
      </c>
    </row>
    <row r="103" spans="1:7" x14ac:dyDescent="0.25">
      <c r="A103">
        <v>98</v>
      </c>
      <c r="B103">
        <v>191</v>
      </c>
      <c r="C103" s="8">
        <f>Table2[[#This Row],[CSL]]/(Table2[[#This Row],[CSL]]+Table2[[#This Row],[NCSL]])</f>
        <v>0.43908045977011495</v>
      </c>
      <c r="D103">
        <v>244</v>
      </c>
      <c r="E103" s="8">
        <f>Table2[[#This Row],[NCSL]]/(Table2[[#This Row],[CSL]]+Table2[[#This Row],[NCSL]])</f>
        <v>0.56091954022988511</v>
      </c>
      <c r="F103">
        <v>435</v>
      </c>
      <c r="G103" t="s">
        <v>1327</v>
      </c>
    </row>
    <row r="104" spans="1:7" x14ac:dyDescent="0.25">
      <c r="A104">
        <v>99</v>
      </c>
      <c r="B104">
        <v>191</v>
      </c>
      <c r="C104" s="8">
        <f>Table2[[#This Row],[CSL]]/(Table2[[#This Row],[CSL]]+Table2[[#This Row],[NCSL]])</f>
        <v>0.76095617529880477</v>
      </c>
      <c r="D104">
        <v>60</v>
      </c>
      <c r="E104" s="8">
        <f>Table2[[#This Row],[NCSL]]/(Table2[[#This Row],[CSL]]+Table2[[#This Row],[NCSL]])</f>
        <v>0.23904382470119523</v>
      </c>
      <c r="F104">
        <v>251</v>
      </c>
      <c r="G104" t="s">
        <v>1332</v>
      </c>
    </row>
    <row r="105" spans="1:7" x14ac:dyDescent="0.25">
      <c r="A105">
        <v>100</v>
      </c>
      <c r="B105">
        <v>60</v>
      </c>
      <c r="C105" s="8">
        <f>Table2[[#This Row],[CSL]]/(Table2[[#This Row],[CSL]]+Table2[[#This Row],[NCSL]])</f>
        <v>0.68181818181818177</v>
      </c>
      <c r="D105">
        <v>28</v>
      </c>
      <c r="E105" s="8">
        <f>Table2[[#This Row],[NCSL]]/(Table2[[#This Row],[CSL]]+Table2[[#This Row],[NCSL]])</f>
        <v>0.31818181818181818</v>
      </c>
      <c r="F105">
        <v>88</v>
      </c>
      <c r="G105" t="s">
        <v>1333</v>
      </c>
    </row>
    <row r="106" spans="1:7" x14ac:dyDescent="0.25">
      <c r="A106">
        <v>101</v>
      </c>
      <c r="B106">
        <v>82</v>
      </c>
      <c r="C106" s="8">
        <f>Table2[[#This Row],[CSL]]/(Table2[[#This Row],[CSL]]+Table2[[#This Row],[NCSL]])</f>
        <v>0.86315789473684212</v>
      </c>
      <c r="D106">
        <v>13</v>
      </c>
      <c r="E106" s="8">
        <f>Table2[[#This Row],[NCSL]]/(Table2[[#This Row],[CSL]]+Table2[[#This Row],[NCSL]])</f>
        <v>0.1368421052631579</v>
      </c>
      <c r="F106">
        <v>95</v>
      </c>
      <c r="G106" t="s">
        <v>1334</v>
      </c>
    </row>
    <row r="107" spans="1:7" x14ac:dyDescent="0.25">
      <c r="A107">
        <v>102</v>
      </c>
      <c r="B107">
        <v>48</v>
      </c>
      <c r="C107" s="8">
        <f>Table2[[#This Row],[CSL]]/(Table2[[#This Row],[CSL]]+Table2[[#This Row],[NCSL]])</f>
        <v>0.8</v>
      </c>
      <c r="D107">
        <v>12</v>
      </c>
      <c r="E107" s="8">
        <f>Table2[[#This Row],[NCSL]]/(Table2[[#This Row],[CSL]]+Table2[[#This Row],[NCSL]])</f>
        <v>0.2</v>
      </c>
      <c r="F107">
        <v>60</v>
      </c>
      <c r="G107" t="s">
        <v>1335</v>
      </c>
    </row>
    <row r="108" spans="1:7" x14ac:dyDescent="0.25">
      <c r="A108">
        <v>103</v>
      </c>
      <c r="B108">
        <v>122</v>
      </c>
      <c r="C108" s="8">
        <f>Table2[[#This Row],[CSL]]/(Table2[[#This Row],[CSL]]+Table2[[#This Row],[NCSL]])</f>
        <v>0.74846625766871167</v>
      </c>
      <c r="D108">
        <v>41</v>
      </c>
      <c r="E108" s="8">
        <f>Table2[[#This Row],[NCSL]]/(Table2[[#This Row],[CSL]]+Table2[[#This Row],[NCSL]])</f>
        <v>0.25153374233128833</v>
      </c>
      <c r="F108">
        <v>163</v>
      </c>
      <c r="G108" t="s">
        <v>1336</v>
      </c>
    </row>
    <row r="109" spans="1:7" x14ac:dyDescent="0.25">
      <c r="A109">
        <v>104</v>
      </c>
      <c r="B109">
        <v>76</v>
      </c>
      <c r="C109" s="8">
        <f>Table2[[#This Row],[CSL]]/(Table2[[#This Row],[CSL]]+Table2[[#This Row],[NCSL]])</f>
        <v>0.71028037383177567</v>
      </c>
      <c r="D109">
        <v>31</v>
      </c>
      <c r="E109" s="8">
        <f>Table2[[#This Row],[NCSL]]/(Table2[[#This Row],[CSL]]+Table2[[#This Row],[NCSL]])</f>
        <v>0.28971962616822428</v>
      </c>
      <c r="F109">
        <v>107</v>
      </c>
      <c r="G109" t="s">
        <v>1337</v>
      </c>
    </row>
    <row r="110" spans="1:7" x14ac:dyDescent="0.25">
      <c r="A110">
        <v>105</v>
      </c>
      <c r="B110">
        <v>65</v>
      </c>
      <c r="C110" s="8">
        <f>Table2[[#This Row],[CSL]]/(Table2[[#This Row],[CSL]]+Table2[[#This Row],[NCSL]])</f>
        <v>0.4140127388535032</v>
      </c>
      <c r="D110">
        <v>92</v>
      </c>
      <c r="E110" s="8">
        <f>Table2[[#This Row],[NCSL]]/(Table2[[#This Row],[CSL]]+Table2[[#This Row],[NCSL]])</f>
        <v>0.5859872611464968</v>
      </c>
      <c r="F110">
        <v>157</v>
      </c>
      <c r="G110" t="s">
        <v>1353</v>
      </c>
    </row>
    <row r="111" spans="1:7" x14ac:dyDescent="0.25">
      <c r="A111">
        <v>106</v>
      </c>
      <c r="B111">
        <v>231</v>
      </c>
      <c r="C111" s="8">
        <f>Table2[[#This Row],[CSL]]/(Table2[[#This Row],[CSL]]+Table2[[#This Row],[NCSL]])</f>
        <v>0.37622149837133551</v>
      </c>
      <c r="D111">
        <v>383</v>
      </c>
      <c r="E111" s="8">
        <f>Table2[[#This Row],[NCSL]]/(Table2[[#This Row],[CSL]]+Table2[[#This Row],[NCSL]])</f>
        <v>0.62377850162866455</v>
      </c>
      <c r="F111">
        <v>614</v>
      </c>
      <c r="G111" t="s">
        <v>1404</v>
      </c>
    </row>
    <row r="112" spans="1:7" x14ac:dyDescent="0.25">
      <c r="A112">
        <v>107</v>
      </c>
      <c r="B112">
        <v>105</v>
      </c>
      <c r="C112" s="8">
        <f>Table2[[#This Row],[CSL]]/(Table2[[#This Row],[CSL]]+Table2[[#This Row],[NCSL]])</f>
        <v>0.48837209302325579</v>
      </c>
      <c r="D112">
        <v>110</v>
      </c>
      <c r="E112" s="8">
        <f>Table2[[#This Row],[NCSL]]/(Table2[[#This Row],[CSL]]+Table2[[#This Row],[NCSL]])</f>
        <v>0.51162790697674421</v>
      </c>
      <c r="F112">
        <v>215</v>
      </c>
      <c r="G112" t="s">
        <v>1417</v>
      </c>
    </row>
    <row r="113" spans="1:7" x14ac:dyDescent="0.25">
      <c r="A113">
        <v>108</v>
      </c>
      <c r="B113">
        <v>140</v>
      </c>
      <c r="C113" s="8">
        <f>Table2[[#This Row],[CSL]]/(Table2[[#This Row],[CSL]]+Table2[[#This Row],[NCSL]])</f>
        <v>0.40816326530612246</v>
      </c>
      <c r="D113">
        <v>203</v>
      </c>
      <c r="E113" s="8">
        <f>Table2[[#This Row],[NCSL]]/(Table2[[#This Row],[CSL]]+Table2[[#This Row],[NCSL]])</f>
        <v>0.59183673469387754</v>
      </c>
      <c r="F113">
        <v>343</v>
      </c>
      <c r="G113" t="s">
        <v>1418</v>
      </c>
    </row>
    <row r="114" spans="1:7" x14ac:dyDescent="0.25">
      <c r="A114">
        <v>109</v>
      </c>
      <c r="B114">
        <v>77</v>
      </c>
      <c r="C114" s="8">
        <f>Table2[[#This Row],[CSL]]/(Table2[[#This Row],[CSL]]+Table2[[#This Row],[NCSL]])</f>
        <v>0.70642201834862384</v>
      </c>
      <c r="D114">
        <v>32</v>
      </c>
      <c r="E114" s="8">
        <f>Table2[[#This Row],[NCSL]]/(Table2[[#This Row],[CSL]]+Table2[[#This Row],[NCSL]])</f>
        <v>0.29357798165137616</v>
      </c>
      <c r="F114">
        <v>109</v>
      </c>
      <c r="G114" t="s">
        <v>1419</v>
      </c>
    </row>
    <row r="115" spans="1:7" x14ac:dyDescent="0.25">
      <c r="A115">
        <v>110</v>
      </c>
      <c r="B115">
        <v>116</v>
      </c>
      <c r="C115" s="8">
        <f>Table2[[#This Row],[CSL]]/(Table2[[#This Row],[CSL]]+Table2[[#This Row],[NCSL]])</f>
        <v>0.76315789473684215</v>
      </c>
      <c r="D115">
        <v>36</v>
      </c>
      <c r="E115" s="8">
        <f>Table2[[#This Row],[NCSL]]/(Table2[[#This Row],[CSL]]+Table2[[#This Row],[NCSL]])</f>
        <v>0.23684210526315788</v>
      </c>
      <c r="F115">
        <v>152</v>
      </c>
      <c r="G115" t="s">
        <v>1420</v>
      </c>
    </row>
    <row r="116" spans="1:7" x14ac:dyDescent="0.25">
      <c r="A116">
        <v>111</v>
      </c>
      <c r="B116">
        <v>143</v>
      </c>
      <c r="C116" s="8">
        <f>Table2[[#This Row],[CSL]]/(Table2[[#This Row],[CSL]]+Table2[[#This Row],[NCSL]])</f>
        <v>0.41449275362318838</v>
      </c>
      <c r="D116">
        <v>202</v>
      </c>
      <c r="E116" s="8">
        <f>Table2[[#This Row],[NCSL]]/(Table2[[#This Row],[CSL]]+Table2[[#This Row],[NCSL]])</f>
        <v>0.58550724637681162</v>
      </c>
      <c r="F116">
        <v>345</v>
      </c>
      <c r="G116" t="s">
        <v>1435</v>
      </c>
    </row>
    <row r="117" spans="1:7" x14ac:dyDescent="0.25">
      <c r="A117">
        <v>112</v>
      </c>
      <c r="B117">
        <v>387</v>
      </c>
      <c r="C117" s="8">
        <f>Table2[[#This Row],[CSL]]/(Table2[[#This Row],[CSL]]+Table2[[#This Row],[NCSL]])</f>
        <v>0.47252747252747251</v>
      </c>
      <c r="D117">
        <v>432</v>
      </c>
      <c r="E117" s="8">
        <f>Table2[[#This Row],[NCSL]]/(Table2[[#This Row],[CSL]]+Table2[[#This Row],[NCSL]])</f>
        <v>0.52747252747252749</v>
      </c>
      <c r="F117">
        <v>819</v>
      </c>
      <c r="G117" t="s">
        <v>1480</v>
      </c>
    </row>
    <row r="118" spans="1:7" x14ac:dyDescent="0.25">
      <c r="A118">
        <v>113</v>
      </c>
      <c r="B118">
        <v>109</v>
      </c>
      <c r="C118" s="8">
        <f>Table2[[#This Row],[CSL]]/(Table2[[#This Row],[CSL]]+Table2[[#This Row],[NCSL]])</f>
        <v>0.40073529411764708</v>
      </c>
      <c r="D118">
        <v>163</v>
      </c>
      <c r="E118" s="8">
        <f>Table2[[#This Row],[NCSL]]/(Table2[[#This Row],[CSL]]+Table2[[#This Row],[NCSL]])</f>
        <v>0.59926470588235292</v>
      </c>
      <c r="F118">
        <v>272</v>
      </c>
      <c r="G118" t="s">
        <v>1497</v>
      </c>
    </row>
    <row r="119" spans="1:7" x14ac:dyDescent="0.25">
      <c r="A119">
        <v>114</v>
      </c>
      <c r="B119">
        <v>71</v>
      </c>
      <c r="C119" s="8">
        <f>Table2[[#This Row],[CSL]]/(Table2[[#This Row],[CSL]]+Table2[[#This Row],[NCSL]])</f>
        <v>0.77173913043478259</v>
      </c>
      <c r="D119">
        <v>21</v>
      </c>
      <c r="E119" s="8">
        <f>Table2[[#This Row],[NCSL]]/(Table2[[#This Row],[CSL]]+Table2[[#This Row],[NCSL]])</f>
        <v>0.22826086956521738</v>
      </c>
      <c r="F119">
        <v>92</v>
      </c>
      <c r="G119" t="s">
        <v>1500</v>
      </c>
    </row>
    <row r="120" spans="1:7" x14ac:dyDescent="0.25">
      <c r="A120">
        <v>115</v>
      </c>
      <c r="B120">
        <v>127</v>
      </c>
      <c r="C120" s="8">
        <f>Table2[[#This Row],[CSL]]/(Table2[[#This Row],[CSL]]+Table2[[#This Row],[NCSL]])</f>
        <v>0.78395061728395066</v>
      </c>
      <c r="D120">
        <v>35</v>
      </c>
      <c r="E120" s="8">
        <f>Table2[[#This Row],[NCSL]]/(Table2[[#This Row],[CSL]]+Table2[[#This Row],[NCSL]])</f>
        <v>0.21604938271604937</v>
      </c>
      <c r="F120">
        <v>162</v>
      </c>
      <c r="G120" t="s">
        <v>1501</v>
      </c>
    </row>
    <row r="121" spans="1:7" x14ac:dyDescent="0.25">
      <c r="A121">
        <v>116</v>
      </c>
      <c r="B121">
        <v>66</v>
      </c>
      <c r="C121" s="8">
        <f>Table2[[#This Row],[CSL]]/(Table2[[#This Row],[CSL]]+Table2[[#This Row],[NCSL]])</f>
        <v>0.51162790697674421</v>
      </c>
      <c r="D121">
        <v>63</v>
      </c>
      <c r="E121" s="8">
        <f>Table2[[#This Row],[NCSL]]/(Table2[[#This Row],[CSL]]+Table2[[#This Row],[NCSL]])</f>
        <v>0.48837209302325579</v>
      </c>
      <c r="F121">
        <v>129</v>
      </c>
      <c r="G121" t="s">
        <v>1502</v>
      </c>
    </row>
    <row r="122" spans="1:7" x14ac:dyDescent="0.25">
      <c r="A122">
        <v>117</v>
      </c>
      <c r="B122">
        <v>180</v>
      </c>
      <c r="C122" s="8">
        <f>Table2[[#This Row],[CSL]]/(Table2[[#This Row],[CSL]]+Table2[[#This Row],[NCSL]])</f>
        <v>0.44226044226044225</v>
      </c>
      <c r="D122">
        <v>227</v>
      </c>
      <c r="E122" s="8">
        <f>Table2[[#This Row],[NCSL]]/(Table2[[#This Row],[CSL]]+Table2[[#This Row],[NCSL]])</f>
        <v>0.55773955773955775</v>
      </c>
      <c r="F122">
        <v>407</v>
      </c>
      <c r="G122" t="s">
        <v>1531</v>
      </c>
    </row>
    <row r="123" spans="1:7" x14ac:dyDescent="0.25">
      <c r="A123">
        <v>118</v>
      </c>
      <c r="B123">
        <v>96</v>
      </c>
      <c r="C123" s="8">
        <f>Table2[[#This Row],[CSL]]/(Table2[[#This Row],[CSL]]+Table2[[#This Row],[NCSL]])</f>
        <v>0.62745098039215685</v>
      </c>
      <c r="D123">
        <v>57</v>
      </c>
      <c r="E123" s="8">
        <f>Table2[[#This Row],[NCSL]]/(Table2[[#This Row],[CSL]]+Table2[[#This Row],[NCSL]])</f>
        <v>0.37254901960784315</v>
      </c>
      <c r="F123">
        <v>153</v>
      </c>
      <c r="G123" t="s">
        <v>1532</v>
      </c>
    </row>
    <row r="124" spans="1:7" x14ac:dyDescent="0.25">
      <c r="A124">
        <v>119</v>
      </c>
      <c r="B124">
        <v>164</v>
      </c>
      <c r="C124" s="8">
        <f>Table2[[#This Row],[CSL]]/(Table2[[#This Row],[CSL]]+Table2[[#This Row],[NCSL]])</f>
        <v>0.6776859504132231</v>
      </c>
      <c r="D124">
        <v>78</v>
      </c>
      <c r="E124" s="8">
        <f>Table2[[#This Row],[NCSL]]/(Table2[[#This Row],[CSL]]+Table2[[#This Row],[NCSL]])</f>
        <v>0.32231404958677684</v>
      </c>
      <c r="F124">
        <v>242</v>
      </c>
      <c r="G124" t="s">
        <v>1533</v>
      </c>
    </row>
    <row r="125" spans="1:7" x14ac:dyDescent="0.25">
      <c r="A125">
        <v>120</v>
      </c>
      <c r="B125">
        <v>188</v>
      </c>
      <c r="C125" s="8">
        <f>Table2[[#This Row],[CSL]]/(Table2[[#This Row],[CSL]]+Table2[[#This Row],[NCSL]])</f>
        <v>0.78991596638655459</v>
      </c>
      <c r="D125">
        <v>50</v>
      </c>
      <c r="E125" s="8">
        <f>Table2[[#This Row],[NCSL]]/(Table2[[#This Row],[CSL]]+Table2[[#This Row],[NCSL]])</f>
        <v>0.21008403361344538</v>
      </c>
      <c r="F125">
        <v>238</v>
      </c>
      <c r="G125" t="s">
        <v>1536</v>
      </c>
    </row>
    <row r="126" spans="1:7" x14ac:dyDescent="0.25">
      <c r="A126">
        <v>121</v>
      </c>
      <c r="B126">
        <v>116</v>
      </c>
      <c r="C126" s="8">
        <f>Table2[[#This Row],[CSL]]/(Table2[[#This Row],[CSL]]+Table2[[#This Row],[NCSL]])</f>
        <v>0.81118881118881114</v>
      </c>
      <c r="D126">
        <v>27</v>
      </c>
      <c r="E126" s="8">
        <f>Table2[[#This Row],[NCSL]]/(Table2[[#This Row],[CSL]]+Table2[[#This Row],[NCSL]])</f>
        <v>0.1888111888111888</v>
      </c>
      <c r="F126">
        <v>143</v>
      </c>
      <c r="G126" t="s">
        <v>1537</v>
      </c>
    </row>
    <row r="127" spans="1:7" x14ac:dyDescent="0.25">
      <c r="A127">
        <v>122</v>
      </c>
      <c r="B127">
        <v>104</v>
      </c>
      <c r="C127" s="8">
        <f>Table2[[#This Row],[CSL]]/(Table2[[#This Row],[CSL]]+Table2[[#This Row],[NCSL]])</f>
        <v>0.8</v>
      </c>
      <c r="D127">
        <v>26</v>
      </c>
      <c r="E127" s="8">
        <f>Table2[[#This Row],[NCSL]]/(Table2[[#This Row],[CSL]]+Table2[[#This Row],[NCSL]])</f>
        <v>0.2</v>
      </c>
      <c r="F127">
        <v>130</v>
      </c>
      <c r="G127" t="s">
        <v>1538</v>
      </c>
    </row>
    <row r="128" spans="1:7" x14ac:dyDescent="0.25">
      <c r="A128">
        <v>123</v>
      </c>
      <c r="B128">
        <v>61</v>
      </c>
      <c r="C128" s="8">
        <f>Table2[[#This Row],[CSL]]/(Table2[[#This Row],[CSL]]+Table2[[#This Row],[NCSL]])</f>
        <v>0.6853932584269663</v>
      </c>
      <c r="D128">
        <v>28</v>
      </c>
      <c r="E128" s="8">
        <f>Table2[[#This Row],[NCSL]]/(Table2[[#This Row],[CSL]]+Table2[[#This Row],[NCSL]])</f>
        <v>0.3146067415730337</v>
      </c>
      <c r="F128">
        <v>89</v>
      </c>
      <c r="G128" t="s">
        <v>1545</v>
      </c>
    </row>
    <row r="129" spans="1:7" x14ac:dyDescent="0.25">
      <c r="A129">
        <v>124</v>
      </c>
      <c r="B129">
        <v>82</v>
      </c>
      <c r="C129" s="8">
        <f>Table2[[#This Row],[CSL]]/(Table2[[#This Row],[CSL]]+Table2[[#This Row],[NCSL]])</f>
        <v>0.52564102564102566</v>
      </c>
      <c r="D129">
        <v>74</v>
      </c>
      <c r="E129" s="8">
        <f>Table2[[#This Row],[NCSL]]/(Table2[[#This Row],[CSL]]+Table2[[#This Row],[NCSL]])</f>
        <v>0.47435897435897434</v>
      </c>
      <c r="F129">
        <v>156</v>
      </c>
      <c r="G129" t="s">
        <v>1548</v>
      </c>
    </row>
    <row r="130" spans="1:7" x14ac:dyDescent="0.25">
      <c r="A130">
        <v>125</v>
      </c>
      <c r="B130">
        <v>76</v>
      </c>
      <c r="C130" s="8">
        <f>Table2[[#This Row],[CSL]]/(Table2[[#This Row],[CSL]]+Table2[[#This Row],[NCSL]])</f>
        <v>0.58461538461538465</v>
      </c>
      <c r="D130">
        <v>54</v>
      </c>
      <c r="E130" s="8">
        <f>Table2[[#This Row],[NCSL]]/(Table2[[#This Row],[CSL]]+Table2[[#This Row],[NCSL]])</f>
        <v>0.41538461538461541</v>
      </c>
      <c r="F130">
        <v>130</v>
      </c>
      <c r="G130" t="s">
        <v>1561</v>
      </c>
    </row>
    <row r="131" spans="1:7" x14ac:dyDescent="0.25">
      <c r="A131">
        <v>126</v>
      </c>
      <c r="B131">
        <v>117</v>
      </c>
      <c r="C131" s="8">
        <f>Table2[[#This Row],[CSL]]/(Table2[[#This Row],[CSL]]+Table2[[#This Row],[NCSL]])</f>
        <v>0.62234042553191493</v>
      </c>
      <c r="D131">
        <v>71</v>
      </c>
      <c r="E131" s="8">
        <f>Table2[[#This Row],[NCSL]]/(Table2[[#This Row],[CSL]]+Table2[[#This Row],[NCSL]])</f>
        <v>0.37765957446808512</v>
      </c>
      <c r="F131">
        <v>188</v>
      </c>
      <c r="G131" t="s">
        <v>1578</v>
      </c>
    </row>
    <row r="132" spans="1:7" x14ac:dyDescent="0.25">
      <c r="A132">
        <v>127</v>
      </c>
      <c r="B132">
        <v>53</v>
      </c>
      <c r="C132" s="8">
        <f>Table2[[#This Row],[CSL]]/(Table2[[#This Row],[CSL]]+Table2[[#This Row],[NCSL]])</f>
        <v>0.43089430894308944</v>
      </c>
      <c r="D132">
        <v>70</v>
      </c>
      <c r="E132" s="8">
        <f>Table2[[#This Row],[NCSL]]/(Table2[[#This Row],[CSL]]+Table2[[#This Row],[NCSL]])</f>
        <v>0.56910569105691056</v>
      </c>
      <c r="F132">
        <v>123</v>
      </c>
      <c r="G132" t="s">
        <v>1597</v>
      </c>
    </row>
    <row r="133" spans="1:7" x14ac:dyDescent="0.25">
      <c r="A133">
        <v>128</v>
      </c>
      <c r="B133">
        <v>89</v>
      </c>
      <c r="C133" s="8">
        <f>Table2[[#This Row],[CSL]]/(Table2[[#This Row],[CSL]]+Table2[[#This Row],[NCSL]])</f>
        <v>0.73553719008264462</v>
      </c>
      <c r="D133">
        <v>32</v>
      </c>
      <c r="E133" s="8">
        <f>Table2[[#This Row],[NCSL]]/(Table2[[#This Row],[CSL]]+Table2[[#This Row],[NCSL]])</f>
        <v>0.26446280991735538</v>
      </c>
      <c r="F133">
        <v>121</v>
      </c>
      <c r="G133" t="s">
        <v>1598</v>
      </c>
    </row>
    <row r="134" spans="1:7" x14ac:dyDescent="0.25">
      <c r="A134">
        <v>129</v>
      </c>
      <c r="B134">
        <v>264</v>
      </c>
      <c r="C134" s="8">
        <f>Table2[[#This Row],[CSL]]/(Table2[[#This Row],[CSL]]+Table2[[#This Row],[NCSL]])</f>
        <v>0.3804034582132565</v>
      </c>
      <c r="D134">
        <v>430</v>
      </c>
      <c r="E134" s="8">
        <f>Table2[[#This Row],[NCSL]]/(Table2[[#This Row],[CSL]]+Table2[[#This Row],[NCSL]])</f>
        <v>0.6195965417867435</v>
      </c>
      <c r="F134">
        <v>694</v>
      </c>
      <c r="G134" t="s">
        <v>1648</v>
      </c>
    </row>
    <row r="135" spans="1:7" x14ac:dyDescent="0.25">
      <c r="A135">
        <v>130</v>
      </c>
      <c r="B135">
        <v>151</v>
      </c>
      <c r="C135" s="8">
        <f>Table2[[#This Row],[CSL]]/(Table2[[#This Row],[CSL]]+Table2[[#This Row],[NCSL]])</f>
        <v>0.848314606741573</v>
      </c>
      <c r="D135">
        <v>27</v>
      </c>
      <c r="E135" s="8">
        <f>Table2[[#This Row],[NCSL]]/(Table2[[#This Row],[CSL]]+Table2[[#This Row],[NCSL]])</f>
        <v>0.15168539325842698</v>
      </c>
      <c r="F135">
        <v>178</v>
      </c>
      <c r="G135" t="s">
        <v>1653</v>
      </c>
    </row>
    <row r="136" spans="1:7" x14ac:dyDescent="0.25">
      <c r="A136">
        <v>131</v>
      </c>
      <c r="B136">
        <v>175</v>
      </c>
      <c r="C136" s="8">
        <f>Table2[[#This Row],[CSL]]/(Table2[[#This Row],[CSL]]+Table2[[#This Row],[NCSL]])</f>
        <v>0.341796875</v>
      </c>
      <c r="D136">
        <v>337</v>
      </c>
      <c r="E136" s="8">
        <f>Table2[[#This Row],[NCSL]]/(Table2[[#This Row],[CSL]]+Table2[[#This Row],[NCSL]])</f>
        <v>0.658203125</v>
      </c>
      <c r="F136">
        <v>512</v>
      </c>
      <c r="G136" t="s">
        <v>1693</v>
      </c>
    </row>
    <row r="137" spans="1:7" x14ac:dyDescent="0.25">
      <c r="A137">
        <v>132</v>
      </c>
      <c r="B137">
        <v>225</v>
      </c>
      <c r="C137" s="8">
        <f>Table2[[#This Row],[CSL]]/(Table2[[#This Row],[CSL]]+Table2[[#This Row],[NCSL]])</f>
        <v>0.66371681415929207</v>
      </c>
      <c r="D137">
        <v>114</v>
      </c>
      <c r="E137" s="8">
        <f>Table2[[#This Row],[NCSL]]/(Table2[[#This Row],[CSL]]+Table2[[#This Row],[NCSL]])</f>
        <v>0.33628318584070799</v>
      </c>
      <c r="F137">
        <v>339</v>
      </c>
      <c r="G137" t="s">
        <v>1700</v>
      </c>
    </row>
    <row r="138" spans="1:7" x14ac:dyDescent="0.25">
      <c r="A138">
        <v>133</v>
      </c>
      <c r="B138">
        <v>76</v>
      </c>
      <c r="C138" s="8">
        <f>Table2[[#This Row],[CSL]]/(Table2[[#This Row],[CSL]]+Table2[[#This Row],[NCSL]])</f>
        <v>0.84444444444444444</v>
      </c>
      <c r="D138">
        <v>14</v>
      </c>
      <c r="E138" s="8">
        <f>Table2[[#This Row],[NCSL]]/(Table2[[#This Row],[CSL]]+Table2[[#This Row],[NCSL]])</f>
        <v>0.15555555555555556</v>
      </c>
      <c r="F138">
        <v>90</v>
      </c>
      <c r="G138" t="s">
        <v>1701</v>
      </c>
    </row>
    <row r="139" spans="1:7" x14ac:dyDescent="0.25">
      <c r="A139">
        <v>134</v>
      </c>
      <c r="B139">
        <v>158</v>
      </c>
      <c r="C139" s="8">
        <f>Table2[[#This Row],[CSL]]/(Table2[[#This Row],[CSL]]+Table2[[#This Row],[NCSL]])</f>
        <v>0.81443298969072164</v>
      </c>
      <c r="D139">
        <v>36</v>
      </c>
      <c r="E139" s="8">
        <f>Table2[[#This Row],[NCSL]]/(Table2[[#This Row],[CSL]]+Table2[[#This Row],[NCSL]])</f>
        <v>0.18556701030927836</v>
      </c>
      <c r="F139">
        <v>194</v>
      </c>
      <c r="G139" t="s">
        <v>1702</v>
      </c>
    </row>
    <row r="140" spans="1:7" x14ac:dyDescent="0.25">
      <c r="A140">
        <v>135</v>
      </c>
      <c r="B140">
        <v>159</v>
      </c>
      <c r="C140" s="8">
        <f>Table2[[#This Row],[CSL]]/(Table2[[#This Row],[CSL]]+Table2[[#This Row],[NCSL]])</f>
        <v>0.73953488372093024</v>
      </c>
      <c r="D140">
        <v>56</v>
      </c>
      <c r="E140" s="8">
        <f>Table2[[#This Row],[NCSL]]/(Table2[[#This Row],[CSL]]+Table2[[#This Row],[NCSL]])</f>
        <v>0.26046511627906976</v>
      </c>
      <c r="F140">
        <v>215</v>
      </c>
      <c r="G140" t="s">
        <v>1705</v>
      </c>
    </row>
    <row r="141" spans="1:7" x14ac:dyDescent="0.25">
      <c r="A141">
        <v>136</v>
      </c>
      <c r="B141">
        <v>87</v>
      </c>
      <c r="C141" s="8">
        <f>Table2[[#This Row],[CSL]]/(Table2[[#This Row],[CSL]]+Table2[[#This Row],[NCSL]])</f>
        <v>0.81308411214953269</v>
      </c>
      <c r="D141">
        <v>20</v>
      </c>
      <c r="E141" s="8">
        <f>Table2[[#This Row],[NCSL]]/(Table2[[#This Row],[CSL]]+Table2[[#This Row],[NCSL]])</f>
        <v>0.18691588785046728</v>
      </c>
      <c r="F141">
        <v>107</v>
      </c>
      <c r="G141" t="s">
        <v>1706</v>
      </c>
    </row>
    <row r="142" spans="1:7" x14ac:dyDescent="0.25">
      <c r="A142">
        <v>137</v>
      </c>
      <c r="B142">
        <v>60</v>
      </c>
      <c r="C142" s="8">
        <f>Table2[[#This Row],[CSL]]/(Table2[[#This Row],[CSL]]+Table2[[#This Row],[NCSL]])</f>
        <v>0.6741573033707865</v>
      </c>
      <c r="D142">
        <v>29</v>
      </c>
      <c r="E142" s="8">
        <f>Table2[[#This Row],[NCSL]]/(Table2[[#This Row],[CSL]]+Table2[[#This Row],[NCSL]])</f>
        <v>0.3258426966292135</v>
      </c>
      <c r="F142">
        <v>89</v>
      </c>
      <c r="G142" t="s">
        <v>1707</v>
      </c>
    </row>
    <row r="143" spans="1:7" x14ac:dyDescent="0.25">
      <c r="A143">
        <v>138</v>
      </c>
      <c r="B143">
        <v>319</v>
      </c>
      <c r="C143" s="8">
        <f>Table2[[#This Row],[CSL]]/(Table2[[#This Row],[CSL]]+Table2[[#This Row],[NCSL]])</f>
        <v>0.72009029345372455</v>
      </c>
      <c r="D143">
        <v>124</v>
      </c>
      <c r="E143" s="8">
        <f>Table2[[#This Row],[NCSL]]/(Table2[[#This Row],[CSL]]+Table2[[#This Row],[NCSL]])</f>
        <v>0.27990970654627539</v>
      </c>
      <c r="F143">
        <v>443</v>
      </c>
      <c r="G143" t="s">
        <v>1734</v>
      </c>
    </row>
    <row r="144" spans="1:7" x14ac:dyDescent="0.25">
      <c r="A144">
        <v>139</v>
      </c>
      <c r="B144">
        <v>73</v>
      </c>
      <c r="C144" s="8">
        <f>Table2[[#This Row],[CSL]]/(Table2[[#This Row],[CSL]]+Table2[[#This Row],[NCSL]])</f>
        <v>0.85882352941176465</v>
      </c>
      <c r="D144">
        <v>12</v>
      </c>
      <c r="E144" s="8">
        <f>Table2[[#This Row],[NCSL]]/(Table2[[#This Row],[CSL]]+Table2[[#This Row],[NCSL]])</f>
        <v>0.14117647058823529</v>
      </c>
      <c r="F144">
        <v>85</v>
      </c>
      <c r="G144" t="s">
        <v>1735</v>
      </c>
    </row>
    <row r="145" spans="1:7" x14ac:dyDescent="0.25">
      <c r="A145">
        <v>140</v>
      </c>
      <c r="B145">
        <v>261</v>
      </c>
      <c r="C145" s="8">
        <f>Table2[[#This Row],[CSL]]/(Table2[[#This Row],[CSL]]+Table2[[#This Row],[NCSL]])</f>
        <v>0.80804953560371517</v>
      </c>
      <c r="D145">
        <v>62</v>
      </c>
      <c r="E145" s="8">
        <f>Table2[[#This Row],[NCSL]]/(Table2[[#This Row],[CSL]]+Table2[[#This Row],[NCSL]])</f>
        <v>0.19195046439628483</v>
      </c>
      <c r="F145">
        <v>323</v>
      </c>
      <c r="G145" t="s">
        <v>1740</v>
      </c>
    </row>
    <row r="146" spans="1:7" x14ac:dyDescent="0.25">
      <c r="A146">
        <v>141</v>
      </c>
      <c r="B146">
        <v>102</v>
      </c>
      <c r="C146" s="8">
        <f>Table2[[#This Row],[CSL]]/(Table2[[#This Row],[CSL]]+Table2[[#This Row],[NCSL]])</f>
        <v>0.59302325581395354</v>
      </c>
      <c r="D146">
        <v>70</v>
      </c>
      <c r="E146" s="8">
        <f>Table2[[#This Row],[NCSL]]/(Table2[[#This Row],[CSL]]+Table2[[#This Row],[NCSL]])</f>
        <v>0.40697674418604651</v>
      </c>
      <c r="F146">
        <v>172</v>
      </c>
      <c r="G146" t="s">
        <v>1763</v>
      </c>
    </row>
    <row r="147" spans="1:7" x14ac:dyDescent="0.25">
      <c r="A147">
        <v>142</v>
      </c>
      <c r="B147">
        <v>171</v>
      </c>
      <c r="C147" s="8">
        <f>Table2[[#This Row],[CSL]]/(Table2[[#This Row],[CSL]]+Table2[[#This Row],[NCSL]])</f>
        <v>0.46467391304347827</v>
      </c>
      <c r="D147">
        <v>197</v>
      </c>
      <c r="E147" s="8">
        <f>Table2[[#This Row],[NCSL]]/(Table2[[#This Row],[CSL]]+Table2[[#This Row],[NCSL]])</f>
        <v>0.53532608695652173</v>
      </c>
      <c r="F147">
        <v>368</v>
      </c>
      <c r="G147" t="s">
        <v>1797</v>
      </c>
    </row>
    <row r="148" spans="1:7" x14ac:dyDescent="0.25">
      <c r="A148">
        <v>143</v>
      </c>
      <c r="B148">
        <v>2</v>
      </c>
      <c r="C148" s="8">
        <f>Table2[[#This Row],[CSL]]/(Table2[[#This Row],[CSL]]+Table2[[#This Row],[NCSL]])</f>
        <v>0.25</v>
      </c>
      <c r="D148">
        <v>6</v>
      </c>
      <c r="E148" s="8">
        <f>Table2[[#This Row],[NCSL]]/(Table2[[#This Row],[CSL]]+Table2[[#This Row],[NCSL]])</f>
        <v>0.75</v>
      </c>
      <c r="F148">
        <v>8</v>
      </c>
      <c r="G148" t="s">
        <v>1798</v>
      </c>
    </row>
    <row r="149" spans="1:7" x14ac:dyDescent="0.25">
      <c r="A149">
        <v>144</v>
      </c>
      <c r="B149">
        <v>14</v>
      </c>
      <c r="C149" s="8">
        <f>Table2[[#This Row],[CSL]]/(Table2[[#This Row],[CSL]]+Table2[[#This Row],[NCSL]])</f>
        <v>0.4</v>
      </c>
      <c r="D149">
        <v>21</v>
      </c>
      <c r="E149" s="8">
        <f>Table2[[#This Row],[NCSL]]/(Table2[[#This Row],[CSL]]+Table2[[#This Row],[NCSL]])</f>
        <v>0.6</v>
      </c>
      <c r="F149">
        <v>35</v>
      </c>
      <c r="G149" t="s">
        <v>1807</v>
      </c>
    </row>
    <row r="150" spans="1:7" x14ac:dyDescent="0.25">
      <c r="A150">
        <v>145</v>
      </c>
      <c r="B150">
        <v>13</v>
      </c>
      <c r="C150" s="8">
        <f>Table2[[#This Row],[CSL]]/(Table2[[#This Row],[CSL]]+Table2[[#This Row],[NCSL]])</f>
        <v>0.4642857142857143</v>
      </c>
      <c r="D150">
        <v>15</v>
      </c>
      <c r="E150" s="8">
        <f>Table2[[#This Row],[NCSL]]/(Table2[[#This Row],[CSL]]+Table2[[#This Row],[NCSL]])</f>
        <v>0.5357142857142857</v>
      </c>
      <c r="F150">
        <v>28</v>
      </c>
      <c r="G150" t="s">
        <v>1812</v>
      </c>
    </row>
    <row r="151" spans="1:7" x14ac:dyDescent="0.25">
      <c r="A151">
        <v>146</v>
      </c>
      <c r="B151">
        <v>13</v>
      </c>
      <c r="C151" s="8">
        <f>Table2[[#This Row],[CSL]]/(Table2[[#This Row],[CSL]]+Table2[[#This Row],[NCSL]])</f>
        <v>0.48148148148148145</v>
      </c>
      <c r="D151">
        <v>14</v>
      </c>
      <c r="E151" s="8">
        <f>Table2[[#This Row],[NCSL]]/(Table2[[#This Row],[CSL]]+Table2[[#This Row],[NCSL]])</f>
        <v>0.51851851851851849</v>
      </c>
      <c r="F151">
        <v>27</v>
      </c>
      <c r="G151" t="s">
        <v>1819</v>
      </c>
    </row>
    <row r="152" spans="1:7" x14ac:dyDescent="0.25">
      <c r="A152">
        <v>147</v>
      </c>
      <c r="B152">
        <v>17</v>
      </c>
      <c r="C152" s="8">
        <f>Table2[[#This Row],[CSL]]/(Table2[[#This Row],[CSL]]+Table2[[#This Row],[NCSL]])</f>
        <v>0.41463414634146339</v>
      </c>
      <c r="D152">
        <v>24</v>
      </c>
      <c r="E152" s="8">
        <f>Table2[[#This Row],[NCSL]]/(Table2[[#This Row],[CSL]]+Table2[[#This Row],[NCSL]])</f>
        <v>0.58536585365853655</v>
      </c>
      <c r="F152">
        <v>41</v>
      </c>
      <c r="G152" t="s">
        <v>1822</v>
      </c>
    </row>
    <row r="153" spans="1:7" x14ac:dyDescent="0.25">
      <c r="A153">
        <v>148</v>
      </c>
      <c r="B153">
        <v>54</v>
      </c>
      <c r="C153" s="8">
        <f>Table2[[#This Row],[CSL]]/(Table2[[#This Row],[CSL]]+Table2[[#This Row],[NCSL]])</f>
        <v>0.1067193675889328</v>
      </c>
      <c r="D153">
        <v>452</v>
      </c>
      <c r="E153" s="8">
        <f>Table2[[#This Row],[NCSL]]/(Table2[[#This Row],[CSL]]+Table2[[#This Row],[NCSL]])</f>
        <v>0.89328063241106714</v>
      </c>
      <c r="F153">
        <v>506</v>
      </c>
      <c r="G153" t="s">
        <v>1940</v>
      </c>
    </row>
    <row r="154" spans="1:7" x14ac:dyDescent="0.25">
      <c r="A154">
        <v>149</v>
      </c>
      <c r="B154">
        <v>47</v>
      </c>
      <c r="C154" s="8">
        <f>Table2[[#This Row],[CSL]]/(Table2[[#This Row],[CSL]]+Table2[[#This Row],[NCSL]])</f>
        <v>0.29012345679012347</v>
      </c>
      <c r="D154">
        <v>115</v>
      </c>
      <c r="E154" s="8">
        <f>Table2[[#This Row],[NCSL]]/(Table2[[#This Row],[CSL]]+Table2[[#This Row],[NCSL]])</f>
        <v>0.70987654320987659</v>
      </c>
      <c r="F154">
        <v>162</v>
      </c>
      <c r="G154" t="s">
        <v>1942</v>
      </c>
    </row>
    <row r="155" spans="1:7" x14ac:dyDescent="0.25">
      <c r="A155">
        <v>150</v>
      </c>
      <c r="B155">
        <v>15</v>
      </c>
      <c r="C155" s="8">
        <f>Table2[[#This Row],[CSL]]/(Table2[[#This Row],[CSL]]+Table2[[#This Row],[NCSL]])</f>
        <v>0.40540540540540543</v>
      </c>
      <c r="D155">
        <v>22</v>
      </c>
      <c r="E155" s="8">
        <f>Table2[[#This Row],[NCSL]]/(Table2[[#This Row],[CSL]]+Table2[[#This Row],[NCSL]])</f>
        <v>0.59459459459459463</v>
      </c>
      <c r="F155">
        <v>37</v>
      </c>
      <c r="G155" t="s">
        <v>1945</v>
      </c>
    </row>
    <row r="156" spans="1:7" x14ac:dyDescent="0.25">
      <c r="A156">
        <v>151</v>
      </c>
      <c r="B156">
        <v>15</v>
      </c>
      <c r="C156" s="8">
        <f>Table2[[#This Row],[CSL]]/(Table2[[#This Row],[CSL]]+Table2[[#This Row],[NCSL]])</f>
        <v>0.44117647058823528</v>
      </c>
      <c r="D156">
        <v>19</v>
      </c>
      <c r="E156" s="8">
        <f>Table2[[#This Row],[NCSL]]/(Table2[[#This Row],[CSL]]+Table2[[#This Row],[NCSL]])</f>
        <v>0.55882352941176472</v>
      </c>
      <c r="F156">
        <v>34</v>
      </c>
      <c r="G156" t="s">
        <v>1950</v>
      </c>
    </row>
    <row r="157" spans="1:7" x14ac:dyDescent="0.25">
      <c r="A157">
        <v>152</v>
      </c>
      <c r="B157">
        <v>21</v>
      </c>
      <c r="C157" s="8">
        <f>Table2[[#This Row],[CSL]]/(Table2[[#This Row],[CSL]]+Table2[[#This Row],[NCSL]])</f>
        <v>0.15107913669064749</v>
      </c>
      <c r="D157">
        <v>118</v>
      </c>
      <c r="E157" s="8">
        <f>Table2[[#This Row],[NCSL]]/(Table2[[#This Row],[CSL]]+Table2[[#This Row],[NCSL]])</f>
        <v>0.84892086330935257</v>
      </c>
      <c r="F157">
        <v>139</v>
      </c>
      <c r="G157" t="s">
        <v>1963</v>
      </c>
    </row>
    <row r="158" spans="1:7" x14ac:dyDescent="0.25">
      <c r="A158">
        <v>153</v>
      </c>
      <c r="B158">
        <v>224</v>
      </c>
      <c r="C158" s="8">
        <f>Table2[[#This Row],[CSL]]/(Table2[[#This Row],[CSL]]+Table2[[#This Row],[NCSL]])</f>
        <v>0.80286738351254483</v>
      </c>
      <c r="D158">
        <v>55</v>
      </c>
      <c r="E158" s="8">
        <f>Table2[[#This Row],[NCSL]]/(Table2[[#This Row],[CSL]]+Table2[[#This Row],[NCSL]])</f>
        <v>0.1971326164874552</v>
      </c>
      <c r="F158">
        <v>279</v>
      </c>
      <c r="G158" t="s">
        <v>1964</v>
      </c>
    </row>
    <row r="159" spans="1:7" x14ac:dyDescent="0.25">
      <c r="A159">
        <v>154</v>
      </c>
      <c r="B159">
        <v>48</v>
      </c>
      <c r="C159" s="8">
        <f>Table2[[#This Row],[CSL]]/(Table2[[#This Row],[CSL]]+Table2[[#This Row],[NCSL]])</f>
        <v>0.88888888888888884</v>
      </c>
      <c r="D159">
        <v>6</v>
      </c>
      <c r="E159" s="8">
        <f>Table2[[#This Row],[NCSL]]/(Table2[[#This Row],[CSL]]+Table2[[#This Row],[NCSL]])</f>
        <v>0.1111111111111111</v>
      </c>
      <c r="F159">
        <v>54</v>
      </c>
      <c r="G159" t="s">
        <v>1965</v>
      </c>
    </row>
    <row r="160" spans="1:7" x14ac:dyDescent="0.25">
      <c r="A160">
        <v>155</v>
      </c>
      <c r="B160">
        <v>39</v>
      </c>
      <c r="C160" s="8">
        <f>Table2[[#This Row],[CSL]]/(Table2[[#This Row],[CSL]]+Table2[[#This Row],[NCSL]])</f>
        <v>0.8666666666666667</v>
      </c>
      <c r="D160">
        <v>6</v>
      </c>
      <c r="E160" s="8">
        <f>Table2[[#This Row],[NCSL]]/(Table2[[#This Row],[CSL]]+Table2[[#This Row],[NCSL]])</f>
        <v>0.13333333333333333</v>
      </c>
      <c r="F160">
        <v>45</v>
      </c>
      <c r="G160" t="s">
        <v>1967</v>
      </c>
    </row>
    <row r="161" spans="1:7" x14ac:dyDescent="0.25">
      <c r="A161">
        <v>156</v>
      </c>
      <c r="B161">
        <v>142</v>
      </c>
      <c r="C161" s="8">
        <f>Table2[[#This Row],[CSL]]/(Table2[[#This Row],[CSL]]+Table2[[#This Row],[NCSL]])</f>
        <v>0.44654088050314467</v>
      </c>
      <c r="D161">
        <v>176</v>
      </c>
      <c r="E161" s="8">
        <f>Table2[[#This Row],[NCSL]]/(Table2[[#This Row],[CSL]]+Table2[[#This Row],[NCSL]])</f>
        <v>0.55345911949685533</v>
      </c>
      <c r="F161">
        <v>318</v>
      </c>
      <c r="G161" t="s">
        <v>1981</v>
      </c>
    </row>
    <row r="162" spans="1:7" x14ac:dyDescent="0.25">
      <c r="C162" s="18">
        <f>MAX(Table2[%CSL])</f>
        <v>0.88888888888888884</v>
      </c>
      <c r="E162" s="18">
        <f>MAX(Table2[%NCSL])</f>
        <v>0.89328063241106714</v>
      </c>
      <c r="F162">
        <f>MAX(Table2[TOTAL])</f>
        <v>5113</v>
      </c>
    </row>
    <row r="163" spans="1:7" x14ac:dyDescent="0.25">
      <c r="E163">
        <f>SUM(Table2[TOTAL])</f>
        <v>33199</v>
      </c>
    </row>
  </sheetData>
  <sortState ref="K2:K25">
    <sortCondition ref="K2"/>
  </sortState>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77"/>
  <sheetViews>
    <sheetView topLeftCell="B1" workbookViewId="0">
      <selection sqref="A1:Q1"/>
    </sheetView>
  </sheetViews>
  <sheetFormatPr defaultRowHeight="15" x14ac:dyDescent="0.25"/>
  <cols>
    <col min="1" max="1" width="38.5703125" bestFit="1" customWidth="1"/>
    <col min="2" max="2" width="36.140625" bestFit="1" customWidth="1"/>
    <col min="3" max="3" width="11" bestFit="1" customWidth="1"/>
    <col min="4" max="4" width="13.42578125" bestFit="1" customWidth="1"/>
    <col min="5" max="5" width="13.140625" bestFit="1" customWidth="1"/>
    <col min="6" max="6" width="12.5703125" bestFit="1" customWidth="1"/>
    <col min="7" max="17" width="13.28515625" customWidth="1"/>
  </cols>
  <sheetData>
    <row r="1" spans="1:23" ht="50.25" customHeight="1" x14ac:dyDescent="0.25">
      <c r="A1" s="19" t="s">
        <v>2007</v>
      </c>
      <c r="B1" s="19" t="s">
        <v>2899</v>
      </c>
      <c r="C1" s="19" t="s">
        <v>2065</v>
      </c>
      <c r="D1" s="19" t="s">
        <v>2898</v>
      </c>
      <c r="E1" s="19" t="s">
        <v>2897</v>
      </c>
      <c r="F1" s="19" t="s">
        <v>2896</v>
      </c>
      <c r="G1" s="19" t="s">
        <v>2895</v>
      </c>
      <c r="H1" s="19" t="s">
        <v>2894</v>
      </c>
      <c r="I1" s="19" t="s">
        <v>2893</v>
      </c>
      <c r="J1" s="19" t="s">
        <v>2892</v>
      </c>
      <c r="K1" s="19" t="s">
        <v>2891</v>
      </c>
      <c r="L1" s="19" t="s">
        <v>2890</v>
      </c>
      <c r="M1" s="19" t="s">
        <v>2889</v>
      </c>
      <c r="N1" s="19" t="s">
        <v>2888</v>
      </c>
      <c r="O1" s="19" t="s">
        <v>2887</v>
      </c>
      <c r="P1" s="19" t="s">
        <v>2886</v>
      </c>
      <c r="Q1" s="19" t="s">
        <v>2885</v>
      </c>
    </row>
    <row r="2" spans="1:23" x14ac:dyDescent="0.25">
      <c r="A2" t="s">
        <v>162</v>
      </c>
      <c r="B2" t="s">
        <v>2024</v>
      </c>
      <c r="C2" t="s">
        <v>2023</v>
      </c>
      <c r="E2">
        <v>1</v>
      </c>
      <c r="F2">
        <v>64</v>
      </c>
      <c r="M2">
        <v>815</v>
      </c>
      <c r="N2">
        <v>0</v>
      </c>
      <c r="O2">
        <v>38</v>
      </c>
      <c r="P2">
        <v>1</v>
      </c>
      <c r="Q2">
        <v>37</v>
      </c>
    </row>
    <row r="3" spans="1:23" x14ac:dyDescent="0.25">
      <c r="A3" t="s">
        <v>162</v>
      </c>
      <c r="B3" t="s">
        <v>2022</v>
      </c>
      <c r="C3" t="s">
        <v>2021</v>
      </c>
      <c r="E3">
        <v>41</v>
      </c>
      <c r="F3">
        <v>63</v>
      </c>
      <c r="M3">
        <v>20</v>
      </c>
      <c r="N3">
        <v>2</v>
      </c>
      <c r="O3">
        <v>2</v>
      </c>
      <c r="P3">
        <v>0</v>
      </c>
      <c r="Q3">
        <v>0</v>
      </c>
    </row>
    <row r="4" spans="1:23" x14ac:dyDescent="0.25">
      <c r="A4" t="s">
        <v>162</v>
      </c>
      <c r="B4" t="s">
        <v>2880</v>
      </c>
      <c r="C4" t="s">
        <v>2008</v>
      </c>
      <c r="E4">
        <v>43</v>
      </c>
      <c r="F4">
        <v>61</v>
      </c>
      <c r="K4">
        <v>0</v>
      </c>
      <c r="L4">
        <v>2</v>
      </c>
      <c r="M4">
        <v>588</v>
      </c>
      <c r="N4">
        <v>18</v>
      </c>
      <c r="O4">
        <v>18</v>
      </c>
      <c r="P4">
        <v>0</v>
      </c>
      <c r="Q4">
        <v>0</v>
      </c>
    </row>
    <row r="5" spans="1:23" x14ac:dyDescent="0.25">
      <c r="A5" t="s">
        <v>162</v>
      </c>
      <c r="C5" t="s">
        <v>2007</v>
      </c>
      <c r="E5">
        <v>1</v>
      </c>
      <c r="F5">
        <v>64</v>
      </c>
      <c r="H5">
        <v>1423</v>
      </c>
    </row>
    <row r="6" spans="1:23" x14ac:dyDescent="0.25">
      <c r="A6" t="s">
        <v>164</v>
      </c>
      <c r="B6" t="s">
        <v>2024</v>
      </c>
      <c r="C6" t="s">
        <v>2023</v>
      </c>
      <c r="E6">
        <v>1</v>
      </c>
      <c r="F6">
        <v>83</v>
      </c>
      <c r="M6">
        <v>847</v>
      </c>
      <c r="N6">
        <v>0</v>
      </c>
      <c r="O6">
        <v>42</v>
      </c>
      <c r="P6">
        <v>5</v>
      </c>
      <c r="Q6">
        <v>37</v>
      </c>
    </row>
    <row r="7" spans="1:23" ht="15.75" thickBot="1" x14ac:dyDescent="0.3">
      <c r="A7" t="s">
        <v>164</v>
      </c>
      <c r="B7" t="s">
        <v>2022</v>
      </c>
      <c r="C7" t="s">
        <v>2021</v>
      </c>
      <c r="E7">
        <v>44</v>
      </c>
      <c r="F7">
        <v>79</v>
      </c>
      <c r="M7">
        <v>930</v>
      </c>
      <c r="N7">
        <v>8</v>
      </c>
      <c r="O7">
        <v>23</v>
      </c>
      <c r="P7">
        <v>15</v>
      </c>
      <c r="Q7">
        <v>0</v>
      </c>
    </row>
    <row r="8" spans="1:23" x14ac:dyDescent="0.25">
      <c r="A8" t="s">
        <v>164</v>
      </c>
      <c r="B8" t="s">
        <v>2884</v>
      </c>
      <c r="C8" t="s">
        <v>2103</v>
      </c>
      <c r="E8">
        <v>68</v>
      </c>
      <c r="F8">
        <v>73</v>
      </c>
      <c r="M8">
        <v>71</v>
      </c>
      <c r="N8">
        <v>4</v>
      </c>
      <c r="O8">
        <v>4</v>
      </c>
      <c r="P8">
        <v>0</v>
      </c>
      <c r="Q8">
        <v>0</v>
      </c>
      <c r="S8" s="1" t="s">
        <v>1990</v>
      </c>
      <c r="U8" s="7" t="s">
        <v>1991</v>
      </c>
      <c r="V8" s="7" t="s">
        <v>1993</v>
      </c>
      <c r="W8" s="7" t="s">
        <v>1994</v>
      </c>
    </row>
    <row r="9" spans="1:23" x14ac:dyDescent="0.25">
      <c r="A9" t="s">
        <v>164</v>
      </c>
      <c r="B9" t="s">
        <v>2884</v>
      </c>
      <c r="C9" t="s">
        <v>2008</v>
      </c>
      <c r="E9">
        <v>69</v>
      </c>
      <c r="F9">
        <v>70</v>
      </c>
      <c r="K9">
        <v>0</v>
      </c>
      <c r="L9">
        <v>1</v>
      </c>
      <c r="M9">
        <v>71</v>
      </c>
      <c r="N9">
        <v>2</v>
      </c>
      <c r="O9">
        <v>2</v>
      </c>
      <c r="P9">
        <v>0</v>
      </c>
      <c r="Q9">
        <v>0</v>
      </c>
      <c r="S9" s="1">
        <v>2</v>
      </c>
      <c r="U9" s="4">
        <v>2</v>
      </c>
      <c r="V9" s="5">
        <v>1062</v>
      </c>
      <c r="W9" s="9">
        <v>0.84486873508353222</v>
      </c>
    </row>
    <row r="10" spans="1:23" x14ac:dyDescent="0.25">
      <c r="A10" t="s">
        <v>164</v>
      </c>
      <c r="C10" t="s">
        <v>2007</v>
      </c>
      <c r="E10">
        <v>1</v>
      </c>
      <c r="F10">
        <v>83</v>
      </c>
      <c r="H10">
        <v>1919</v>
      </c>
      <c r="S10" s="1">
        <f>S9+2</f>
        <v>4</v>
      </c>
      <c r="U10" s="4">
        <v>4</v>
      </c>
      <c r="V10" s="5">
        <v>71</v>
      </c>
      <c r="W10" s="9">
        <v>0.90135242641209223</v>
      </c>
    </row>
    <row r="11" spans="1:23" x14ac:dyDescent="0.25">
      <c r="A11" t="s">
        <v>165</v>
      </c>
      <c r="B11" t="s">
        <v>2024</v>
      </c>
      <c r="C11" t="s">
        <v>2023</v>
      </c>
      <c r="E11">
        <v>1</v>
      </c>
      <c r="F11">
        <v>75</v>
      </c>
      <c r="M11">
        <v>853</v>
      </c>
      <c r="N11">
        <v>0</v>
      </c>
      <c r="O11">
        <v>42</v>
      </c>
      <c r="P11">
        <v>5</v>
      </c>
      <c r="Q11">
        <v>37</v>
      </c>
      <c r="S11" s="1">
        <f t="shared" ref="S11:S28" si="0">S10+2</f>
        <v>6</v>
      </c>
      <c r="U11" s="4">
        <v>6</v>
      </c>
      <c r="V11" s="5">
        <v>42</v>
      </c>
      <c r="W11" s="9">
        <v>0.93476531424025455</v>
      </c>
    </row>
    <row r="12" spans="1:23" x14ac:dyDescent="0.25">
      <c r="A12" t="s">
        <v>165</v>
      </c>
      <c r="B12" t="s">
        <v>2022</v>
      </c>
      <c r="C12" t="s">
        <v>2021</v>
      </c>
      <c r="E12">
        <v>46</v>
      </c>
      <c r="F12">
        <v>72</v>
      </c>
      <c r="M12">
        <v>21</v>
      </c>
      <c r="N12">
        <v>3</v>
      </c>
      <c r="O12">
        <v>3</v>
      </c>
      <c r="P12">
        <v>0</v>
      </c>
      <c r="Q12">
        <v>0</v>
      </c>
      <c r="S12" s="1">
        <f t="shared" si="0"/>
        <v>8</v>
      </c>
      <c r="U12" s="4">
        <v>8</v>
      </c>
      <c r="V12" s="5">
        <v>27</v>
      </c>
      <c r="W12" s="9">
        <v>0.95624502784407317</v>
      </c>
    </row>
    <row r="13" spans="1:23" x14ac:dyDescent="0.25">
      <c r="A13" t="s">
        <v>165</v>
      </c>
      <c r="B13" t="s">
        <v>2834</v>
      </c>
      <c r="C13" t="s">
        <v>2025</v>
      </c>
      <c r="E13">
        <v>48</v>
      </c>
      <c r="F13">
        <v>70</v>
      </c>
      <c r="G13">
        <v>1</v>
      </c>
      <c r="M13">
        <v>380</v>
      </c>
      <c r="N13">
        <v>18</v>
      </c>
      <c r="O13">
        <v>18</v>
      </c>
      <c r="P13">
        <v>0</v>
      </c>
      <c r="Q13">
        <v>0</v>
      </c>
      <c r="S13" s="1">
        <f t="shared" si="0"/>
        <v>10</v>
      </c>
      <c r="U13" s="4">
        <v>10</v>
      </c>
      <c r="V13" s="5">
        <v>13</v>
      </c>
      <c r="W13" s="9">
        <v>0.96658711217183768</v>
      </c>
    </row>
    <row r="14" spans="1:23" x14ac:dyDescent="0.25">
      <c r="A14" t="s">
        <v>165</v>
      </c>
      <c r="C14" t="s">
        <v>2007</v>
      </c>
      <c r="E14">
        <v>1</v>
      </c>
      <c r="F14">
        <v>75</v>
      </c>
      <c r="H14">
        <v>1254</v>
      </c>
      <c r="S14" s="1">
        <f t="shared" si="0"/>
        <v>12</v>
      </c>
      <c r="U14" s="4">
        <v>12</v>
      </c>
      <c r="V14" s="5">
        <v>13</v>
      </c>
      <c r="W14" s="9">
        <v>0.97692919649960219</v>
      </c>
    </row>
    <row r="15" spans="1:23" x14ac:dyDescent="0.25">
      <c r="A15" t="s">
        <v>169</v>
      </c>
      <c r="B15" t="s">
        <v>2024</v>
      </c>
      <c r="C15" t="s">
        <v>2023</v>
      </c>
      <c r="E15">
        <v>1</v>
      </c>
      <c r="F15">
        <v>86</v>
      </c>
      <c r="M15">
        <v>115</v>
      </c>
      <c r="N15">
        <v>1</v>
      </c>
      <c r="O15">
        <v>6</v>
      </c>
      <c r="P15">
        <v>5</v>
      </c>
      <c r="Q15">
        <v>0</v>
      </c>
      <c r="S15" s="1">
        <f t="shared" si="0"/>
        <v>14</v>
      </c>
      <c r="U15" s="4">
        <v>14</v>
      </c>
      <c r="V15" s="5">
        <v>12</v>
      </c>
      <c r="W15" s="9">
        <v>0.98647573587907722</v>
      </c>
    </row>
    <row r="16" spans="1:23" x14ac:dyDescent="0.25">
      <c r="A16" t="s">
        <v>169</v>
      </c>
      <c r="B16" t="s">
        <v>2859</v>
      </c>
      <c r="C16" t="s">
        <v>2025</v>
      </c>
      <c r="E16">
        <v>8</v>
      </c>
      <c r="F16">
        <v>38</v>
      </c>
      <c r="M16">
        <v>692</v>
      </c>
      <c r="N16">
        <v>22</v>
      </c>
      <c r="O16">
        <v>22</v>
      </c>
      <c r="P16">
        <v>0</v>
      </c>
      <c r="Q16">
        <v>0</v>
      </c>
      <c r="S16" s="1">
        <f t="shared" si="0"/>
        <v>16</v>
      </c>
      <c r="U16" s="4">
        <v>16</v>
      </c>
      <c r="V16" s="5">
        <v>4</v>
      </c>
      <c r="W16" s="9">
        <v>0.98965791567223549</v>
      </c>
    </row>
    <row r="17" spans="1:23" x14ac:dyDescent="0.25">
      <c r="A17" t="s">
        <v>169</v>
      </c>
      <c r="B17" t="s">
        <v>2883</v>
      </c>
      <c r="C17" t="s">
        <v>2008</v>
      </c>
      <c r="E17">
        <v>20</v>
      </c>
      <c r="F17">
        <v>20</v>
      </c>
      <c r="K17">
        <v>0</v>
      </c>
      <c r="L17">
        <v>1</v>
      </c>
      <c r="M17">
        <v>50</v>
      </c>
      <c r="N17">
        <v>1</v>
      </c>
      <c r="O17">
        <v>1</v>
      </c>
      <c r="P17">
        <v>0</v>
      </c>
      <c r="Q17">
        <v>0</v>
      </c>
      <c r="S17" s="1">
        <f t="shared" si="0"/>
        <v>18</v>
      </c>
      <c r="U17" s="4">
        <v>18</v>
      </c>
      <c r="V17" s="5">
        <v>4</v>
      </c>
      <c r="W17" s="9">
        <v>0.99284009546539376</v>
      </c>
    </row>
    <row r="18" spans="1:23" x14ac:dyDescent="0.25">
      <c r="A18" t="s">
        <v>169</v>
      </c>
      <c r="B18" t="s">
        <v>2882</v>
      </c>
      <c r="C18" t="s">
        <v>2008</v>
      </c>
      <c r="E18">
        <v>21</v>
      </c>
      <c r="F18">
        <v>21</v>
      </c>
      <c r="K18">
        <v>0</v>
      </c>
      <c r="L18">
        <v>1</v>
      </c>
      <c r="M18">
        <v>49</v>
      </c>
      <c r="N18">
        <v>1</v>
      </c>
      <c r="O18">
        <v>1</v>
      </c>
      <c r="P18">
        <v>0</v>
      </c>
      <c r="Q18">
        <v>0</v>
      </c>
      <c r="S18" s="1">
        <f t="shared" si="0"/>
        <v>20</v>
      </c>
      <c r="U18" s="4">
        <v>20</v>
      </c>
      <c r="V18" s="5">
        <v>1</v>
      </c>
      <c r="W18" s="9">
        <v>0.99363564041368335</v>
      </c>
    </row>
    <row r="19" spans="1:23" x14ac:dyDescent="0.25">
      <c r="A19" t="s">
        <v>169</v>
      </c>
      <c r="B19" t="s">
        <v>2881</v>
      </c>
      <c r="C19" t="s">
        <v>2008</v>
      </c>
      <c r="E19">
        <v>22</v>
      </c>
      <c r="F19">
        <v>22</v>
      </c>
      <c r="K19">
        <v>0</v>
      </c>
      <c r="L19">
        <v>1</v>
      </c>
      <c r="M19">
        <v>68</v>
      </c>
      <c r="N19">
        <v>1</v>
      </c>
      <c r="O19">
        <v>1</v>
      </c>
      <c r="P19">
        <v>0</v>
      </c>
      <c r="Q19">
        <v>0</v>
      </c>
      <c r="S19" s="1">
        <f t="shared" si="0"/>
        <v>22</v>
      </c>
      <c r="U19" s="4">
        <v>22</v>
      </c>
      <c r="V19" s="5">
        <v>1</v>
      </c>
      <c r="W19" s="9">
        <v>0.99443118536197295</v>
      </c>
    </row>
    <row r="20" spans="1:23" x14ac:dyDescent="0.25">
      <c r="A20" t="s">
        <v>169</v>
      </c>
      <c r="B20" t="s">
        <v>2682</v>
      </c>
      <c r="C20" t="s">
        <v>2021</v>
      </c>
      <c r="E20">
        <v>40</v>
      </c>
      <c r="F20">
        <v>42</v>
      </c>
      <c r="M20">
        <v>34</v>
      </c>
      <c r="N20">
        <v>3</v>
      </c>
      <c r="O20">
        <v>3</v>
      </c>
      <c r="P20">
        <v>0</v>
      </c>
      <c r="Q20">
        <v>0</v>
      </c>
      <c r="S20" s="1">
        <f t="shared" si="0"/>
        <v>24</v>
      </c>
      <c r="U20" s="4">
        <v>24</v>
      </c>
      <c r="V20" s="5">
        <v>2</v>
      </c>
      <c r="W20" s="9">
        <v>0.99602227525855214</v>
      </c>
    </row>
    <row r="21" spans="1:23" x14ac:dyDescent="0.25">
      <c r="A21" t="s">
        <v>169</v>
      </c>
      <c r="B21" t="s">
        <v>2022</v>
      </c>
      <c r="C21" t="s">
        <v>2021</v>
      </c>
      <c r="E21">
        <v>44</v>
      </c>
      <c r="F21">
        <v>83</v>
      </c>
      <c r="M21">
        <v>21</v>
      </c>
      <c r="N21">
        <v>3</v>
      </c>
      <c r="O21">
        <v>3</v>
      </c>
      <c r="P21">
        <v>0</v>
      </c>
      <c r="Q21">
        <v>0</v>
      </c>
      <c r="S21" s="1">
        <f t="shared" si="0"/>
        <v>26</v>
      </c>
      <c r="U21" s="4">
        <v>26</v>
      </c>
      <c r="V21" s="5">
        <v>2</v>
      </c>
      <c r="W21" s="9">
        <v>0.99761336515513122</v>
      </c>
    </row>
    <row r="22" spans="1:23" x14ac:dyDescent="0.25">
      <c r="A22" t="s">
        <v>169</v>
      </c>
      <c r="B22" t="s">
        <v>2857</v>
      </c>
      <c r="C22" t="s">
        <v>2025</v>
      </c>
      <c r="E22">
        <v>46</v>
      </c>
      <c r="F22">
        <v>81</v>
      </c>
      <c r="M22">
        <v>801</v>
      </c>
      <c r="N22">
        <v>29</v>
      </c>
      <c r="O22">
        <v>29</v>
      </c>
      <c r="P22">
        <v>0</v>
      </c>
      <c r="Q22">
        <v>0</v>
      </c>
      <c r="S22" s="1">
        <f t="shared" si="0"/>
        <v>28</v>
      </c>
      <c r="U22" s="4">
        <v>28</v>
      </c>
      <c r="V22" s="5">
        <v>0</v>
      </c>
      <c r="W22" s="9">
        <v>0.99761336515513122</v>
      </c>
    </row>
    <row r="23" spans="1:23" x14ac:dyDescent="0.25">
      <c r="A23" t="s">
        <v>169</v>
      </c>
      <c r="C23" t="s">
        <v>2007</v>
      </c>
      <c r="E23">
        <v>1</v>
      </c>
      <c r="F23">
        <v>86</v>
      </c>
      <c r="H23">
        <v>1830</v>
      </c>
      <c r="S23" s="1">
        <f t="shared" si="0"/>
        <v>30</v>
      </c>
      <c r="U23" s="4">
        <v>30</v>
      </c>
      <c r="V23" s="5">
        <v>1</v>
      </c>
      <c r="W23" s="9">
        <v>0.99840891010342081</v>
      </c>
    </row>
    <row r="24" spans="1:23" x14ac:dyDescent="0.25">
      <c r="A24" t="s">
        <v>170</v>
      </c>
      <c r="B24" t="s">
        <v>2024</v>
      </c>
      <c r="C24" t="s">
        <v>2023</v>
      </c>
      <c r="E24">
        <v>1</v>
      </c>
      <c r="F24">
        <v>56</v>
      </c>
      <c r="M24">
        <v>888</v>
      </c>
      <c r="N24">
        <v>0</v>
      </c>
      <c r="O24">
        <v>41</v>
      </c>
      <c r="P24">
        <v>4</v>
      </c>
      <c r="Q24">
        <v>37</v>
      </c>
      <c r="S24" s="1">
        <f t="shared" si="0"/>
        <v>32</v>
      </c>
      <c r="U24" s="4">
        <v>32</v>
      </c>
      <c r="V24" s="5">
        <v>0</v>
      </c>
      <c r="W24" s="9">
        <v>0.99840891010342081</v>
      </c>
    </row>
    <row r="25" spans="1:23" x14ac:dyDescent="0.25">
      <c r="A25" t="s">
        <v>170</v>
      </c>
      <c r="B25" t="s">
        <v>2022</v>
      </c>
      <c r="C25" t="s">
        <v>2021</v>
      </c>
      <c r="E25">
        <v>43</v>
      </c>
      <c r="F25">
        <v>53</v>
      </c>
      <c r="M25">
        <v>21</v>
      </c>
      <c r="N25">
        <v>3</v>
      </c>
      <c r="O25">
        <v>3</v>
      </c>
      <c r="P25">
        <v>0</v>
      </c>
      <c r="Q25">
        <v>0</v>
      </c>
      <c r="S25" s="1">
        <f t="shared" si="0"/>
        <v>34</v>
      </c>
      <c r="U25" s="4">
        <v>34</v>
      </c>
      <c r="V25" s="5">
        <v>0</v>
      </c>
      <c r="W25" s="9">
        <v>0.99840891010342081</v>
      </c>
    </row>
    <row r="26" spans="1:23" x14ac:dyDescent="0.25">
      <c r="A26" t="s">
        <v>170</v>
      </c>
      <c r="B26" t="s">
        <v>2880</v>
      </c>
      <c r="C26" t="s">
        <v>2025</v>
      </c>
      <c r="E26">
        <v>45</v>
      </c>
      <c r="F26">
        <v>51</v>
      </c>
      <c r="M26">
        <v>100</v>
      </c>
      <c r="N26">
        <v>5</v>
      </c>
      <c r="O26">
        <v>5</v>
      </c>
      <c r="P26">
        <v>0</v>
      </c>
      <c r="Q26">
        <v>0</v>
      </c>
      <c r="S26" s="1">
        <f t="shared" si="0"/>
        <v>36</v>
      </c>
      <c r="U26" s="4">
        <v>36</v>
      </c>
      <c r="V26" s="5">
        <v>2</v>
      </c>
      <c r="W26" s="9">
        <v>1</v>
      </c>
    </row>
    <row r="27" spans="1:23" x14ac:dyDescent="0.25">
      <c r="A27" t="s">
        <v>170</v>
      </c>
      <c r="C27" t="s">
        <v>2007</v>
      </c>
      <c r="E27">
        <v>1</v>
      </c>
      <c r="F27">
        <v>56</v>
      </c>
      <c r="H27">
        <v>1009</v>
      </c>
      <c r="S27" s="1">
        <f t="shared" si="0"/>
        <v>38</v>
      </c>
      <c r="U27" s="4">
        <v>38</v>
      </c>
      <c r="V27" s="5">
        <v>0</v>
      </c>
      <c r="W27" s="9">
        <v>1</v>
      </c>
    </row>
    <row r="28" spans="1:23" x14ac:dyDescent="0.25">
      <c r="A28" t="s">
        <v>187</v>
      </c>
      <c r="B28" t="s">
        <v>2024</v>
      </c>
      <c r="C28" t="s">
        <v>2023</v>
      </c>
      <c r="E28">
        <v>1</v>
      </c>
      <c r="F28">
        <v>134</v>
      </c>
      <c r="M28">
        <v>823</v>
      </c>
      <c r="N28">
        <v>0</v>
      </c>
      <c r="O28">
        <v>39</v>
      </c>
      <c r="P28">
        <v>2</v>
      </c>
      <c r="Q28">
        <v>37</v>
      </c>
      <c r="S28" s="1">
        <f t="shared" si="0"/>
        <v>40</v>
      </c>
      <c r="U28" s="4">
        <v>40</v>
      </c>
      <c r="V28" s="5">
        <v>0</v>
      </c>
      <c r="W28" s="9">
        <v>1</v>
      </c>
    </row>
    <row r="29" spans="1:23" ht="15.75" thickBot="1" x14ac:dyDescent="0.3">
      <c r="A29" t="s">
        <v>187</v>
      </c>
      <c r="B29" t="s">
        <v>2022</v>
      </c>
      <c r="C29" t="s">
        <v>2021</v>
      </c>
      <c r="E29">
        <v>43</v>
      </c>
      <c r="F29">
        <v>133</v>
      </c>
      <c r="M29">
        <v>35</v>
      </c>
      <c r="N29">
        <v>2</v>
      </c>
      <c r="O29">
        <v>2</v>
      </c>
      <c r="P29">
        <v>0</v>
      </c>
      <c r="Q29">
        <v>0</v>
      </c>
      <c r="S29" s="1"/>
      <c r="U29" s="6" t="s">
        <v>1992</v>
      </c>
      <c r="V29" s="6">
        <v>0</v>
      </c>
      <c r="W29" s="10">
        <v>1</v>
      </c>
    </row>
    <row r="30" spans="1:23" x14ac:dyDescent="0.25">
      <c r="A30" t="s">
        <v>187</v>
      </c>
      <c r="B30" t="s">
        <v>2767</v>
      </c>
      <c r="C30" t="s">
        <v>2008</v>
      </c>
      <c r="E30">
        <v>45</v>
      </c>
      <c r="F30">
        <v>54</v>
      </c>
      <c r="K30">
        <v>0</v>
      </c>
      <c r="L30">
        <v>1</v>
      </c>
      <c r="M30">
        <v>240</v>
      </c>
      <c r="N30">
        <v>10</v>
      </c>
      <c r="O30">
        <v>10</v>
      </c>
      <c r="P30">
        <v>0</v>
      </c>
      <c r="Q30">
        <v>0</v>
      </c>
    </row>
    <row r="31" spans="1:23" ht="15.75" thickBot="1" x14ac:dyDescent="0.3">
      <c r="A31" t="s">
        <v>187</v>
      </c>
      <c r="B31" t="s">
        <v>2830</v>
      </c>
      <c r="C31" t="s">
        <v>2008</v>
      </c>
      <c r="E31">
        <v>56</v>
      </c>
      <c r="F31">
        <v>63</v>
      </c>
      <c r="K31">
        <v>1</v>
      </c>
      <c r="L31">
        <v>2</v>
      </c>
      <c r="M31">
        <v>160</v>
      </c>
      <c r="N31">
        <v>8</v>
      </c>
      <c r="O31">
        <v>8</v>
      </c>
      <c r="P31">
        <v>0</v>
      </c>
      <c r="Q31">
        <v>0</v>
      </c>
    </row>
    <row r="32" spans="1:23" x14ac:dyDescent="0.25">
      <c r="A32" t="s">
        <v>187</v>
      </c>
      <c r="B32" t="s">
        <v>2829</v>
      </c>
      <c r="C32" t="s">
        <v>2008</v>
      </c>
      <c r="E32">
        <v>65</v>
      </c>
      <c r="F32">
        <v>68</v>
      </c>
      <c r="K32">
        <v>0</v>
      </c>
      <c r="L32">
        <v>1</v>
      </c>
      <c r="M32">
        <v>77</v>
      </c>
      <c r="N32">
        <v>4</v>
      </c>
      <c r="O32">
        <v>4</v>
      </c>
      <c r="P32">
        <v>0</v>
      </c>
      <c r="Q32">
        <v>0</v>
      </c>
      <c r="S32" t="s">
        <v>2900</v>
      </c>
      <c r="U32" s="7" t="s">
        <v>1991</v>
      </c>
      <c r="V32" s="7" t="s">
        <v>1993</v>
      </c>
      <c r="W32" s="7" t="s">
        <v>1994</v>
      </c>
    </row>
    <row r="33" spans="1:23" x14ac:dyDescent="0.25">
      <c r="A33" t="s">
        <v>187</v>
      </c>
      <c r="B33" t="s">
        <v>2828</v>
      </c>
      <c r="C33" t="s">
        <v>2008</v>
      </c>
      <c r="E33">
        <v>70</v>
      </c>
      <c r="F33">
        <v>73</v>
      </c>
      <c r="K33">
        <v>0</v>
      </c>
      <c r="L33">
        <v>1</v>
      </c>
      <c r="M33">
        <v>66</v>
      </c>
      <c r="N33">
        <v>4</v>
      </c>
      <c r="O33">
        <v>4</v>
      </c>
      <c r="P33">
        <v>0</v>
      </c>
      <c r="Q33">
        <v>0</v>
      </c>
      <c r="S33">
        <v>1</v>
      </c>
      <c r="U33" s="4">
        <v>1</v>
      </c>
      <c r="V33" s="5">
        <v>866</v>
      </c>
      <c r="W33" s="9">
        <v>0.68894192521877484</v>
      </c>
    </row>
    <row r="34" spans="1:23" x14ac:dyDescent="0.25">
      <c r="A34" t="s">
        <v>187</v>
      </c>
      <c r="B34" t="s">
        <v>2879</v>
      </c>
      <c r="C34" t="s">
        <v>2008</v>
      </c>
      <c r="E34">
        <v>75</v>
      </c>
      <c r="F34">
        <v>78</v>
      </c>
      <c r="K34">
        <v>0</v>
      </c>
      <c r="L34">
        <v>1</v>
      </c>
      <c r="M34">
        <v>95</v>
      </c>
      <c r="N34">
        <v>4</v>
      </c>
      <c r="O34">
        <v>4</v>
      </c>
      <c r="P34">
        <v>0</v>
      </c>
      <c r="Q34">
        <v>0</v>
      </c>
      <c r="S34">
        <v>2</v>
      </c>
      <c r="U34" s="4">
        <v>2</v>
      </c>
      <c r="V34" s="5">
        <v>241</v>
      </c>
      <c r="W34" s="9">
        <v>0.88066825775656321</v>
      </c>
    </row>
    <row r="35" spans="1:23" x14ac:dyDescent="0.25">
      <c r="A35" t="s">
        <v>187</v>
      </c>
      <c r="B35" t="s">
        <v>2317</v>
      </c>
      <c r="C35" t="s">
        <v>2008</v>
      </c>
      <c r="E35">
        <v>80</v>
      </c>
      <c r="F35">
        <v>106</v>
      </c>
      <c r="K35">
        <v>7</v>
      </c>
      <c r="L35">
        <v>7</v>
      </c>
      <c r="M35">
        <v>918</v>
      </c>
      <c r="N35">
        <v>27</v>
      </c>
      <c r="O35">
        <v>27</v>
      </c>
      <c r="P35">
        <v>0</v>
      </c>
      <c r="Q35">
        <v>0</v>
      </c>
      <c r="S35">
        <v>3</v>
      </c>
      <c r="U35" s="4">
        <v>3</v>
      </c>
      <c r="V35" s="5">
        <v>98</v>
      </c>
      <c r="W35" s="9">
        <v>0.95863166268894195</v>
      </c>
    </row>
    <row r="36" spans="1:23" x14ac:dyDescent="0.25">
      <c r="A36" t="s">
        <v>187</v>
      </c>
      <c r="B36" t="s">
        <v>2878</v>
      </c>
      <c r="C36" t="s">
        <v>2008</v>
      </c>
      <c r="E36">
        <v>109</v>
      </c>
      <c r="F36">
        <v>112</v>
      </c>
      <c r="K36">
        <v>0</v>
      </c>
      <c r="L36">
        <v>1</v>
      </c>
      <c r="M36">
        <v>64</v>
      </c>
      <c r="N36">
        <v>4</v>
      </c>
      <c r="O36">
        <v>4</v>
      </c>
      <c r="P36">
        <v>0</v>
      </c>
      <c r="Q36">
        <v>0</v>
      </c>
      <c r="S36">
        <v>4</v>
      </c>
      <c r="U36" s="4">
        <v>4</v>
      </c>
      <c r="V36" s="5">
        <v>32</v>
      </c>
      <c r="W36" s="9">
        <v>0.98408910103420844</v>
      </c>
    </row>
    <row r="37" spans="1:23" x14ac:dyDescent="0.25">
      <c r="A37" t="s">
        <v>187</v>
      </c>
      <c r="B37" t="s">
        <v>2827</v>
      </c>
      <c r="C37" t="s">
        <v>2008</v>
      </c>
      <c r="E37">
        <v>114</v>
      </c>
      <c r="F37">
        <v>131</v>
      </c>
      <c r="K37">
        <v>5</v>
      </c>
      <c r="L37">
        <v>3</v>
      </c>
      <c r="M37">
        <v>450</v>
      </c>
      <c r="N37">
        <v>17</v>
      </c>
      <c r="O37">
        <v>17</v>
      </c>
      <c r="P37">
        <v>0</v>
      </c>
      <c r="Q37">
        <v>0</v>
      </c>
      <c r="S37">
        <v>5</v>
      </c>
      <c r="U37" s="4">
        <v>5</v>
      </c>
      <c r="V37" s="5">
        <v>11</v>
      </c>
      <c r="W37" s="9">
        <v>0.99284009546539376</v>
      </c>
    </row>
    <row r="38" spans="1:23" x14ac:dyDescent="0.25">
      <c r="A38" t="s">
        <v>187</v>
      </c>
      <c r="C38" t="s">
        <v>2007</v>
      </c>
      <c r="E38">
        <v>1</v>
      </c>
      <c r="F38">
        <v>134</v>
      </c>
      <c r="H38">
        <v>2928</v>
      </c>
      <c r="S38">
        <v>6</v>
      </c>
      <c r="U38" s="4">
        <v>6</v>
      </c>
      <c r="V38" s="5">
        <v>6</v>
      </c>
      <c r="W38" s="9">
        <v>0.99761336515513122</v>
      </c>
    </row>
    <row r="39" spans="1:23" x14ac:dyDescent="0.25">
      <c r="A39" t="s">
        <v>192</v>
      </c>
      <c r="B39" t="s">
        <v>2024</v>
      </c>
      <c r="C39" t="s">
        <v>2023</v>
      </c>
      <c r="E39">
        <v>1</v>
      </c>
      <c r="F39">
        <v>49</v>
      </c>
      <c r="M39">
        <v>155</v>
      </c>
      <c r="N39">
        <v>1</v>
      </c>
      <c r="O39">
        <v>6</v>
      </c>
      <c r="P39">
        <v>5</v>
      </c>
      <c r="Q39">
        <v>0</v>
      </c>
      <c r="S39">
        <v>7</v>
      </c>
      <c r="U39" s="4">
        <v>7</v>
      </c>
      <c r="V39" s="5">
        <v>2</v>
      </c>
      <c r="W39" s="9">
        <v>0.99920445505171041</v>
      </c>
    </row>
    <row r="40" spans="1:23" x14ac:dyDescent="0.25">
      <c r="A40" t="s">
        <v>192</v>
      </c>
      <c r="B40" t="s">
        <v>2022</v>
      </c>
      <c r="C40" t="s">
        <v>2021</v>
      </c>
      <c r="E40">
        <v>7</v>
      </c>
      <c r="F40">
        <v>46</v>
      </c>
      <c r="M40">
        <v>26</v>
      </c>
      <c r="N40">
        <v>2</v>
      </c>
      <c r="O40">
        <v>2</v>
      </c>
      <c r="P40">
        <v>0</v>
      </c>
      <c r="Q40">
        <v>0</v>
      </c>
      <c r="S40">
        <v>8</v>
      </c>
      <c r="U40" s="4">
        <v>8</v>
      </c>
      <c r="V40" s="5">
        <v>1</v>
      </c>
      <c r="W40" s="9">
        <v>1</v>
      </c>
    </row>
    <row r="41" spans="1:23" x14ac:dyDescent="0.25">
      <c r="A41" t="s">
        <v>192</v>
      </c>
      <c r="B41" t="s">
        <v>2681</v>
      </c>
      <c r="C41" t="s">
        <v>2008</v>
      </c>
      <c r="E41">
        <v>9</v>
      </c>
      <c r="F41">
        <v>28</v>
      </c>
      <c r="K41">
        <v>0</v>
      </c>
      <c r="L41">
        <v>1</v>
      </c>
      <c r="M41">
        <v>529</v>
      </c>
      <c r="N41">
        <v>17</v>
      </c>
      <c r="O41">
        <v>17</v>
      </c>
      <c r="P41">
        <v>0</v>
      </c>
      <c r="Q41">
        <v>0</v>
      </c>
      <c r="S41">
        <v>9</v>
      </c>
      <c r="U41" s="4">
        <v>9</v>
      </c>
      <c r="V41" s="5">
        <v>0</v>
      </c>
      <c r="W41" s="9">
        <v>1</v>
      </c>
    </row>
    <row r="42" spans="1:23" x14ac:dyDescent="0.25">
      <c r="A42" t="s">
        <v>192</v>
      </c>
      <c r="B42" t="s">
        <v>2877</v>
      </c>
      <c r="C42" t="s">
        <v>2008</v>
      </c>
      <c r="E42">
        <v>30</v>
      </c>
      <c r="F42">
        <v>34</v>
      </c>
      <c r="K42">
        <v>0</v>
      </c>
      <c r="L42">
        <v>1</v>
      </c>
      <c r="M42">
        <v>154</v>
      </c>
      <c r="N42">
        <v>5</v>
      </c>
      <c r="O42">
        <v>5</v>
      </c>
      <c r="P42">
        <v>0</v>
      </c>
      <c r="Q42">
        <v>0</v>
      </c>
      <c r="S42">
        <v>10</v>
      </c>
      <c r="U42" s="4">
        <v>10</v>
      </c>
      <c r="V42" s="5">
        <v>0</v>
      </c>
      <c r="W42" s="9">
        <v>1</v>
      </c>
    </row>
    <row r="43" spans="1:23" x14ac:dyDescent="0.25">
      <c r="A43" t="s">
        <v>192</v>
      </c>
      <c r="B43" t="s">
        <v>2876</v>
      </c>
      <c r="C43" t="s">
        <v>2008</v>
      </c>
      <c r="E43">
        <v>36</v>
      </c>
      <c r="F43">
        <v>39</v>
      </c>
      <c r="K43">
        <v>0</v>
      </c>
      <c r="L43">
        <v>1</v>
      </c>
      <c r="M43">
        <v>74</v>
      </c>
      <c r="N43">
        <v>4</v>
      </c>
      <c r="O43">
        <v>4</v>
      </c>
      <c r="P43">
        <v>0</v>
      </c>
      <c r="Q43">
        <v>0</v>
      </c>
      <c r="S43">
        <v>11</v>
      </c>
      <c r="U43" s="4">
        <v>11</v>
      </c>
      <c r="V43" s="5">
        <v>0</v>
      </c>
      <c r="W43" s="9">
        <v>1</v>
      </c>
    </row>
    <row r="44" spans="1:23" x14ac:dyDescent="0.25">
      <c r="A44" t="s">
        <v>192</v>
      </c>
      <c r="B44" t="s">
        <v>2875</v>
      </c>
      <c r="C44" t="s">
        <v>2008</v>
      </c>
      <c r="E44">
        <v>41</v>
      </c>
      <c r="F44">
        <v>44</v>
      </c>
      <c r="K44">
        <v>0</v>
      </c>
      <c r="L44">
        <v>1</v>
      </c>
      <c r="M44">
        <v>48</v>
      </c>
      <c r="N44">
        <v>4</v>
      </c>
      <c r="O44">
        <v>4</v>
      </c>
      <c r="P44">
        <v>0</v>
      </c>
      <c r="Q44">
        <v>0</v>
      </c>
      <c r="S44">
        <v>12</v>
      </c>
      <c r="U44" s="4">
        <v>12</v>
      </c>
      <c r="V44" s="5">
        <v>0</v>
      </c>
      <c r="W44" s="9">
        <v>1</v>
      </c>
    </row>
    <row r="45" spans="1:23" x14ac:dyDescent="0.25">
      <c r="A45" t="s">
        <v>192</v>
      </c>
      <c r="C45" t="s">
        <v>2007</v>
      </c>
      <c r="E45">
        <v>1</v>
      </c>
      <c r="F45">
        <v>49</v>
      </c>
      <c r="H45">
        <v>986</v>
      </c>
      <c r="S45">
        <v>13</v>
      </c>
      <c r="U45" s="4">
        <v>13</v>
      </c>
      <c r="V45" s="5">
        <v>0</v>
      </c>
      <c r="W45" s="9">
        <v>1</v>
      </c>
    </row>
    <row r="46" spans="1:23" x14ac:dyDescent="0.25">
      <c r="A46" t="s">
        <v>203</v>
      </c>
      <c r="B46" t="s">
        <v>2024</v>
      </c>
      <c r="C46" t="s">
        <v>2023</v>
      </c>
      <c r="E46">
        <v>1</v>
      </c>
      <c r="F46">
        <v>157</v>
      </c>
      <c r="M46">
        <v>1699</v>
      </c>
      <c r="N46">
        <v>0</v>
      </c>
      <c r="O46">
        <v>35</v>
      </c>
      <c r="P46">
        <v>3</v>
      </c>
      <c r="Q46">
        <v>32</v>
      </c>
      <c r="S46">
        <v>14</v>
      </c>
      <c r="U46" s="4">
        <v>14</v>
      </c>
      <c r="V46" s="5">
        <v>0</v>
      </c>
      <c r="W46" s="9">
        <v>1</v>
      </c>
    </row>
    <row r="47" spans="1:23" x14ac:dyDescent="0.25">
      <c r="A47" t="s">
        <v>203</v>
      </c>
      <c r="B47" t="s">
        <v>2874</v>
      </c>
      <c r="C47" t="s">
        <v>2008</v>
      </c>
      <c r="E47">
        <v>39</v>
      </c>
      <c r="F47">
        <v>58</v>
      </c>
      <c r="K47">
        <v>0</v>
      </c>
      <c r="L47">
        <v>1</v>
      </c>
      <c r="M47">
        <v>791</v>
      </c>
      <c r="N47">
        <v>18</v>
      </c>
      <c r="O47">
        <v>18</v>
      </c>
      <c r="P47">
        <v>0</v>
      </c>
      <c r="Q47">
        <v>0</v>
      </c>
      <c r="S47">
        <v>15</v>
      </c>
      <c r="U47" s="4">
        <v>15</v>
      </c>
      <c r="V47" s="5">
        <v>0</v>
      </c>
      <c r="W47" s="9">
        <v>1</v>
      </c>
    </row>
    <row r="48" spans="1:23" ht="15.75" thickBot="1" x14ac:dyDescent="0.3">
      <c r="A48" t="s">
        <v>203</v>
      </c>
      <c r="B48" t="s">
        <v>2873</v>
      </c>
      <c r="C48" t="s">
        <v>2008</v>
      </c>
      <c r="E48">
        <v>60</v>
      </c>
      <c r="F48">
        <v>62</v>
      </c>
      <c r="K48">
        <v>0</v>
      </c>
      <c r="L48">
        <v>1</v>
      </c>
      <c r="M48">
        <v>41</v>
      </c>
      <c r="N48">
        <v>3</v>
      </c>
      <c r="O48">
        <v>3</v>
      </c>
      <c r="P48">
        <v>0</v>
      </c>
      <c r="Q48">
        <v>0</v>
      </c>
      <c r="U48" s="6" t="s">
        <v>1992</v>
      </c>
      <c r="V48" s="6">
        <v>0</v>
      </c>
      <c r="W48" s="10">
        <v>1</v>
      </c>
    </row>
    <row r="49" spans="1:19" x14ac:dyDescent="0.25">
      <c r="A49" t="s">
        <v>203</v>
      </c>
      <c r="B49" t="s">
        <v>10</v>
      </c>
      <c r="C49" t="s">
        <v>2008</v>
      </c>
      <c r="E49">
        <v>64</v>
      </c>
      <c r="F49">
        <v>72</v>
      </c>
      <c r="K49">
        <v>1</v>
      </c>
      <c r="L49">
        <v>1</v>
      </c>
      <c r="M49">
        <v>262</v>
      </c>
      <c r="N49">
        <v>9</v>
      </c>
      <c r="O49">
        <v>9</v>
      </c>
      <c r="P49">
        <v>0</v>
      </c>
      <c r="Q49">
        <v>0</v>
      </c>
    </row>
    <row r="50" spans="1:19" x14ac:dyDescent="0.25">
      <c r="A50" t="s">
        <v>203</v>
      </c>
      <c r="B50" t="s">
        <v>2827</v>
      </c>
      <c r="C50" t="s">
        <v>2008</v>
      </c>
      <c r="E50">
        <v>74</v>
      </c>
      <c r="F50">
        <v>102</v>
      </c>
      <c r="J50">
        <v>1</v>
      </c>
      <c r="K50">
        <v>5</v>
      </c>
      <c r="L50">
        <v>4</v>
      </c>
      <c r="M50">
        <v>938</v>
      </c>
      <c r="N50">
        <v>27</v>
      </c>
      <c r="O50">
        <v>27</v>
      </c>
      <c r="P50">
        <v>0</v>
      </c>
      <c r="Q50">
        <v>1</v>
      </c>
    </row>
    <row r="51" spans="1:19" x14ac:dyDescent="0.25">
      <c r="A51" t="s">
        <v>203</v>
      </c>
      <c r="B51" t="s">
        <v>2872</v>
      </c>
      <c r="C51" t="s">
        <v>2008</v>
      </c>
      <c r="E51">
        <v>104</v>
      </c>
      <c r="F51">
        <v>107</v>
      </c>
      <c r="K51">
        <v>0</v>
      </c>
      <c r="L51">
        <v>1</v>
      </c>
      <c r="M51">
        <v>103</v>
      </c>
      <c r="N51">
        <v>4</v>
      </c>
      <c r="O51">
        <v>4</v>
      </c>
      <c r="P51">
        <v>0</v>
      </c>
      <c r="Q51">
        <v>0</v>
      </c>
    </row>
    <row r="52" spans="1:19" x14ac:dyDescent="0.25">
      <c r="A52" t="s">
        <v>203</v>
      </c>
      <c r="B52" t="s">
        <v>13</v>
      </c>
      <c r="C52" t="s">
        <v>2008</v>
      </c>
      <c r="E52">
        <v>109</v>
      </c>
      <c r="F52">
        <v>114</v>
      </c>
      <c r="K52">
        <v>0</v>
      </c>
      <c r="L52">
        <v>1</v>
      </c>
      <c r="M52">
        <v>142</v>
      </c>
      <c r="N52">
        <v>6</v>
      </c>
      <c r="O52">
        <v>6</v>
      </c>
      <c r="P52">
        <v>0</v>
      </c>
      <c r="Q52">
        <v>0</v>
      </c>
    </row>
    <row r="53" spans="1:19" x14ac:dyDescent="0.25">
      <c r="A53" t="s">
        <v>203</v>
      </c>
      <c r="B53" t="s">
        <v>2871</v>
      </c>
      <c r="C53" t="s">
        <v>2008</v>
      </c>
      <c r="E53">
        <v>116</v>
      </c>
      <c r="F53">
        <v>128</v>
      </c>
      <c r="K53">
        <v>3</v>
      </c>
      <c r="L53">
        <v>2</v>
      </c>
      <c r="M53">
        <v>372</v>
      </c>
      <c r="N53">
        <v>11</v>
      </c>
      <c r="O53">
        <v>11</v>
      </c>
      <c r="P53">
        <v>0</v>
      </c>
      <c r="Q53">
        <v>0</v>
      </c>
    </row>
    <row r="54" spans="1:19" x14ac:dyDescent="0.25">
      <c r="A54" t="s">
        <v>203</v>
      </c>
      <c r="B54" t="s">
        <v>2870</v>
      </c>
      <c r="C54" t="s">
        <v>2008</v>
      </c>
      <c r="E54">
        <v>130</v>
      </c>
      <c r="F54">
        <v>141</v>
      </c>
      <c r="K54">
        <v>2</v>
      </c>
      <c r="L54">
        <v>2</v>
      </c>
      <c r="M54">
        <v>264</v>
      </c>
      <c r="N54">
        <v>11</v>
      </c>
      <c r="O54">
        <v>10</v>
      </c>
      <c r="P54">
        <v>0</v>
      </c>
      <c r="Q54">
        <v>1</v>
      </c>
      <c r="S54" t="s">
        <v>2004</v>
      </c>
    </row>
    <row r="55" spans="1:19" x14ac:dyDescent="0.25">
      <c r="A55" t="s">
        <v>203</v>
      </c>
      <c r="B55" t="s">
        <v>2788</v>
      </c>
      <c r="C55" t="s">
        <v>2008</v>
      </c>
      <c r="E55">
        <v>143</v>
      </c>
      <c r="F55">
        <v>150</v>
      </c>
      <c r="K55">
        <v>2</v>
      </c>
      <c r="L55">
        <v>1</v>
      </c>
      <c r="M55">
        <v>219</v>
      </c>
      <c r="N55">
        <v>8</v>
      </c>
      <c r="O55">
        <v>8</v>
      </c>
      <c r="P55">
        <v>0</v>
      </c>
      <c r="Q55">
        <v>0</v>
      </c>
      <c r="S55">
        <v>250</v>
      </c>
    </row>
    <row r="56" spans="1:19" x14ac:dyDescent="0.25">
      <c r="A56" t="s">
        <v>203</v>
      </c>
      <c r="B56" t="s">
        <v>2869</v>
      </c>
      <c r="C56" t="s">
        <v>2008</v>
      </c>
      <c r="E56">
        <v>152</v>
      </c>
      <c r="F56">
        <v>155</v>
      </c>
      <c r="K56">
        <v>1</v>
      </c>
      <c r="L56">
        <v>1</v>
      </c>
      <c r="M56">
        <v>160</v>
      </c>
      <c r="N56">
        <v>4</v>
      </c>
      <c r="O56">
        <v>4</v>
      </c>
      <c r="P56">
        <v>0</v>
      </c>
      <c r="Q56">
        <v>0</v>
      </c>
      <c r="S56">
        <v>500</v>
      </c>
    </row>
    <row r="57" spans="1:19" x14ac:dyDescent="0.25">
      <c r="A57" t="s">
        <v>203</v>
      </c>
      <c r="C57" t="s">
        <v>2007</v>
      </c>
      <c r="E57">
        <v>1</v>
      </c>
      <c r="F57">
        <v>157</v>
      </c>
      <c r="H57">
        <v>4991</v>
      </c>
      <c r="S57">
        <v>750</v>
      </c>
    </row>
    <row r="58" spans="1:19" x14ac:dyDescent="0.25">
      <c r="A58" t="s">
        <v>204</v>
      </c>
      <c r="B58" t="s">
        <v>2024</v>
      </c>
      <c r="C58" t="s">
        <v>2023</v>
      </c>
      <c r="E58">
        <v>1</v>
      </c>
      <c r="F58">
        <v>40</v>
      </c>
      <c r="M58">
        <v>116</v>
      </c>
      <c r="N58">
        <v>0</v>
      </c>
      <c r="O58">
        <v>5</v>
      </c>
      <c r="P58">
        <v>5</v>
      </c>
      <c r="Q58">
        <v>0</v>
      </c>
      <c r="S58">
        <v>1000</v>
      </c>
    </row>
    <row r="59" spans="1:19" x14ac:dyDescent="0.25">
      <c r="A59" t="s">
        <v>204</v>
      </c>
      <c r="B59" t="s">
        <v>2682</v>
      </c>
      <c r="C59" t="s">
        <v>2021</v>
      </c>
      <c r="E59">
        <v>8</v>
      </c>
      <c r="F59">
        <v>10</v>
      </c>
      <c r="M59">
        <v>35</v>
      </c>
      <c r="N59">
        <v>3</v>
      </c>
      <c r="O59">
        <v>3</v>
      </c>
      <c r="P59">
        <v>0</v>
      </c>
      <c r="Q59">
        <v>0</v>
      </c>
      <c r="S59">
        <v>1250</v>
      </c>
    </row>
    <row r="60" spans="1:19" x14ac:dyDescent="0.25">
      <c r="A60" t="s">
        <v>204</v>
      </c>
      <c r="B60" t="s">
        <v>2022</v>
      </c>
      <c r="C60" t="s">
        <v>2021</v>
      </c>
      <c r="E60">
        <v>12</v>
      </c>
      <c r="F60">
        <v>37</v>
      </c>
      <c r="M60">
        <v>21</v>
      </c>
      <c r="N60">
        <v>3</v>
      </c>
      <c r="O60">
        <v>3</v>
      </c>
      <c r="P60">
        <v>0</v>
      </c>
      <c r="Q60">
        <v>0</v>
      </c>
      <c r="S60">
        <v>1500</v>
      </c>
    </row>
    <row r="61" spans="1:19" x14ac:dyDescent="0.25">
      <c r="A61" t="s">
        <v>204</v>
      </c>
      <c r="B61" t="s">
        <v>2819</v>
      </c>
      <c r="C61" t="s">
        <v>2025</v>
      </c>
      <c r="E61">
        <v>14</v>
      </c>
      <c r="F61">
        <v>35</v>
      </c>
      <c r="M61">
        <v>404</v>
      </c>
      <c r="N61">
        <v>18</v>
      </c>
      <c r="O61">
        <v>18</v>
      </c>
      <c r="P61">
        <v>0</v>
      </c>
      <c r="Q61">
        <v>0</v>
      </c>
      <c r="S61">
        <v>1750</v>
      </c>
    </row>
    <row r="62" spans="1:19" x14ac:dyDescent="0.25">
      <c r="A62" t="s">
        <v>204</v>
      </c>
      <c r="C62" t="s">
        <v>2007</v>
      </c>
      <c r="E62">
        <v>1</v>
      </c>
      <c r="F62">
        <v>40</v>
      </c>
      <c r="H62">
        <v>576</v>
      </c>
      <c r="S62">
        <v>2000</v>
      </c>
    </row>
    <row r="63" spans="1:19" x14ac:dyDescent="0.25">
      <c r="A63" t="s">
        <v>217</v>
      </c>
      <c r="B63" t="s">
        <v>2024</v>
      </c>
      <c r="C63" t="s">
        <v>2023</v>
      </c>
      <c r="E63">
        <v>1</v>
      </c>
      <c r="F63">
        <v>157</v>
      </c>
      <c r="M63">
        <v>817</v>
      </c>
      <c r="N63">
        <v>0</v>
      </c>
      <c r="O63">
        <v>40</v>
      </c>
      <c r="P63">
        <v>3</v>
      </c>
      <c r="Q63">
        <v>37</v>
      </c>
      <c r="S63">
        <v>2250</v>
      </c>
    </row>
    <row r="64" spans="1:19" x14ac:dyDescent="0.25">
      <c r="A64" t="s">
        <v>217</v>
      </c>
      <c r="B64" t="s">
        <v>2022</v>
      </c>
      <c r="C64" t="s">
        <v>2021</v>
      </c>
      <c r="E64">
        <v>44</v>
      </c>
      <c r="F64">
        <v>156</v>
      </c>
      <c r="M64">
        <v>219</v>
      </c>
      <c r="N64">
        <v>2</v>
      </c>
      <c r="O64">
        <v>8</v>
      </c>
      <c r="P64">
        <v>0</v>
      </c>
      <c r="Q64">
        <v>6</v>
      </c>
      <c r="S64">
        <v>2500</v>
      </c>
    </row>
    <row r="65" spans="1:19" x14ac:dyDescent="0.25">
      <c r="A65" t="s">
        <v>217</v>
      </c>
      <c r="B65" t="s">
        <v>2846</v>
      </c>
      <c r="C65" t="s">
        <v>2008</v>
      </c>
      <c r="E65">
        <v>46</v>
      </c>
      <c r="F65">
        <v>49</v>
      </c>
      <c r="K65">
        <v>0</v>
      </c>
      <c r="L65">
        <v>1</v>
      </c>
      <c r="M65">
        <v>85</v>
      </c>
      <c r="N65">
        <v>4</v>
      </c>
      <c r="O65">
        <v>4</v>
      </c>
      <c r="P65">
        <v>0</v>
      </c>
      <c r="Q65">
        <v>0</v>
      </c>
      <c r="S65">
        <v>2750</v>
      </c>
    </row>
    <row r="66" spans="1:19" x14ac:dyDescent="0.25">
      <c r="A66" t="s">
        <v>217</v>
      </c>
      <c r="B66" t="s">
        <v>2795</v>
      </c>
      <c r="C66" t="s">
        <v>2008</v>
      </c>
      <c r="E66">
        <v>51</v>
      </c>
      <c r="F66">
        <v>96</v>
      </c>
      <c r="G66">
        <v>8</v>
      </c>
      <c r="K66">
        <v>9</v>
      </c>
      <c r="L66">
        <v>3</v>
      </c>
      <c r="M66">
        <v>1616</v>
      </c>
      <c r="N66">
        <v>45</v>
      </c>
      <c r="O66">
        <v>45</v>
      </c>
      <c r="P66">
        <v>0</v>
      </c>
      <c r="Q66">
        <v>0</v>
      </c>
      <c r="S66">
        <v>3000</v>
      </c>
    </row>
    <row r="67" spans="1:19" x14ac:dyDescent="0.25">
      <c r="A67" t="s">
        <v>217</v>
      </c>
      <c r="B67" t="s">
        <v>2796</v>
      </c>
      <c r="C67" t="s">
        <v>2008</v>
      </c>
      <c r="E67">
        <v>98</v>
      </c>
      <c r="F67">
        <v>107</v>
      </c>
      <c r="G67">
        <v>1</v>
      </c>
      <c r="K67">
        <v>1</v>
      </c>
      <c r="L67">
        <v>2</v>
      </c>
      <c r="M67">
        <v>298</v>
      </c>
      <c r="N67">
        <v>10</v>
      </c>
      <c r="O67">
        <v>10</v>
      </c>
      <c r="P67">
        <v>0</v>
      </c>
      <c r="Q67">
        <v>0</v>
      </c>
      <c r="S67">
        <v>3250</v>
      </c>
    </row>
    <row r="68" spans="1:19" x14ac:dyDescent="0.25">
      <c r="A68" t="s">
        <v>217</v>
      </c>
      <c r="B68" t="s">
        <v>2868</v>
      </c>
      <c r="C68" t="s">
        <v>2008</v>
      </c>
      <c r="E68">
        <v>109</v>
      </c>
      <c r="F68">
        <v>124</v>
      </c>
      <c r="K68">
        <v>0</v>
      </c>
      <c r="L68">
        <v>1</v>
      </c>
      <c r="M68">
        <v>547</v>
      </c>
      <c r="N68">
        <v>6</v>
      </c>
      <c r="O68">
        <v>16</v>
      </c>
      <c r="P68">
        <v>0</v>
      </c>
      <c r="Q68">
        <v>10</v>
      </c>
      <c r="S68">
        <v>3500</v>
      </c>
    </row>
    <row r="69" spans="1:19" x14ac:dyDescent="0.25">
      <c r="A69" t="s">
        <v>217</v>
      </c>
      <c r="B69" t="s">
        <v>2867</v>
      </c>
      <c r="C69" t="s">
        <v>2008</v>
      </c>
      <c r="E69">
        <v>126</v>
      </c>
      <c r="F69">
        <v>136</v>
      </c>
      <c r="K69">
        <v>0</v>
      </c>
      <c r="L69">
        <v>1</v>
      </c>
      <c r="M69">
        <v>454</v>
      </c>
      <c r="N69">
        <v>5</v>
      </c>
      <c r="O69">
        <v>11</v>
      </c>
      <c r="P69">
        <v>0</v>
      </c>
      <c r="Q69">
        <v>6</v>
      </c>
      <c r="S69">
        <v>3750</v>
      </c>
    </row>
    <row r="70" spans="1:19" x14ac:dyDescent="0.25">
      <c r="A70" t="s">
        <v>217</v>
      </c>
      <c r="B70" t="s">
        <v>2866</v>
      </c>
      <c r="C70" t="s">
        <v>2008</v>
      </c>
      <c r="E70">
        <v>138</v>
      </c>
      <c r="F70">
        <v>147</v>
      </c>
      <c r="K70">
        <v>0</v>
      </c>
      <c r="L70">
        <v>1</v>
      </c>
      <c r="M70">
        <v>440</v>
      </c>
      <c r="N70">
        <v>5</v>
      </c>
      <c r="O70">
        <v>10</v>
      </c>
      <c r="P70">
        <v>0</v>
      </c>
      <c r="Q70">
        <v>5</v>
      </c>
      <c r="S70">
        <v>4000</v>
      </c>
    </row>
    <row r="71" spans="1:19" x14ac:dyDescent="0.25">
      <c r="A71" t="s">
        <v>217</v>
      </c>
      <c r="C71" t="s">
        <v>2007</v>
      </c>
      <c r="E71">
        <v>1</v>
      </c>
      <c r="F71">
        <v>157</v>
      </c>
      <c r="H71">
        <v>4476</v>
      </c>
      <c r="S71">
        <v>4250</v>
      </c>
    </row>
    <row r="72" spans="1:19" x14ac:dyDescent="0.25">
      <c r="A72" t="s">
        <v>232</v>
      </c>
      <c r="B72" t="s">
        <v>2024</v>
      </c>
      <c r="C72" t="s">
        <v>2023</v>
      </c>
      <c r="E72">
        <v>1</v>
      </c>
      <c r="F72">
        <v>137</v>
      </c>
      <c r="M72">
        <v>782</v>
      </c>
      <c r="N72">
        <v>0</v>
      </c>
      <c r="O72">
        <v>39</v>
      </c>
      <c r="P72">
        <v>2</v>
      </c>
      <c r="Q72">
        <v>37</v>
      </c>
      <c r="S72">
        <v>4500</v>
      </c>
    </row>
    <row r="73" spans="1:19" x14ac:dyDescent="0.25">
      <c r="A73" t="s">
        <v>232</v>
      </c>
      <c r="B73" t="s">
        <v>2022</v>
      </c>
      <c r="C73" t="s">
        <v>2021</v>
      </c>
      <c r="E73">
        <v>43</v>
      </c>
      <c r="F73">
        <v>136</v>
      </c>
      <c r="M73">
        <v>32</v>
      </c>
      <c r="N73">
        <v>2</v>
      </c>
      <c r="O73">
        <v>2</v>
      </c>
      <c r="P73">
        <v>0</v>
      </c>
      <c r="Q73">
        <v>0</v>
      </c>
      <c r="S73">
        <v>4750</v>
      </c>
    </row>
    <row r="74" spans="1:19" x14ac:dyDescent="0.25">
      <c r="A74" t="s">
        <v>232</v>
      </c>
      <c r="B74" t="s">
        <v>2798</v>
      </c>
      <c r="C74" t="s">
        <v>2008</v>
      </c>
      <c r="E74">
        <v>45</v>
      </c>
      <c r="F74">
        <v>47</v>
      </c>
      <c r="K74">
        <v>0</v>
      </c>
      <c r="L74">
        <v>1</v>
      </c>
      <c r="M74">
        <v>20</v>
      </c>
      <c r="N74">
        <v>3</v>
      </c>
      <c r="O74">
        <v>3</v>
      </c>
      <c r="P74">
        <v>0</v>
      </c>
      <c r="Q74">
        <v>0</v>
      </c>
      <c r="S74">
        <v>5000</v>
      </c>
    </row>
    <row r="75" spans="1:19" x14ac:dyDescent="0.25">
      <c r="A75" t="s">
        <v>232</v>
      </c>
      <c r="B75" t="s">
        <v>2296</v>
      </c>
      <c r="C75" t="s">
        <v>2008</v>
      </c>
      <c r="E75">
        <v>49</v>
      </c>
      <c r="F75">
        <v>52</v>
      </c>
      <c r="K75">
        <v>0</v>
      </c>
      <c r="L75">
        <v>1</v>
      </c>
      <c r="M75">
        <v>46</v>
      </c>
      <c r="N75">
        <v>4</v>
      </c>
      <c r="O75">
        <v>4</v>
      </c>
      <c r="P75">
        <v>0</v>
      </c>
      <c r="Q75">
        <v>0</v>
      </c>
      <c r="S75">
        <v>5250</v>
      </c>
    </row>
    <row r="76" spans="1:19" x14ac:dyDescent="0.25">
      <c r="A76" t="s">
        <v>232</v>
      </c>
      <c r="B76" t="s">
        <v>2865</v>
      </c>
      <c r="C76" t="s">
        <v>2008</v>
      </c>
      <c r="E76">
        <v>54</v>
      </c>
      <c r="F76">
        <v>57</v>
      </c>
      <c r="K76">
        <v>0</v>
      </c>
      <c r="L76">
        <v>1</v>
      </c>
      <c r="M76">
        <v>67</v>
      </c>
      <c r="N76">
        <v>4</v>
      </c>
      <c r="O76">
        <v>4</v>
      </c>
      <c r="P76">
        <v>0</v>
      </c>
      <c r="Q76">
        <v>0</v>
      </c>
      <c r="S76">
        <v>5500</v>
      </c>
    </row>
    <row r="77" spans="1:19" x14ac:dyDescent="0.25">
      <c r="A77" t="s">
        <v>232</v>
      </c>
      <c r="B77" t="s">
        <v>2864</v>
      </c>
      <c r="C77" t="s">
        <v>2008</v>
      </c>
      <c r="E77">
        <v>59</v>
      </c>
      <c r="F77">
        <v>62</v>
      </c>
      <c r="K77">
        <v>0</v>
      </c>
      <c r="L77">
        <v>1</v>
      </c>
      <c r="M77">
        <v>52</v>
      </c>
      <c r="N77">
        <v>4</v>
      </c>
      <c r="O77">
        <v>4</v>
      </c>
      <c r="P77">
        <v>0</v>
      </c>
      <c r="Q77">
        <v>0</v>
      </c>
      <c r="S77">
        <v>5750</v>
      </c>
    </row>
    <row r="78" spans="1:19" x14ac:dyDescent="0.25">
      <c r="A78" t="s">
        <v>232</v>
      </c>
      <c r="B78" t="s">
        <v>2863</v>
      </c>
      <c r="C78" t="s">
        <v>2008</v>
      </c>
      <c r="E78">
        <v>64</v>
      </c>
      <c r="F78">
        <v>67</v>
      </c>
      <c r="K78">
        <v>0</v>
      </c>
      <c r="L78">
        <v>1</v>
      </c>
      <c r="M78">
        <v>59</v>
      </c>
      <c r="N78">
        <v>4</v>
      </c>
      <c r="O78">
        <v>4</v>
      </c>
      <c r="P78">
        <v>0</v>
      </c>
      <c r="Q78">
        <v>0</v>
      </c>
      <c r="S78">
        <v>6000</v>
      </c>
    </row>
    <row r="79" spans="1:19" x14ac:dyDescent="0.25">
      <c r="A79" t="s">
        <v>232</v>
      </c>
      <c r="B79" t="s">
        <v>2796</v>
      </c>
      <c r="C79" t="s">
        <v>2008</v>
      </c>
      <c r="E79">
        <v>69</v>
      </c>
      <c r="F79">
        <v>72</v>
      </c>
      <c r="G79">
        <v>2</v>
      </c>
      <c r="K79">
        <v>0</v>
      </c>
      <c r="L79">
        <v>1</v>
      </c>
      <c r="M79">
        <v>111</v>
      </c>
      <c r="N79">
        <v>4</v>
      </c>
      <c r="O79">
        <v>4</v>
      </c>
      <c r="P79">
        <v>0</v>
      </c>
      <c r="Q79">
        <v>1</v>
      </c>
    </row>
    <row r="80" spans="1:19" x14ac:dyDescent="0.25">
      <c r="A80" t="s">
        <v>232</v>
      </c>
      <c r="B80" t="s">
        <v>2795</v>
      </c>
      <c r="C80" t="s">
        <v>2008</v>
      </c>
      <c r="E80">
        <v>74</v>
      </c>
      <c r="F80">
        <v>134</v>
      </c>
      <c r="G80">
        <v>29</v>
      </c>
      <c r="K80">
        <v>6</v>
      </c>
      <c r="L80">
        <v>3</v>
      </c>
      <c r="M80">
        <v>2123</v>
      </c>
      <c r="N80">
        <v>54</v>
      </c>
      <c r="O80">
        <v>58</v>
      </c>
      <c r="P80">
        <v>0</v>
      </c>
      <c r="Q80">
        <v>4</v>
      </c>
    </row>
    <row r="81" spans="1:17" x14ac:dyDescent="0.25">
      <c r="A81" t="s">
        <v>232</v>
      </c>
      <c r="C81" t="s">
        <v>2007</v>
      </c>
      <c r="E81">
        <v>1</v>
      </c>
      <c r="F81">
        <v>137</v>
      </c>
      <c r="H81">
        <v>3292</v>
      </c>
    </row>
    <row r="82" spans="1:17" x14ac:dyDescent="0.25">
      <c r="A82" t="s">
        <v>233</v>
      </c>
      <c r="B82" t="s">
        <v>2024</v>
      </c>
      <c r="C82" t="s">
        <v>2023</v>
      </c>
      <c r="E82">
        <v>1</v>
      </c>
      <c r="F82">
        <v>23</v>
      </c>
      <c r="M82">
        <v>91</v>
      </c>
      <c r="N82">
        <v>1</v>
      </c>
      <c r="O82">
        <v>5</v>
      </c>
      <c r="P82">
        <v>4</v>
      </c>
      <c r="Q82">
        <v>0</v>
      </c>
    </row>
    <row r="83" spans="1:17" x14ac:dyDescent="0.25">
      <c r="A83" t="s">
        <v>233</v>
      </c>
      <c r="B83" t="s">
        <v>2682</v>
      </c>
      <c r="C83" t="s">
        <v>2021</v>
      </c>
      <c r="E83">
        <v>6</v>
      </c>
      <c r="F83">
        <v>8</v>
      </c>
      <c r="M83">
        <v>40</v>
      </c>
      <c r="N83">
        <v>3</v>
      </c>
      <c r="O83">
        <v>3</v>
      </c>
      <c r="P83">
        <v>0</v>
      </c>
      <c r="Q83">
        <v>0</v>
      </c>
    </row>
    <row r="84" spans="1:17" x14ac:dyDescent="0.25">
      <c r="A84" t="s">
        <v>233</v>
      </c>
      <c r="B84" t="s">
        <v>2774</v>
      </c>
      <c r="C84" t="s">
        <v>2025</v>
      </c>
      <c r="E84">
        <v>10</v>
      </c>
      <c r="F84">
        <v>20</v>
      </c>
      <c r="M84">
        <v>182</v>
      </c>
      <c r="N84">
        <v>9</v>
      </c>
      <c r="O84">
        <v>9</v>
      </c>
      <c r="P84">
        <v>0</v>
      </c>
      <c r="Q84">
        <v>0</v>
      </c>
    </row>
    <row r="85" spans="1:17" x14ac:dyDescent="0.25">
      <c r="A85" t="s">
        <v>233</v>
      </c>
      <c r="C85" t="s">
        <v>2007</v>
      </c>
      <c r="E85">
        <v>1</v>
      </c>
      <c r="F85">
        <v>23</v>
      </c>
      <c r="H85">
        <v>313</v>
      </c>
    </row>
    <row r="86" spans="1:17" x14ac:dyDescent="0.25">
      <c r="A86" t="s">
        <v>234</v>
      </c>
      <c r="B86" t="s">
        <v>2024</v>
      </c>
      <c r="C86" t="s">
        <v>2023</v>
      </c>
      <c r="E86">
        <v>1</v>
      </c>
      <c r="F86">
        <v>64</v>
      </c>
      <c r="M86">
        <v>858</v>
      </c>
      <c r="N86">
        <v>1</v>
      </c>
      <c r="O86">
        <v>43</v>
      </c>
      <c r="P86">
        <v>5</v>
      </c>
      <c r="Q86">
        <v>37</v>
      </c>
    </row>
    <row r="87" spans="1:17" x14ac:dyDescent="0.25">
      <c r="A87" t="s">
        <v>234</v>
      </c>
      <c r="B87" t="s">
        <v>2682</v>
      </c>
      <c r="C87" t="s">
        <v>2021</v>
      </c>
      <c r="E87">
        <v>44</v>
      </c>
      <c r="F87">
        <v>46</v>
      </c>
      <c r="M87">
        <v>39</v>
      </c>
      <c r="N87">
        <v>3</v>
      </c>
      <c r="O87">
        <v>3</v>
      </c>
      <c r="P87">
        <v>0</v>
      </c>
      <c r="Q87">
        <v>0</v>
      </c>
    </row>
    <row r="88" spans="1:17" x14ac:dyDescent="0.25">
      <c r="A88" t="s">
        <v>234</v>
      </c>
      <c r="B88" t="s">
        <v>2778</v>
      </c>
      <c r="C88" t="s">
        <v>2025</v>
      </c>
      <c r="E88">
        <v>48</v>
      </c>
      <c r="F88">
        <v>61</v>
      </c>
      <c r="M88">
        <v>252</v>
      </c>
      <c r="N88">
        <v>11</v>
      </c>
      <c r="O88">
        <v>11</v>
      </c>
      <c r="P88">
        <v>0</v>
      </c>
      <c r="Q88">
        <v>0</v>
      </c>
    </row>
    <row r="89" spans="1:17" x14ac:dyDescent="0.25">
      <c r="A89" t="s">
        <v>234</v>
      </c>
      <c r="C89" t="s">
        <v>2007</v>
      </c>
      <c r="E89">
        <v>1</v>
      </c>
      <c r="F89">
        <v>64</v>
      </c>
      <c r="H89">
        <v>1149</v>
      </c>
    </row>
    <row r="90" spans="1:17" x14ac:dyDescent="0.25">
      <c r="A90" t="s">
        <v>241</v>
      </c>
      <c r="B90" t="s">
        <v>2024</v>
      </c>
      <c r="C90" t="s">
        <v>2023</v>
      </c>
      <c r="E90">
        <v>1</v>
      </c>
      <c r="F90">
        <v>55</v>
      </c>
      <c r="M90">
        <v>57</v>
      </c>
      <c r="N90">
        <v>0</v>
      </c>
      <c r="O90">
        <v>2</v>
      </c>
      <c r="P90">
        <v>2</v>
      </c>
      <c r="Q90">
        <v>0</v>
      </c>
    </row>
    <row r="91" spans="1:17" x14ac:dyDescent="0.25">
      <c r="A91" t="s">
        <v>241</v>
      </c>
      <c r="B91" t="s">
        <v>2851</v>
      </c>
      <c r="C91" t="s">
        <v>2008</v>
      </c>
      <c r="E91">
        <v>5</v>
      </c>
      <c r="F91">
        <v>8</v>
      </c>
      <c r="K91">
        <v>0</v>
      </c>
      <c r="L91">
        <v>1</v>
      </c>
      <c r="M91">
        <v>64</v>
      </c>
      <c r="N91">
        <v>4</v>
      </c>
      <c r="O91">
        <v>4</v>
      </c>
      <c r="P91">
        <v>0</v>
      </c>
      <c r="Q91">
        <v>0</v>
      </c>
    </row>
    <row r="92" spans="1:17" x14ac:dyDescent="0.25">
      <c r="A92" t="s">
        <v>241</v>
      </c>
      <c r="B92" t="s">
        <v>2752</v>
      </c>
      <c r="C92" t="s">
        <v>2008</v>
      </c>
      <c r="E92">
        <v>10</v>
      </c>
      <c r="F92">
        <v>17</v>
      </c>
      <c r="K92">
        <v>1</v>
      </c>
      <c r="L92">
        <v>1</v>
      </c>
      <c r="M92">
        <v>183</v>
      </c>
      <c r="N92">
        <v>7</v>
      </c>
      <c r="O92">
        <v>7</v>
      </c>
      <c r="P92">
        <v>0</v>
      </c>
      <c r="Q92">
        <v>0</v>
      </c>
    </row>
    <row r="93" spans="1:17" x14ac:dyDescent="0.25">
      <c r="A93" t="s">
        <v>241</v>
      </c>
      <c r="B93" t="s">
        <v>2862</v>
      </c>
      <c r="C93" t="s">
        <v>2008</v>
      </c>
      <c r="E93">
        <v>19</v>
      </c>
      <c r="F93">
        <v>36</v>
      </c>
      <c r="K93">
        <v>1</v>
      </c>
      <c r="L93">
        <v>2</v>
      </c>
      <c r="M93">
        <v>554</v>
      </c>
      <c r="N93">
        <v>16</v>
      </c>
      <c r="O93">
        <v>16</v>
      </c>
      <c r="P93">
        <v>0</v>
      </c>
      <c r="Q93">
        <v>0</v>
      </c>
    </row>
    <row r="94" spans="1:17" x14ac:dyDescent="0.25">
      <c r="A94" t="s">
        <v>241</v>
      </c>
      <c r="B94" t="s">
        <v>2861</v>
      </c>
      <c r="C94" t="s">
        <v>2008</v>
      </c>
      <c r="E94">
        <v>38</v>
      </c>
      <c r="F94">
        <v>43</v>
      </c>
      <c r="K94">
        <v>0</v>
      </c>
      <c r="L94">
        <v>1</v>
      </c>
      <c r="M94">
        <v>78</v>
      </c>
      <c r="N94">
        <v>5</v>
      </c>
      <c r="O94">
        <v>5</v>
      </c>
      <c r="P94">
        <v>0</v>
      </c>
      <c r="Q94">
        <v>0</v>
      </c>
    </row>
    <row r="95" spans="1:17" x14ac:dyDescent="0.25">
      <c r="A95" t="s">
        <v>241</v>
      </c>
      <c r="B95" t="s">
        <v>2860</v>
      </c>
      <c r="C95" t="s">
        <v>2008</v>
      </c>
      <c r="E95">
        <v>45</v>
      </c>
      <c r="F95">
        <v>48</v>
      </c>
      <c r="K95">
        <v>0</v>
      </c>
      <c r="L95">
        <v>1</v>
      </c>
      <c r="M95">
        <v>48</v>
      </c>
      <c r="N95">
        <v>4</v>
      </c>
      <c r="O95">
        <v>4</v>
      </c>
      <c r="P95">
        <v>0</v>
      </c>
      <c r="Q95">
        <v>0</v>
      </c>
    </row>
    <row r="96" spans="1:17" x14ac:dyDescent="0.25">
      <c r="A96" t="s">
        <v>241</v>
      </c>
      <c r="B96" t="s">
        <v>2753</v>
      </c>
      <c r="C96" t="s">
        <v>2008</v>
      </c>
      <c r="E96">
        <v>50</v>
      </c>
      <c r="F96">
        <v>53</v>
      </c>
      <c r="K96">
        <v>0</v>
      </c>
      <c r="L96">
        <v>1</v>
      </c>
      <c r="M96">
        <v>70</v>
      </c>
      <c r="N96">
        <v>4</v>
      </c>
      <c r="O96">
        <v>4</v>
      </c>
      <c r="P96">
        <v>0</v>
      </c>
      <c r="Q96">
        <v>0</v>
      </c>
    </row>
    <row r="97" spans="1:17" x14ac:dyDescent="0.25">
      <c r="A97" t="s">
        <v>241</v>
      </c>
      <c r="C97" t="s">
        <v>2007</v>
      </c>
      <c r="E97">
        <v>1</v>
      </c>
      <c r="F97">
        <v>55</v>
      </c>
      <c r="H97">
        <v>1054</v>
      </c>
    </row>
    <row r="98" spans="1:17" x14ac:dyDescent="0.25">
      <c r="A98" t="s">
        <v>242</v>
      </c>
      <c r="B98" t="s">
        <v>2024</v>
      </c>
      <c r="C98" t="s">
        <v>2023</v>
      </c>
      <c r="E98">
        <v>1</v>
      </c>
      <c r="F98">
        <v>50</v>
      </c>
      <c r="M98">
        <v>788</v>
      </c>
      <c r="N98">
        <v>0</v>
      </c>
      <c r="O98">
        <v>38</v>
      </c>
      <c r="P98">
        <v>1</v>
      </c>
      <c r="Q98">
        <v>37</v>
      </c>
    </row>
    <row r="99" spans="1:17" x14ac:dyDescent="0.25">
      <c r="A99" t="s">
        <v>242</v>
      </c>
      <c r="B99" t="s">
        <v>2022</v>
      </c>
      <c r="C99" t="s">
        <v>2021</v>
      </c>
      <c r="E99">
        <v>41</v>
      </c>
      <c r="F99">
        <v>49</v>
      </c>
      <c r="M99">
        <v>187</v>
      </c>
      <c r="N99">
        <v>4</v>
      </c>
      <c r="O99">
        <v>6</v>
      </c>
      <c r="P99">
        <v>2</v>
      </c>
      <c r="Q99">
        <v>0</v>
      </c>
    </row>
    <row r="100" spans="1:17" x14ac:dyDescent="0.25">
      <c r="A100" t="s">
        <v>242</v>
      </c>
      <c r="C100" t="s">
        <v>2007</v>
      </c>
      <c r="E100">
        <v>1</v>
      </c>
      <c r="F100">
        <v>50</v>
      </c>
      <c r="H100">
        <v>975</v>
      </c>
    </row>
    <row r="101" spans="1:17" x14ac:dyDescent="0.25">
      <c r="A101" t="s">
        <v>257</v>
      </c>
      <c r="B101" t="s">
        <v>2024</v>
      </c>
      <c r="C101" t="s">
        <v>2023</v>
      </c>
      <c r="E101">
        <v>1</v>
      </c>
      <c r="F101">
        <v>292</v>
      </c>
      <c r="M101">
        <v>236</v>
      </c>
      <c r="N101">
        <v>1</v>
      </c>
      <c r="O101">
        <v>9</v>
      </c>
      <c r="P101">
        <v>8</v>
      </c>
      <c r="Q101">
        <v>0</v>
      </c>
    </row>
    <row r="102" spans="1:17" x14ac:dyDescent="0.25">
      <c r="A102" t="s">
        <v>257</v>
      </c>
      <c r="B102" t="s">
        <v>2859</v>
      </c>
      <c r="C102" t="s">
        <v>2008</v>
      </c>
      <c r="E102">
        <v>15</v>
      </c>
      <c r="F102">
        <v>25</v>
      </c>
      <c r="K102">
        <v>2</v>
      </c>
      <c r="L102">
        <v>2</v>
      </c>
      <c r="M102">
        <v>427</v>
      </c>
      <c r="N102">
        <v>11</v>
      </c>
      <c r="O102">
        <v>11</v>
      </c>
      <c r="P102">
        <v>0</v>
      </c>
      <c r="Q102">
        <v>0</v>
      </c>
    </row>
    <row r="103" spans="1:17" x14ac:dyDescent="0.25">
      <c r="A103" t="s">
        <v>257</v>
      </c>
      <c r="B103" t="s">
        <v>2859</v>
      </c>
      <c r="C103" t="s">
        <v>2008</v>
      </c>
      <c r="E103">
        <v>27</v>
      </c>
      <c r="F103">
        <v>36</v>
      </c>
      <c r="K103">
        <v>2</v>
      </c>
      <c r="L103">
        <v>2</v>
      </c>
      <c r="M103">
        <v>370</v>
      </c>
      <c r="N103">
        <v>10</v>
      </c>
      <c r="O103">
        <v>10</v>
      </c>
      <c r="P103">
        <v>0</v>
      </c>
      <c r="Q103">
        <v>0</v>
      </c>
    </row>
    <row r="104" spans="1:17" x14ac:dyDescent="0.25">
      <c r="A104" t="s">
        <v>257</v>
      </c>
      <c r="B104" t="s">
        <v>2858</v>
      </c>
      <c r="C104" t="s">
        <v>2008</v>
      </c>
      <c r="E104">
        <v>38</v>
      </c>
      <c r="F104">
        <v>41</v>
      </c>
      <c r="K104">
        <v>0</v>
      </c>
      <c r="L104">
        <v>1</v>
      </c>
      <c r="M104">
        <v>88</v>
      </c>
      <c r="N104">
        <v>4</v>
      </c>
      <c r="O104">
        <v>4</v>
      </c>
      <c r="P104">
        <v>0</v>
      </c>
      <c r="Q104">
        <v>0</v>
      </c>
    </row>
    <row r="105" spans="1:17" x14ac:dyDescent="0.25">
      <c r="A105" t="s">
        <v>257</v>
      </c>
      <c r="B105" t="s">
        <v>2830</v>
      </c>
      <c r="C105" t="s">
        <v>2008</v>
      </c>
      <c r="E105">
        <v>43</v>
      </c>
      <c r="F105">
        <v>48</v>
      </c>
      <c r="K105">
        <v>1</v>
      </c>
      <c r="L105">
        <v>2</v>
      </c>
      <c r="M105">
        <v>165</v>
      </c>
      <c r="N105">
        <v>6</v>
      </c>
      <c r="O105">
        <v>6</v>
      </c>
      <c r="P105">
        <v>0</v>
      </c>
      <c r="Q105">
        <v>0</v>
      </c>
    </row>
    <row r="106" spans="1:17" x14ac:dyDescent="0.25">
      <c r="A106" t="s">
        <v>257</v>
      </c>
      <c r="B106" t="s">
        <v>2416</v>
      </c>
      <c r="C106" t="s">
        <v>2008</v>
      </c>
      <c r="E106">
        <v>50</v>
      </c>
      <c r="F106">
        <v>58</v>
      </c>
      <c r="K106">
        <v>1</v>
      </c>
      <c r="L106">
        <v>2</v>
      </c>
      <c r="M106">
        <v>306</v>
      </c>
      <c r="N106">
        <v>8</v>
      </c>
      <c r="O106">
        <v>8</v>
      </c>
      <c r="P106">
        <v>0</v>
      </c>
      <c r="Q106">
        <v>0</v>
      </c>
    </row>
    <row r="107" spans="1:17" x14ac:dyDescent="0.25">
      <c r="A107" t="s">
        <v>257</v>
      </c>
      <c r="B107" t="s">
        <v>2416</v>
      </c>
      <c r="C107" t="s">
        <v>2008</v>
      </c>
      <c r="E107">
        <v>59</v>
      </c>
      <c r="F107">
        <v>70</v>
      </c>
      <c r="K107">
        <v>2</v>
      </c>
      <c r="L107">
        <v>3</v>
      </c>
      <c r="M107">
        <v>447</v>
      </c>
      <c r="N107">
        <v>11</v>
      </c>
      <c r="O107">
        <v>11</v>
      </c>
      <c r="P107">
        <v>0</v>
      </c>
      <c r="Q107">
        <v>0</v>
      </c>
    </row>
    <row r="108" spans="1:17" x14ac:dyDescent="0.25">
      <c r="A108" t="s">
        <v>257</v>
      </c>
      <c r="B108" t="s">
        <v>2022</v>
      </c>
      <c r="C108" t="s">
        <v>2021</v>
      </c>
      <c r="E108">
        <v>72</v>
      </c>
      <c r="F108">
        <v>291</v>
      </c>
      <c r="M108">
        <v>36</v>
      </c>
      <c r="N108">
        <v>2</v>
      </c>
      <c r="O108">
        <v>2</v>
      </c>
      <c r="P108">
        <v>0</v>
      </c>
      <c r="Q108">
        <v>0</v>
      </c>
    </row>
    <row r="109" spans="1:17" x14ac:dyDescent="0.25">
      <c r="A109" t="s">
        <v>257</v>
      </c>
      <c r="B109" t="s">
        <v>2857</v>
      </c>
      <c r="C109" t="s">
        <v>2008</v>
      </c>
      <c r="E109">
        <v>74</v>
      </c>
      <c r="F109">
        <v>92</v>
      </c>
      <c r="K109">
        <v>0</v>
      </c>
      <c r="L109">
        <v>1</v>
      </c>
      <c r="M109">
        <v>723</v>
      </c>
      <c r="N109">
        <v>15</v>
      </c>
      <c r="O109">
        <v>16</v>
      </c>
      <c r="P109">
        <v>0</v>
      </c>
      <c r="Q109">
        <v>1</v>
      </c>
    </row>
    <row r="110" spans="1:17" x14ac:dyDescent="0.25">
      <c r="A110" t="s">
        <v>257</v>
      </c>
      <c r="B110" t="s">
        <v>2856</v>
      </c>
      <c r="C110" t="s">
        <v>2008</v>
      </c>
      <c r="E110">
        <v>94</v>
      </c>
      <c r="F110">
        <v>97</v>
      </c>
      <c r="K110">
        <v>0</v>
      </c>
      <c r="L110">
        <v>1</v>
      </c>
      <c r="M110">
        <v>44</v>
      </c>
      <c r="N110">
        <v>4</v>
      </c>
      <c r="O110">
        <v>4</v>
      </c>
      <c r="P110">
        <v>0</v>
      </c>
      <c r="Q110">
        <v>0</v>
      </c>
    </row>
    <row r="111" spans="1:17" x14ac:dyDescent="0.25">
      <c r="A111" t="s">
        <v>257</v>
      </c>
      <c r="B111" t="s">
        <v>2016</v>
      </c>
      <c r="C111" t="s">
        <v>2008</v>
      </c>
      <c r="E111">
        <v>99</v>
      </c>
      <c r="F111">
        <v>243</v>
      </c>
      <c r="G111">
        <v>1</v>
      </c>
      <c r="K111">
        <v>11</v>
      </c>
      <c r="L111">
        <v>4</v>
      </c>
      <c r="M111">
        <v>4947</v>
      </c>
      <c r="N111">
        <v>111</v>
      </c>
      <c r="O111">
        <v>123</v>
      </c>
      <c r="P111">
        <v>0</v>
      </c>
      <c r="Q111">
        <v>12</v>
      </c>
    </row>
    <row r="112" spans="1:17" x14ac:dyDescent="0.25">
      <c r="A112" t="s">
        <v>257</v>
      </c>
      <c r="B112" t="s">
        <v>2855</v>
      </c>
      <c r="C112" t="s">
        <v>2008</v>
      </c>
      <c r="E112">
        <v>245</v>
      </c>
      <c r="F112">
        <v>253</v>
      </c>
      <c r="K112">
        <v>0</v>
      </c>
      <c r="L112">
        <v>1</v>
      </c>
      <c r="M112">
        <v>278</v>
      </c>
      <c r="N112">
        <v>8</v>
      </c>
      <c r="O112">
        <v>8</v>
      </c>
      <c r="P112">
        <v>0</v>
      </c>
      <c r="Q112">
        <v>0</v>
      </c>
    </row>
    <row r="113" spans="1:17" x14ac:dyDescent="0.25">
      <c r="A113" t="s">
        <v>257</v>
      </c>
      <c r="B113" t="s">
        <v>2854</v>
      </c>
      <c r="C113" t="s">
        <v>2008</v>
      </c>
      <c r="E113">
        <v>256</v>
      </c>
      <c r="F113">
        <v>264</v>
      </c>
      <c r="K113">
        <v>0</v>
      </c>
      <c r="L113">
        <v>1</v>
      </c>
      <c r="M113">
        <v>299</v>
      </c>
      <c r="N113">
        <v>8</v>
      </c>
      <c r="O113">
        <v>8</v>
      </c>
      <c r="P113">
        <v>0</v>
      </c>
      <c r="Q113">
        <v>0</v>
      </c>
    </row>
    <row r="114" spans="1:17" x14ac:dyDescent="0.25">
      <c r="A114" t="s">
        <v>257</v>
      </c>
      <c r="B114" t="s">
        <v>2853</v>
      </c>
      <c r="C114" t="s">
        <v>2008</v>
      </c>
      <c r="E114">
        <v>266</v>
      </c>
      <c r="F114">
        <v>271</v>
      </c>
      <c r="K114">
        <v>0</v>
      </c>
      <c r="L114">
        <v>1</v>
      </c>
      <c r="M114">
        <v>217</v>
      </c>
      <c r="N114">
        <v>6</v>
      </c>
      <c r="O114">
        <v>6</v>
      </c>
      <c r="P114">
        <v>0</v>
      </c>
      <c r="Q114">
        <v>0</v>
      </c>
    </row>
    <row r="115" spans="1:17" x14ac:dyDescent="0.25">
      <c r="A115" t="s">
        <v>257</v>
      </c>
      <c r="B115" t="s">
        <v>2752</v>
      </c>
      <c r="C115" t="s">
        <v>2008</v>
      </c>
      <c r="E115">
        <v>273</v>
      </c>
      <c r="F115">
        <v>278</v>
      </c>
      <c r="K115">
        <v>0</v>
      </c>
      <c r="L115">
        <v>1</v>
      </c>
      <c r="M115">
        <v>225</v>
      </c>
      <c r="N115">
        <v>6</v>
      </c>
      <c r="O115">
        <v>6</v>
      </c>
      <c r="P115">
        <v>0</v>
      </c>
      <c r="Q115">
        <v>0</v>
      </c>
    </row>
    <row r="116" spans="1:17" x14ac:dyDescent="0.25">
      <c r="A116" t="s">
        <v>257</v>
      </c>
      <c r="B116" t="s">
        <v>2852</v>
      </c>
      <c r="C116" t="s">
        <v>2008</v>
      </c>
      <c r="E116">
        <v>280</v>
      </c>
      <c r="F116">
        <v>288</v>
      </c>
      <c r="K116">
        <v>0</v>
      </c>
      <c r="L116">
        <v>1</v>
      </c>
      <c r="M116">
        <v>275</v>
      </c>
      <c r="N116">
        <v>8</v>
      </c>
      <c r="O116">
        <v>8</v>
      </c>
      <c r="P116">
        <v>0</v>
      </c>
      <c r="Q116">
        <v>0</v>
      </c>
    </row>
    <row r="117" spans="1:17" x14ac:dyDescent="0.25">
      <c r="A117" t="s">
        <v>257</v>
      </c>
      <c r="C117" t="s">
        <v>2007</v>
      </c>
      <c r="E117">
        <v>1</v>
      </c>
      <c r="F117">
        <v>292</v>
      </c>
      <c r="H117">
        <v>9083</v>
      </c>
    </row>
    <row r="118" spans="1:17" x14ac:dyDescent="0.25">
      <c r="A118" t="s">
        <v>258</v>
      </c>
      <c r="B118" t="s">
        <v>2024</v>
      </c>
      <c r="C118" t="s">
        <v>2023</v>
      </c>
      <c r="E118">
        <v>1</v>
      </c>
      <c r="F118">
        <v>29</v>
      </c>
      <c r="M118">
        <v>108</v>
      </c>
      <c r="N118">
        <v>1</v>
      </c>
      <c r="O118">
        <v>6</v>
      </c>
      <c r="P118">
        <v>5</v>
      </c>
      <c r="Q118">
        <v>0</v>
      </c>
    </row>
    <row r="119" spans="1:17" x14ac:dyDescent="0.25">
      <c r="A119" t="s">
        <v>258</v>
      </c>
      <c r="B119" t="s">
        <v>2851</v>
      </c>
      <c r="C119" t="s">
        <v>2025</v>
      </c>
      <c r="E119">
        <v>7</v>
      </c>
      <c r="F119">
        <v>25</v>
      </c>
      <c r="M119">
        <v>331</v>
      </c>
      <c r="N119">
        <v>14</v>
      </c>
      <c r="O119">
        <v>15</v>
      </c>
      <c r="P119">
        <v>0</v>
      </c>
      <c r="Q119">
        <v>1</v>
      </c>
    </row>
    <row r="120" spans="1:17" x14ac:dyDescent="0.25">
      <c r="A120" t="s">
        <v>258</v>
      </c>
      <c r="C120" t="s">
        <v>2007</v>
      </c>
      <c r="E120">
        <v>1</v>
      </c>
      <c r="F120">
        <v>29</v>
      </c>
      <c r="H120">
        <v>439</v>
      </c>
    </row>
    <row r="121" spans="1:17" x14ac:dyDescent="0.25">
      <c r="A121" t="s">
        <v>271</v>
      </c>
      <c r="B121" t="s">
        <v>2024</v>
      </c>
      <c r="C121" t="s">
        <v>2023</v>
      </c>
      <c r="E121">
        <v>1</v>
      </c>
      <c r="F121">
        <v>93</v>
      </c>
      <c r="M121">
        <v>47</v>
      </c>
      <c r="N121">
        <v>0</v>
      </c>
      <c r="O121">
        <v>1</v>
      </c>
      <c r="P121">
        <v>1</v>
      </c>
      <c r="Q121">
        <v>0</v>
      </c>
    </row>
    <row r="122" spans="1:17" x14ac:dyDescent="0.25">
      <c r="A122" t="s">
        <v>271</v>
      </c>
      <c r="B122" t="s">
        <v>2677</v>
      </c>
      <c r="C122" t="s">
        <v>2008</v>
      </c>
      <c r="E122">
        <v>3</v>
      </c>
      <c r="F122">
        <v>8</v>
      </c>
      <c r="K122">
        <v>0</v>
      </c>
      <c r="L122">
        <v>1</v>
      </c>
      <c r="M122">
        <v>143</v>
      </c>
      <c r="N122">
        <v>6</v>
      </c>
      <c r="O122">
        <v>6</v>
      </c>
      <c r="P122">
        <v>0</v>
      </c>
      <c r="Q122">
        <v>0</v>
      </c>
    </row>
    <row r="123" spans="1:17" x14ac:dyDescent="0.25">
      <c r="A123" t="s">
        <v>271</v>
      </c>
      <c r="B123" t="s">
        <v>2677</v>
      </c>
      <c r="C123" t="s">
        <v>2008</v>
      </c>
      <c r="E123">
        <v>10</v>
      </c>
      <c r="F123">
        <v>15</v>
      </c>
      <c r="K123">
        <v>0</v>
      </c>
      <c r="L123">
        <v>1</v>
      </c>
      <c r="M123">
        <v>149</v>
      </c>
      <c r="N123">
        <v>6</v>
      </c>
      <c r="O123">
        <v>6</v>
      </c>
      <c r="P123">
        <v>0</v>
      </c>
      <c r="Q123">
        <v>0</v>
      </c>
    </row>
    <row r="124" spans="1:17" x14ac:dyDescent="0.25">
      <c r="A124" t="s">
        <v>271</v>
      </c>
      <c r="B124" t="s">
        <v>2677</v>
      </c>
      <c r="C124" t="s">
        <v>2008</v>
      </c>
      <c r="E124">
        <v>17</v>
      </c>
      <c r="F124">
        <v>22</v>
      </c>
      <c r="K124">
        <v>0</v>
      </c>
      <c r="L124">
        <v>1</v>
      </c>
      <c r="M124">
        <v>145</v>
      </c>
      <c r="N124">
        <v>6</v>
      </c>
      <c r="O124">
        <v>6</v>
      </c>
      <c r="P124">
        <v>0</v>
      </c>
      <c r="Q124">
        <v>0</v>
      </c>
    </row>
    <row r="125" spans="1:17" x14ac:dyDescent="0.25">
      <c r="A125" t="s">
        <v>271</v>
      </c>
      <c r="B125" t="s">
        <v>2850</v>
      </c>
      <c r="C125" t="s">
        <v>2008</v>
      </c>
      <c r="E125">
        <v>24</v>
      </c>
      <c r="F125">
        <v>48</v>
      </c>
      <c r="K125">
        <v>2</v>
      </c>
      <c r="L125">
        <v>2</v>
      </c>
      <c r="M125">
        <v>1143</v>
      </c>
      <c r="N125">
        <v>20</v>
      </c>
      <c r="O125">
        <v>22</v>
      </c>
      <c r="P125">
        <v>0</v>
      </c>
      <c r="Q125">
        <v>2</v>
      </c>
    </row>
    <row r="126" spans="1:17" x14ac:dyDescent="0.25">
      <c r="A126" t="s">
        <v>271</v>
      </c>
      <c r="B126" t="s">
        <v>2849</v>
      </c>
      <c r="C126" t="s">
        <v>2008</v>
      </c>
      <c r="E126">
        <v>50</v>
      </c>
      <c r="F126">
        <v>62</v>
      </c>
      <c r="K126">
        <v>1</v>
      </c>
      <c r="L126">
        <v>2</v>
      </c>
      <c r="M126">
        <v>411</v>
      </c>
      <c r="N126">
        <v>11</v>
      </c>
      <c r="O126">
        <v>11</v>
      </c>
      <c r="P126">
        <v>0</v>
      </c>
      <c r="Q126">
        <v>0</v>
      </c>
    </row>
    <row r="127" spans="1:17" x14ac:dyDescent="0.25">
      <c r="A127" t="s">
        <v>271</v>
      </c>
      <c r="B127" t="s">
        <v>2848</v>
      </c>
      <c r="C127" t="s">
        <v>2008</v>
      </c>
      <c r="E127">
        <v>64</v>
      </c>
      <c r="F127">
        <v>74</v>
      </c>
      <c r="K127">
        <v>0</v>
      </c>
      <c r="L127">
        <v>1</v>
      </c>
      <c r="M127">
        <v>524</v>
      </c>
      <c r="N127">
        <v>10</v>
      </c>
      <c r="O127">
        <v>10</v>
      </c>
      <c r="P127">
        <v>0</v>
      </c>
      <c r="Q127">
        <v>0</v>
      </c>
    </row>
    <row r="128" spans="1:17" x14ac:dyDescent="0.25">
      <c r="A128" t="s">
        <v>271</v>
      </c>
      <c r="B128" t="s">
        <v>2847</v>
      </c>
      <c r="C128" t="s">
        <v>2008</v>
      </c>
      <c r="E128">
        <v>76</v>
      </c>
      <c r="F128">
        <v>91</v>
      </c>
      <c r="K128">
        <v>0</v>
      </c>
      <c r="L128">
        <v>1</v>
      </c>
      <c r="M128">
        <v>508</v>
      </c>
      <c r="N128">
        <v>12</v>
      </c>
      <c r="O128">
        <v>12</v>
      </c>
      <c r="P128">
        <v>0</v>
      </c>
      <c r="Q128">
        <v>0</v>
      </c>
    </row>
    <row r="129" spans="1:17" x14ac:dyDescent="0.25">
      <c r="A129" t="s">
        <v>271</v>
      </c>
      <c r="C129" t="s">
        <v>2007</v>
      </c>
      <c r="E129">
        <v>1</v>
      </c>
      <c r="F129">
        <v>93</v>
      </c>
      <c r="H129">
        <v>3070</v>
      </c>
    </row>
    <row r="130" spans="1:17" x14ac:dyDescent="0.25">
      <c r="A130" t="s">
        <v>272</v>
      </c>
      <c r="B130" t="s">
        <v>2024</v>
      </c>
      <c r="C130" t="s">
        <v>2023</v>
      </c>
      <c r="E130">
        <v>1</v>
      </c>
      <c r="F130">
        <v>84</v>
      </c>
      <c r="M130">
        <v>851</v>
      </c>
      <c r="N130">
        <v>0</v>
      </c>
      <c r="O130">
        <v>42</v>
      </c>
      <c r="P130">
        <v>5</v>
      </c>
      <c r="Q130">
        <v>37</v>
      </c>
    </row>
    <row r="131" spans="1:17" x14ac:dyDescent="0.25">
      <c r="A131" t="s">
        <v>272</v>
      </c>
      <c r="B131" t="s">
        <v>2022</v>
      </c>
      <c r="C131" t="s">
        <v>2021</v>
      </c>
      <c r="E131">
        <v>45</v>
      </c>
      <c r="F131">
        <v>81</v>
      </c>
      <c r="M131">
        <v>280</v>
      </c>
      <c r="N131">
        <v>3</v>
      </c>
      <c r="O131">
        <v>15</v>
      </c>
      <c r="P131">
        <v>0</v>
      </c>
      <c r="Q131">
        <v>12</v>
      </c>
    </row>
    <row r="132" spans="1:17" x14ac:dyDescent="0.25">
      <c r="A132" t="s">
        <v>272</v>
      </c>
      <c r="B132" t="s">
        <v>2846</v>
      </c>
      <c r="C132" t="s">
        <v>2025</v>
      </c>
      <c r="E132">
        <v>47</v>
      </c>
      <c r="F132">
        <v>67</v>
      </c>
      <c r="M132">
        <v>930</v>
      </c>
      <c r="N132">
        <v>15</v>
      </c>
      <c r="O132">
        <v>19</v>
      </c>
      <c r="P132">
        <v>0</v>
      </c>
      <c r="Q132">
        <v>4</v>
      </c>
    </row>
    <row r="133" spans="1:17" x14ac:dyDescent="0.25">
      <c r="A133" t="s">
        <v>272</v>
      </c>
      <c r="C133" t="s">
        <v>2007</v>
      </c>
      <c r="E133">
        <v>1</v>
      </c>
      <c r="F133">
        <v>84</v>
      </c>
      <c r="H133">
        <v>2061</v>
      </c>
    </row>
    <row r="134" spans="1:17" x14ac:dyDescent="0.25">
      <c r="A134" t="s">
        <v>273</v>
      </c>
      <c r="B134" t="s">
        <v>2024</v>
      </c>
      <c r="C134" t="s">
        <v>2023</v>
      </c>
      <c r="E134">
        <v>1</v>
      </c>
      <c r="F134">
        <v>23</v>
      </c>
      <c r="M134">
        <v>88</v>
      </c>
      <c r="N134">
        <v>1</v>
      </c>
      <c r="O134">
        <v>5</v>
      </c>
      <c r="P134">
        <v>4</v>
      </c>
      <c r="Q134">
        <v>0</v>
      </c>
    </row>
    <row r="135" spans="1:17" x14ac:dyDescent="0.25">
      <c r="A135" t="s">
        <v>273</v>
      </c>
      <c r="B135" t="s">
        <v>2682</v>
      </c>
      <c r="C135" t="s">
        <v>2021</v>
      </c>
      <c r="E135">
        <v>6</v>
      </c>
      <c r="F135">
        <v>8</v>
      </c>
      <c r="M135">
        <v>33</v>
      </c>
      <c r="N135">
        <v>3</v>
      </c>
      <c r="O135">
        <v>3</v>
      </c>
      <c r="P135">
        <v>0</v>
      </c>
      <c r="Q135">
        <v>0</v>
      </c>
    </row>
    <row r="136" spans="1:17" x14ac:dyDescent="0.25">
      <c r="A136" t="s">
        <v>273</v>
      </c>
      <c r="B136" t="s">
        <v>2836</v>
      </c>
      <c r="C136" t="s">
        <v>2025</v>
      </c>
      <c r="E136">
        <v>10</v>
      </c>
      <c r="F136">
        <v>20</v>
      </c>
      <c r="M136">
        <v>154</v>
      </c>
      <c r="N136">
        <v>9</v>
      </c>
      <c r="O136">
        <v>9</v>
      </c>
      <c r="P136">
        <v>0</v>
      </c>
      <c r="Q136">
        <v>0</v>
      </c>
    </row>
    <row r="137" spans="1:17" x14ac:dyDescent="0.25">
      <c r="A137" t="s">
        <v>273</v>
      </c>
      <c r="C137" t="s">
        <v>2007</v>
      </c>
      <c r="E137">
        <v>1</v>
      </c>
      <c r="F137">
        <v>23</v>
      </c>
      <c r="H137">
        <v>275</v>
      </c>
    </row>
    <row r="138" spans="1:17" x14ac:dyDescent="0.25">
      <c r="A138" t="s">
        <v>274</v>
      </c>
      <c r="B138" t="s">
        <v>2024</v>
      </c>
      <c r="C138" t="s">
        <v>2023</v>
      </c>
      <c r="E138">
        <v>1</v>
      </c>
      <c r="F138">
        <v>33</v>
      </c>
      <c r="M138">
        <v>110</v>
      </c>
      <c r="N138">
        <v>1</v>
      </c>
      <c r="O138">
        <v>6</v>
      </c>
      <c r="P138">
        <v>5</v>
      </c>
      <c r="Q138">
        <v>0</v>
      </c>
    </row>
    <row r="139" spans="1:17" x14ac:dyDescent="0.25">
      <c r="A139" t="s">
        <v>274</v>
      </c>
      <c r="B139" t="s">
        <v>2682</v>
      </c>
      <c r="C139" t="s">
        <v>2021</v>
      </c>
      <c r="E139">
        <v>7</v>
      </c>
      <c r="F139">
        <v>9</v>
      </c>
      <c r="M139">
        <v>32</v>
      </c>
      <c r="N139">
        <v>3</v>
      </c>
      <c r="O139">
        <v>3</v>
      </c>
      <c r="P139">
        <v>0</v>
      </c>
      <c r="Q139">
        <v>0</v>
      </c>
    </row>
    <row r="140" spans="1:17" x14ac:dyDescent="0.25">
      <c r="A140" t="s">
        <v>274</v>
      </c>
      <c r="B140" t="s">
        <v>2690</v>
      </c>
      <c r="C140" t="s">
        <v>2025</v>
      </c>
      <c r="E140">
        <v>11</v>
      </c>
      <c r="F140">
        <v>30</v>
      </c>
      <c r="M140">
        <v>314</v>
      </c>
      <c r="N140">
        <v>15</v>
      </c>
      <c r="O140">
        <v>15</v>
      </c>
      <c r="P140">
        <v>0</v>
      </c>
      <c r="Q140">
        <v>0</v>
      </c>
    </row>
    <row r="141" spans="1:17" x14ac:dyDescent="0.25">
      <c r="A141" t="s">
        <v>274</v>
      </c>
      <c r="C141" t="s">
        <v>2007</v>
      </c>
      <c r="E141">
        <v>1</v>
      </c>
      <c r="F141">
        <v>33</v>
      </c>
      <c r="H141">
        <v>456</v>
      </c>
    </row>
    <row r="142" spans="1:17" x14ac:dyDescent="0.25">
      <c r="A142" t="s">
        <v>275</v>
      </c>
      <c r="B142" t="s">
        <v>2024</v>
      </c>
      <c r="C142" t="s">
        <v>2023</v>
      </c>
      <c r="E142">
        <v>1</v>
      </c>
      <c r="F142">
        <v>61</v>
      </c>
      <c r="M142">
        <v>870</v>
      </c>
      <c r="N142">
        <v>0</v>
      </c>
      <c r="O142">
        <v>41</v>
      </c>
      <c r="P142">
        <v>4</v>
      </c>
      <c r="Q142">
        <v>37</v>
      </c>
    </row>
    <row r="143" spans="1:17" x14ac:dyDescent="0.25">
      <c r="A143" t="s">
        <v>275</v>
      </c>
      <c r="B143" t="s">
        <v>2022</v>
      </c>
      <c r="C143" t="s">
        <v>2021</v>
      </c>
      <c r="E143">
        <v>43</v>
      </c>
      <c r="F143">
        <v>58</v>
      </c>
      <c r="M143">
        <v>21</v>
      </c>
      <c r="N143">
        <v>3</v>
      </c>
      <c r="O143">
        <v>3</v>
      </c>
      <c r="P143">
        <v>0</v>
      </c>
      <c r="Q143">
        <v>0</v>
      </c>
    </row>
    <row r="144" spans="1:17" x14ac:dyDescent="0.25">
      <c r="A144" t="s">
        <v>275</v>
      </c>
      <c r="B144" t="s">
        <v>2823</v>
      </c>
      <c r="C144" t="s">
        <v>2025</v>
      </c>
      <c r="E144">
        <v>45</v>
      </c>
      <c r="F144">
        <v>56</v>
      </c>
      <c r="M144">
        <v>243</v>
      </c>
      <c r="N144">
        <v>8</v>
      </c>
      <c r="O144">
        <v>8</v>
      </c>
      <c r="P144">
        <v>0</v>
      </c>
      <c r="Q144">
        <v>0</v>
      </c>
    </row>
    <row r="145" spans="1:17" x14ac:dyDescent="0.25">
      <c r="A145" t="s">
        <v>275</v>
      </c>
      <c r="C145" t="s">
        <v>2007</v>
      </c>
      <c r="E145">
        <v>1</v>
      </c>
      <c r="F145">
        <v>61</v>
      </c>
      <c r="H145">
        <v>1134</v>
      </c>
    </row>
    <row r="146" spans="1:17" x14ac:dyDescent="0.25">
      <c r="A146" t="s">
        <v>276</v>
      </c>
      <c r="B146" t="s">
        <v>2024</v>
      </c>
      <c r="C146" t="s">
        <v>2023</v>
      </c>
      <c r="E146">
        <v>1</v>
      </c>
      <c r="F146">
        <v>56</v>
      </c>
      <c r="M146">
        <v>883</v>
      </c>
      <c r="N146">
        <v>0</v>
      </c>
      <c r="O146">
        <v>41</v>
      </c>
      <c r="P146">
        <v>4</v>
      </c>
      <c r="Q146">
        <v>37</v>
      </c>
    </row>
    <row r="147" spans="1:17" x14ac:dyDescent="0.25">
      <c r="A147" t="s">
        <v>276</v>
      </c>
      <c r="B147" t="s">
        <v>2022</v>
      </c>
      <c r="C147" t="s">
        <v>2021</v>
      </c>
      <c r="E147">
        <v>43</v>
      </c>
      <c r="F147">
        <v>53</v>
      </c>
      <c r="M147">
        <v>21</v>
      </c>
      <c r="N147">
        <v>3</v>
      </c>
      <c r="O147">
        <v>3</v>
      </c>
      <c r="P147">
        <v>0</v>
      </c>
      <c r="Q147">
        <v>0</v>
      </c>
    </row>
    <row r="148" spans="1:17" x14ac:dyDescent="0.25">
      <c r="A148" t="s">
        <v>276</v>
      </c>
      <c r="B148" t="s">
        <v>2775</v>
      </c>
      <c r="C148" t="s">
        <v>2025</v>
      </c>
      <c r="E148">
        <v>45</v>
      </c>
      <c r="F148">
        <v>51</v>
      </c>
      <c r="M148">
        <v>97</v>
      </c>
      <c r="N148">
        <v>5</v>
      </c>
      <c r="O148">
        <v>5</v>
      </c>
      <c r="P148">
        <v>0</v>
      </c>
      <c r="Q148">
        <v>0</v>
      </c>
    </row>
    <row r="149" spans="1:17" x14ac:dyDescent="0.25">
      <c r="A149" t="s">
        <v>276</v>
      </c>
      <c r="C149" t="s">
        <v>2007</v>
      </c>
      <c r="E149">
        <v>1</v>
      </c>
      <c r="F149">
        <v>56</v>
      </c>
      <c r="H149">
        <v>1001</v>
      </c>
    </row>
    <row r="150" spans="1:17" x14ac:dyDescent="0.25">
      <c r="A150" t="s">
        <v>277</v>
      </c>
      <c r="B150" t="s">
        <v>2024</v>
      </c>
      <c r="C150" t="s">
        <v>2023</v>
      </c>
      <c r="E150">
        <v>1</v>
      </c>
      <c r="F150">
        <v>55</v>
      </c>
      <c r="M150">
        <v>819</v>
      </c>
      <c r="N150">
        <v>0</v>
      </c>
      <c r="O150">
        <v>40</v>
      </c>
      <c r="P150">
        <v>3</v>
      </c>
      <c r="Q150">
        <v>37</v>
      </c>
    </row>
    <row r="151" spans="1:17" x14ac:dyDescent="0.25">
      <c r="A151" t="s">
        <v>277</v>
      </c>
      <c r="B151" t="s">
        <v>2022</v>
      </c>
      <c r="C151" t="s">
        <v>2021</v>
      </c>
      <c r="E151">
        <v>42</v>
      </c>
      <c r="F151">
        <v>52</v>
      </c>
      <c r="M151">
        <v>317</v>
      </c>
      <c r="N151">
        <v>3</v>
      </c>
      <c r="O151">
        <v>9</v>
      </c>
      <c r="P151">
        <v>0</v>
      </c>
      <c r="Q151">
        <v>6</v>
      </c>
    </row>
    <row r="152" spans="1:17" x14ac:dyDescent="0.25">
      <c r="A152" t="s">
        <v>277</v>
      </c>
      <c r="C152" t="s">
        <v>2007</v>
      </c>
      <c r="E152">
        <v>1</v>
      </c>
      <c r="F152">
        <v>55</v>
      </c>
      <c r="H152">
        <v>1136</v>
      </c>
    </row>
    <row r="153" spans="1:17" x14ac:dyDescent="0.25">
      <c r="A153" t="s">
        <v>278</v>
      </c>
      <c r="B153" t="s">
        <v>2024</v>
      </c>
      <c r="C153" t="s">
        <v>2023</v>
      </c>
      <c r="E153">
        <v>1</v>
      </c>
      <c r="F153">
        <v>59</v>
      </c>
      <c r="M153">
        <v>901</v>
      </c>
      <c r="N153">
        <v>0</v>
      </c>
      <c r="O153">
        <v>42</v>
      </c>
      <c r="P153">
        <v>5</v>
      </c>
      <c r="Q153">
        <v>37</v>
      </c>
    </row>
    <row r="154" spans="1:17" x14ac:dyDescent="0.25">
      <c r="A154" t="s">
        <v>278</v>
      </c>
      <c r="B154" t="s">
        <v>2022</v>
      </c>
      <c r="C154" t="s">
        <v>2021</v>
      </c>
      <c r="E154">
        <v>44</v>
      </c>
      <c r="F154">
        <v>56</v>
      </c>
      <c r="M154">
        <v>21</v>
      </c>
      <c r="N154">
        <v>3</v>
      </c>
      <c r="O154">
        <v>3</v>
      </c>
      <c r="P154">
        <v>0</v>
      </c>
      <c r="Q154">
        <v>0</v>
      </c>
    </row>
    <row r="155" spans="1:17" x14ac:dyDescent="0.25">
      <c r="A155" t="s">
        <v>278</v>
      </c>
      <c r="B155" t="s">
        <v>2772</v>
      </c>
      <c r="C155" t="s">
        <v>2025</v>
      </c>
      <c r="E155">
        <v>46</v>
      </c>
      <c r="F155">
        <v>54</v>
      </c>
      <c r="M155">
        <v>138</v>
      </c>
      <c r="N155">
        <v>6</v>
      </c>
      <c r="O155">
        <v>6</v>
      </c>
      <c r="P155">
        <v>0</v>
      </c>
      <c r="Q155">
        <v>0</v>
      </c>
    </row>
    <row r="156" spans="1:17" x14ac:dyDescent="0.25">
      <c r="A156" t="s">
        <v>278</v>
      </c>
      <c r="C156" t="s">
        <v>2007</v>
      </c>
      <c r="E156">
        <v>1</v>
      </c>
      <c r="F156">
        <v>59</v>
      </c>
      <c r="H156">
        <v>1060</v>
      </c>
    </row>
    <row r="157" spans="1:17" x14ac:dyDescent="0.25">
      <c r="A157" t="s">
        <v>282</v>
      </c>
      <c r="B157" t="s">
        <v>2024</v>
      </c>
      <c r="C157" t="s">
        <v>2023</v>
      </c>
      <c r="E157">
        <v>1</v>
      </c>
      <c r="F157">
        <v>55</v>
      </c>
      <c r="M157">
        <v>61</v>
      </c>
      <c r="N157">
        <v>0</v>
      </c>
      <c r="O157">
        <v>2</v>
      </c>
      <c r="P157">
        <v>2</v>
      </c>
      <c r="Q157">
        <v>0</v>
      </c>
    </row>
    <row r="158" spans="1:17" x14ac:dyDescent="0.25">
      <c r="A158" t="s">
        <v>282</v>
      </c>
      <c r="B158" t="s">
        <v>2022</v>
      </c>
      <c r="C158" t="s">
        <v>2021</v>
      </c>
      <c r="E158">
        <v>4</v>
      </c>
      <c r="F158">
        <v>54</v>
      </c>
      <c r="M158">
        <v>24</v>
      </c>
      <c r="N158">
        <v>2</v>
      </c>
      <c r="O158">
        <v>2</v>
      </c>
      <c r="P158">
        <v>0</v>
      </c>
      <c r="Q158">
        <v>0</v>
      </c>
    </row>
    <row r="159" spans="1:17" x14ac:dyDescent="0.25">
      <c r="A159" t="s">
        <v>282</v>
      </c>
      <c r="B159" t="s">
        <v>2683</v>
      </c>
      <c r="C159" t="s">
        <v>2008</v>
      </c>
      <c r="E159">
        <v>6</v>
      </c>
      <c r="F159">
        <v>11</v>
      </c>
      <c r="K159">
        <v>0</v>
      </c>
      <c r="L159">
        <v>1</v>
      </c>
      <c r="M159">
        <v>127</v>
      </c>
      <c r="N159">
        <v>6</v>
      </c>
      <c r="O159">
        <v>6</v>
      </c>
      <c r="P159">
        <v>0</v>
      </c>
      <c r="Q159">
        <v>0</v>
      </c>
    </row>
    <row r="160" spans="1:17" x14ac:dyDescent="0.25">
      <c r="A160" t="s">
        <v>282</v>
      </c>
      <c r="B160" t="s">
        <v>2845</v>
      </c>
      <c r="C160" t="s">
        <v>2008</v>
      </c>
      <c r="E160">
        <v>13</v>
      </c>
      <c r="F160">
        <v>16</v>
      </c>
      <c r="K160">
        <v>0</v>
      </c>
      <c r="L160">
        <v>1</v>
      </c>
      <c r="M160">
        <v>52</v>
      </c>
      <c r="N160">
        <v>4</v>
      </c>
      <c r="O160">
        <v>4</v>
      </c>
      <c r="P160">
        <v>0</v>
      </c>
      <c r="Q160">
        <v>0</v>
      </c>
    </row>
    <row r="161" spans="1:17" x14ac:dyDescent="0.25">
      <c r="A161" t="s">
        <v>282</v>
      </c>
      <c r="B161" t="s">
        <v>2844</v>
      </c>
      <c r="C161" t="s">
        <v>2008</v>
      </c>
      <c r="E161">
        <v>18</v>
      </c>
      <c r="F161">
        <v>52</v>
      </c>
      <c r="G161">
        <v>16</v>
      </c>
      <c r="K161">
        <v>1</v>
      </c>
      <c r="L161">
        <v>2</v>
      </c>
      <c r="M161">
        <v>1525</v>
      </c>
      <c r="N161">
        <v>30</v>
      </c>
      <c r="O161">
        <v>30</v>
      </c>
      <c r="P161">
        <v>0</v>
      </c>
      <c r="Q161">
        <v>0</v>
      </c>
    </row>
    <row r="162" spans="1:17" x14ac:dyDescent="0.25">
      <c r="A162" t="s">
        <v>282</v>
      </c>
      <c r="C162" t="s">
        <v>2007</v>
      </c>
      <c r="E162">
        <v>1</v>
      </c>
      <c r="F162">
        <v>55</v>
      </c>
      <c r="H162">
        <v>1789</v>
      </c>
    </row>
    <row r="163" spans="1:17" x14ac:dyDescent="0.25">
      <c r="A163" t="s">
        <v>283</v>
      </c>
      <c r="B163" t="s">
        <v>2024</v>
      </c>
      <c r="C163" t="s">
        <v>2023</v>
      </c>
      <c r="E163">
        <v>1</v>
      </c>
      <c r="F163">
        <v>81</v>
      </c>
      <c r="M163">
        <v>1655</v>
      </c>
      <c r="N163">
        <v>0</v>
      </c>
      <c r="O163">
        <v>65</v>
      </c>
      <c r="P163">
        <v>15</v>
      </c>
      <c r="Q163">
        <v>50</v>
      </c>
    </row>
    <row r="164" spans="1:17" x14ac:dyDescent="0.25">
      <c r="A164" t="s">
        <v>283</v>
      </c>
      <c r="C164" t="s">
        <v>2007</v>
      </c>
      <c r="E164">
        <v>1</v>
      </c>
      <c r="F164">
        <v>81</v>
      </c>
      <c r="H164">
        <v>1655</v>
      </c>
    </row>
    <row r="165" spans="1:17" x14ac:dyDescent="0.25">
      <c r="A165" t="s">
        <v>284</v>
      </c>
      <c r="B165" t="s">
        <v>2024</v>
      </c>
      <c r="C165" t="s">
        <v>2023</v>
      </c>
      <c r="E165">
        <v>1</v>
      </c>
      <c r="F165">
        <v>56</v>
      </c>
      <c r="M165">
        <v>909</v>
      </c>
      <c r="N165">
        <v>0</v>
      </c>
      <c r="O165">
        <v>41</v>
      </c>
      <c r="P165">
        <v>4</v>
      </c>
      <c r="Q165">
        <v>37</v>
      </c>
    </row>
    <row r="166" spans="1:17" x14ac:dyDescent="0.25">
      <c r="A166" t="s">
        <v>284</v>
      </c>
      <c r="B166" t="s">
        <v>2022</v>
      </c>
      <c r="C166" t="s">
        <v>2021</v>
      </c>
      <c r="E166">
        <v>43</v>
      </c>
      <c r="F166">
        <v>53</v>
      </c>
      <c r="M166">
        <v>21</v>
      </c>
      <c r="N166">
        <v>3</v>
      </c>
      <c r="O166">
        <v>3</v>
      </c>
      <c r="P166">
        <v>0</v>
      </c>
      <c r="Q166">
        <v>0</v>
      </c>
    </row>
    <row r="167" spans="1:17" x14ac:dyDescent="0.25">
      <c r="A167" t="s">
        <v>284</v>
      </c>
      <c r="B167" t="s">
        <v>2812</v>
      </c>
      <c r="C167" t="s">
        <v>2025</v>
      </c>
      <c r="E167">
        <v>45</v>
      </c>
      <c r="F167">
        <v>51</v>
      </c>
      <c r="M167">
        <v>110</v>
      </c>
      <c r="N167">
        <v>5</v>
      </c>
      <c r="O167">
        <v>5</v>
      </c>
      <c r="P167">
        <v>0</v>
      </c>
      <c r="Q167">
        <v>0</v>
      </c>
    </row>
    <row r="168" spans="1:17" x14ac:dyDescent="0.25">
      <c r="A168" t="s">
        <v>284</v>
      </c>
      <c r="C168" t="s">
        <v>2007</v>
      </c>
      <c r="E168">
        <v>1</v>
      </c>
      <c r="F168">
        <v>56</v>
      </c>
      <c r="H168">
        <v>1040</v>
      </c>
    </row>
    <row r="169" spans="1:17" x14ac:dyDescent="0.25">
      <c r="A169" t="s">
        <v>285</v>
      </c>
      <c r="B169" t="s">
        <v>2024</v>
      </c>
      <c r="C169" t="s">
        <v>2023</v>
      </c>
      <c r="E169">
        <v>1</v>
      </c>
      <c r="F169">
        <v>86</v>
      </c>
      <c r="M169">
        <v>872</v>
      </c>
      <c r="N169">
        <v>0</v>
      </c>
      <c r="O169">
        <v>41</v>
      </c>
      <c r="P169">
        <v>4</v>
      </c>
      <c r="Q169">
        <v>37</v>
      </c>
    </row>
    <row r="170" spans="1:17" x14ac:dyDescent="0.25">
      <c r="A170" t="s">
        <v>285</v>
      </c>
      <c r="B170" t="s">
        <v>2022</v>
      </c>
      <c r="C170" t="s">
        <v>2021</v>
      </c>
      <c r="E170">
        <v>43</v>
      </c>
      <c r="F170">
        <v>83</v>
      </c>
      <c r="M170">
        <v>21</v>
      </c>
      <c r="N170">
        <v>3</v>
      </c>
      <c r="O170">
        <v>3</v>
      </c>
      <c r="P170">
        <v>0</v>
      </c>
      <c r="Q170">
        <v>0</v>
      </c>
    </row>
    <row r="171" spans="1:17" x14ac:dyDescent="0.25">
      <c r="A171" t="s">
        <v>285</v>
      </c>
      <c r="B171" t="s">
        <v>2840</v>
      </c>
      <c r="C171" t="s">
        <v>2025</v>
      </c>
      <c r="E171">
        <v>45</v>
      </c>
      <c r="F171">
        <v>81</v>
      </c>
      <c r="M171">
        <v>671</v>
      </c>
      <c r="N171">
        <v>20</v>
      </c>
      <c r="O171">
        <v>20</v>
      </c>
      <c r="P171">
        <v>0</v>
      </c>
      <c r="Q171">
        <v>0</v>
      </c>
    </row>
    <row r="172" spans="1:17" x14ac:dyDescent="0.25">
      <c r="A172" t="s">
        <v>285</v>
      </c>
      <c r="B172" t="s">
        <v>2680</v>
      </c>
      <c r="C172" t="s">
        <v>2103</v>
      </c>
      <c r="E172">
        <v>53</v>
      </c>
      <c r="F172">
        <v>61</v>
      </c>
      <c r="M172">
        <v>193</v>
      </c>
      <c r="N172">
        <v>9</v>
      </c>
      <c r="O172">
        <v>9</v>
      </c>
      <c r="P172">
        <v>0</v>
      </c>
      <c r="Q172">
        <v>0</v>
      </c>
    </row>
    <row r="173" spans="1:17" x14ac:dyDescent="0.25">
      <c r="A173" t="s">
        <v>285</v>
      </c>
      <c r="C173" t="s">
        <v>2007</v>
      </c>
      <c r="E173">
        <v>1</v>
      </c>
      <c r="F173">
        <v>86</v>
      </c>
      <c r="H173">
        <v>1757</v>
      </c>
    </row>
    <row r="174" spans="1:17" x14ac:dyDescent="0.25">
      <c r="A174" t="s">
        <v>287</v>
      </c>
      <c r="B174" t="s">
        <v>2024</v>
      </c>
      <c r="C174" t="s">
        <v>2023</v>
      </c>
      <c r="E174">
        <v>1</v>
      </c>
      <c r="F174">
        <v>72</v>
      </c>
      <c r="M174">
        <v>1694</v>
      </c>
      <c r="N174">
        <v>1</v>
      </c>
      <c r="O174">
        <v>37</v>
      </c>
      <c r="P174">
        <v>4</v>
      </c>
      <c r="Q174">
        <v>32</v>
      </c>
    </row>
    <row r="175" spans="1:17" x14ac:dyDescent="0.25">
      <c r="A175" t="s">
        <v>287</v>
      </c>
      <c r="B175" t="s">
        <v>39</v>
      </c>
      <c r="C175" t="s">
        <v>2008</v>
      </c>
      <c r="E175">
        <v>39</v>
      </c>
      <c r="F175">
        <v>69</v>
      </c>
      <c r="K175">
        <v>0</v>
      </c>
      <c r="L175">
        <v>1</v>
      </c>
      <c r="M175">
        <v>786</v>
      </c>
      <c r="N175">
        <v>25</v>
      </c>
      <c r="O175">
        <v>25</v>
      </c>
      <c r="P175">
        <v>0</v>
      </c>
      <c r="Q175">
        <v>0</v>
      </c>
    </row>
    <row r="176" spans="1:17" x14ac:dyDescent="0.25">
      <c r="A176" t="s">
        <v>287</v>
      </c>
      <c r="C176" t="s">
        <v>2007</v>
      </c>
      <c r="E176">
        <v>1</v>
      </c>
      <c r="F176">
        <v>72</v>
      </c>
      <c r="H176">
        <v>2480</v>
      </c>
    </row>
    <row r="177" spans="1:17" x14ac:dyDescent="0.25">
      <c r="A177" t="s">
        <v>303</v>
      </c>
      <c r="B177" t="s">
        <v>2024</v>
      </c>
      <c r="C177" t="s">
        <v>2023</v>
      </c>
      <c r="E177">
        <v>1</v>
      </c>
      <c r="F177">
        <v>192</v>
      </c>
      <c r="M177">
        <v>788</v>
      </c>
      <c r="N177">
        <v>0</v>
      </c>
      <c r="O177">
        <v>38</v>
      </c>
      <c r="P177">
        <v>1</v>
      </c>
      <c r="Q177">
        <v>37</v>
      </c>
    </row>
    <row r="178" spans="1:17" x14ac:dyDescent="0.25">
      <c r="A178" t="s">
        <v>303</v>
      </c>
      <c r="B178" t="s">
        <v>2022</v>
      </c>
      <c r="C178" t="s">
        <v>2021</v>
      </c>
      <c r="E178">
        <v>41</v>
      </c>
      <c r="F178">
        <v>191</v>
      </c>
      <c r="M178">
        <v>2139</v>
      </c>
      <c r="N178">
        <v>5</v>
      </c>
      <c r="O178">
        <v>48</v>
      </c>
      <c r="P178">
        <v>0</v>
      </c>
      <c r="Q178">
        <v>43</v>
      </c>
    </row>
    <row r="179" spans="1:17" x14ac:dyDescent="0.25">
      <c r="A179" t="s">
        <v>303</v>
      </c>
      <c r="B179" t="s">
        <v>2822</v>
      </c>
      <c r="C179" t="s">
        <v>2008</v>
      </c>
      <c r="E179">
        <v>47</v>
      </c>
      <c r="F179">
        <v>54</v>
      </c>
      <c r="K179">
        <v>1</v>
      </c>
      <c r="L179">
        <v>2</v>
      </c>
      <c r="M179">
        <v>256</v>
      </c>
      <c r="N179">
        <v>8</v>
      </c>
      <c r="O179">
        <v>8</v>
      </c>
      <c r="P179">
        <v>0</v>
      </c>
      <c r="Q179">
        <v>0</v>
      </c>
    </row>
    <row r="180" spans="1:17" x14ac:dyDescent="0.25">
      <c r="A180" t="s">
        <v>303</v>
      </c>
      <c r="B180" t="s">
        <v>2843</v>
      </c>
      <c r="C180" t="s">
        <v>2008</v>
      </c>
      <c r="E180">
        <v>56</v>
      </c>
      <c r="F180">
        <v>59</v>
      </c>
      <c r="K180">
        <v>0</v>
      </c>
      <c r="L180">
        <v>1</v>
      </c>
      <c r="M180">
        <v>28</v>
      </c>
      <c r="N180">
        <v>3</v>
      </c>
      <c r="O180">
        <v>3</v>
      </c>
      <c r="P180">
        <v>0</v>
      </c>
      <c r="Q180">
        <v>0</v>
      </c>
    </row>
    <row r="181" spans="1:17" x14ac:dyDescent="0.25">
      <c r="A181" t="s">
        <v>303</v>
      </c>
      <c r="B181" t="s">
        <v>2824</v>
      </c>
      <c r="C181" t="s">
        <v>2008</v>
      </c>
      <c r="E181">
        <v>61</v>
      </c>
      <c r="F181">
        <v>64</v>
      </c>
      <c r="K181">
        <v>0</v>
      </c>
      <c r="L181">
        <v>1</v>
      </c>
      <c r="M181">
        <v>42</v>
      </c>
      <c r="N181">
        <v>3</v>
      </c>
      <c r="O181">
        <v>3</v>
      </c>
      <c r="P181">
        <v>0</v>
      </c>
      <c r="Q181">
        <v>0</v>
      </c>
    </row>
    <row r="182" spans="1:17" x14ac:dyDescent="0.25">
      <c r="A182" t="s">
        <v>303</v>
      </c>
      <c r="B182" t="s">
        <v>2790</v>
      </c>
      <c r="C182" t="s">
        <v>2008</v>
      </c>
      <c r="E182">
        <v>66</v>
      </c>
      <c r="F182">
        <v>89</v>
      </c>
      <c r="K182">
        <v>1</v>
      </c>
      <c r="L182">
        <v>2</v>
      </c>
      <c r="M182">
        <v>743</v>
      </c>
      <c r="N182">
        <v>22</v>
      </c>
      <c r="O182">
        <v>22</v>
      </c>
      <c r="P182">
        <v>0</v>
      </c>
      <c r="Q182">
        <v>0</v>
      </c>
    </row>
    <row r="183" spans="1:17" x14ac:dyDescent="0.25">
      <c r="A183" t="s">
        <v>303</v>
      </c>
      <c r="B183" t="s">
        <v>2790</v>
      </c>
      <c r="C183" t="s">
        <v>2008</v>
      </c>
      <c r="E183">
        <v>91</v>
      </c>
      <c r="F183">
        <v>100</v>
      </c>
      <c r="K183">
        <v>1</v>
      </c>
      <c r="L183">
        <v>2</v>
      </c>
      <c r="M183">
        <v>489</v>
      </c>
      <c r="N183">
        <v>10</v>
      </c>
      <c r="O183">
        <v>10</v>
      </c>
      <c r="P183">
        <v>0</v>
      </c>
      <c r="Q183">
        <v>0</v>
      </c>
    </row>
    <row r="184" spans="1:17" x14ac:dyDescent="0.25">
      <c r="A184" t="s">
        <v>303</v>
      </c>
      <c r="B184" t="s">
        <v>2838</v>
      </c>
      <c r="C184" t="s">
        <v>2008</v>
      </c>
      <c r="E184">
        <v>102</v>
      </c>
      <c r="F184">
        <v>110</v>
      </c>
      <c r="K184">
        <v>1</v>
      </c>
      <c r="L184">
        <v>2</v>
      </c>
      <c r="M184">
        <v>234</v>
      </c>
      <c r="N184">
        <v>9</v>
      </c>
      <c r="O184">
        <v>9</v>
      </c>
      <c r="P184">
        <v>0</v>
      </c>
      <c r="Q184">
        <v>0</v>
      </c>
    </row>
    <row r="185" spans="1:17" x14ac:dyDescent="0.25">
      <c r="A185" t="s">
        <v>303</v>
      </c>
      <c r="B185" t="s">
        <v>2842</v>
      </c>
      <c r="C185" t="s">
        <v>2008</v>
      </c>
      <c r="E185">
        <v>112</v>
      </c>
      <c r="F185">
        <v>123</v>
      </c>
      <c r="K185">
        <v>1</v>
      </c>
      <c r="L185">
        <v>2</v>
      </c>
      <c r="M185">
        <v>369</v>
      </c>
      <c r="N185">
        <v>12</v>
      </c>
      <c r="O185">
        <v>12</v>
      </c>
      <c r="P185">
        <v>0</v>
      </c>
      <c r="Q185">
        <v>0</v>
      </c>
    </row>
    <row r="186" spans="1:17" x14ac:dyDescent="0.25">
      <c r="A186" t="s">
        <v>303</v>
      </c>
      <c r="B186" t="s">
        <v>2841</v>
      </c>
      <c r="C186" t="s">
        <v>2008</v>
      </c>
      <c r="E186">
        <v>125</v>
      </c>
      <c r="F186">
        <v>142</v>
      </c>
      <c r="K186">
        <v>1</v>
      </c>
      <c r="L186">
        <v>2</v>
      </c>
      <c r="M186">
        <v>660</v>
      </c>
      <c r="N186">
        <v>16</v>
      </c>
      <c r="O186">
        <v>16</v>
      </c>
      <c r="P186">
        <v>0</v>
      </c>
      <c r="Q186">
        <v>0</v>
      </c>
    </row>
    <row r="187" spans="1:17" x14ac:dyDescent="0.25">
      <c r="A187" t="s">
        <v>303</v>
      </c>
      <c r="C187" t="s">
        <v>2007</v>
      </c>
      <c r="E187">
        <v>1</v>
      </c>
      <c r="F187">
        <v>192</v>
      </c>
      <c r="H187">
        <v>5748</v>
      </c>
    </row>
    <row r="188" spans="1:17" x14ac:dyDescent="0.25">
      <c r="A188" t="s">
        <v>304</v>
      </c>
      <c r="B188" t="s">
        <v>2024</v>
      </c>
      <c r="C188" t="s">
        <v>2023</v>
      </c>
      <c r="E188">
        <v>1</v>
      </c>
      <c r="F188">
        <v>31</v>
      </c>
      <c r="M188">
        <v>125</v>
      </c>
      <c r="N188">
        <v>0</v>
      </c>
      <c r="O188">
        <v>6</v>
      </c>
      <c r="P188">
        <v>6</v>
      </c>
      <c r="Q188">
        <v>0</v>
      </c>
    </row>
    <row r="189" spans="1:17" x14ac:dyDescent="0.25">
      <c r="A189" t="s">
        <v>304</v>
      </c>
      <c r="B189" t="s">
        <v>2682</v>
      </c>
      <c r="C189" t="s">
        <v>2021</v>
      </c>
      <c r="E189">
        <v>9</v>
      </c>
      <c r="F189">
        <v>11</v>
      </c>
      <c r="M189">
        <v>32</v>
      </c>
      <c r="N189">
        <v>3</v>
      </c>
      <c r="O189">
        <v>3</v>
      </c>
      <c r="P189">
        <v>0</v>
      </c>
      <c r="Q189">
        <v>0</v>
      </c>
    </row>
    <row r="190" spans="1:17" x14ac:dyDescent="0.25">
      <c r="A190" t="s">
        <v>304</v>
      </c>
      <c r="B190" t="s">
        <v>2022</v>
      </c>
      <c r="C190" t="s">
        <v>2021</v>
      </c>
      <c r="E190">
        <v>13</v>
      </c>
      <c r="F190">
        <v>28</v>
      </c>
      <c r="M190">
        <v>20</v>
      </c>
      <c r="N190">
        <v>3</v>
      </c>
      <c r="O190">
        <v>3</v>
      </c>
      <c r="P190">
        <v>0</v>
      </c>
      <c r="Q190">
        <v>0</v>
      </c>
    </row>
    <row r="191" spans="1:17" x14ac:dyDescent="0.25">
      <c r="A191" t="s">
        <v>304</v>
      </c>
      <c r="B191" t="s">
        <v>2770</v>
      </c>
      <c r="C191" t="s">
        <v>2025</v>
      </c>
      <c r="E191">
        <v>15</v>
      </c>
      <c r="F191">
        <v>27</v>
      </c>
      <c r="M191">
        <v>185</v>
      </c>
      <c r="N191">
        <v>10</v>
      </c>
      <c r="O191">
        <v>10</v>
      </c>
      <c r="P191">
        <v>0</v>
      </c>
      <c r="Q191">
        <v>0</v>
      </c>
    </row>
    <row r="192" spans="1:17" x14ac:dyDescent="0.25">
      <c r="A192" t="s">
        <v>304</v>
      </c>
      <c r="C192" t="s">
        <v>2007</v>
      </c>
      <c r="E192">
        <v>1</v>
      </c>
      <c r="F192">
        <v>31</v>
      </c>
      <c r="H192">
        <v>362</v>
      </c>
    </row>
    <row r="193" spans="1:17" x14ac:dyDescent="0.25">
      <c r="A193" t="s">
        <v>318</v>
      </c>
      <c r="B193" t="s">
        <v>2024</v>
      </c>
      <c r="C193" t="s">
        <v>2023</v>
      </c>
      <c r="E193">
        <v>1</v>
      </c>
      <c r="F193">
        <v>158</v>
      </c>
      <c r="M193">
        <v>803</v>
      </c>
      <c r="N193">
        <v>0</v>
      </c>
      <c r="O193">
        <v>38</v>
      </c>
      <c r="P193">
        <v>1</v>
      </c>
      <c r="Q193">
        <v>37</v>
      </c>
    </row>
    <row r="194" spans="1:17" x14ac:dyDescent="0.25">
      <c r="A194" t="s">
        <v>318</v>
      </c>
      <c r="B194" t="s">
        <v>2022</v>
      </c>
      <c r="C194" t="s">
        <v>2021</v>
      </c>
      <c r="E194">
        <v>41</v>
      </c>
      <c r="F194">
        <v>157</v>
      </c>
      <c r="M194">
        <v>34</v>
      </c>
      <c r="N194">
        <v>2</v>
      </c>
      <c r="O194">
        <v>2</v>
      </c>
      <c r="P194">
        <v>0</v>
      </c>
      <c r="Q194">
        <v>0</v>
      </c>
    </row>
    <row r="195" spans="1:17" x14ac:dyDescent="0.25">
      <c r="A195" t="s">
        <v>318</v>
      </c>
      <c r="B195" t="s">
        <v>2840</v>
      </c>
      <c r="C195" t="s">
        <v>2008</v>
      </c>
      <c r="E195">
        <v>43</v>
      </c>
      <c r="F195">
        <v>50</v>
      </c>
      <c r="K195">
        <v>1</v>
      </c>
      <c r="L195">
        <v>2</v>
      </c>
      <c r="M195">
        <v>301</v>
      </c>
      <c r="N195">
        <v>8</v>
      </c>
      <c r="O195">
        <v>8</v>
      </c>
      <c r="P195">
        <v>0</v>
      </c>
      <c r="Q195">
        <v>0</v>
      </c>
    </row>
    <row r="196" spans="1:17" x14ac:dyDescent="0.25">
      <c r="A196" t="s">
        <v>318</v>
      </c>
      <c r="B196" t="s">
        <v>2839</v>
      </c>
      <c r="C196" t="s">
        <v>2008</v>
      </c>
      <c r="E196">
        <v>52</v>
      </c>
      <c r="F196">
        <v>55</v>
      </c>
      <c r="K196">
        <v>0</v>
      </c>
      <c r="L196">
        <v>1</v>
      </c>
      <c r="M196">
        <v>40</v>
      </c>
      <c r="N196">
        <v>3</v>
      </c>
      <c r="O196">
        <v>3</v>
      </c>
      <c r="P196">
        <v>0</v>
      </c>
      <c r="Q196">
        <v>0</v>
      </c>
    </row>
    <row r="197" spans="1:17" x14ac:dyDescent="0.25">
      <c r="A197" t="s">
        <v>318</v>
      </c>
      <c r="B197" t="s">
        <v>2824</v>
      </c>
      <c r="C197" t="s">
        <v>2008</v>
      </c>
      <c r="E197">
        <v>57</v>
      </c>
      <c r="F197">
        <v>60</v>
      </c>
      <c r="K197">
        <v>0</v>
      </c>
      <c r="L197">
        <v>1</v>
      </c>
      <c r="M197">
        <v>48</v>
      </c>
      <c r="N197">
        <v>3</v>
      </c>
      <c r="O197">
        <v>3</v>
      </c>
      <c r="P197">
        <v>0</v>
      </c>
      <c r="Q197">
        <v>0</v>
      </c>
    </row>
    <row r="198" spans="1:17" x14ac:dyDescent="0.25">
      <c r="A198" t="s">
        <v>318</v>
      </c>
      <c r="B198" t="s">
        <v>2790</v>
      </c>
      <c r="C198" t="s">
        <v>2008</v>
      </c>
      <c r="E198">
        <v>62</v>
      </c>
      <c r="F198">
        <v>86</v>
      </c>
      <c r="K198">
        <v>1</v>
      </c>
      <c r="L198">
        <v>2</v>
      </c>
      <c r="M198">
        <v>802</v>
      </c>
      <c r="N198">
        <v>23</v>
      </c>
      <c r="O198">
        <v>23</v>
      </c>
      <c r="P198">
        <v>0</v>
      </c>
      <c r="Q198">
        <v>0</v>
      </c>
    </row>
    <row r="199" spans="1:17" x14ac:dyDescent="0.25">
      <c r="A199" t="s">
        <v>318</v>
      </c>
      <c r="B199" t="s">
        <v>2790</v>
      </c>
      <c r="C199" t="s">
        <v>2008</v>
      </c>
      <c r="E199">
        <v>88</v>
      </c>
      <c r="F199">
        <v>97</v>
      </c>
      <c r="K199">
        <v>1</v>
      </c>
      <c r="L199">
        <v>2</v>
      </c>
      <c r="M199">
        <v>495</v>
      </c>
      <c r="N199">
        <v>10</v>
      </c>
      <c r="O199">
        <v>10</v>
      </c>
      <c r="P199">
        <v>0</v>
      </c>
      <c r="Q199">
        <v>0</v>
      </c>
    </row>
    <row r="200" spans="1:17" x14ac:dyDescent="0.25">
      <c r="A200" t="s">
        <v>318</v>
      </c>
      <c r="B200" t="s">
        <v>2838</v>
      </c>
      <c r="C200" t="s">
        <v>2008</v>
      </c>
      <c r="E200">
        <v>99</v>
      </c>
      <c r="F200">
        <v>107</v>
      </c>
      <c r="K200">
        <v>1</v>
      </c>
      <c r="L200">
        <v>2</v>
      </c>
      <c r="M200">
        <v>240</v>
      </c>
      <c r="N200">
        <v>9</v>
      </c>
      <c r="O200">
        <v>9</v>
      </c>
      <c r="P200">
        <v>0</v>
      </c>
      <c r="Q200">
        <v>0</v>
      </c>
    </row>
    <row r="201" spans="1:17" x14ac:dyDescent="0.25">
      <c r="A201" t="s">
        <v>318</v>
      </c>
      <c r="B201" t="s">
        <v>2837</v>
      </c>
      <c r="C201" t="s">
        <v>2008</v>
      </c>
      <c r="E201">
        <v>110</v>
      </c>
      <c r="F201">
        <v>154</v>
      </c>
      <c r="K201">
        <v>2</v>
      </c>
      <c r="L201">
        <v>3</v>
      </c>
      <c r="M201">
        <v>2031</v>
      </c>
      <c r="N201">
        <v>19</v>
      </c>
      <c r="O201">
        <v>43</v>
      </c>
      <c r="P201">
        <v>0</v>
      </c>
      <c r="Q201">
        <v>24</v>
      </c>
    </row>
    <row r="202" spans="1:17" x14ac:dyDescent="0.25">
      <c r="A202" t="s">
        <v>318</v>
      </c>
      <c r="C202" t="s">
        <v>2007</v>
      </c>
      <c r="E202">
        <v>1</v>
      </c>
      <c r="F202">
        <v>158</v>
      </c>
      <c r="H202">
        <v>4794</v>
      </c>
    </row>
    <row r="203" spans="1:17" x14ac:dyDescent="0.25">
      <c r="A203" t="s">
        <v>321</v>
      </c>
      <c r="B203" t="s">
        <v>2024</v>
      </c>
      <c r="C203" t="s">
        <v>2023</v>
      </c>
      <c r="E203">
        <v>1</v>
      </c>
      <c r="F203">
        <v>32</v>
      </c>
      <c r="M203">
        <v>73</v>
      </c>
      <c r="N203">
        <v>0</v>
      </c>
      <c r="O203">
        <v>3</v>
      </c>
      <c r="P203">
        <v>3</v>
      </c>
      <c r="Q203">
        <v>0</v>
      </c>
    </row>
    <row r="204" spans="1:17" x14ac:dyDescent="0.25">
      <c r="A204" t="s">
        <v>321</v>
      </c>
      <c r="B204" t="s">
        <v>2836</v>
      </c>
      <c r="C204" t="s">
        <v>2008</v>
      </c>
      <c r="E204">
        <v>5</v>
      </c>
      <c r="F204">
        <v>26</v>
      </c>
      <c r="K204">
        <v>1</v>
      </c>
      <c r="L204">
        <v>3</v>
      </c>
      <c r="M204">
        <v>927</v>
      </c>
      <c r="N204">
        <v>20</v>
      </c>
      <c r="O204">
        <v>20</v>
      </c>
      <c r="P204">
        <v>0</v>
      </c>
      <c r="Q204">
        <v>1</v>
      </c>
    </row>
    <row r="205" spans="1:17" x14ac:dyDescent="0.25">
      <c r="A205" t="s">
        <v>321</v>
      </c>
      <c r="B205" t="s">
        <v>2835</v>
      </c>
      <c r="C205" t="s">
        <v>2008</v>
      </c>
      <c r="E205">
        <v>28</v>
      </c>
      <c r="F205">
        <v>31</v>
      </c>
      <c r="K205">
        <v>0</v>
      </c>
      <c r="L205">
        <v>1</v>
      </c>
      <c r="M205">
        <v>42</v>
      </c>
      <c r="N205">
        <v>4</v>
      </c>
      <c r="O205">
        <v>4</v>
      </c>
      <c r="P205">
        <v>0</v>
      </c>
      <c r="Q205">
        <v>0</v>
      </c>
    </row>
    <row r="206" spans="1:17" x14ac:dyDescent="0.25">
      <c r="A206" t="s">
        <v>321</v>
      </c>
      <c r="C206" t="s">
        <v>2007</v>
      </c>
      <c r="E206">
        <v>1</v>
      </c>
      <c r="F206">
        <v>32</v>
      </c>
      <c r="H206">
        <v>1042</v>
      </c>
    </row>
    <row r="207" spans="1:17" x14ac:dyDescent="0.25">
      <c r="A207" t="s">
        <v>326</v>
      </c>
      <c r="B207" t="s">
        <v>2024</v>
      </c>
      <c r="C207" t="s">
        <v>2023</v>
      </c>
      <c r="E207">
        <v>1</v>
      </c>
      <c r="F207">
        <v>97</v>
      </c>
      <c r="M207">
        <v>814</v>
      </c>
      <c r="N207">
        <v>0</v>
      </c>
      <c r="O207">
        <v>40</v>
      </c>
      <c r="P207">
        <v>3</v>
      </c>
      <c r="Q207">
        <v>37</v>
      </c>
    </row>
    <row r="208" spans="1:17" x14ac:dyDescent="0.25">
      <c r="A208" t="s">
        <v>326</v>
      </c>
      <c r="B208" t="s">
        <v>2022</v>
      </c>
      <c r="C208" t="s">
        <v>2021</v>
      </c>
      <c r="E208">
        <v>44</v>
      </c>
      <c r="F208">
        <v>96</v>
      </c>
      <c r="M208">
        <v>26</v>
      </c>
      <c r="N208">
        <v>2</v>
      </c>
      <c r="O208">
        <v>2</v>
      </c>
      <c r="P208">
        <v>0</v>
      </c>
      <c r="Q208">
        <v>0</v>
      </c>
    </row>
    <row r="209" spans="1:17" x14ac:dyDescent="0.25">
      <c r="A209" t="s">
        <v>326</v>
      </c>
      <c r="B209" t="s">
        <v>2834</v>
      </c>
      <c r="C209" t="s">
        <v>2008</v>
      </c>
      <c r="E209">
        <v>46</v>
      </c>
      <c r="F209">
        <v>53</v>
      </c>
      <c r="K209">
        <v>0</v>
      </c>
      <c r="L209">
        <v>1</v>
      </c>
      <c r="M209">
        <v>255</v>
      </c>
      <c r="N209">
        <v>7</v>
      </c>
      <c r="O209">
        <v>7</v>
      </c>
      <c r="P209">
        <v>0</v>
      </c>
      <c r="Q209">
        <v>0</v>
      </c>
    </row>
    <row r="210" spans="1:17" x14ac:dyDescent="0.25">
      <c r="A210" t="s">
        <v>326</v>
      </c>
      <c r="B210" t="s">
        <v>2833</v>
      </c>
      <c r="C210" t="s">
        <v>2008</v>
      </c>
      <c r="E210">
        <v>55</v>
      </c>
      <c r="F210">
        <v>60</v>
      </c>
      <c r="K210">
        <v>0</v>
      </c>
      <c r="L210">
        <v>1</v>
      </c>
      <c r="M210">
        <v>103</v>
      </c>
      <c r="N210">
        <v>6</v>
      </c>
      <c r="O210">
        <v>6</v>
      </c>
      <c r="P210">
        <v>0</v>
      </c>
      <c r="Q210">
        <v>0</v>
      </c>
    </row>
    <row r="211" spans="1:17" x14ac:dyDescent="0.25">
      <c r="A211" t="s">
        <v>326</v>
      </c>
      <c r="B211" t="s">
        <v>2832</v>
      </c>
      <c r="C211" t="s">
        <v>2008</v>
      </c>
      <c r="E211">
        <v>62</v>
      </c>
      <c r="F211">
        <v>65</v>
      </c>
      <c r="K211">
        <v>0</v>
      </c>
      <c r="L211">
        <v>1</v>
      </c>
      <c r="M211">
        <v>55</v>
      </c>
      <c r="N211">
        <v>4</v>
      </c>
      <c r="O211">
        <v>4</v>
      </c>
      <c r="P211">
        <v>0</v>
      </c>
      <c r="Q211">
        <v>0</v>
      </c>
    </row>
    <row r="212" spans="1:17" x14ac:dyDescent="0.25">
      <c r="A212" t="s">
        <v>326</v>
      </c>
      <c r="B212" t="s">
        <v>2831</v>
      </c>
      <c r="C212" t="s">
        <v>2008</v>
      </c>
      <c r="E212">
        <v>67</v>
      </c>
      <c r="F212">
        <v>94</v>
      </c>
      <c r="K212">
        <v>2</v>
      </c>
      <c r="L212">
        <v>2</v>
      </c>
      <c r="M212">
        <v>847</v>
      </c>
      <c r="N212">
        <v>23</v>
      </c>
      <c r="O212">
        <v>23</v>
      </c>
      <c r="P212">
        <v>0</v>
      </c>
      <c r="Q212">
        <v>0</v>
      </c>
    </row>
    <row r="213" spans="1:17" x14ac:dyDescent="0.25">
      <c r="A213" t="s">
        <v>326</v>
      </c>
      <c r="C213" t="s">
        <v>2007</v>
      </c>
      <c r="E213">
        <v>1</v>
      </c>
      <c r="F213">
        <v>97</v>
      </c>
      <c r="H213">
        <v>2100</v>
      </c>
    </row>
    <row r="214" spans="1:17" x14ac:dyDescent="0.25">
      <c r="A214" t="s">
        <v>327</v>
      </c>
      <c r="B214" t="s">
        <v>2024</v>
      </c>
      <c r="C214" t="s">
        <v>2023</v>
      </c>
      <c r="E214">
        <v>1</v>
      </c>
      <c r="F214">
        <v>246</v>
      </c>
      <c r="M214">
        <v>574</v>
      </c>
      <c r="N214">
        <v>0</v>
      </c>
      <c r="O214">
        <v>24</v>
      </c>
      <c r="P214">
        <v>24</v>
      </c>
      <c r="Q214">
        <v>0</v>
      </c>
    </row>
    <row r="215" spans="1:17" x14ac:dyDescent="0.25">
      <c r="A215" t="s">
        <v>327</v>
      </c>
      <c r="B215" t="s">
        <v>2682</v>
      </c>
      <c r="C215" t="s">
        <v>2021</v>
      </c>
      <c r="E215">
        <v>29</v>
      </c>
      <c r="F215">
        <v>31</v>
      </c>
      <c r="M215">
        <v>38</v>
      </c>
      <c r="N215">
        <v>3</v>
      </c>
      <c r="O215">
        <v>3</v>
      </c>
      <c r="P215">
        <v>0</v>
      </c>
      <c r="Q215">
        <v>0</v>
      </c>
    </row>
    <row r="216" spans="1:17" x14ac:dyDescent="0.25">
      <c r="A216" t="s">
        <v>327</v>
      </c>
      <c r="B216" t="s">
        <v>2022</v>
      </c>
      <c r="C216" t="s">
        <v>2021</v>
      </c>
      <c r="E216">
        <v>33</v>
      </c>
      <c r="F216">
        <v>243</v>
      </c>
      <c r="M216">
        <v>40</v>
      </c>
      <c r="N216">
        <v>4</v>
      </c>
      <c r="O216">
        <v>4</v>
      </c>
      <c r="P216">
        <v>0</v>
      </c>
      <c r="Q216">
        <v>0</v>
      </c>
    </row>
    <row r="217" spans="1:17" x14ac:dyDescent="0.25">
      <c r="A217" t="s">
        <v>327</v>
      </c>
      <c r="B217" t="s">
        <v>2756</v>
      </c>
      <c r="C217" t="s">
        <v>2025</v>
      </c>
      <c r="E217">
        <v>37</v>
      </c>
      <c r="F217">
        <v>241</v>
      </c>
      <c r="M217">
        <v>5101</v>
      </c>
      <c r="N217">
        <v>147</v>
      </c>
      <c r="O217">
        <v>161</v>
      </c>
      <c r="P217">
        <v>2</v>
      </c>
      <c r="Q217">
        <v>12</v>
      </c>
    </row>
    <row r="218" spans="1:17" x14ac:dyDescent="0.25">
      <c r="A218" t="s">
        <v>327</v>
      </c>
      <c r="C218" t="s">
        <v>2007</v>
      </c>
      <c r="E218">
        <v>1</v>
      </c>
      <c r="F218">
        <v>246</v>
      </c>
      <c r="H218">
        <v>5753</v>
      </c>
    </row>
    <row r="219" spans="1:17" x14ac:dyDescent="0.25">
      <c r="A219" t="s">
        <v>340</v>
      </c>
      <c r="B219" t="s">
        <v>2024</v>
      </c>
      <c r="C219" t="s">
        <v>2023</v>
      </c>
      <c r="E219">
        <v>1</v>
      </c>
      <c r="F219">
        <v>123</v>
      </c>
      <c r="M219">
        <v>844</v>
      </c>
      <c r="N219">
        <v>0</v>
      </c>
      <c r="O219">
        <v>40</v>
      </c>
      <c r="P219">
        <v>3</v>
      </c>
      <c r="Q219">
        <v>37</v>
      </c>
    </row>
    <row r="220" spans="1:17" x14ac:dyDescent="0.25">
      <c r="A220" t="s">
        <v>340</v>
      </c>
      <c r="B220" t="s">
        <v>2022</v>
      </c>
      <c r="C220" t="s">
        <v>2021</v>
      </c>
      <c r="E220">
        <v>44</v>
      </c>
      <c r="F220">
        <v>122</v>
      </c>
      <c r="M220">
        <v>30</v>
      </c>
      <c r="N220">
        <v>2</v>
      </c>
      <c r="O220">
        <v>2</v>
      </c>
      <c r="P220">
        <v>0</v>
      </c>
      <c r="Q220">
        <v>0</v>
      </c>
    </row>
    <row r="221" spans="1:17" x14ac:dyDescent="0.25">
      <c r="A221" t="s">
        <v>340</v>
      </c>
      <c r="B221" t="s">
        <v>2793</v>
      </c>
      <c r="C221" t="s">
        <v>2008</v>
      </c>
      <c r="E221">
        <v>46</v>
      </c>
      <c r="F221">
        <v>52</v>
      </c>
      <c r="K221">
        <v>0</v>
      </c>
      <c r="L221">
        <v>1</v>
      </c>
      <c r="M221">
        <v>138</v>
      </c>
      <c r="N221">
        <v>7</v>
      </c>
      <c r="O221">
        <v>7</v>
      </c>
      <c r="P221">
        <v>0</v>
      </c>
      <c r="Q221">
        <v>0</v>
      </c>
    </row>
    <row r="222" spans="1:17" x14ac:dyDescent="0.25">
      <c r="A222" t="s">
        <v>340</v>
      </c>
      <c r="B222" t="s">
        <v>2830</v>
      </c>
      <c r="C222" t="s">
        <v>2008</v>
      </c>
      <c r="E222">
        <v>54</v>
      </c>
      <c r="F222">
        <v>61</v>
      </c>
      <c r="K222">
        <v>1</v>
      </c>
      <c r="L222">
        <v>2</v>
      </c>
      <c r="M222">
        <v>159</v>
      </c>
      <c r="N222">
        <v>8</v>
      </c>
      <c r="O222">
        <v>8</v>
      </c>
      <c r="P222">
        <v>0</v>
      </c>
      <c r="Q222">
        <v>0</v>
      </c>
    </row>
    <row r="223" spans="1:17" x14ac:dyDescent="0.25">
      <c r="A223" t="s">
        <v>340</v>
      </c>
      <c r="B223" t="s">
        <v>2829</v>
      </c>
      <c r="C223" t="s">
        <v>2008</v>
      </c>
      <c r="E223">
        <v>63</v>
      </c>
      <c r="F223">
        <v>66</v>
      </c>
      <c r="K223">
        <v>0</v>
      </c>
      <c r="L223">
        <v>1</v>
      </c>
      <c r="M223">
        <v>76</v>
      </c>
      <c r="N223">
        <v>4</v>
      </c>
      <c r="O223">
        <v>4</v>
      </c>
      <c r="P223">
        <v>0</v>
      </c>
      <c r="Q223">
        <v>0</v>
      </c>
    </row>
    <row r="224" spans="1:17" x14ac:dyDescent="0.25">
      <c r="A224" t="s">
        <v>340</v>
      </c>
      <c r="B224" t="s">
        <v>2828</v>
      </c>
      <c r="C224" t="s">
        <v>2008</v>
      </c>
      <c r="E224">
        <v>68</v>
      </c>
      <c r="F224">
        <v>71</v>
      </c>
      <c r="K224">
        <v>0</v>
      </c>
      <c r="L224">
        <v>1</v>
      </c>
      <c r="M224">
        <v>65</v>
      </c>
      <c r="N224">
        <v>4</v>
      </c>
      <c r="O224">
        <v>4</v>
      </c>
      <c r="P224">
        <v>0</v>
      </c>
      <c r="Q224">
        <v>0</v>
      </c>
    </row>
    <row r="225" spans="1:17" x14ac:dyDescent="0.25">
      <c r="A225" t="s">
        <v>340</v>
      </c>
      <c r="B225" t="s">
        <v>2827</v>
      </c>
      <c r="C225" t="s">
        <v>2008</v>
      </c>
      <c r="E225">
        <v>73</v>
      </c>
      <c r="F225">
        <v>78</v>
      </c>
      <c r="K225">
        <v>1</v>
      </c>
      <c r="L225">
        <v>2</v>
      </c>
      <c r="M225">
        <v>124</v>
      </c>
      <c r="N225">
        <v>6</v>
      </c>
      <c r="O225">
        <v>6</v>
      </c>
      <c r="P225">
        <v>0</v>
      </c>
      <c r="Q225">
        <v>0</v>
      </c>
    </row>
    <row r="226" spans="1:17" x14ac:dyDescent="0.25">
      <c r="A226" t="s">
        <v>340</v>
      </c>
      <c r="B226" t="s">
        <v>2826</v>
      </c>
      <c r="C226" t="s">
        <v>2008</v>
      </c>
      <c r="E226">
        <v>80</v>
      </c>
      <c r="F226">
        <v>120</v>
      </c>
      <c r="K226">
        <v>6</v>
      </c>
      <c r="L226">
        <v>4</v>
      </c>
      <c r="M226">
        <v>1073</v>
      </c>
      <c r="N226">
        <v>34</v>
      </c>
      <c r="O226">
        <v>36</v>
      </c>
      <c r="P226">
        <v>0</v>
      </c>
      <c r="Q226">
        <v>2</v>
      </c>
    </row>
    <row r="227" spans="1:17" x14ac:dyDescent="0.25">
      <c r="A227" t="s">
        <v>340</v>
      </c>
      <c r="C227" t="s">
        <v>2007</v>
      </c>
      <c r="E227">
        <v>1</v>
      </c>
      <c r="F227">
        <v>123</v>
      </c>
      <c r="H227">
        <v>2509</v>
      </c>
    </row>
    <row r="228" spans="1:17" x14ac:dyDescent="0.25">
      <c r="A228" t="s">
        <v>347</v>
      </c>
      <c r="B228" t="s">
        <v>2024</v>
      </c>
      <c r="C228" t="s">
        <v>2023</v>
      </c>
      <c r="E228">
        <v>1</v>
      </c>
      <c r="F228">
        <v>58</v>
      </c>
      <c r="M228">
        <v>832</v>
      </c>
      <c r="N228">
        <v>1</v>
      </c>
      <c r="O228">
        <v>40</v>
      </c>
      <c r="P228">
        <v>1</v>
      </c>
      <c r="Q228">
        <v>38</v>
      </c>
    </row>
    <row r="229" spans="1:17" x14ac:dyDescent="0.25">
      <c r="A229" t="s">
        <v>347</v>
      </c>
      <c r="B229" t="s">
        <v>2806</v>
      </c>
      <c r="C229" t="s">
        <v>2008</v>
      </c>
      <c r="E229">
        <v>43</v>
      </c>
      <c r="F229">
        <v>45</v>
      </c>
      <c r="K229">
        <v>0</v>
      </c>
      <c r="L229">
        <v>1</v>
      </c>
      <c r="M229">
        <v>57</v>
      </c>
      <c r="N229">
        <v>3</v>
      </c>
      <c r="O229">
        <v>3</v>
      </c>
      <c r="P229">
        <v>0</v>
      </c>
      <c r="Q229">
        <v>0</v>
      </c>
    </row>
    <row r="230" spans="1:17" x14ac:dyDescent="0.25">
      <c r="A230" t="s">
        <v>347</v>
      </c>
      <c r="B230" t="s">
        <v>2825</v>
      </c>
      <c r="C230" t="s">
        <v>2008</v>
      </c>
      <c r="E230">
        <v>47</v>
      </c>
      <c r="F230">
        <v>50</v>
      </c>
      <c r="K230">
        <v>0</v>
      </c>
      <c r="L230">
        <v>1</v>
      </c>
      <c r="M230">
        <v>44</v>
      </c>
      <c r="N230">
        <v>3</v>
      </c>
      <c r="O230">
        <v>3</v>
      </c>
      <c r="P230">
        <v>0</v>
      </c>
      <c r="Q230">
        <v>0</v>
      </c>
    </row>
    <row r="231" spans="1:17" x14ac:dyDescent="0.25">
      <c r="A231" t="s">
        <v>347</v>
      </c>
      <c r="B231" t="s">
        <v>2824</v>
      </c>
      <c r="C231" t="s">
        <v>2008</v>
      </c>
      <c r="E231">
        <v>52</v>
      </c>
      <c r="F231">
        <v>55</v>
      </c>
      <c r="K231">
        <v>0</v>
      </c>
      <c r="L231">
        <v>1</v>
      </c>
      <c r="M231">
        <v>50</v>
      </c>
      <c r="N231">
        <v>3</v>
      </c>
      <c r="O231">
        <v>3</v>
      </c>
      <c r="P231">
        <v>0</v>
      </c>
      <c r="Q231">
        <v>0</v>
      </c>
    </row>
    <row r="232" spans="1:17" x14ac:dyDescent="0.25">
      <c r="A232" t="s">
        <v>347</v>
      </c>
      <c r="C232" t="s">
        <v>2007</v>
      </c>
      <c r="E232">
        <v>1</v>
      </c>
      <c r="F232">
        <v>58</v>
      </c>
      <c r="H232">
        <v>983</v>
      </c>
    </row>
    <row r="233" spans="1:17" x14ac:dyDescent="0.25">
      <c r="A233" t="s">
        <v>352</v>
      </c>
      <c r="B233" t="s">
        <v>2024</v>
      </c>
      <c r="C233" t="s">
        <v>2023</v>
      </c>
      <c r="E233">
        <v>1</v>
      </c>
      <c r="F233">
        <v>107</v>
      </c>
      <c r="M233">
        <v>822</v>
      </c>
      <c r="N233">
        <v>0</v>
      </c>
      <c r="O233">
        <v>39</v>
      </c>
      <c r="P233">
        <v>2</v>
      </c>
      <c r="Q233">
        <v>37</v>
      </c>
    </row>
    <row r="234" spans="1:17" x14ac:dyDescent="0.25">
      <c r="A234" t="s">
        <v>352</v>
      </c>
      <c r="B234" t="s">
        <v>2022</v>
      </c>
      <c r="C234" t="s">
        <v>2021</v>
      </c>
      <c r="E234">
        <v>43</v>
      </c>
      <c r="F234">
        <v>106</v>
      </c>
      <c r="M234">
        <v>22</v>
      </c>
      <c r="N234">
        <v>2</v>
      </c>
      <c r="O234">
        <v>2</v>
      </c>
      <c r="P234">
        <v>0</v>
      </c>
      <c r="Q234">
        <v>0</v>
      </c>
    </row>
    <row r="235" spans="1:17" x14ac:dyDescent="0.25">
      <c r="A235" t="s">
        <v>352</v>
      </c>
      <c r="B235" t="s">
        <v>2823</v>
      </c>
      <c r="C235" t="s">
        <v>2008</v>
      </c>
      <c r="E235">
        <v>45</v>
      </c>
      <c r="F235">
        <v>65</v>
      </c>
      <c r="G235">
        <v>1</v>
      </c>
      <c r="K235">
        <v>0</v>
      </c>
      <c r="L235">
        <v>2</v>
      </c>
      <c r="M235">
        <v>664</v>
      </c>
      <c r="N235">
        <v>18</v>
      </c>
      <c r="O235">
        <v>19</v>
      </c>
      <c r="P235">
        <v>0</v>
      </c>
      <c r="Q235">
        <v>1</v>
      </c>
    </row>
    <row r="236" spans="1:17" x14ac:dyDescent="0.25">
      <c r="A236" t="s">
        <v>352</v>
      </c>
      <c r="B236" t="s">
        <v>2317</v>
      </c>
      <c r="C236" t="s">
        <v>2008</v>
      </c>
      <c r="E236">
        <v>67</v>
      </c>
      <c r="F236">
        <v>104</v>
      </c>
      <c r="G236">
        <v>8</v>
      </c>
      <c r="K236">
        <v>9</v>
      </c>
      <c r="L236">
        <v>3</v>
      </c>
      <c r="M236">
        <v>1233</v>
      </c>
      <c r="N236">
        <v>34</v>
      </c>
      <c r="O236">
        <v>34</v>
      </c>
      <c r="P236">
        <v>0</v>
      </c>
      <c r="Q236">
        <v>0</v>
      </c>
    </row>
    <row r="237" spans="1:17" x14ac:dyDescent="0.25">
      <c r="A237" t="s">
        <v>352</v>
      </c>
      <c r="C237" t="s">
        <v>2007</v>
      </c>
      <c r="E237">
        <v>1</v>
      </c>
      <c r="F237">
        <v>107</v>
      </c>
      <c r="H237">
        <v>2741</v>
      </c>
    </row>
    <row r="238" spans="1:17" x14ac:dyDescent="0.25">
      <c r="A238" t="s">
        <v>355</v>
      </c>
      <c r="B238" t="s">
        <v>2024</v>
      </c>
      <c r="C238" t="s">
        <v>2023</v>
      </c>
      <c r="E238">
        <v>1</v>
      </c>
      <c r="F238">
        <v>98</v>
      </c>
      <c r="M238">
        <v>839</v>
      </c>
      <c r="N238">
        <v>0</v>
      </c>
      <c r="O238">
        <v>41</v>
      </c>
      <c r="P238">
        <v>4</v>
      </c>
      <c r="Q238">
        <v>37</v>
      </c>
    </row>
    <row r="239" spans="1:17" x14ac:dyDescent="0.25">
      <c r="A239" t="s">
        <v>355</v>
      </c>
      <c r="B239" t="s">
        <v>2022</v>
      </c>
      <c r="C239" t="s">
        <v>2021</v>
      </c>
      <c r="E239">
        <v>43</v>
      </c>
      <c r="F239">
        <v>95</v>
      </c>
      <c r="M239">
        <v>21</v>
      </c>
      <c r="N239">
        <v>3</v>
      </c>
      <c r="O239">
        <v>3</v>
      </c>
      <c r="P239">
        <v>0</v>
      </c>
      <c r="Q239">
        <v>0</v>
      </c>
    </row>
    <row r="240" spans="1:17" x14ac:dyDescent="0.25">
      <c r="A240" t="s">
        <v>355</v>
      </c>
      <c r="B240" t="s">
        <v>2822</v>
      </c>
      <c r="C240" t="s">
        <v>2025</v>
      </c>
      <c r="E240">
        <v>45</v>
      </c>
      <c r="F240">
        <v>93</v>
      </c>
      <c r="M240">
        <v>950</v>
      </c>
      <c r="N240">
        <v>25</v>
      </c>
      <c r="O240">
        <v>27</v>
      </c>
      <c r="P240">
        <v>0</v>
      </c>
      <c r="Q240">
        <v>2</v>
      </c>
    </row>
    <row r="241" spans="1:17" x14ac:dyDescent="0.25">
      <c r="A241" t="s">
        <v>355</v>
      </c>
      <c r="B241" t="s">
        <v>2680</v>
      </c>
      <c r="C241" t="s">
        <v>2103</v>
      </c>
      <c r="E241">
        <v>53</v>
      </c>
      <c r="F241">
        <v>61</v>
      </c>
      <c r="M241">
        <v>193</v>
      </c>
      <c r="N241">
        <v>9</v>
      </c>
      <c r="O241">
        <v>9</v>
      </c>
      <c r="P241">
        <v>0</v>
      </c>
      <c r="Q241">
        <v>0</v>
      </c>
    </row>
    <row r="242" spans="1:17" x14ac:dyDescent="0.25">
      <c r="A242" t="s">
        <v>355</v>
      </c>
      <c r="B242" t="s">
        <v>2821</v>
      </c>
      <c r="C242" t="s">
        <v>2008</v>
      </c>
      <c r="E242">
        <v>72</v>
      </c>
      <c r="F242">
        <v>72</v>
      </c>
      <c r="K242">
        <v>0</v>
      </c>
      <c r="L242">
        <v>1</v>
      </c>
      <c r="M242">
        <v>51</v>
      </c>
      <c r="N242">
        <v>1</v>
      </c>
      <c r="O242">
        <v>1</v>
      </c>
      <c r="P242">
        <v>0</v>
      </c>
      <c r="Q242">
        <v>0</v>
      </c>
    </row>
    <row r="243" spans="1:17" x14ac:dyDescent="0.25">
      <c r="A243" t="s">
        <v>355</v>
      </c>
      <c r="C243" t="s">
        <v>2007</v>
      </c>
      <c r="E243">
        <v>1</v>
      </c>
      <c r="F243">
        <v>98</v>
      </c>
      <c r="H243">
        <v>2054</v>
      </c>
    </row>
    <row r="244" spans="1:17" x14ac:dyDescent="0.25">
      <c r="A244" t="s">
        <v>356</v>
      </c>
      <c r="B244" t="s">
        <v>2024</v>
      </c>
      <c r="C244" t="s">
        <v>2023</v>
      </c>
      <c r="E244">
        <v>1</v>
      </c>
      <c r="F244">
        <v>22</v>
      </c>
      <c r="M244">
        <v>98</v>
      </c>
      <c r="N244">
        <v>0</v>
      </c>
      <c r="O244">
        <v>5</v>
      </c>
      <c r="P244">
        <v>5</v>
      </c>
      <c r="Q244">
        <v>0</v>
      </c>
    </row>
    <row r="245" spans="1:17" x14ac:dyDescent="0.25">
      <c r="A245" t="s">
        <v>356</v>
      </c>
      <c r="B245" t="s">
        <v>2022</v>
      </c>
      <c r="C245" t="s">
        <v>2021</v>
      </c>
      <c r="E245">
        <v>7</v>
      </c>
      <c r="F245">
        <v>19</v>
      </c>
      <c r="M245">
        <v>76</v>
      </c>
      <c r="N245">
        <v>4</v>
      </c>
      <c r="O245">
        <v>4</v>
      </c>
      <c r="P245">
        <v>0</v>
      </c>
      <c r="Q245">
        <v>0</v>
      </c>
    </row>
    <row r="246" spans="1:17" x14ac:dyDescent="0.25">
      <c r="A246" t="s">
        <v>356</v>
      </c>
      <c r="B246" t="s">
        <v>2820</v>
      </c>
      <c r="C246" t="s">
        <v>2103</v>
      </c>
      <c r="E246">
        <v>9</v>
      </c>
      <c r="F246">
        <v>15</v>
      </c>
      <c r="M246">
        <v>121</v>
      </c>
      <c r="N246">
        <v>7</v>
      </c>
      <c r="O246">
        <v>7</v>
      </c>
      <c r="P246">
        <v>0</v>
      </c>
      <c r="Q246">
        <v>0</v>
      </c>
    </row>
    <row r="247" spans="1:17" x14ac:dyDescent="0.25">
      <c r="A247" t="s">
        <v>356</v>
      </c>
      <c r="C247" t="s">
        <v>2007</v>
      </c>
      <c r="E247">
        <v>1</v>
      </c>
      <c r="F247">
        <v>22</v>
      </c>
      <c r="H247">
        <v>295</v>
      </c>
    </row>
    <row r="248" spans="1:17" x14ac:dyDescent="0.25">
      <c r="A248" t="s">
        <v>365</v>
      </c>
      <c r="B248" t="s">
        <v>2024</v>
      </c>
      <c r="C248" t="s">
        <v>2023</v>
      </c>
      <c r="E248">
        <v>1</v>
      </c>
      <c r="F248">
        <v>128</v>
      </c>
      <c r="M248">
        <v>166</v>
      </c>
      <c r="N248">
        <v>0</v>
      </c>
      <c r="O248">
        <v>7</v>
      </c>
      <c r="P248">
        <v>7</v>
      </c>
      <c r="Q248">
        <v>0</v>
      </c>
    </row>
    <row r="249" spans="1:17" x14ac:dyDescent="0.25">
      <c r="A249" t="s">
        <v>365</v>
      </c>
      <c r="B249" t="s">
        <v>2022</v>
      </c>
      <c r="C249" t="s">
        <v>2021</v>
      </c>
      <c r="E249">
        <v>10</v>
      </c>
      <c r="F249">
        <v>127</v>
      </c>
      <c r="M249">
        <v>34</v>
      </c>
      <c r="N249">
        <v>2</v>
      </c>
      <c r="O249">
        <v>2</v>
      </c>
      <c r="P249">
        <v>0</v>
      </c>
      <c r="Q249">
        <v>0</v>
      </c>
    </row>
    <row r="250" spans="1:17" x14ac:dyDescent="0.25">
      <c r="A250" t="s">
        <v>365</v>
      </c>
      <c r="B250" t="s">
        <v>2819</v>
      </c>
      <c r="C250" t="s">
        <v>2008</v>
      </c>
      <c r="E250">
        <v>12</v>
      </c>
      <c r="F250">
        <v>17</v>
      </c>
      <c r="K250">
        <v>0</v>
      </c>
      <c r="L250">
        <v>1</v>
      </c>
      <c r="M250">
        <v>119</v>
      </c>
      <c r="N250">
        <v>6</v>
      </c>
      <c r="O250">
        <v>6</v>
      </c>
      <c r="P250">
        <v>0</v>
      </c>
      <c r="Q250">
        <v>0</v>
      </c>
    </row>
    <row r="251" spans="1:17" x14ac:dyDescent="0.25">
      <c r="A251" t="s">
        <v>365</v>
      </c>
      <c r="B251" t="s">
        <v>2818</v>
      </c>
      <c r="C251" t="s">
        <v>2008</v>
      </c>
      <c r="E251">
        <v>19</v>
      </c>
      <c r="F251">
        <v>22</v>
      </c>
      <c r="K251">
        <v>0</v>
      </c>
      <c r="L251">
        <v>1</v>
      </c>
      <c r="M251">
        <v>46</v>
      </c>
      <c r="N251">
        <v>4</v>
      </c>
      <c r="O251">
        <v>4</v>
      </c>
      <c r="P251">
        <v>0</v>
      </c>
      <c r="Q251">
        <v>0</v>
      </c>
    </row>
    <row r="252" spans="1:17" x14ac:dyDescent="0.25">
      <c r="A252" t="s">
        <v>365</v>
      </c>
      <c r="B252" t="s">
        <v>2817</v>
      </c>
      <c r="C252" t="s">
        <v>2008</v>
      </c>
      <c r="E252">
        <v>24</v>
      </c>
      <c r="F252">
        <v>27</v>
      </c>
      <c r="K252">
        <v>0</v>
      </c>
      <c r="L252">
        <v>1</v>
      </c>
      <c r="M252">
        <v>72</v>
      </c>
      <c r="N252">
        <v>4</v>
      </c>
      <c r="O252">
        <v>4</v>
      </c>
      <c r="P252">
        <v>0</v>
      </c>
      <c r="Q252">
        <v>0</v>
      </c>
    </row>
    <row r="253" spans="1:17" x14ac:dyDescent="0.25">
      <c r="A253" t="s">
        <v>365</v>
      </c>
      <c r="B253" t="s">
        <v>2803</v>
      </c>
      <c r="C253" t="s">
        <v>2008</v>
      </c>
      <c r="E253">
        <v>29</v>
      </c>
      <c r="F253">
        <v>36</v>
      </c>
      <c r="K253">
        <v>0</v>
      </c>
      <c r="L253">
        <v>1</v>
      </c>
      <c r="M253">
        <v>243</v>
      </c>
      <c r="N253">
        <v>8</v>
      </c>
      <c r="O253">
        <v>8</v>
      </c>
      <c r="P253">
        <v>0</v>
      </c>
      <c r="Q253">
        <v>0</v>
      </c>
    </row>
    <row r="254" spans="1:17" x14ac:dyDescent="0.25">
      <c r="A254" t="s">
        <v>365</v>
      </c>
      <c r="B254" t="s">
        <v>2816</v>
      </c>
      <c r="C254" t="s">
        <v>2008</v>
      </c>
      <c r="E254">
        <v>38</v>
      </c>
      <c r="F254">
        <v>45</v>
      </c>
      <c r="K254">
        <v>0</v>
      </c>
      <c r="L254">
        <v>1</v>
      </c>
      <c r="M254">
        <v>272</v>
      </c>
      <c r="N254">
        <v>8</v>
      </c>
      <c r="O254">
        <v>8</v>
      </c>
      <c r="P254">
        <v>0</v>
      </c>
      <c r="Q254">
        <v>0</v>
      </c>
    </row>
    <row r="255" spans="1:17" x14ac:dyDescent="0.25">
      <c r="A255" t="s">
        <v>365</v>
      </c>
      <c r="B255" t="s">
        <v>2815</v>
      </c>
      <c r="C255" t="s">
        <v>2008</v>
      </c>
      <c r="E255">
        <v>47</v>
      </c>
      <c r="F255">
        <v>73</v>
      </c>
      <c r="K255">
        <v>0</v>
      </c>
      <c r="L255">
        <v>1</v>
      </c>
      <c r="M255">
        <v>1312</v>
      </c>
      <c r="N255">
        <v>26</v>
      </c>
      <c r="O255">
        <v>26</v>
      </c>
      <c r="P255">
        <v>0</v>
      </c>
      <c r="Q255">
        <v>0</v>
      </c>
    </row>
    <row r="256" spans="1:17" x14ac:dyDescent="0.25">
      <c r="A256" t="s">
        <v>365</v>
      </c>
      <c r="B256" t="s">
        <v>2814</v>
      </c>
      <c r="C256" t="s">
        <v>2008</v>
      </c>
      <c r="E256">
        <v>75</v>
      </c>
      <c r="F256">
        <v>84</v>
      </c>
      <c r="K256">
        <v>1</v>
      </c>
      <c r="L256">
        <v>2</v>
      </c>
      <c r="M256">
        <v>310</v>
      </c>
      <c r="N256">
        <v>10</v>
      </c>
      <c r="O256">
        <v>10</v>
      </c>
      <c r="P256">
        <v>0</v>
      </c>
      <c r="Q256">
        <v>0</v>
      </c>
    </row>
    <row r="257" spans="1:17" x14ac:dyDescent="0.25">
      <c r="A257" t="s">
        <v>365</v>
      </c>
      <c r="B257" t="s">
        <v>2813</v>
      </c>
      <c r="C257" t="s">
        <v>2008</v>
      </c>
      <c r="E257">
        <v>86</v>
      </c>
      <c r="F257">
        <v>125</v>
      </c>
      <c r="K257">
        <v>1</v>
      </c>
      <c r="L257">
        <v>3</v>
      </c>
      <c r="M257">
        <v>1387</v>
      </c>
      <c r="N257">
        <v>34</v>
      </c>
      <c r="O257">
        <v>35</v>
      </c>
      <c r="P257">
        <v>0</v>
      </c>
      <c r="Q257">
        <v>1</v>
      </c>
    </row>
    <row r="258" spans="1:17" x14ac:dyDescent="0.25">
      <c r="A258" t="s">
        <v>365</v>
      </c>
      <c r="C258" t="s">
        <v>2007</v>
      </c>
      <c r="E258">
        <v>1</v>
      </c>
      <c r="F258">
        <v>128</v>
      </c>
      <c r="H258">
        <v>3961</v>
      </c>
    </row>
    <row r="259" spans="1:17" x14ac:dyDescent="0.25">
      <c r="A259" t="s">
        <v>368</v>
      </c>
      <c r="B259" t="s">
        <v>2024</v>
      </c>
      <c r="C259" t="s">
        <v>2023</v>
      </c>
      <c r="E259">
        <v>1</v>
      </c>
      <c r="F259">
        <v>82</v>
      </c>
      <c r="M259">
        <v>821</v>
      </c>
      <c r="N259">
        <v>0</v>
      </c>
      <c r="O259">
        <v>38</v>
      </c>
      <c r="P259">
        <v>1</v>
      </c>
      <c r="Q259">
        <v>37</v>
      </c>
    </row>
    <row r="260" spans="1:17" x14ac:dyDescent="0.25">
      <c r="A260" t="s">
        <v>368</v>
      </c>
      <c r="B260" t="s">
        <v>2022</v>
      </c>
      <c r="C260" t="s">
        <v>2021</v>
      </c>
      <c r="E260">
        <v>41</v>
      </c>
      <c r="F260">
        <v>81</v>
      </c>
      <c r="M260">
        <v>20</v>
      </c>
      <c r="N260">
        <v>2</v>
      </c>
      <c r="O260">
        <v>2</v>
      </c>
      <c r="P260">
        <v>0</v>
      </c>
      <c r="Q260">
        <v>0</v>
      </c>
    </row>
    <row r="261" spans="1:17" x14ac:dyDescent="0.25">
      <c r="A261" t="s">
        <v>368</v>
      </c>
      <c r="B261" t="s">
        <v>2812</v>
      </c>
      <c r="C261" t="s">
        <v>2008</v>
      </c>
      <c r="E261">
        <v>43</v>
      </c>
      <c r="F261">
        <v>79</v>
      </c>
      <c r="G261">
        <v>1</v>
      </c>
      <c r="K261">
        <v>0</v>
      </c>
      <c r="L261">
        <v>2</v>
      </c>
      <c r="M261">
        <v>1502</v>
      </c>
      <c r="N261">
        <v>31</v>
      </c>
      <c r="O261">
        <v>31</v>
      </c>
      <c r="P261">
        <v>0</v>
      </c>
      <c r="Q261">
        <v>0</v>
      </c>
    </row>
    <row r="262" spans="1:17" x14ac:dyDescent="0.25">
      <c r="A262" t="s">
        <v>368</v>
      </c>
      <c r="C262" t="s">
        <v>2007</v>
      </c>
      <c r="E262">
        <v>1</v>
      </c>
      <c r="F262">
        <v>82</v>
      </c>
      <c r="H262">
        <v>2343</v>
      </c>
    </row>
    <row r="263" spans="1:17" x14ac:dyDescent="0.25">
      <c r="A263" t="s">
        <v>390</v>
      </c>
      <c r="B263" t="s">
        <v>2024</v>
      </c>
      <c r="C263" t="s">
        <v>2023</v>
      </c>
      <c r="E263">
        <v>1</v>
      </c>
      <c r="F263">
        <v>176</v>
      </c>
      <c r="M263">
        <v>1022</v>
      </c>
      <c r="N263">
        <v>0</v>
      </c>
      <c r="O263">
        <v>21</v>
      </c>
      <c r="P263">
        <v>7</v>
      </c>
      <c r="Q263">
        <v>14</v>
      </c>
    </row>
    <row r="264" spans="1:17" x14ac:dyDescent="0.25">
      <c r="A264" t="s">
        <v>390</v>
      </c>
      <c r="B264" t="s">
        <v>2678</v>
      </c>
      <c r="C264" t="s">
        <v>2008</v>
      </c>
      <c r="E264">
        <v>28</v>
      </c>
      <c r="F264">
        <v>36</v>
      </c>
      <c r="K264">
        <v>0</v>
      </c>
      <c r="L264">
        <v>1</v>
      </c>
      <c r="M264">
        <v>171</v>
      </c>
      <c r="N264">
        <v>7</v>
      </c>
      <c r="O264">
        <v>7</v>
      </c>
      <c r="P264">
        <v>0</v>
      </c>
      <c r="Q264">
        <v>0</v>
      </c>
    </row>
    <row r="265" spans="1:17" x14ac:dyDescent="0.25">
      <c r="A265" t="s">
        <v>390</v>
      </c>
      <c r="B265" t="s">
        <v>2757</v>
      </c>
      <c r="C265" t="s">
        <v>2008</v>
      </c>
      <c r="E265">
        <v>38</v>
      </c>
      <c r="F265">
        <v>49</v>
      </c>
      <c r="K265">
        <v>1</v>
      </c>
      <c r="L265">
        <v>2</v>
      </c>
      <c r="M265">
        <v>250</v>
      </c>
      <c r="N265">
        <v>11</v>
      </c>
      <c r="O265">
        <v>11</v>
      </c>
      <c r="P265">
        <v>0</v>
      </c>
      <c r="Q265">
        <v>0</v>
      </c>
    </row>
    <row r="266" spans="1:17" x14ac:dyDescent="0.25">
      <c r="A266" t="s">
        <v>390</v>
      </c>
      <c r="B266" t="s">
        <v>2757</v>
      </c>
      <c r="C266" t="s">
        <v>2008</v>
      </c>
      <c r="E266">
        <v>51</v>
      </c>
      <c r="F266">
        <v>54</v>
      </c>
      <c r="K266">
        <v>0</v>
      </c>
      <c r="L266">
        <v>1</v>
      </c>
      <c r="M266">
        <v>84</v>
      </c>
      <c r="N266">
        <v>4</v>
      </c>
      <c r="O266">
        <v>4</v>
      </c>
      <c r="P266">
        <v>0</v>
      </c>
      <c r="Q266">
        <v>0</v>
      </c>
    </row>
    <row r="267" spans="1:17" x14ac:dyDescent="0.25">
      <c r="A267" t="s">
        <v>390</v>
      </c>
      <c r="B267" t="s">
        <v>2811</v>
      </c>
      <c r="C267" t="s">
        <v>2008</v>
      </c>
      <c r="E267">
        <v>56</v>
      </c>
      <c r="F267">
        <v>72</v>
      </c>
      <c r="K267">
        <v>2</v>
      </c>
      <c r="L267">
        <v>3</v>
      </c>
      <c r="M267">
        <v>448</v>
      </c>
      <c r="N267">
        <v>16</v>
      </c>
      <c r="O267">
        <v>16</v>
      </c>
      <c r="P267">
        <v>0</v>
      </c>
      <c r="Q267">
        <v>0</v>
      </c>
    </row>
    <row r="268" spans="1:17" x14ac:dyDescent="0.25">
      <c r="A268" t="s">
        <v>390</v>
      </c>
      <c r="B268" t="s">
        <v>2317</v>
      </c>
      <c r="C268" t="s">
        <v>2008</v>
      </c>
      <c r="E268">
        <v>75</v>
      </c>
      <c r="F268">
        <v>104</v>
      </c>
      <c r="K268">
        <v>6</v>
      </c>
      <c r="L268">
        <v>2</v>
      </c>
      <c r="M268">
        <v>569</v>
      </c>
      <c r="N268">
        <v>16</v>
      </c>
      <c r="O268">
        <v>16</v>
      </c>
      <c r="P268">
        <v>0</v>
      </c>
      <c r="Q268">
        <v>0</v>
      </c>
    </row>
    <row r="269" spans="1:17" x14ac:dyDescent="0.25">
      <c r="A269" t="s">
        <v>390</v>
      </c>
      <c r="B269" t="s">
        <v>2810</v>
      </c>
      <c r="C269" t="s">
        <v>2008</v>
      </c>
      <c r="E269">
        <v>106</v>
      </c>
      <c r="F269">
        <v>117</v>
      </c>
      <c r="K269">
        <v>2</v>
      </c>
      <c r="L269">
        <v>2</v>
      </c>
      <c r="M269">
        <v>278</v>
      </c>
      <c r="N269">
        <v>10</v>
      </c>
      <c r="O269">
        <v>10</v>
      </c>
      <c r="P269">
        <v>0</v>
      </c>
      <c r="Q269">
        <v>0</v>
      </c>
    </row>
    <row r="270" spans="1:17" x14ac:dyDescent="0.25">
      <c r="A270" t="s">
        <v>390</v>
      </c>
      <c r="B270" t="s">
        <v>2584</v>
      </c>
      <c r="C270" t="s">
        <v>2008</v>
      </c>
      <c r="E270">
        <v>119</v>
      </c>
      <c r="F270">
        <v>136</v>
      </c>
      <c r="K270">
        <v>3</v>
      </c>
      <c r="L270">
        <v>1</v>
      </c>
      <c r="M270">
        <v>500</v>
      </c>
      <c r="N270">
        <v>15</v>
      </c>
      <c r="O270">
        <v>15</v>
      </c>
      <c r="P270">
        <v>0</v>
      </c>
      <c r="Q270">
        <v>0</v>
      </c>
    </row>
    <row r="271" spans="1:17" x14ac:dyDescent="0.25">
      <c r="A271" t="s">
        <v>390</v>
      </c>
      <c r="B271" t="s">
        <v>2762</v>
      </c>
      <c r="C271" t="s">
        <v>2008</v>
      </c>
      <c r="E271">
        <v>138</v>
      </c>
      <c r="F271">
        <v>150</v>
      </c>
      <c r="K271">
        <v>2</v>
      </c>
      <c r="L271">
        <v>1</v>
      </c>
      <c r="M271">
        <v>384</v>
      </c>
      <c r="N271">
        <v>10</v>
      </c>
      <c r="O271">
        <v>10</v>
      </c>
      <c r="P271">
        <v>0</v>
      </c>
      <c r="Q271">
        <v>0</v>
      </c>
    </row>
    <row r="272" spans="1:17" x14ac:dyDescent="0.25">
      <c r="A272" t="s">
        <v>390</v>
      </c>
      <c r="B272" t="s">
        <v>2809</v>
      </c>
      <c r="C272" t="s">
        <v>2008</v>
      </c>
      <c r="E272">
        <v>152</v>
      </c>
      <c r="F272">
        <v>164</v>
      </c>
      <c r="K272">
        <v>2</v>
      </c>
      <c r="L272">
        <v>1</v>
      </c>
      <c r="M272">
        <v>322</v>
      </c>
      <c r="N272">
        <v>11</v>
      </c>
      <c r="O272">
        <v>11</v>
      </c>
      <c r="P272">
        <v>0</v>
      </c>
      <c r="Q272">
        <v>0</v>
      </c>
    </row>
    <row r="273" spans="1:17" x14ac:dyDescent="0.25">
      <c r="A273" t="s">
        <v>390</v>
      </c>
      <c r="B273" t="s">
        <v>2808</v>
      </c>
      <c r="C273" t="s">
        <v>2008</v>
      </c>
      <c r="E273">
        <v>166</v>
      </c>
      <c r="F273">
        <v>170</v>
      </c>
      <c r="G273">
        <v>1</v>
      </c>
      <c r="K273">
        <v>0</v>
      </c>
      <c r="L273">
        <v>1</v>
      </c>
      <c r="M273">
        <v>99</v>
      </c>
      <c r="N273">
        <v>5</v>
      </c>
      <c r="O273">
        <v>5</v>
      </c>
      <c r="P273">
        <v>0</v>
      </c>
      <c r="Q273">
        <v>0</v>
      </c>
    </row>
    <row r="274" spans="1:17" x14ac:dyDescent="0.25">
      <c r="A274" t="s">
        <v>390</v>
      </c>
      <c r="B274" t="s">
        <v>2807</v>
      </c>
      <c r="C274" t="s">
        <v>2008</v>
      </c>
      <c r="E274">
        <v>172</v>
      </c>
      <c r="F274">
        <v>175</v>
      </c>
      <c r="K274">
        <v>0</v>
      </c>
      <c r="L274">
        <v>1</v>
      </c>
      <c r="M274">
        <v>111</v>
      </c>
      <c r="N274">
        <v>4</v>
      </c>
      <c r="O274">
        <v>4</v>
      </c>
      <c r="P274">
        <v>0</v>
      </c>
      <c r="Q274">
        <v>0</v>
      </c>
    </row>
    <row r="275" spans="1:17" x14ac:dyDescent="0.25">
      <c r="A275" t="s">
        <v>390</v>
      </c>
      <c r="C275" t="s">
        <v>2007</v>
      </c>
      <c r="E275">
        <v>1</v>
      </c>
      <c r="F275">
        <v>176</v>
      </c>
      <c r="H275">
        <v>4238</v>
      </c>
    </row>
    <row r="276" spans="1:17" x14ac:dyDescent="0.25">
      <c r="A276" t="s">
        <v>391</v>
      </c>
      <c r="B276" t="s">
        <v>2024</v>
      </c>
      <c r="C276" t="s">
        <v>2023</v>
      </c>
      <c r="E276">
        <v>1</v>
      </c>
      <c r="F276">
        <v>62</v>
      </c>
      <c r="M276">
        <v>886</v>
      </c>
      <c r="N276">
        <v>2</v>
      </c>
      <c r="O276">
        <v>43</v>
      </c>
      <c r="P276">
        <v>3</v>
      </c>
      <c r="Q276">
        <v>38</v>
      </c>
    </row>
    <row r="277" spans="1:17" x14ac:dyDescent="0.25">
      <c r="A277" t="s">
        <v>391</v>
      </c>
      <c r="B277" t="s">
        <v>2806</v>
      </c>
      <c r="C277" t="s">
        <v>2025</v>
      </c>
      <c r="E277">
        <v>43</v>
      </c>
      <c r="F277">
        <v>57</v>
      </c>
      <c r="M277">
        <v>212</v>
      </c>
      <c r="N277">
        <v>10</v>
      </c>
      <c r="O277">
        <v>10</v>
      </c>
      <c r="P277">
        <v>0</v>
      </c>
      <c r="Q277">
        <v>0</v>
      </c>
    </row>
    <row r="278" spans="1:17" x14ac:dyDescent="0.25">
      <c r="A278" t="s">
        <v>391</v>
      </c>
      <c r="C278" t="s">
        <v>2007</v>
      </c>
      <c r="E278">
        <v>1</v>
      </c>
      <c r="F278">
        <v>62</v>
      </c>
      <c r="H278">
        <v>1098</v>
      </c>
    </row>
    <row r="279" spans="1:17" x14ac:dyDescent="0.25">
      <c r="A279" t="s">
        <v>403</v>
      </c>
      <c r="B279" t="s">
        <v>2024</v>
      </c>
      <c r="C279" t="s">
        <v>2023</v>
      </c>
      <c r="E279">
        <v>1</v>
      </c>
      <c r="F279">
        <v>151</v>
      </c>
      <c r="M279">
        <v>97</v>
      </c>
      <c r="N279">
        <v>0</v>
      </c>
      <c r="O279">
        <v>4</v>
      </c>
      <c r="P279">
        <v>4</v>
      </c>
      <c r="Q279">
        <v>0</v>
      </c>
    </row>
    <row r="280" spans="1:17" x14ac:dyDescent="0.25">
      <c r="A280" t="s">
        <v>403</v>
      </c>
      <c r="B280" t="s">
        <v>2022</v>
      </c>
      <c r="C280" t="s">
        <v>2021</v>
      </c>
      <c r="E280">
        <v>7</v>
      </c>
      <c r="F280">
        <v>150</v>
      </c>
      <c r="M280">
        <v>40</v>
      </c>
      <c r="N280">
        <v>2</v>
      </c>
      <c r="O280">
        <v>2</v>
      </c>
      <c r="P280">
        <v>0</v>
      </c>
      <c r="Q280">
        <v>0</v>
      </c>
    </row>
    <row r="281" spans="1:17" x14ac:dyDescent="0.25">
      <c r="A281" t="s">
        <v>403</v>
      </c>
      <c r="B281" t="s">
        <v>2794</v>
      </c>
      <c r="C281" t="s">
        <v>2008</v>
      </c>
      <c r="E281">
        <v>9</v>
      </c>
      <c r="F281">
        <v>14</v>
      </c>
      <c r="K281">
        <v>0</v>
      </c>
      <c r="L281">
        <v>1</v>
      </c>
      <c r="M281">
        <v>119</v>
      </c>
      <c r="N281">
        <v>6</v>
      </c>
      <c r="O281">
        <v>6</v>
      </c>
      <c r="P281">
        <v>0</v>
      </c>
      <c r="Q281">
        <v>0</v>
      </c>
    </row>
    <row r="282" spans="1:17" x14ac:dyDescent="0.25">
      <c r="A282" t="s">
        <v>403</v>
      </c>
      <c r="B282" t="s">
        <v>2805</v>
      </c>
      <c r="C282" t="s">
        <v>2008</v>
      </c>
      <c r="E282">
        <v>16</v>
      </c>
      <c r="F282">
        <v>19</v>
      </c>
      <c r="K282">
        <v>0</v>
      </c>
      <c r="L282">
        <v>1</v>
      </c>
      <c r="M282">
        <v>46</v>
      </c>
      <c r="N282">
        <v>4</v>
      </c>
      <c r="O282">
        <v>4</v>
      </c>
      <c r="P282">
        <v>0</v>
      </c>
      <c r="Q282">
        <v>0</v>
      </c>
    </row>
    <row r="283" spans="1:17" x14ac:dyDescent="0.25">
      <c r="A283" t="s">
        <v>403</v>
      </c>
      <c r="B283" t="s">
        <v>2115</v>
      </c>
      <c r="C283" t="s">
        <v>2008</v>
      </c>
      <c r="E283">
        <v>21</v>
      </c>
      <c r="F283">
        <v>47</v>
      </c>
      <c r="G283">
        <v>4</v>
      </c>
      <c r="K283">
        <v>0</v>
      </c>
      <c r="L283">
        <v>2</v>
      </c>
      <c r="M283">
        <v>1431</v>
      </c>
      <c r="N283">
        <v>27</v>
      </c>
      <c r="O283">
        <v>27</v>
      </c>
      <c r="P283">
        <v>0</v>
      </c>
      <c r="Q283">
        <v>0</v>
      </c>
    </row>
    <row r="284" spans="1:17" x14ac:dyDescent="0.25">
      <c r="A284" t="s">
        <v>403</v>
      </c>
      <c r="B284" t="s">
        <v>2804</v>
      </c>
      <c r="C284" t="s">
        <v>2008</v>
      </c>
      <c r="E284">
        <v>49</v>
      </c>
      <c r="F284">
        <v>68</v>
      </c>
      <c r="G284">
        <v>3</v>
      </c>
      <c r="K284">
        <v>1</v>
      </c>
      <c r="L284">
        <v>2</v>
      </c>
      <c r="M284">
        <v>797</v>
      </c>
      <c r="N284">
        <v>17</v>
      </c>
      <c r="O284">
        <v>18</v>
      </c>
      <c r="P284">
        <v>0</v>
      </c>
      <c r="Q284">
        <v>1</v>
      </c>
    </row>
    <row r="285" spans="1:17" x14ac:dyDescent="0.25">
      <c r="A285" t="s">
        <v>403</v>
      </c>
      <c r="B285" t="s">
        <v>2803</v>
      </c>
      <c r="C285" t="s">
        <v>2008</v>
      </c>
      <c r="E285">
        <v>70</v>
      </c>
      <c r="F285">
        <v>74</v>
      </c>
      <c r="K285">
        <v>0</v>
      </c>
      <c r="L285">
        <v>1</v>
      </c>
      <c r="M285">
        <v>91</v>
      </c>
      <c r="N285">
        <v>5</v>
      </c>
      <c r="O285">
        <v>5</v>
      </c>
      <c r="P285">
        <v>0</v>
      </c>
      <c r="Q285">
        <v>0</v>
      </c>
    </row>
    <row r="286" spans="1:17" x14ac:dyDescent="0.25">
      <c r="A286" t="s">
        <v>403</v>
      </c>
      <c r="B286" t="s">
        <v>2803</v>
      </c>
      <c r="C286" t="s">
        <v>2008</v>
      </c>
      <c r="E286">
        <v>76</v>
      </c>
      <c r="F286">
        <v>81</v>
      </c>
      <c r="K286">
        <v>0</v>
      </c>
      <c r="L286">
        <v>1</v>
      </c>
      <c r="M286">
        <v>165</v>
      </c>
      <c r="N286">
        <v>6</v>
      </c>
      <c r="O286">
        <v>6</v>
      </c>
      <c r="P286">
        <v>0</v>
      </c>
      <c r="Q286">
        <v>0</v>
      </c>
    </row>
    <row r="287" spans="1:17" x14ac:dyDescent="0.25">
      <c r="A287" t="s">
        <v>403</v>
      </c>
      <c r="B287" t="s">
        <v>2803</v>
      </c>
      <c r="C287" t="s">
        <v>2008</v>
      </c>
      <c r="E287">
        <v>83</v>
      </c>
      <c r="F287">
        <v>102</v>
      </c>
      <c r="G287">
        <v>3</v>
      </c>
      <c r="K287">
        <v>1</v>
      </c>
      <c r="L287">
        <v>2</v>
      </c>
      <c r="M287">
        <v>752</v>
      </c>
      <c r="N287">
        <v>17</v>
      </c>
      <c r="O287">
        <v>18</v>
      </c>
      <c r="P287">
        <v>0</v>
      </c>
      <c r="Q287">
        <v>1</v>
      </c>
    </row>
    <row r="288" spans="1:17" x14ac:dyDescent="0.25">
      <c r="A288" t="s">
        <v>403</v>
      </c>
      <c r="B288" t="s">
        <v>2802</v>
      </c>
      <c r="C288" t="s">
        <v>2008</v>
      </c>
      <c r="E288">
        <v>104</v>
      </c>
      <c r="F288">
        <v>117</v>
      </c>
      <c r="G288">
        <v>3</v>
      </c>
      <c r="K288">
        <v>5</v>
      </c>
      <c r="L288">
        <v>2</v>
      </c>
      <c r="M288">
        <v>560</v>
      </c>
      <c r="N288">
        <v>14</v>
      </c>
      <c r="O288">
        <v>14</v>
      </c>
      <c r="P288">
        <v>0</v>
      </c>
      <c r="Q288">
        <v>0</v>
      </c>
    </row>
    <row r="289" spans="1:17" x14ac:dyDescent="0.25">
      <c r="A289" t="s">
        <v>403</v>
      </c>
      <c r="B289" t="s">
        <v>2801</v>
      </c>
      <c r="C289" t="s">
        <v>2008</v>
      </c>
      <c r="E289">
        <v>119</v>
      </c>
      <c r="F289">
        <v>138</v>
      </c>
      <c r="K289">
        <v>2</v>
      </c>
      <c r="L289">
        <v>2</v>
      </c>
      <c r="M289">
        <v>872</v>
      </c>
      <c r="N289">
        <v>19</v>
      </c>
      <c r="O289">
        <v>19</v>
      </c>
      <c r="P289">
        <v>0</v>
      </c>
      <c r="Q289">
        <v>0</v>
      </c>
    </row>
    <row r="290" spans="1:17" x14ac:dyDescent="0.25">
      <c r="A290" t="s">
        <v>403</v>
      </c>
      <c r="B290" t="s">
        <v>2800</v>
      </c>
      <c r="C290" t="s">
        <v>2008</v>
      </c>
      <c r="E290">
        <v>140</v>
      </c>
      <c r="F290">
        <v>143</v>
      </c>
      <c r="K290">
        <v>0</v>
      </c>
      <c r="L290">
        <v>1</v>
      </c>
      <c r="M290">
        <v>66</v>
      </c>
      <c r="N290">
        <v>4</v>
      </c>
      <c r="O290">
        <v>4</v>
      </c>
      <c r="P290">
        <v>0</v>
      </c>
      <c r="Q290">
        <v>0</v>
      </c>
    </row>
    <row r="291" spans="1:17" x14ac:dyDescent="0.25">
      <c r="A291" t="s">
        <v>403</v>
      </c>
      <c r="B291" t="s">
        <v>2799</v>
      </c>
      <c r="C291" t="s">
        <v>2008</v>
      </c>
      <c r="E291">
        <v>145</v>
      </c>
      <c r="F291">
        <v>148</v>
      </c>
      <c r="K291">
        <v>0</v>
      </c>
      <c r="L291">
        <v>1</v>
      </c>
      <c r="M291">
        <v>91</v>
      </c>
      <c r="N291">
        <v>4</v>
      </c>
      <c r="O291">
        <v>4</v>
      </c>
      <c r="P291">
        <v>0</v>
      </c>
      <c r="Q291">
        <v>0</v>
      </c>
    </row>
    <row r="292" spans="1:17" x14ac:dyDescent="0.25">
      <c r="A292" t="s">
        <v>403</v>
      </c>
      <c r="C292" t="s">
        <v>2007</v>
      </c>
      <c r="E292">
        <v>1</v>
      </c>
      <c r="F292">
        <v>151</v>
      </c>
      <c r="H292">
        <v>5127</v>
      </c>
    </row>
    <row r="293" spans="1:17" x14ac:dyDescent="0.25">
      <c r="A293" t="s">
        <v>404</v>
      </c>
      <c r="B293" t="s">
        <v>2024</v>
      </c>
      <c r="C293" t="s">
        <v>2023</v>
      </c>
      <c r="E293">
        <v>1</v>
      </c>
      <c r="F293">
        <v>41</v>
      </c>
      <c r="M293">
        <v>101</v>
      </c>
      <c r="N293">
        <v>0</v>
      </c>
      <c r="O293">
        <v>5</v>
      </c>
      <c r="P293">
        <v>5</v>
      </c>
      <c r="Q293">
        <v>0</v>
      </c>
    </row>
    <row r="294" spans="1:17" x14ac:dyDescent="0.25">
      <c r="A294" t="s">
        <v>404</v>
      </c>
      <c r="B294" t="s">
        <v>2682</v>
      </c>
      <c r="C294" t="s">
        <v>2021</v>
      </c>
      <c r="E294">
        <v>7</v>
      </c>
      <c r="F294">
        <v>9</v>
      </c>
      <c r="M294">
        <v>30</v>
      </c>
      <c r="N294">
        <v>3</v>
      </c>
      <c r="O294">
        <v>3</v>
      </c>
      <c r="P294">
        <v>0</v>
      </c>
      <c r="Q294">
        <v>0</v>
      </c>
    </row>
    <row r="295" spans="1:17" x14ac:dyDescent="0.25">
      <c r="A295" t="s">
        <v>404</v>
      </c>
      <c r="B295" t="s">
        <v>2022</v>
      </c>
      <c r="C295" t="s">
        <v>2021</v>
      </c>
      <c r="E295">
        <v>11</v>
      </c>
      <c r="F295">
        <v>38</v>
      </c>
      <c r="M295">
        <v>21</v>
      </c>
      <c r="N295">
        <v>3</v>
      </c>
      <c r="O295">
        <v>3</v>
      </c>
      <c r="P295">
        <v>0</v>
      </c>
      <c r="Q295">
        <v>0</v>
      </c>
    </row>
    <row r="296" spans="1:17" x14ac:dyDescent="0.25">
      <c r="A296" t="s">
        <v>404</v>
      </c>
      <c r="B296" t="s">
        <v>2798</v>
      </c>
      <c r="C296" t="s">
        <v>2025</v>
      </c>
      <c r="E296">
        <v>13</v>
      </c>
      <c r="F296">
        <v>36</v>
      </c>
      <c r="M296">
        <v>526</v>
      </c>
      <c r="N296">
        <v>20</v>
      </c>
      <c r="O296">
        <v>20</v>
      </c>
      <c r="P296">
        <v>0</v>
      </c>
      <c r="Q296">
        <v>0</v>
      </c>
    </row>
    <row r="297" spans="1:17" x14ac:dyDescent="0.25">
      <c r="A297" t="s">
        <v>404</v>
      </c>
      <c r="C297" t="s">
        <v>2007</v>
      </c>
      <c r="E297">
        <v>1</v>
      </c>
      <c r="F297">
        <v>41</v>
      </c>
      <c r="H297">
        <v>678</v>
      </c>
    </row>
    <row r="298" spans="1:17" x14ac:dyDescent="0.25">
      <c r="A298" t="s">
        <v>410</v>
      </c>
      <c r="B298" t="s">
        <v>2024</v>
      </c>
      <c r="C298" t="s">
        <v>2023</v>
      </c>
      <c r="E298">
        <v>1</v>
      </c>
      <c r="F298">
        <v>100</v>
      </c>
      <c r="M298">
        <v>829</v>
      </c>
      <c r="N298">
        <v>0</v>
      </c>
      <c r="O298">
        <v>40</v>
      </c>
      <c r="P298">
        <v>3</v>
      </c>
      <c r="Q298">
        <v>37</v>
      </c>
    </row>
    <row r="299" spans="1:17" x14ac:dyDescent="0.25">
      <c r="A299" t="s">
        <v>410</v>
      </c>
      <c r="B299" t="s">
        <v>2022</v>
      </c>
      <c r="C299" t="s">
        <v>2021</v>
      </c>
      <c r="E299">
        <v>44</v>
      </c>
      <c r="F299">
        <v>99</v>
      </c>
      <c r="M299">
        <v>26</v>
      </c>
      <c r="N299">
        <v>2</v>
      </c>
      <c r="O299">
        <v>2</v>
      </c>
      <c r="P299">
        <v>0</v>
      </c>
      <c r="Q299">
        <v>0</v>
      </c>
    </row>
    <row r="300" spans="1:17" x14ac:dyDescent="0.25">
      <c r="A300" t="s">
        <v>410</v>
      </c>
      <c r="B300" t="s">
        <v>2676</v>
      </c>
      <c r="C300" t="s">
        <v>2008</v>
      </c>
      <c r="E300">
        <v>46</v>
      </c>
      <c r="F300">
        <v>49</v>
      </c>
      <c r="K300">
        <v>0</v>
      </c>
      <c r="L300">
        <v>1</v>
      </c>
      <c r="M300">
        <v>120</v>
      </c>
      <c r="N300">
        <v>4</v>
      </c>
      <c r="O300">
        <v>4</v>
      </c>
      <c r="P300">
        <v>0</v>
      </c>
      <c r="Q300">
        <v>0</v>
      </c>
    </row>
    <row r="301" spans="1:17" x14ac:dyDescent="0.25">
      <c r="A301" t="s">
        <v>410</v>
      </c>
      <c r="B301" t="s">
        <v>2797</v>
      </c>
      <c r="C301" t="s">
        <v>2008</v>
      </c>
      <c r="E301">
        <v>51</v>
      </c>
      <c r="F301">
        <v>53</v>
      </c>
      <c r="K301">
        <v>0</v>
      </c>
      <c r="L301">
        <v>1</v>
      </c>
      <c r="M301">
        <v>47</v>
      </c>
      <c r="N301">
        <v>3</v>
      </c>
      <c r="O301">
        <v>3</v>
      </c>
      <c r="P301">
        <v>0</v>
      </c>
      <c r="Q301">
        <v>0</v>
      </c>
    </row>
    <row r="302" spans="1:17" x14ac:dyDescent="0.25">
      <c r="A302" t="s">
        <v>410</v>
      </c>
      <c r="B302" t="s">
        <v>2796</v>
      </c>
      <c r="C302" t="s">
        <v>2008</v>
      </c>
      <c r="E302">
        <v>55</v>
      </c>
      <c r="F302">
        <v>61</v>
      </c>
      <c r="G302">
        <v>1</v>
      </c>
      <c r="K302">
        <v>1</v>
      </c>
      <c r="L302">
        <v>2</v>
      </c>
      <c r="M302">
        <v>303</v>
      </c>
      <c r="N302">
        <v>7</v>
      </c>
      <c r="O302">
        <v>7</v>
      </c>
      <c r="P302">
        <v>0</v>
      </c>
      <c r="Q302">
        <v>0</v>
      </c>
    </row>
    <row r="303" spans="1:17" x14ac:dyDescent="0.25">
      <c r="A303" t="s">
        <v>410</v>
      </c>
      <c r="B303" t="s">
        <v>2795</v>
      </c>
      <c r="C303" t="s">
        <v>2008</v>
      </c>
      <c r="E303">
        <v>63</v>
      </c>
      <c r="F303">
        <v>97</v>
      </c>
      <c r="G303">
        <v>4</v>
      </c>
      <c r="K303">
        <v>2</v>
      </c>
      <c r="L303">
        <v>2</v>
      </c>
      <c r="M303">
        <v>1317</v>
      </c>
      <c r="N303">
        <v>25</v>
      </c>
      <c r="O303">
        <v>29</v>
      </c>
      <c r="P303">
        <v>0</v>
      </c>
      <c r="Q303">
        <v>4</v>
      </c>
    </row>
    <row r="304" spans="1:17" x14ac:dyDescent="0.25">
      <c r="A304" t="s">
        <v>410</v>
      </c>
      <c r="C304" t="s">
        <v>2007</v>
      </c>
      <c r="E304">
        <v>1</v>
      </c>
      <c r="F304">
        <v>100</v>
      </c>
      <c r="H304">
        <v>2642</v>
      </c>
    </row>
    <row r="305" spans="1:17" x14ac:dyDescent="0.25">
      <c r="A305" t="s">
        <v>414</v>
      </c>
      <c r="B305" t="s">
        <v>2024</v>
      </c>
      <c r="C305" t="s">
        <v>2023</v>
      </c>
      <c r="E305">
        <v>1</v>
      </c>
      <c r="F305">
        <v>51</v>
      </c>
      <c r="M305">
        <v>70</v>
      </c>
      <c r="N305">
        <v>0</v>
      </c>
      <c r="O305">
        <v>3</v>
      </c>
      <c r="P305">
        <v>3</v>
      </c>
      <c r="Q305">
        <v>0</v>
      </c>
    </row>
    <row r="306" spans="1:17" x14ac:dyDescent="0.25">
      <c r="A306" t="s">
        <v>414</v>
      </c>
      <c r="B306" t="s">
        <v>412</v>
      </c>
      <c r="C306" t="s">
        <v>2008</v>
      </c>
      <c r="E306">
        <v>5</v>
      </c>
      <c r="F306">
        <v>13</v>
      </c>
      <c r="K306">
        <v>0</v>
      </c>
      <c r="L306">
        <v>1</v>
      </c>
      <c r="M306">
        <v>252</v>
      </c>
      <c r="N306">
        <v>9</v>
      </c>
      <c r="O306">
        <v>9</v>
      </c>
      <c r="P306">
        <v>0</v>
      </c>
      <c r="Q306">
        <v>0</v>
      </c>
    </row>
    <row r="307" spans="1:17" x14ac:dyDescent="0.25">
      <c r="A307" t="s">
        <v>414</v>
      </c>
      <c r="B307" t="s">
        <v>66</v>
      </c>
      <c r="C307" t="s">
        <v>2008</v>
      </c>
      <c r="E307">
        <v>15</v>
      </c>
      <c r="F307">
        <v>50</v>
      </c>
      <c r="G307">
        <v>1</v>
      </c>
      <c r="K307">
        <v>6</v>
      </c>
      <c r="L307">
        <v>4</v>
      </c>
      <c r="M307">
        <v>831</v>
      </c>
      <c r="N307">
        <v>29</v>
      </c>
      <c r="O307">
        <v>29</v>
      </c>
      <c r="P307">
        <v>0</v>
      </c>
      <c r="Q307">
        <v>0</v>
      </c>
    </row>
    <row r="308" spans="1:17" x14ac:dyDescent="0.25">
      <c r="A308" t="s">
        <v>414</v>
      </c>
      <c r="C308" t="s">
        <v>2007</v>
      </c>
      <c r="E308">
        <v>1</v>
      </c>
      <c r="F308">
        <v>51</v>
      </c>
      <c r="H308">
        <v>1153</v>
      </c>
    </row>
    <row r="309" spans="1:17" x14ac:dyDescent="0.25">
      <c r="A309" t="s">
        <v>415</v>
      </c>
      <c r="B309" t="s">
        <v>2024</v>
      </c>
      <c r="C309" t="s">
        <v>2023</v>
      </c>
      <c r="E309">
        <v>1</v>
      </c>
      <c r="F309">
        <v>46</v>
      </c>
      <c r="M309">
        <v>170</v>
      </c>
      <c r="N309">
        <v>0</v>
      </c>
      <c r="O309">
        <v>7</v>
      </c>
      <c r="P309">
        <v>7</v>
      </c>
      <c r="Q309">
        <v>0</v>
      </c>
    </row>
    <row r="310" spans="1:17" x14ac:dyDescent="0.25">
      <c r="A310" t="s">
        <v>415</v>
      </c>
      <c r="B310" t="s">
        <v>2682</v>
      </c>
      <c r="C310" t="s">
        <v>2021</v>
      </c>
      <c r="E310">
        <v>10</v>
      </c>
      <c r="F310">
        <v>12</v>
      </c>
      <c r="M310">
        <v>35</v>
      </c>
      <c r="N310">
        <v>3</v>
      </c>
      <c r="O310">
        <v>3</v>
      </c>
      <c r="P310">
        <v>0</v>
      </c>
      <c r="Q310">
        <v>0</v>
      </c>
    </row>
    <row r="311" spans="1:17" x14ac:dyDescent="0.25">
      <c r="A311" t="s">
        <v>415</v>
      </c>
      <c r="B311" t="s">
        <v>2022</v>
      </c>
      <c r="C311" t="s">
        <v>2021</v>
      </c>
      <c r="E311">
        <v>14</v>
      </c>
      <c r="F311">
        <v>43</v>
      </c>
      <c r="M311">
        <v>21</v>
      </c>
      <c r="N311">
        <v>3</v>
      </c>
      <c r="O311">
        <v>3</v>
      </c>
      <c r="P311">
        <v>0</v>
      </c>
      <c r="Q311">
        <v>0</v>
      </c>
    </row>
    <row r="312" spans="1:17" x14ac:dyDescent="0.25">
      <c r="A312" t="s">
        <v>415</v>
      </c>
      <c r="B312" t="s">
        <v>2794</v>
      </c>
      <c r="C312" t="s">
        <v>2025</v>
      </c>
      <c r="E312">
        <v>16</v>
      </c>
      <c r="F312">
        <v>41</v>
      </c>
      <c r="M312">
        <v>610</v>
      </c>
      <c r="N312">
        <v>22</v>
      </c>
      <c r="O312">
        <v>22</v>
      </c>
      <c r="P312">
        <v>0</v>
      </c>
      <c r="Q312">
        <v>0</v>
      </c>
    </row>
    <row r="313" spans="1:17" x14ac:dyDescent="0.25">
      <c r="A313" t="s">
        <v>415</v>
      </c>
      <c r="C313" t="s">
        <v>2007</v>
      </c>
      <c r="E313">
        <v>1</v>
      </c>
      <c r="F313">
        <v>46</v>
      </c>
      <c r="H313">
        <v>836</v>
      </c>
    </row>
    <row r="314" spans="1:17" x14ac:dyDescent="0.25">
      <c r="A314" t="s">
        <v>416</v>
      </c>
      <c r="B314" t="s">
        <v>2024</v>
      </c>
      <c r="C314" t="s">
        <v>2023</v>
      </c>
      <c r="E314">
        <v>1</v>
      </c>
      <c r="F314">
        <v>73</v>
      </c>
      <c r="M314">
        <v>897</v>
      </c>
      <c r="N314">
        <v>0</v>
      </c>
      <c r="O314">
        <v>42</v>
      </c>
      <c r="P314">
        <v>5</v>
      </c>
      <c r="Q314">
        <v>37</v>
      </c>
    </row>
    <row r="315" spans="1:17" x14ac:dyDescent="0.25">
      <c r="A315" t="s">
        <v>416</v>
      </c>
      <c r="B315" t="s">
        <v>2022</v>
      </c>
      <c r="C315" t="s">
        <v>2021</v>
      </c>
      <c r="E315">
        <v>44</v>
      </c>
      <c r="F315">
        <v>70</v>
      </c>
      <c r="M315">
        <v>21</v>
      </c>
      <c r="N315">
        <v>3</v>
      </c>
      <c r="O315">
        <v>3</v>
      </c>
      <c r="P315">
        <v>0</v>
      </c>
      <c r="Q315">
        <v>0</v>
      </c>
    </row>
    <row r="316" spans="1:17" x14ac:dyDescent="0.25">
      <c r="A316" t="s">
        <v>416</v>
      </c>
      <c r="B316" t="s">
        <v>2793</v>
      </c>
      <c r="C316" t="s">
        <v>2025</v>
      </c>
      <c r="E316">
        <v>46</v>
      </c>
      <c r="F316">
        <v>68</v>
      </c>
      <c r="M316">
        <v>553</v>
      </c>
      <c r="N316">
        <v>15</v>
      </c>
      <c r="O316">
        <v>16</v>
      </c>
      <c r="P316">
        <v>0</v>
      </c>
      <c r="Q316">
        <v>1</v>
      </c>
    </row>
    <row r="317" spans="1:17" x14ac:dyDescent="0.25">
      <c r="A317" t="s">
        <v>416</v>
      </c>
      <c r="C317" t="s">
        <v>2007</v>
      </c>
      <c r="E317">
        <v>1</v>
      </c>
      <c r="F317">
        <v>73</v>
      </c>
      <c r="H317">
        <v>1471</v>
      </c>
    </row>
    <row r="318" spans="1:17" x14ac:dyDescent="0.25">
      <c r="A318" t="s">
        <v>434</v>
      </c>
      <c r="B318" t="s">
        <v>2024</v>
      </c>
      <c r="C318" t="s">
        <v>2023</v>
      </c>
      <c r="E318">
        <v>1</v>
      </c>
      <c r="F318">
        <v>284</v>
      </c>
      <c r="M318">
        <v>1744</v>
      </c>
      <c r="N318">
        <v>0</v>
      </c>
      <c r="O318">
        <v>37</v>
      </c>
      <c r="P318">
        <v>5</v>
      </c>
      <c r="Q318">
        <v>32</v>
      </c>
    </row>
    <row r="319" spans="1:17" x14ac:dyDescent="0.25">
      <c r="A319" t="s">
        <v>434</v>
      </c>
      <c r="B319" t="s">
        <v>2792</v>
      </c>
      <c r="C319" t="s">
        <v>2008</v>
      </c>
      <c r="E319">
        <v>42</v>
      </c>
      <c r="F319">
        <v>67</v>
      </c>
      <c r="K319">
        <v>1</v>
      </c>
      <c r="L319">
        <v>1</v>
      </c>
      <c r="M319">
        <v>843</v>
      </c>
      <c r="N319">
        <v>20</v>
      </c>
      <c r="O319">
        <v>22</v>
      </c>
      <c r="P319">
        <v>2</v>
      </c>
      <c r="Q319">
        <v>0</v>
      </c>
    </row>
    <row r="320" spans="1:17" x14ac:dyDescent="0.25">
      <c r="A320" t="s">
        <v>434</v>
      </c>
      <c r="B320" t="s">
        <v>2791</v>
      </c>
      <c r="C320" t="s">
        <v>2008</v>
      </c>
      <c r="E320">
        <v>69</v>
      </c>
      <c r="F320">
        <v>71</v>
      </c>
      <c r="K320">
        <v>0</v>
      </c>
      <c r="L320">
        <v>1</v>
      </c>
      <c r="M320">
        <v>23</v>
      </c>
      <c r="N320">
        <v>3</v>
      </c>
      <c r="O320">
        <v>3</v>
      </c>
      <c r="P320">
        <v>0</v>
      </c>
      <c r="Q320">
        <v>0</v>
      </c>
    </row>
    <row r="321" spans="1:17" x14ac:dyDescent="0.25">
      <c r="A321" t="s">
        <v>434</v>
      </c>
      <c r="B321" t="s">
        <v>2239</v>
      </c>
      <c r="C321" t="s">
        <v>2008</v>
      </c>
      <c r="E321">
        <v>73</v>
      </c>
      <c r="F321">
        <v>89</v>
      </c>
      <c r="K321">
        <v>2</v>
      </c>
      <c r="L321">
        <v>1</v>
      </c>
      <c r="M321">
        <v>593</v>
      </c>
      <c r="N321">
        <v>14</v>
      </c>
      <c r="O321">
        <v>16</v>
      </c>
      <c r="P321">
        <v>2</v>
      </c>
      <c r="Q321">
        <v>0</v>
      </c>
    </row>
    <row r="322" spans="1:17" x14ac:dyDescent="0.25">
      <c r="A322" t="s">
        <v>434</v>
      </c>
      <c r="B322" t="s">
        <v>2790</v>
      </c>
      <c r="C322" t="s">
        <v>2008</v>
      </c>
      <c r="E322">
        <v>91</v>
      </c>
      <c r="F322">
        <v>109</v>
      </c>
      <c r="K322">
        <v>1</v>
      </c>
      <c r="L322">
        <v>2</v>
      </c>
      <c r="M322">
        <v>631</v>
      </c>
      <c r="N322">
        <v>17</v>
      </c>
      <c r="O322">
        <v>17</v>
      </c>
      <c r="P322">
        <v>0</v>
      </c>
      <c r="Q322">
        <v>0</v>
      </c>
    </row>
    <row r="323" spans="1:17" x14ac:dyDescent="0.25">
      <c r="A323" t="s">
        <v>434</v>
      </c>
      <c r="B323" t="s">
        <v>2790</v>
      </c>
      <c r="C323" t="s">
        <v>2008</v>
      </c>
      <c r="E323">
        <v>111</v>
      </c>
      <c r="F323">
        <v>120</v>
      </c>
      <c r="K323">
        <v>1</v>
      </c>
      <c r="L323">
        <v>2</v>
      </c>
      <c r="M323">
        <v>463</v>
      </c>
      <c r="N323">
        <v>10</v>
      </c>
      <c r="O323">
        <v>10</v>
      </c>
      <c r="P323">
        <v>0</v>
      </c>
      <c r="Q323">
        <v>0</v>
      </c>
    </row>
    <row r="324" spans="1:17" x14ac:dyDescent="0.25">
      <c r="A324" t="s">
        <v>434</v>
      </c>
      <c r="B324" t="s">
        <v>2789</v>
      </c>
      <c r="C324" t="s">
        <v>2008</v>
      </c>
      <c r="E324">
        <v>122</v>
      </c>
      <c r="F324">
        <v>139</v>
      </c>
      <c r="K324">
        <v>1</v>
      </c>
      <c r="L324">
        <v>1</v>
      </c>
      <c r="M324">
        <v>777</v>
      </c>
      <c r="N324">
        <v>15</v>
      </c>
      <c r="O324">
        <v>17</v>
      </c>
      <c r="P324">
        <v>2</v>
      </c>
      <c r="Q324">
        <v>0</v>
      </c>
    </row>
    <row r="325" spans="1:17" x14ac:dyDescent="0.25">
      <c r="A325" t="s">
        <v>434</v>
      </c>
      <c r="B325" t="s">
        <v>2788</v>
      </c>
      <c r="C325" t="s">
        <v>2008</v>
      </c>
      <c r="E325">
        <v>141</v>
      </c>
      <c r="F325">
        <v>178</v>
      </c>
      <c r="G325">
        <v>11</v>
      </c>
      <c r="K325">
        <v>3</v>
      </c>
      <c r="L325">
        <v>2</v>
      </c>
      <c r="M325">
        <v>1542</v>
      </c>
      <c r="N325">
        <v>30</v>
      </c>
      <c r="O325">
        <v>32</v>
      </c>
      <c r="P325">
        <v>2</v>
      </c>
      <c r="Q325">
        <v>0</v>
      </c>
    </row>
    <row r="326" spans="1:17" x14ac:dyDescent="0.25">
      <c r="A326" t="s">
        <v>434</v>
      </c>
      <c r="B326" t="s">
        <v>2787</v>
      </c>
      <c r="C326" t="s">
        <v>2008</v>
      </c>
      <c r="E326">
        <v>180</v>
      </c>
      <c r="F326">
        <v>192</v>
      </c>
      <c r="K326">
        <v>2</v>
      </c>
      <c r="L326">
        <v>1</v>
      </c>
      <c r="M326">
        <v>392</v>
      </c>
      <c r="N326">
        <v>12</v>
      </c>
      <c r="O326">
        <v>12</v>
      </c>
      <c r="P326">
        <v>0</v>
      </c>
      <c r="Q326">
        <v>0</v>
      </c>
    </row>
    <row r="327" spans="1:17" x14ac:dyDescent="0.25">
      <c r="A327" t="s">
        <v>434</v>
      </c>
      <c r="B327" t="s">
        <v>2786</v>
      </c>
      <c r="C327" t="s">
        <v>2008</v>
      </c>
      <c r="E327">
        <v>194</v>
      </c>
      <c r="F327">
        <v>210</v>
      </c>
      <c r="K327">
        <v>3</v>
      </c>
      <c r="L327">
        <v>2</v>
      </c>
      <c r="M327">
        <v>460</v>
      </c>
      <c r="N327">
        <v>13</v>
      </c>
      <c r="O327">
        <v>15</v>
      </c>
      <c r="P327">
        <v>2</v>
      </c>
      <c r="Q327">
        <v>0</v>
      </c>
    </row>
    <row r="328" spans="1:17" x14ac:dyDescent="0.25">
      <c r="A328" t="s">
        <v>434</v>
      </c>
      <c r="B328" t="s">
        <v>2785</v>
      </c>
      <c r="C328" t="s">
        <v>2008</v>
      </c>
      <c r="E328">
        <v>212</v>
      </c>
      <c r="F328">
        <v>234</v>
      </c>
      <c r="K328">
        <v>2</v>
      </c>
      <c r="L328">
        <v>2</v>
      </c>
      <c r="M328">
        <v>828</v>
      </c>
      <c r="N328">
        <v>20</v>
      </c>
      <c r="O328">
        <v>20</v>
      </c>
      <c r="P328">
        <v>0</v>
      </c>
      <c r="Q328">
        <v>0</v>
      </c>
    </row>
    <row r="329" spans="1:17" x14ac:dyDescent="0.25">
      <c r="A329" t="s">
        <v>434</v>
      </c>
      <c r="B329" t="s">
        <v>2749</v>
      </c>
      <c r="C329" t="s">
        <v>2008</v>
      </c>
      <c r="E329">
        <v>236</v>
      </c>
      <c r="F329">
        <v>241</v>
      </c>
      <c r="K329">
        <v>0</v>
      </c>
      <c r="L329">
        <v>1</v>
      </c>
      <c r="M329">
        <v>262</v>
      </c>
      <c r="N329">
        <v>6</v>
      </c>
      <c r="O329">
        <v>6</v>
      </c>
      <c r="P329">
        <v>0</v>
      </c>
      <c r="Q329">
        <v>0</v>
      </c>
    </row>
    <row r="330" spans="1:17" x14ac:dyDescent="0.25">
      <c r="A330" t="s">
        <v>434</v>
      </c>
      <c r="B330" t="s">
        <v>2784</v>
      </c>
      <c r="C330" t="s">
        <v>2008</v>
      </c>
      <c r="E330">
        <v>243</v>
      </c>
      <c r="F330">
        <v>248</v>
      </c>
      <c r="K330">
        <v>1</v>
      </c>
      <c r="L330">
        <v>1</v>
      </c>
      <c r="M330">
        <v>198</v>
      </c>
      <c r="N330">
        <v>6</v>
      </c>
      <c r="O330">
        <v>6</v>
      </c>
      <c r="P330">
        <v>0</v>
      </c>
      <c r="Q330">
        <v>0</v>
      </c>
    </row>
    <row r="331" spans="1:17" x14ac:dyDescent="0.25">
      <c r="A331" t="s">
        <v>434</v>
      </c>
      <c r="B331" t="s">
        <v>2783</v>
      </c>
      <c r="C331" t="s">
        <v>2008</v>
      </c>
      <c r="E331">
        <v>250</v>
      </c>
      <c r="F331">
        <v>255</v>
      </c>
      <c r="K331">
        <v>1</v>
      </c>
      <c r="L331">
        <v>1</v>
      </c>
      <c r="M331">
        <v>194</v>
      </c>
      <c r="N331">
        <v>6</v>
      </c>
      <c r="O331">
        <v>6</v>
      </c>
      <c r="P331">
        <v>0</v>
      </c>
      <c r="Q331">
        <v>0</v>
      </c>
    </row>
    <row r="332" spans="1:17" x14ac:dyDescent="0.25">
      <c r="A332" t="s">
        <v>434</v>
      </c>
      <c r="B332" t="s">
        <v>2782</v>
      </c>
      <c r="C332" t="s">
        <v>2008</v>
      </c>
      <c r="E332">
        <v>257</v>
      </c>
      <c r="F332">
        <v>262</v>
      </c>
      <c r="K332">
        <v>1</v>
      </c>
      <c r="L332">
        <v>1</v>
      </c>
      <c r="M332">
        <v>200</v>
      </c>
      <c r="N332">
        <v>6</v>
      </c>
      <c r="O332">
        <v>6</v>
      </c>
      <c r="P332">
        <v>0</v>
      </c>
      <c r="Q332">
        <v>0</v>
      </c>
    </row>
    <row r="333" spans="1:17" x14ac:dyDescent="0.25">
      <c r="A333" t="s">
        <v>434</v>
      </c>
      <c r="B333" t="s">
        <v>2781</v>
      </c>
      <c r="C333" t="s">
        <v>2008</v>
      </c>
      <c r="E333">
        <v>264</v>
      </c>
      <c r="F333">
        <v>269</v>
      </c>
      <c r="K333">
        <v>1</v>
      </c>
      <c r="L333">
        <v>1</v>
      </c>
      <c r="M333">
        <v>156</v>
      </c>
      <c r="N333">
        <v>6</v>
      </c>
      <c r="O333">
        <v>6</v>
      </c>
      <c r="P333">
        <v>0</v>
      </c>
      <c r="Q333">
        <v>0</v>
      </c>
    </row>
    <row r="334" spans="1:17" x14ac:dyDescent="0.25">
      <c r="A334" t="s">
        <v>434</v>
      </c>
      <c r="B334" t="s">
        <v>2780</v>
      </c>
      <c r="C334" t="s">
        <v>2008</v>
      </c>
      <c r="E334">
        <v>271</v>
      </c>
      <c r="F334">
        <v>276</v>
      </c>
      <c r="K334">
        <v>1</v>
      </c>
      <c r="L334">
        <v>1</v>
      </c>
      <c r="M334">
        <v>156</v>
      </c>
      <c r="N334">
        <v>6</v>
      </c>
      <c r="O334">
        <v>6</v>
      </c>
      <c r="P334">
        <v>0</v>
      </c>
      <c r="Q334">
        <v>0</v>
      </c>
    </row>
    <row r="335" spans="1:17" x14ac:dyDescent="0.25">
      <c r="A335" t="s">
        <v>434</v>
      </c>
      <c r="B335" t="s">
        <v>2779</v>
      </c>
      <c r="C335" t="s">
        <v>2008</v>
      </c>
      <c r="E335">
        <v>278</v>
      </c>
      <c r="F335">
        <v>283</v>
      </c>
      <c r="K335">
        <v>1</v>
      </c>
      <c r="L335">
        <v>1</v>
      </c>
      <c r="M335">
        <v>153</v>
      </c>
      <c r="N335">
        <v>6</v>
      </c>
      <c r="O335">
        <v>6</v>
      </c>
      <c r="P335">
        <v>0</v>
      </c>
      <c r="Q335">
        <v>0</v>
      </c>
    </row>
    <row r="336" spans="1:17" x14ac:dyDescent="0.25">
      <c r="A336" t="s">
        <v>434</v>
      </c>
      <c r="C336" t="s">
        <v>2007</v>
      </c>
      <c r="E336">
        <v>1</v>
      </c>
      <c r="F336">
        <v>284</v>
      </c>
      <c r="H336">
        <v>9615</v>
      </c>
    </row>
    <row r="337" spans="1:17" x14ac:dyDescent="0.25">
      <c r="A337" t="s">
        <v>439</v>
      </c>
      <c r="B337" t="s">
        <v>2024</v>
      </c>
      <c r="C337" t="s">
        <v>2023</v>
      </c>
      <c r="E337">
        <v>1</v>
      </c>
      <c r="F337">
        <v>63</v>
      </c>
      <c r="M337">
        <v>800</v>
      </c>
      <c r="N337">
        <v>0</v>
      </c>
      <c r="O337">
        <v>39</v>
      </c>
      <c r="P337">
        <v>2</v>
      </c>
      <c r="Q337">
        <v>37</v>
      </c>
    </row>
    <row r="338" spans="1:17" x14ac:dyDescent="0.25">
      <c r="A338" t="s">
        <v>439</v>
      </c>
      <c r="B338" t="s">
        <v>2778</v>
      </c>
      <c r="C338" t="s">
        <v>2008</v>
      </c>
      <c r="E338">
        <v>41</v>
      </c>
      <c r="F338">
        <v>47</v>
      </c>
      <c r="K338">
        <v>0</v>
      </c>
      <c r="L338">
        <v>1</v>
      </c>
      <c r="M338">
        <v>174</v>
      </c>
      <c r="N338">
        <v>7</v>
      </c>
      <c r="O338">
        <v>7</v>
      </c>
      <c r="P338">
        <v>0</v>
      </c>
      <c r="Q338">
        <v>0</v>
      </c>
    </row>
    <row r="339" spans="1:17" x14ac:dyDescent="0.25">
      <c r="A339" t="s">
        <v>439</v>
      </c>
      <c r="B339" t="s">
        <v>2777</v>
      </c>
      <c r="C339" t="s">
        <v>2008</v>
      </c>
      <c r="E339">
        <v>49</v>
      </c>
      <c r="F339">
        <v>52</v>
      </c>
      <c r="K339">
        <v>0</v>
      </c>
      <c r="L339">
        <v>1</v>
      </c>
      <c r="M339">
        <v>54</v>
      </c>
      <c r="N339">
        <v>4</v>
      </c>
      <c r="O339">
        <v>4</v>
      </c>
      <c r="P339">
        <v>0</v>
      </c>
      <c r="Q339">
        <v>0</v>
      </c>
    </row>
    <row r="340" spans="1:17" x14ac:dyDescent="0.25">
      <c r="A340" t="s">
        <v>439</v>
      </c>
      <c r="B340" t="s">
        <v>2776</v>
      </c>
      <c r="C340" t="s">
        <v>2008</v>
      </c>
      <c r="E340">
        <v>54</v>
      </c>
      <c r="F340">
        <v>57</v>
      </c>
      <c r="K340">
        <v>0</v>
      </c>
      <c r="L340">
        <v>1</v>
      </c>
      <c r="M340">
        <v>81</v>
      </c>
      <c r="N340">
        <v>4</v>
      </c>
      <c r="O340">
        <v>4</v>
      </c>
      <c r="P340">
        <v>0</v>
      </c>
      <c r="Q340">
        <v>0</v>
      </c>
    </row>
    <row r="341" spans="1:17" x14ac:dyDescent="0.25">
      <c r="A341" t="s">
        <v>439</v>
      </c>
      <c r="B341" t="s">
        <v>2242</v>
      </c>
      <c r="C341" t="s">
        <v>2008</v>
      </c>
      <c r="E341">
        <v>59</v>
      </c>
      <c r="F341">
        <v>62</v>
      </c>
      <c r="K341">
        <v>0</v>
      </c>
      <c r="L341">
        <v>1</v>
      </c>
      <c r="M341">
        <v>95</v>
      </c>
      <c r="N341">
        <v>4</v>
      </c>
      <c r="O341">
        <v>4</v>
      </c>
      <c r="P341">
        <v>0</v>
      </c>
      <c r="Q341">
        <v>0</v>
      </c>
    </row>
    <row r="342" spans="1:17" x14ac:dyDescent="0.25">
      <c r="A342" t="s">
        <v>439</v>
      </c>
      <c r="C342" t="s">
        <v>2007</v>
      </c>
      <c r="E342">
        <v>1</v>
      </c>
      <c r="F342">
        <v>63</v>
      </c>
      <c r="H342">
        <v>1204</v>
      </c>
    </row>
    <row r="343" spans="1:17" x14ac:dyDescent="0.25">
      <c r="A343" t="s">
        <v>442</v>
      </c>
      <c r="B343" t="s">
        <v>2024</v>
      </c>
      <c r="C343" t="s">
        <v>2023</v>
      </c>
      <c r="E343">
        <v>1</v>
      </c>
      <c r="F343">
        <v>75</v>
      </c>
      <c r="M343">
        <v>812</v>
      </c>
      <c r="N343">
        <v>0</v>
      </c>
      <c r="O343">
        <v>38</v>
      </c>
      <c r="P343">
        <v>1</v>
      </c>
      <c r="Q343">
        <v>37</v>
      </c>
    </row>
    <row r="344" spans="1:17" x14ac:dyDescent="0.25">
      <c r="A344" t="s">
        <v>442</v>
      </c>
      <c r="B344" t="s">
        <v>2022</v>
      </c>
      <c r="C344" t="s">
        <v>2021</v>
      </c>
      <c r="E344">
        <v>41</v>
      </c>
      <c r="F344">
        <v>74</v>
      </c>
      <c r="M344">
        <v>20</v>
      </c>
      <c r="N344">
        <v>2</v>
      </c>
      <c r="O344">
        <v>2</v>
      </c>
      <c r="P344">
        <v>0</v>
      </c>
      <c r="Q344">
        <v>0</v>
      </c>
    </row>
    <row r="345" spans="1:17" x14ac:dyDescent="0.25">
      <c r="A345" t="s">
        <v>442</v>
      </c>
      <c r="B345" t="s">
        <v>2775</v>
      </c>
      <c r="C345" t="s">
        <v>2008</v>
      </c>
      <c r="E345">
        <v>43</v>
      </c>
      <c r="F345">
        <v>72</v>
      </c>
      <c r="K345">
        <v>0</v>
      </c>
      <c r="L345">
        <v>2</v>
      </c>
      <c r="M345">
        <v>1480</v>
      </c>
      <c r="N345">
        <v>29</v>
      </c>
      <c r="O345">
        <v>29</v>
      </c>
      <c r="P345">
        <v>0</v>
      </c>
      <c r="Q345">
        <v>0</v>
      </c>
    </row>
    <row r="346" spans="1:17" x14ac:dyDescent="0.25">
      <c r="A346" t="s">
        <v>442</v>
      </c>
      <c r="C346" t="s">
        <v>2007</v>
      </c>
      <c r="E346">
        <v>1</v>
      </c>
      <c r="F346">
        <v>75</v>
      </c>
      <c r="H346">
        <v>2312</v>
      </c>
    </row>
    <row r="347" spans="1:17" x14ac:dyDescent="0.25">
      <c r="A347" t="s">
        <v>447</v>
      </c>
      <c r="B347" t="s">
        <v>2024</v>
      </c>
      <c r="C347" t="s">
        <v>2023</v>
      </c>
      <c r="E347">
        <v>1</v>
      </c>
      <c r="F347">
        <v>15</v>
      </c>
      <c r="M347">
        <v>55</v>
      </c>
      <c r="N347">
        <v>0</v>
      </c>
      <c r="O347">
        <v>2</v>
      </c>
      <c r="P347">
        <v>2</v>
      </c>
      <c r="Q347">
        <v>0</v>
      </c>
    </row>
    <row r="348" spans="1:17" x14ac:dyDescent="0.25">
      <c r="A348" t="s">
        <v>447</v>
      </c>
      <c r="B348" t="s">
        <v>2774</v>
      </c>
      <c r="C348" t="s">
        <v>2008</v>
      </c>
      <c r="E348">
        <v>4</v>
      </c>
      <c r="F348">
        <v>9</v>
      </c>
      <c r="K348">
        <v>0</v>
      </c>
      <c r="L348">
        <v>1</v>
      </c>
      <c r="M348">
        <v>134</v>
      </c>
      <c r="N348">
        <v>6</v>
      </c>
      <c r="O348">
        <v>6</v>
      </c>
      <c r="P348">
        <v>0</v>
      </c>
      <c r="Q348">
        <v>0</v>
      </c>
    </row>
    <row r="349" spans="1:17" x14ac:dyDescent="0.25">
      <c r="A349" t="s">
        <v>447</v>
      </c>
      <c r="B349" t="s">
        <v>2773</v>
      </c>
      <c r="C349" t="s">
        <v>2008</v>
      </c>
      <c r="E349">
        <v>11</v>
      </c>
      <c r="F349">
        <v>14</v>
      </c>
      <c r="K349">
        <v>0</v>
      </c>
      <c r="L349">
        <v>1</v>
      </c>
      <c r="M349">
        <v>56</v>
      </c>
      <c r="N349">
        <v>4</v>
      </c>
      <c r="O349">
        <v>4</v>
      </c>
      <c r="P349">
        <v>0</v>
      </c>
      <c r="Q349">
        <v>0</v>
      </c>
    </row>
    <row r="350" spans="1:17" x14ac:dyDescent="0.25">
      <c r="A350" t="s">
        <v>447</v>
      </c>
      <c r="C350" t="s">
        <v>2007</v>
      </c>
      <c r="E350">
        <v>1</v>
      </c>
      <c r="F350">
        <v>15</v>
      </c>
      <c r="H350">
        <v>245</v>
      </c>
    </row>
    <row r="351" spans="1:17" x14ac:dyDescent="0.25">
      <c r="A351" t="s">
        <v>452</v>
      </c>
      <c r="B351" t="s">
        <v>2024</v>
      </c>
      <c r="C351" t="s">
        <v>2023</v>
      </c>
      <c r="E351">
        <v>1</v>
      </c>
      <c r="F351">
        <v>88</v>
      </c>
      <c r="M351">
        <v>812</v>
      </c>
      <c r="N351">
        <v>0</v>
      </c>
      <c r="O351">
        <v>38</v>
      </c>
      <c r="P351">
        <v>1</v>
      </c>
      <c r="Q351">
        <v>37</v>
      </c>
    </row>
    <row r="352" spans="1:17" x14ac:dyDescent="0.25">
      <c r="A352" t="s">
        <v>452</v>
      </c>
      <c r="B352" t="s">
        <v>2022</v>
      </c>
      <c r="C352" t="s">
        <v>2021</v>
      </c>
      <c r="E352">
        <v>41</v>
      </c>
      <c r="F352">
        <v>87</v>
      </c>
      <c r="M352">
        <v>22</v>
      </c>
      <c r="N352">
        <v>2</v>
      </c>
      <c r="O352">
        <v>2</v>
      </c>
      <c r="P352">
        <v>0</v>
      </c>
      <c r="Q352">
        <v>0</v>
      </c>
    </row>
    <row r="353" spans="1:17" x14ac:dyDescent="0.25">
      <c r="A353" t="s">
        <v>452</v>
      </c>
      <c r="B353" t="s">
        <v>2772</v>
      </c>
      <c r="C353" t="s">
        <v>2008</v>
      </c>
      <c r="E353">
        <v>43</v>
      </c>
      <c r="F353">
        <v>71</v>
      </c>
      <c r="G353">
        <v>1</v>
      </c>
      <c r="K353">
        <v>0</v>
      </c>
      <c r="L353">
        <v>2</v>
      </c>
      <c r="M353">
        <v>957</v>
      </c>
      <c r="N353">
        <v>25</v>
      </c>
      <c r="O353">
        <v>25</v>
      </c>
      <c r="P353">
        <v>0</v>
      </c>
      <c r="Q353">
        <v>0</v>
      </c>
    </row>
    <row r="354" spans="1:17" x14ac:dyDescent="0.25">
      <c r="A354" t="s">
        <v>452</v>
      </c>
      <c r="B354" t="s">
        <v>2771</v>
      </c>
      <c r="C354" t="s">
        <v>2008</v>
      </c>
      <c r="E354">
        <v>73</v>
      </c>
      <c r="F354">
        <v>85</v>
      </c>
      <c r="G354">
        <v>4</v>
      </c>
      <c r="K354">
        <v>0</v>
      </c>
      <c r="L354">
        <v>2</v>
      </c>
      <c r="M354">
        <v>548</v>
      </c>
      <c r="N354">
        <v>13</v>
      </c>
      <c r="O354">
        <v>13</v>
      </c>
      <c r="P354">
        <v>0</v>
      </c>
      <c r="Q354">
        <v>0</v>
      </c>
    </row>
    <row r="355" spans="1:17" x14ac:dyDescent="0.25">
      <c r="A355" t="s">
        <v>452</v>
      </c>
      <c r="C355" t="s">
        <v>2007</v>
      </c>
      <c r="E355">
        <v>1</v>
      </c>
      <c r="F355">
        <v>88</v>
      </c>
      <c r="H355">
        <v>2339</v>
      </c>
    </row>
    <row r="356" spans="1:17" x14ac:dyDescent="0.25">
      <c r="A356" t="s">
        <v>459</v>
      </c>
      <c r="B356" t="s">
        <v>2024</v>
      </c>
      <c r="C356" t="s">
        <v>2023</v>
      </c>
      <c r="E356">
        <v>1</v>
      </c>
      <c r="F356">
        <v>28</v>
      </c>
      <c r="M356">
        <v>49</v>
      </c>
      <c r="N356">
        <v>0</v>
      </c>
      <c r="O356">
        <v>2</v>
      </c>
      <c r="P356">
        <v>2</v>
      </c>
      <c r="Q356">
        <v>0</v>
      </c>
    </row>
    <row r="357" spans="1:17" x14ac:dyDescent="0.25">
      <c r="A357" t="s">
        <v>459</v>
      </c>
      <c r="B357" t="s">
        <v>2022</v>
      </c>
      <c r="C357" t="s">
        <v>2021</v>
      </c>
      <c r="E357">
        <v>4</v>
      </c>
      <c r="F357">
        <v>27</v>
      </c>
      <c r="M357">
        <v>24</v>
      </c>
      <c r="N357">
        <v>2</v>
      </c>
      <c r="O357">
        <v>2</v>
      </c>
      <c r="P357">
        <v>0</v>
      </c>
      <c r="Q357">
        <v>0</v>
      </c>
    </row>
    <row r="358" spans="1:17" x14ac:dyDescent="0.25">
      <c r="A358" t="s">
        <v>459</v>
      </c>
      <c r="B358" t="s">
        <v>2770</v>
      </c>
      <c r="C358" t="s">
        <v>2008</v>
      </c>
      <c r="E358">
        <v>6</v>
      </c>
      <c r="F358">
        <v>11</v>
      </c>
      <c r="K358">
        <v>0</v>
      </c>
      <c r="L358">
        <v>1</v>
      </c>
      <c r="M358">
        <v>110</v>
      </c>
      <c r="N358">
        <v>6</v>
      </c>
      <c r="O358">
        <v>6</v>
      </c>
      <c r="P358">
        <v>0</v>
      </c>
      <c r="Q358">
        <v>0</v>
      </c>
    </row>
    <row r="359" spans="1:17" x14ac:dyDescent="0.25">
      <c r="A359" t="s">
        <v>459</v>
      </c>
      <c r="B359" t="s">
        <v>2769</v>
      </c>
      <c r="C359" t="s">
        <v>2008</v>
      </c>
      <c r="E359">
        <v>13</v>
      </c>
      <c r="F359">
        <v>16</v>
      </c>
      <c r="K359">
        <v>0</v>
      </c>
      <c r="L359">
        <v>1</v>
      </c>
      <c r="M359">
        <v>40</v>
      </c>
      <c r="N359">
        <v>4</v>
      </c>
      <c r="O359">
        <v>4</v>
      </c>
      <c r="P359">
        <v>0</v>
      </c>
      <c r="Q359">
        <v>0</v>
      </c>
    </row>
    <row r="360" spans="1:17" x14ac:dyDescent="0.25">
      <c r="A360" t="s">
        <v>459</v>
      </c>
      <c r="B360" t="s">
        <v>2768</v>
      </c>
      <c r="C360" t="s">
        <v>2008</v>
      </c>
      <c r="E360">
        <v>18</v>
      </c>
      <c r="F360">
        <v>25</v>
      </c>
      <c r="K360">
        <v>0</v>
      </c>
      <c r="L360">
        <v>1</v>
      </c>
      <c r="M360">
        <v>449</v>
      </c>
      <c r="N360">
        <v>8</v>
      </c>
      <c r="O360">
        <v>8</v>
      </c>
      <c r="P360">
        <v>0</v>
      </c>
      <c r="Q360">
        <v>0</v>
      </c>
    </row>
    <row r="361" spans="1:17" x14ac:dyDescent="0.25">
      <c r="A361" t="s">
        <v>459</v>
      </c>
      <c r="C361" t="s">
        <v>2007</v>
      </c>
      <c r="E361">
        <v>1</v>
      </c>
      <c r="F361">
        <v>28</v>
      </c>
      <c r="H361">
        <v>672</v>
      </c>
    </row>
    <row r="362" spans="1:17" x14ac:dyDescent="0.25">
      <c r="A362" t="s">
        <v>462</v>
      </c>
      <c r="B362" t="s">
        <v>2024</v>
      </c>
      <c r="C362" t="s">
        <v>2023</v>
      </c>
      <c r="E362">
        <v>1</v>
      </c>
      <c r="F362">
        <v>88</v>
      </c>
      <c r="M362">
        <v>890</v>
      </c>
      <c r="N362">
        <v>0</v>
      </c>
      <c r="O362">
        <v>42</v>
      </c>
      <c r="P362">
        <v>5</v>
      </c>
      <c r="Q362">
        <v>37</v>
      </c>
    </row>
    <row r="363" spans="1:17" x14ac:dyDescent="0.25">
      <c r="A363" t="s">
        <v>462</v>
      </c>
      <c r="B363" t="s">
        <v>2022</v>
      </c>
      <c r="C363" t="s">
        <v>2021</v>
      </c>
      <c r="E363">
        <v>44</v>
      </c>
      <c r="F363">
        <v>85</v>
      </c>
      <c r="M363">
        <v>21</v>
      </c>
      <c r="N363">
        <v>3</v>
      </c>
      <c r="O363">
        <v>3</v>
      </c>
      <c r="P363">
        <v>0</v>
      </c>
      <c r="Q363">
        <v>0</v>
      </c>
    </row>
    <row r="364" spans="1:17" x14ac:dyDescent="0.25">
      <c r="A364" t="s">
        <v>462</v>
      </c>
      <c r="B364" t="s">
        <v>2767</v>
      </c>
      <c r="C364" t="s">
        <v>2025</v>
      </c>
      <c r="E364">
        <v>46</v>
      </c>
      <c r="F364">
        <v>83</v>
      </c>
      <c r="M364">
        <v>858</v>
      </c>
      <c r="N364">
        <v>24</v>
      </c>
      <c r="O364">
        <v>24</v>
      </c>
      <c r="P364">
        <v>0</v>
      </c>
      <c r="Q364">
        <v>0</v>
      </c>
    </row>
    <row r="365" spans="1:17" x14ac:dyDescent="0.25">
      <c r="A365" t="s">
        <v>462</v>
      </c>
      <c r="B365" t="s">
        <v>2766</v>
      </c>
      <c r="C365" t="s">
        <v>2103</v>
      </c>
      <c r="E365">
        <v>52</v>
      </c>
      <c r="F365">
        <v>56</v>
      </c>
      <c r="M365">
        <v>82</v>
      </c>
      <c r="N365">
        <v>4</v>
      </c>
      <c r="O365">
        <v>4</v>
      </c>
      <c r="P365">
        <v>0</v>
      </c>
      <c r="Q365">
        <v>0</v>
      </c>
    </row>
    <row r="366" spans="1:17" x14ac:dyDescent="0.25">
      <c r="A366" t="s">
        <v>462</v>
      </c>
      <c r="B366" t="s">
        <v>2766</v>
      </c>
      <c r="C366" t="s">
        <v>2008</v>
      </c>
      <c r="E366">
        <v>53</v>
      </c>
      <c r="F366">
        <v>53</v>
      </c>
      <c r="K366">
        <v>0</v>
      </c>
      <c r="L366">
        <v>1</v>
      </c>
      <c r="M366">
        <v>84</v>
      </c>
      <c r="N366">
        <v>1</v>
      </c>
      <c r="O366">
        <v>1</v>
      </c>
      <c r="P366">
        <v>0</v>
      </c>
      <c r="Q366">
        <v>0</v>
      </c>
    </row>
    <row r="367" spans="1:17" x14ac:dyDescent="0.25">
      <c r="A367" t="s">
        <v>462</v>
      </c>
      <c r="C367" t="s">
        <v>2007</v>
      </c>
      <c r="E367">
        <v>1</v>
      </c>
      <c r="F367">
        <v>88</v>
      </c>
      <c r="H367">
        <v>1935</v>
      </c>
    </row>
    <row r="368" spans="1:17" x14ac:dyDescent="0.25">
      <c r="A368" t="s">
        <v>491</v>
      </c>
      <c r="B368" t="s">
        <v>2024</v>
      </c>
      <c r="C368" t="s">
        <v>2023</v>
      </c>
      <c r="E368">
        <v>1</v>
      </c>
      <c r="F368">
        <v>138</v>
      </c>
      <c r="M368">
        <v>910</v>
      </c>
      <c r="N368">
        <v>0</v>
      </c>
      <c r="O368">
        <v>15</v>
      </c>
      <c r="P368">
        <v>1</v>
      </c>
      <c r="Q368">
        <v>14</v>
      </c>
    </row>
    <row r="369" spans="1:17" x14ac:dyDescent="0.25">
      <c r="A369" t="s">
        <v>491</v>
      </c>
      <c r="B369" t="s">
        <v>2691</v>
      </c>
      <c r="C369" t="s">
        <v>2008</v>
      </c>
      <c r="E369">
        <v>22</v>
      </c>
      <c r="F369">
        <v>28</v>
      </c>
      <c r="K369">
        <v>0</v>
      </c>
      <c r="L369">
        <v>1</v>
      </c>
      <c r="M369">
        <v>80</v>
      </c>
      <c r="N369">
        <v>4</v>
      </c>
      <c r="O369">
        <v>4</v>
      </c>
      <c r="P369">
        <v>0</v>
      </c>
      <c r="Q369">
        <v>0</v>
      </c>
    </row>
    <row r="370" spans="1:17" x14ac:dyDescent="0.25">
      <c r="A370" t="s">
        <v>491</v>
      </c>
      <c r="B370" t="s">
        <v>2765</v>
      </c>
      <c r="C370" t="s">
        <v>2008</v>
      </c>
      <c r="E370">
        <v>30</v>
      </c>
      <c r="F370">
        <v>34</v>
      </c>
      <c r="K370">
        <v>0</v>
      </c>
      <c r="L370">
        <v>1</v>
      </c>
      <c r="M370">
        <v>61</v>
      </c>
      <c r="N370">
        <v>4</v>
      </c>
      <c r="O370">
        <v>4</v>
      </c>
      <c r="P370">
        <v>0</v>
      </c>
      <c r="Q370">
        <v>0</v>
      </c>
    </row>
    <row r="371" spans="1:17" x14ac:dyDescent="0.25">
      <c r="A371" t="s">
        <v>491</v>
      </c>
      <c r="B371" t="s">
        <v>2764</v>
      </c>
      <c r="C371" t="s">
        <v>2008</v>
      </c>
      <c r="E371">
        <v>36</v>
      </c>
      <c r="F371">
        <v>39</v>
      </c>
      <c r="K371">
        <v>0</v>
      </c>
      <c r="L371">
        <v>1</v>
      </c>
      <c r="M371">
        <v>82</v>
      </c>
      <c r="N371">
        <v>4</v>
      </c>
      <c r="O371">
        <v>4</v>
      </c>
      <c r="P371">
        <v>0</v>
      </c>
      <c r="Q371">
        <v>0</v>
      </c>
    </row>
    <row r="372" spans="1:17" x14ac:dyDescent="0.25">
      <c r="A372" t="s">
        <v>491</v>
      </c>
      <c r="B372" t="s">
        <v>2763</v>
      </c>
      <c r="C372" t="s">
        <v>2008</v>
      </c>
      <c r="E372">
        <v>41</v>
      </c>
      <c r="F372">
        <v>44</v>
      </c>
      <c r="K372">
        <v>0</v>
      </c>
      <c r="L372">
        <v>1</v>
      </c>
      <c r="M372">
        <v>79</v>
      </c>
      <c r="N372">
        <v>4</v>
      </c>
      <c r="O372">
        <v>4</v>
      </c>
      <c r="P372">
        <v>0</v>
      </c>
      <c r="Q372">
        <v>0</v>
      </c>
    </row>
    <row r="373" spans="1:17" x14ac:dyDescent="0.25">
      <c r="A373" t="s">
        <v>491</v>
      </c>
      <c r="B373" t="s">
        <v>2762</v>
      </c>
      <c r="C373" t="s">
        <v>2008</v>
      </c>
      <c r="E373">
        <v>46</v>
      </c>
      <c r="F373">
        <v>49</v>
      </c>
      <c r="K373">
        <v>0</v>
      </c>
      <c r="L373">
        <v>1</v>
      </c>
      <c r="M373">
        <v>62</v>
      </c>
      <c r="N373">
        <v>4</v>
      </c>
      <c r="O373">
        <v>4</v>
      </c>
      <c r="P373">
        <v>0</v>
      </c>
      <c r="Q373">
        <v>0</v>
      </c>
    </row>
    <row r="374" spans="1:17" x14ac:dyDescent="0.25">
      <c r="A374" t="s">
        <v>491</v>
      </c>
      <c r="B374" t="s">
        <v>2761</v>
      </c>
      <c r="C374" t="s">
        <v>2008</v>
      </c>
      <c r="E374">
        <v>51</v>
      </c>
      <c r="F374">
        <v>54</v>
      </c>
      <c r="K374">
        <v>0</v>
      </c>
      <c r="L374">
        <v>1</v>
      </c>
      <c r="M374">
        <v>69</v>
      </c>
      <c r="N374">
        <v>4</v>
      </c>
      <c r="O374">
        <v>4</v>
      </c>
      <c r="P374">
        <v>0</v>
      </c>
      <c r="Q374">
        <v>0</v>
      </c>
    </row>
    <row r="375" spans="1:17" x14ac:dyDescent="0.25">
      <c r="A375" t="s">
        <v>491</v>
      </c>
      <c r="B375" t="s">
        <v>2760</v>
      </c>
      <c r="C375" t="s">
        <v>2008</v>
      </c>
      <c r="E375">
        <v>56</v>
      </c>
      <c r="F375">
        <v>62</v>
      </c>
      <c r="K375">
        <v>1</v>
      </c>
      <c r="L375">
        <v>1</v>
      </c>
      <c r="M375">
        <v>141</v>
      </c>
      <c r="N375">
        <v>6</v>
      </c>
      <c r="O375">
        <v>6</v>
      </c>
      <c r="P375">
        <v>0</v>
      </c>
      <c r="Q375">
        <v>0</v>
      </c>
    </row>
    <row r="376" spans="1:17" x14ac:dyDescent="0.25">
      <c r="A376" t="s">
        <v>491</v>
      </c>
      <c r="B376" t="s">
        <v>2759</v>
      </c>
      <c r="C376" t="s">
        <v>2008</v>
      </c>
      <c r="E376">
        <v>64</v>
      </c>
      <c r="F376">
        <v>67</v>
      </c>
      <c r="K376">
        <v>0</v>
      </c>
      <c r="L376">
        <v>1</v>
      </c>
      <c r="M376">
        <v>66</v>
      </c>
      <c r="N376">
        <v>4</v>
      </c>
      <c r="O376">
        <v>4</v>
      </c>
      <c r="P376">
        <v>0</v>
      </c>
      <c r="Q376">
        <v>0</v>
      </c>
    </row>
    <row r="377" spans="1:17" x14ac:dyDescent="0.25">
      <c r="A377" t="s">
        <v>491</v>
      </c>
      <c r="B377" t="s">
        <v>2095</v>
      </c>
      <c r="C377" t="s">
        <v>2008</v>
      </c>
      <c r="E377">
        <v>69</v>
      </c>
      <c r="F377">
        <v>72</v>
      </c>
      <c r="K377">
        <v>0</v>
      </c>
      <c r="L377">
        <v>1</v>
      </c>
      <c r="M377">
        <v>74</v>
      </c>
      <c r="N377">
        <v>4</v>
      </c>
      <c r="O377">
        <v>4</v>
      </c>
      <c r="P377">
        <v>0</v>
      </c>
      <c r="Q377">
        <v>0</v>
      </c>
    </row>
    <row r="378" spans="1:17" x14ac:dyDescent="0.25">
      <c r="A378" t="s">
        <v>491</v>
      </c>
      <c r="B378" t="s">
        <v>2064</v>
      </c>
      <c r="C378" t="s">
        <v>2008</v>
      </c>
      <c r="E378">
        <v>74</v>
      </c>
      <c r="F378">
        <v>77</v>
      </c>
      <c r="K378">
        <v>0</v>
      </c>
      <c r="L378">
        <v>1</v>
      </c>
      <c r="M378">
        <v>79</v>
      </c>
      <c r="N378">
        <v>4</v>
      </c>
      <c r="O378">
        <v>4</v>
      </c>
      <c r="P378">
        <v>0</v>
      </c>
      <c r="Q378">
        <v>0</v>
      </c>
    </row>
    <row r="379" spans="1:17" x14ac:dyDescent="0.25">
      <c r="A379" t="s">
        <v>491</v>
      </c>
      <c r="B379" t="s">
        <v>2604</v>
      </c>
      <c r="C379" t="s">
        <v>2008</v>
      </c>
      <c r="E379">
        <v>79</v>
      </c>
      <c r="F379">
        <v>82</v>
      </c>
      <c r="K379">
        <v>0</v>
      </c>
      <c r="L379">
        <v>1</v>
      </c>
      <c r="M379">
        <v>55</v>
      </c>
      <c r="N379">
        <v>4</v>
      </c>
      <c r="O379">
        <v>4</v>
      </c>
      <c r="P379">
        <v>0</v>
      </c>
      <c r="Q379">
        <v>0</v>
      </c>
    </row>
    <row r="380" spans="1:17" x14ac:dyDescent="0.25">
      <c r="A380" t="s">
        <v>491</v>
      </c>
      <c r="B380" t="s">
        <v>2758</v>
      </c>
      <c r="C380" t="s">
        <v>2008</v>
      </c>
      <c r="E380">
        <v>84</v>
      </c>
      <c r="F380">
        <v>87</v>
      </c>
      <c r="K380">
        <v>0</v>
      </c>
      <c r="L380">
        <v>1</v>
      </c>
      <c r="M380">
        <v>59</v>
      </c>
      <c r="N380">
        <v>4</v>
      </c>
      <c r="O380">
        <v>4</v>
      </c>
      <c r="P380">
        <v>0</v>
      </c>
      <c r="Q380">
        <v>0</v>
      </c>
    </row>
    <row r="381" spans="1:17" x14ac:dyDescent="0.25">
      <c r="A381" t="s">
        <v>491</v>
      </c>
      <c r="B381" t="s">
        <v>2065</v>
      </c>
      <c r="C381" t="s">
        <v>2008</v>
      </c>
      <c r="E381">
        <v>89</v>
      </c>
      <c r="F381">
        <v>92</v>
      </c>
      <c r="K381">
        <v>0</v>
      </c>
      <c r="L381">
        <v>1</v>
      </c>
      <c r="M381">
        <v>66</v>
      </c>
      <c r="N381">
        <v>4</v>
      </c>
      <c r="O381">
        <v>4</v>
      </c>
      <c r="P381">
        <v>0</v>
      </c>
      <c r="Q381">
        <v>0</v>
      </c>
    </row>
    <row r="382" spans="1:17" x14ac:dyDescent="0.25">
      <c r="A382" t="s">
        <v>491</v>
      </c>
      <c r="B382" t="s">
        <v>2757</v>
      </c>
      <c r="C382" t="s">
        <v>2008</v>
      </c>
      <c r="E382">
        <v>94</v>
      </c>
      <c r="F382">
        <v>136</v>
      </c>
      <c r="K382">
        <v>2</v>
      </c>
      <c r="L382">
        <v>3</v>
      </c>
      <c r="M382">
        <v>1056</v>
      </c>
      <c r="N382">
        <v>32</v>
      </c>
      <c r="O382">
        <v>34</v>
      </c>
      <c r="P382">
        <v>0</v>
      </c>
      <c r="Q382">
        <v>2</v>
      </c>
    </row>
    <row r="383" spans="1:17" x14ac:dyDescent="0.25">
      <c r="A383" t="s">
        <v>491</v>
      </c>
      <c r="C383" t="s">
        <v>2007</v>
      </c>
      <c r="E383">
        <v>1</v>
      </c>
      <c r="F383">
        <v>138</v>
      </c>
      <c r="H383">
        <v>2939</v>
      </c>
    </row>
    <row r="384" spans="1:17" x14ac:dyDescent="0.25">
      <c r="A384" t="s">
        <v>576</v>
      </c>
      <c r="B384" t="s">
        <v>2024</v>
      </c>
      <c r="C384" t="s">
        <v>2023</v>
      </c>
      <c r="E384">
        <v>1</v>
      </c>
      <c r="F384">
        <v>1834</v>
      </c>
      <c r="M384">
        <v>1605</v>
      </c>
      <c r="N384">
        <v>0</v>
      </c>
      <c r="O384">
        <v>73</v>
      </c>
      <c r="P384">
        <v>35</v>
      </c>
      <c r="Q384">
        <v>38</v>
      </c>
    </row>
    <row r="385" spans="1:17" x14ac:dyDescent="0.25">
      <c r="A385" t="s">
        <v>576</v>
      </c>
      <c r="B385" t="s">
        <v>2022</v>
      </c>
      <c r="C385" t="s">
        <v>2021</v>
      </c>
      <c r="E385">
        <v>86</v>
      </c>
      <c r="F385">
        <v>1833</v>
      </c>
      <c r="M385">
        <v>1354</v>
      </c>
      <c r="N385">
        <v>4</v>
      </c>
      <c r="O385">
        <v>23</v>
      </c>
      <c r="P385">
        <v>1</v>
      </c>
      <c r="Q385">
        <v>18</v>
      </c>
    </row>
    <row r="386" spans="1:17" x14ac:dyDescent="0.25">
      <c r="A386" t="s">
        <v>576</v>
      </c>
      <c r="B386" t="s">
        <v>2756</v>
      </c>
      <c r="C386" t="s">
        <v>2008</v>
      </c>
      <c r="E386">
        <v>91</v>
      </c>
      <c r="F386">
        <v>134</v>
      </c>
      <c r="G386">
        <v>1</v>
      </c>
      <c r="K386">
        <v>1</v>
      </c>
      <c r="L386">
        <v>3</v>
      </c>
      <c r="M386">
        <v>1625</v>
      </c>
      <c r="N386">
        <v>28</v>
      </c>
      <c r="O386">
        <v>36</v>
      </c>
      <c r="P386">
        <v>0</v>
      </c>
      <c r="Q386">
        <v>9</v>
      </c>
    </row>
    <row r="387" spans="1:17" x14ac:dyDescent="0.25">
      <c r="A387" t="s">
        <v>576</v>
      </c>
      <c r="B387" t="s">
        <v>2755</v>
      </c>
      <c r="C387" t="s">
        <v>2008</v>
      </c>
      <c r="E387">
        <v>136</v>
      </c>
      <c r="F387">
        <v>139</v>
      </c>
      <c r="K387">
        <v>0</v>
      </c>
      <c r="L387">
        <v>1</v>
      </c>
      <c r="M387">
        <v>44</v>
      </c>
      <c r="N387">
        <v>4</v>
      </c>
      <c r="O387">
        <v>4</v>
      </c>
      <c r="P387">
        <v>0</v>
      </c>
      <c r="Q387">
        <v>0</v>
      </c>
    </row>
    <row r="388" spans="1:17" x14ac:dyDescent="0.25">
      <c r="A388" t="s">
        <v>576</v>
      </c>
      <c r="B388" t="s">
        <v>2754</v>
      </c>
      <c r="C388" t="s">
        <v>2008</v>
      </c>
      <c r="E388">
        <v>141</v>
      </c>
      <c r="F388">
        <v>229</v>
      </c>
      <c r="G388">
        <v>2</v>
      </c>
      <c r="K388">
        <v>4</v>
      </c>
      <c r="L388">
        <v>3</v>
      </c>
      <c r="M388">
        <v>2968</v>
      </c>
      <c r="N388">
        <v>55</v>
      </c>
      <c r="O388">
        <v>73</v>
      </c>
      <c r="P388">
        <v>0</v>
      </c>
      <c r="Q388">
        <v>18</v>
      </c>
    </row>
    <row r="389" spans="1:17" x14ac:dyDescent="0.25">
      <c r="A389" t="s">
        <v>576</v>
      </c>
      <c r="B389" t="s">
        <v>2016</v>
      </c>
      <c r="C389" t="s">
        <v>2008</v>
      </c>
      <c r="E389">
        <v>231</v>
      </c>
      <c r="F389">
        <v>275</v>
      </c>
      <c r="K389">
        <v>2</v>
      </c>
      <c r="L389">
        <v>3</v>
      </c>
      <c r="M389">
        <v>1802</v>
      </c>
      <c r="N389">
        <v>22</v>
      </c>
      <c r="O389">
        <v>40</v>
      </c>
      <c r="P389">
        <v>0</v>
      </c>
      <c r="Q389">
        <v>18</v>
      </c>
    </row>
    <row r="390" spans="1:17" x14ac:dyDescent="0.25">
      <c r="A390" t="s">
        <v>576</v>
      </c>
      <c r="B390" t="s">
        <v>2753</v>
      </c>
      <c r="C390" t="s">
        <v>2008</v>
      </c>
      <c r="E390">
        <v>277</v>
      </c>
      <c r="F390">
        <v>290</v>
      </c>
      <c r="K390">
        <v>1</v>
      </c>
      <c r="L390">
        <v>2</v>
      </c>
      <c r="M390">
        <v>419</v>
      </c>
      <c r="N390">
        <v>10</v>
      </c>
      <c r="O390">
        <v>14</v>
      </c>
      <c r="P390">
        <v>0</v>
      </c>
      <c r="Q390">
        <v>4</v>
      </c>
    </row>
    <row r="391" spans="1:17" x14ac:dyDescent="0.25">
      <c r="A391" t="s">
        <v>576</v>
      </c>
      <c r="B391" t="s">
        <v>2752</v>
      </c>
      <c r="C391" t="s">
        <v>2008</v>
      </c>
      <c r="E391">
        <v>292</v>
      </c>
      <c r="F391">
        <v>300</v>
      </c>
      <c r="K391">
        <v>2</v>
      </c>
      <c r="L391">
        <v>1</v>
      </c>
      <c r="M391">
        <v>341</v>
      </c>
      <c r="N391">
        <v>5</v>
      </c>
      <c r="O391">
        <v>9</v>
      </c>
      <c r="P391">
        <v>0</v>
      </c>
      <c r="Q391">
        <v>4</v>
      </c>
    </row>
    <row r="392" spans="1:17" x14ac:dyDescent="0.25">
      <c r="A392" t="s">
        <v>576</v>
      </c>
      <c r="B392" t="s">
        <v>2751</v>
      </c>
      <c r="C392" t="s">
        <v>2008</v>
      </c>
      <c r="E392">
        <v>302</v>
      </c>
      <c r="F392">
        <v>306</v>
      </c>
      <c r="K392">
        <v>1</v>
      </c>
      <c r="L392">
        <v>1</v>
      </c>
      <c r="M392">
        <v>118</v>
      </c>
      <c r="N392">
        <v>4</v>
      </c>
      <c r="O392">
        <v>5</v>
      </c>
      <c r="P392">
        <v>1</v>
      </c>
      <c r="Q392">
        <v>0</v>
      </c>
    </row>
    <row r="393" spans="1:17" x14ac:dyDescent="0.25">
      <c r="A393" t="s">
        <v>576</v>
      </c>
      <c r="B393" t="s">
        <v>2362</v>
      </c>
      <c r="C393" t="s">
        <v>2008</v>
      </c>
      <c r="E393">
        <v>308</v>
      </c>
      <c r="F393">
        <v>311</v>
      </c>
      <c r="K393">
        <v>1</v>
      </c>
      <c r="L393">
        <v>1</v>
      </c>
      <c r="M393">
        <v>96</v>
      </c>
      <c r="N393">
        <v>4</v>
      </c>
      <c r="O393">
        <v>4</v>
      </c>
      <c r="P393">
        <v>0</v>
      </c>
      <c r="Q393">
        <v>0</v>
      </c>
    </row>
    <row r="394" spans="1:17" x14ac:dyDescent="0.25">
      <c r="A394" t="s">
        <v>576</v>
      </c>
      <c r="B394" t="s">
        <v>2750</v>
      </c>
      <c r="C394" t="s">
        <v>2008</v>
      </c>
      <c r="E394">
        <v>313</v>
      </c>
      <c r="F394">
        <v>316</v>
      </c>
      <c r="K394">
        <v>1</v>
      </c>
      <c r="L394">
        <v>1</v>
      </c>
      <c r="M394">
        <v>98</v>
      </c>
      <c r="N394">
        <v>4</v>
      </c>
      <c r="O394">
        <v>4</v>
      </c>
      <c r="P394">
        <v>0</v>
      </c>
      <c r="Q394">
        <v>0</v>
      </c>
    </row>
    <row r="395" spans="1:17" x14ac:dyDescent="0.25">
      <c r="A395" t="s">
        <v>576</v>
      </c>
      <c r="B395" t="s">
        <v>2749</v>
      </c>
      <c r="C395" t="s">
        <v>2008</v>
      </c>
      <c r="E395">
        <v>319</v>
      </c>
      <c r="F395">
        <v>329</v>
      </c>
      <c r="K395">
        <v>0</v>
      </c>
      <c r="L395">
        <v>1</v>
      </c>
      <c r="M395">
        <v>428</v>
      </c>
      <c r="N395">
        <v>7</v>
      </c>
      <c r="O395">
        <v>11</v>
      </c>
      <c r="P395">
        <v>0</v>
      </c>
      <c r="Q395">
        <v>4</v>
      </c>
    </row>
    <row r="396" spans="1:17" x14ac:dyDescent="0.25">
      <c r="A396" t="s">
        <v>576</v>
      </c>
      <c r="B396" t="s">
        <v>2748</v>
      </c>
      <c r="C396" t="s">
        <v>2008</v>
      </c>
      <c r="E396">
        <v>331</v>
      </c>
      <c r="F396">
        <v>357</v>
      </c>
      <c r="K396">
        <v>1</v>
      </c>
      <c r="L396">
        <v>1</v>
      </c>
      <c r="M396">
        <v>917</v>
      </c>
      <c r="N396">
        <v>17</v>
      </c>
      <c r="O396">
        <v>25</v>
      </c>
      <c r="P396">
        <v>4</v>
      </c>
      <c r="Q396">
        <v>4</v>
      </c>
    </row>
    <row r="397" spans="1:17" x14ac:dyDescent="0.25">
      <c r="A397" t="s">
        <v>576</v>
      </c>
      <c r="B397" t="s">
        <v>2747</v>
      </c>
      <c r="C397" t="s">
        <v>2008</v>
      </c>
      <c r="E397">
        <v>359</v>
      </c>
      <c r="F397">
        <v>397</v>
      </c>
      <c r="G397">
        <v>1</v>
      </c>
      <c r="K397">
        <v>2</v>
      </c>
      <c r="L397">
        <v>3</v>
      </c>
      <c r="M397">
        <v>1475</v>
      </c>
      <c r="N397">
        <v>31</v>
      </c>
      <c r="O397">
        <v>35</v>
      </c>
      <c r="P397">
        <v>0</v>
      </c>
      <c r="Q397">
        <v>4</v>
      </c>
    </row>
    <row r="398" spans="1:17" x14ac:dyDescent="0.25">
      <c r="A398" t="s">
        <v>576</v>
      </c>
      <c r="B398" t="s">
        <v>2746</v>
      </c>
      <c r="C398" t="s">
        <v>2008</v>
      </c>
      <c r="E398">
        <v>399</v>
      </c>
      <c r="F398">
        <v>414</v>
      </c>
      <c r="K398">
        <v>0</v>
      </c>
      <c r="L398">
        <v>1</v>
      </c>
      <c r="M398">
        <v>526</v>
      </c>
      <c r="N398">
        <v>8</v>
      </c>
      <c r="O398">
        <v>14</v>
      </c>
      <c r="P398">
        <v>2</v>
      </c>
      <c r="Q398">
        <v>4</v>
      </c>
    </row>
    <row r="399" spans="1:17" x14ac:dyDescent="0.25">
      <c r="A399" t="s">
        <v>576</v>
      </c>
      <c r="B399" t="s">
        <v>2745</v>
      </c>
      <c r="C399" t="s">
        <v>2008</v>
      </c>
      <c r="E399">
        <v>416</v>
      </c>
      <c r="F399">
        <v>528</v>
      </c>
      <c r="K399">
        <v>0</v>
      </c>
      <c r="L399">
        <v>1</v>
      </c>
      <c r="M399">
        <v>5264</v>
      </c>
      <c r="N399">
        <v>77</v>
      </c>
      <c r="O399">
        <v>93</v>
      </c>
      <c r="P399">
        <v>2</v>
      </c>
      <c r="Q399">
        <v>14</v>
      </c>
    </row>
    <row r="400" spans="1:17" x14ac:dyDescent="0.25">
      <c r="A400" t="s">
        <v>576</v>
      </c>
      <c r="B400" t="s">
        <v>2744</v>
      </c>
      <c r="C400" t="s">
        <v>2008</v>
      </c>
      <c r="E400">
        <v>530</v>
      </c>
      <c r="F400">
        <v>579</v>
      </c>
      <c r="K400">
        <v>0</v>
      </c>
      <c r="L400">
        <v>1</v>
      </c>
      <c r="M400">
        <v>1615</v>
      </c>
      <c r="N400">
        <v>28</v>
      </c>
      <c r="O400">
        <v>43</v>
      </c>
      <c r="P400">
        <v>2</v>
      </c>
      <c r="Q400">
        <v>13</v>
      </c>
    </row>
    <row r="401" spans="1:17" x14ac:dyDescent="0.25">
      <c r="A401" t="s">
        <v>576</v>
      </c>
      <c r="B401" t="s">
        <v>2743</v>
      </c>
      <c r="C401" t="s">
        <v>2008</v>
      </c>
      <c r="E401">
        <v>581</v>
      </c>
      <c r="F401">
        <v>596</v>
      </c>
      <c r="K401">
        <v>0</v>
      </c>
      <c r="L401">
        <v>1</v>
      </c>
      <c r="M401">
        <v>517</v>
      </c>
      <c r="N401">
        <v>3</v>
      </c>
      <c r="O401">
        <v>15</v>
      </c>
      <c r="P401">
        <v>0</v>
      </c>
      <c r="Q401">
        <v>12</v>
      </c>
    </row>
    <row r="402" spans="1:17" x14ac:dyDescent="0.25">
      <c r="A402" t="s">
        <v>576</v>
      </c>
      <c r="B402" t="s">
        <v>2742</v>
      </c>
      <c r="C402" t="s">
        <v>2008</v>
      </c>
      <c r="E402">
        <v>598</v>
      </c>
      <c r="F402">
        <v>605</v>
      </c>
      <c r="K402">
        <v>0</v>
      </c>
      <c r="L402">
        <v>1</v>
      </c>
      <c r="M402">
        <v>297</v>
      </c>
      <c r="N402">
        <v>4</v>
      </c>
      <c r="O402">
        <v>8</v>
      </c>
      <c r="P402">
        <v>0</v>
      </c>
      <c r="Q402">
        <v>4</v>
      </c>
    </row>
    <row r="403" spans="1:17" x14ac:dyDescent="0.25">
      <c r="A403" t="s">
        <v>576</v>
      </c>
      <c r="B403" t="s">
        <v>2741</v>
      </c>
      <c r="C403" t="s">
        <v>2008</v>
      </c>
      <c r="E403">
        <v>607</v>
      </c>
      <c r="F403">
        <v>619</v>
      </c>
      <c r="G403">
        <v>4</v>
      </c>
      <c r="K403">
        <v>0</v>
      </c>
      <c r="L403">
        <v>1</v>
      </c>
      <c r="M403">
        <v>480</v>
      </c>
      <c r="N403">
        <v>9</v>
      </c>
      <c r="O403">
        <v>13</v>
      </c>
      <c r="P403">
        <v>0</v>
      </c>
      <c r="Q403">
        <v>4</v>
      </c>
    </row>
    <row r="404" spans="1:17" x14ac:dyDescent="0.25">
      <c r="A404" t="s">
        <v>576</v>
      </c>
      <c r="B404" t="s">
        <v>2740</v>
      </c>
      <c r="C404" t="s">
        <v>2008</v>
      </c>
      <c r="E404">
        <v>621</v>
      </c>
      <c r="F404">
        <v>631</v>
      </c>
      <c r="K404">
        <v>0</v>
      </c>
      <c r="L404">
        <v>1</v>
      </c>
      <c r="M404">
        <v>407</v>
      </c>
      <c r="N404">
        <v>7</v>
      </c>
      <c r="O404">
        <v>11</v>
      </c>
      <c r="P404">
        <v>0</v>
      </c>
      <c r="Q404">
        <v>4</v>
      </c>
    </row>
    <row r="405" spans="1:17" x14ac:dyDescent="0.25">
      <c r="A405" t="s">
        <v>576</v>
      </c>
      <c r="B405" t="s">
        <v>2739</v>
      </c>
      <c r="C405" t="s">
        <v>2008</v>
      </c>
      <c r="E405">
        <v>633</v>
      </c>
      <c r="F405">
        <v>641</v>
      </c>
      <c r="K405">
        <v>0</v>
      </c>
      <c r="L405">
        <v>1</v>
      </c>
      <c r="M405">
        <v>362</v>
      </c>
      <c r="N405">
        <v>5</v>
      </c>
      <c r="O405">
        <v>9</v>
      </c>
      <c r="P405">
        <v>0</v>
      </c>
      <c r="Q405">
        <v>4</v>
      </c>
    </row>
    <row r="406" spans="1:17" x14ac:dyDescent="0.25">
      <c r="A406" t="s">
        <v>576</v>
      </c>
      <c r="B406" t="s">
        <v>2738</v>
      </c>
      <c r="C406" t="s">
        <v>2008</v>
      </c>
      <c r="E406">
        <v>643</v>
      </c>
      <c r="F406">
        <v>651</v>
      </c>
      <c r="K406">
        <v>0</v>
      </c>
      <c r="L406">
        <v>1</v>
      </c>
      <c r="M406">
        <v>367</v>
      </c>
      <c r="N406">
        <v>5</v>
      </c>
      <c r="O406">
        <v>9</v>
      </c>
      <c r="P406">
        <v>0</v>
      </c>
      <c r="Q406">
        <v>4</v>
      </c>
    </row>
    <row r="407" spans="1:17" x14ac:dyDescent="0.25">
      <c r="A407" t="s">
        <v>576</v>
      </c>
      <c r="B407" t="s">
        <v>2737</v>
      </c>
      <c r="C407" t="s">
        <v>2008</v>
      </c>
      <c r="E407">
        <v>653</v>
      </c>
      <c r="F407">
        <v>673</v>
      </c>
      <c r="K407">
        <v>1</v>
      </c>
      <c r="L407">
        <v>2</v>
      </c>
      <c r="M407">
        <v>926</v>
      </c>
      <c r="N407">
        <v>17</v>
      </c>
      <c r="O407">
        <v>21</v>
      </c>
      <c r="P407">
        <v>0</v>
      </c>
      <c r="Q407">
        <v>4</v>
      </c>
    </row>
    <row r="408" spans="1:17" x14ac:dyDescent="0.25">
      <c r="A408" t="s">
        <v>576</v>
      </c>
      <c r="B408" t="s">
        <v>2736</v>
      </c>
      <c r="C408" t="s">
        <v>2008</v>
      </c>
      <c r="E408">
        <v>675</v>
      </c>
      <c r="F408">
        <v>696</v>
      </c>
      <c r="K408">
        <v>0</v>
      </c>
      <c r="L408">
        <v>2</v>
      </c>
      <c r="M408">
        <v>885</v>
      </c>
      <c r="N408">
        <v>18</v>
      </c>
      <c r="O408">
        <v>22</v>
      </c>
      <c r="P408">
        <v>0</v>
      </c>
      <c r="Q408">
        <v>4</v>
      </c>
    </row>
    <row r="409" spans="1:17" x14ac:dyDescent="0.25">
      <c r="A409" t="s">
        <v>576</v>
      </c>
      <c r="B409" t="s">
        <v>2735</v>
      </c>
      <c r="C409" t="s">
        <v>2008</v>
      </c>
      <c r="E409">
        <v>698</v>
      </c>
      <c r="F409">
        <v>707</v>
      </c>
      <c r="K409">
        <v>1</v>
      </c>
      <c r="L409">
        <v>1</v>
      </c>
      <c r="M409">
        <v>397</v>
      </c>
      <c r="N409">
        <v>6</v>
      </c>
      <c r="O409">
        <v>10</v>
      </c>
      <c r="P409">
        <v>0</v>
      </c>
      <c r="Q409">
        <v>4</v>
      </c>
    </row>
    <row r="410" spans="1:17" x14ac:dyDescent="0.25">
      <c r="A410" t="s">
        <v>576</v>
      </c>
      <c r="B410" t="s">
        <v>2734</v>
      </c>
      <c r="C410" t="s">
        <v>2008</v>
      </c>
      <c r="E410">
        <v>709</v>
      </c>
      <c r="F410">
        <v>719</v>
      </c>
      <c r="K410">
        <v>1</v>
      </c>
      <c r="L410">
        <v>1</v>
      </c>
      <c r="M410">
        <v>408</v>
      </c>
      <c r="N410">
        <v>7</v>
      </c>
      <c r="O410">
        <v>11</v>
      </c>
      <c r="P410">
        <v>0</v>
      </c>
      <c r="Q410">
        <v>4</v>
      </c>
    </row>
    <row r="411" spans="1:17" x14ac:dyDescent="0.25">
      <c r="A411" t="s">
        <v>576</v>
      </c>
      <c r="B411" t="s">
        <v>2733</v>
      </c>
      <c r="C411" t="s">
        <v>2008</v>
      </c>
      <c r="E411">
        <v>721</v>
      </c>
      <c r="F411">
        <v>728</v>
      </c>
      <c r="K411">
        <v>1</v>
      </c>
      <c r="L411">
        <v>1</v>
      </c>
      <c r="M411">
        <v>333</v>
      </c>
      <c r="N411">
        <v>5</v>
      </c>
      <c r="O411">
        <v>8</v>
      </c>
      <c r="P411">
        <v>0</v>
      </c>
      <c r="Q411">
        <v>3</v>
      </c>
    </row>
    <row r="412" spans="1:17" x14ac:dyDescent="0.25">
      <c r="A412" t="s">
        <v>576</v>
      </c>
      <c r="B412" t="s">
        <v>2732</v>
      </c>
      <c r="C412" t="s">
        <v>2008</v>
      </c>
      <c r="E412">
        <v>730</v>
      </c>
      <c r="F412">
        <v>740</v>
      </c>
      <c r="K412">
        <v>0</v>
      </c>
      <c r="L412">
        <v>1</v>
      </c>
      <c r="M412">
        <v>315</v>
      </c>
      <c r="N412">
        <v>6</v>
      </c>
      <c r="O412">
        <v>10</v>
      </c>
      <c r="P412">
        <v>0</v>
      </c>
      <c r="Q412">
        <v>4</v>
      </c>
    </row>
    <row r="413" spans="1:17" x14ac:dyDescent="0.25">
      <c r="A413" t="s">
        <v>576</v>
      </c>
      <c r="B413" t="s">
        <v>2731</v>
      </c>
      <c r="C413" t="s">
        <v>2008</v>
      </c>
      <c r="E413">
        <v>742</v>
      </c>
      <c r="F413">
        <v>751</v>
      </c>
      <c r="K413">
        <v>0</v>
      </c>
      <c r="L413">
        <v>1</v>
      </c>
      <c r="M413">
        <v>276</v>
      </c>
      <c r="N413">
        <v>5</v>
      </c>
      <c r="O413">
        <v>9</v>
      </c>
      <c r="P413">
        <v>0</v>
      </c>
      <c r="Q413">
        <v>4</v>
      </c>
    </row>
    <row r="414" spans="1:17" x14ac:dyDescent="0.25">
      <c r="A414" t="s">
        <v>576</v>
      </c>
      <c r="B414" t="s">
        <v>2730</v>
      </c>
      <c r="C414" t="s">
        <v>2008</v>
      </c>
      <c r="E414">
        <v>753</v>
      </c>
      <c r="F414">
        <v>765</v>
      </c>
      <c r="K414">
        <v>1</v>
      </c>
      <c r="L414">
        <v>2</v>
      </c>
      <c r="M414">
        <v>423</v>
      </c>
      <c r="N414">
        <v>9</v>
      </c>
      <c r="O414">
        <v>13</v>
      </c>
      <c r="P414">
        <v>0</v>
      </c>
      <c r="Q414">
        <v>4</v>
      </c>
    </row>
    <row r="415" spans="1:17" x14ac:dyDescent="0.25">
      <c r="A415" t="s">
        <v>576</v>
      </c>
      <c r="B415" t="s">
        <v>2729</v>
      </c>
      <c r="C415" t="s">
        <v>2008</v>
      </c>
      <c r="E415">
        <v>767</v>
      </c>
      <c r="F415">
        <v>778</v>
      </c>
      <c r="K415">
        <v>0</v>
      </c>
      <c r="L415">
        <v>1</v>
      </c>
      <c r="M415">
        <v>348</v>
      </c>
      <c r="N415">
        <v>6</v>
      </c>
      <c r="O415">
        <v>10</v>
      </c>
      <c r="P415">
        <v>0</v>
      </c>
      <c r="Q415">
        <v>4</v>
      </c>
    </row>
    <row r="416" spans="1:17" x14ac:dyDescent="0.25">
      <c r="A416" t="s">
        <v>576</v>
      </c>
      <c r="B416" t="s">
        <v>2728</v>
      </c>
      <c r="C416" t="s">
        <v>2008</v>
      </c>
      <c r="E416">
        <v>780</v>
      </c>
      <c r="F416">
        <v>799</v>
      </c>
      <c r="G416">
        <v>1</v>
      </c>
      <c r="K416">
        <v>1</v>
      </c>
      <c r="L416">
        <v>2</v>
      </c>
      <c r="M416">
        <v>785</v>
      </c>
      <c r="N416">
        <v>13</v>
      </c>
      <c r="O416">
        <v>17</v>
      </c>
      <c r="P416">
        <v>0</v>
      </c>
      <c r="Q416">
        <v>4</v>
      </c>
    </row>
    <row r="417" spans="1:17" x14ac:dyDescent="0.25">
      <c r="A417" t="s">
        <v>576</v>
      </c>
      <c r="B417" t="s">
        <v>2727</v>
      </c>
      <c r="C417" t="s">
        <v>2008</v>
      </c>
      <c r="E417">
        <v>801</v>
      </c>
      <c r="F417">
        <v>824</v>
      </c>
      <c r="G417">
        <v>1</v>
      </c>
      <c r="K417">
        <v>1</v>
      </c>
      <c r="L417">
        <v>2</v>
      </c>
      <c r="M417">
        <v>969</v>
      </c>
      <c r="N417">
        <v>16</v>
      </c>
      <c r="O417">
        <v>20</v>
      </c>
      <c r="P417">
        <v>0</v>
      </c>
      <c r="Q417">
        <v>4</v>
      </c>
    </row>
    <row r="418" spans="1:17" x14ac:dyDescent="0.25">
      <c r="A418" t="s">
        <v>576</v>
      </c>
      <c r="B418" t="s">
        <v>2726</v>
      </c>
      <c r="C418" t="s">
        <v>2008</v>
      </c>
      <c r="E418">
        <v>826</v>
      </c>
      <c r="F418">
        <v>832</v>
      </c>
      <c r="K418">
        <v>0</v>
      </c>
      <c r="L418">
        <v>1</v>
      </c>
      <c r="M418">
        <v>281</v>
      </c>
      <c r="N418">
        <v>3</v>
      </c>
      <c r="O418">
        <v>7</v>
      </c>
      <c r="P418">
        <v>0</v>
      </c>
      <c r="Q418">
        <v>4</v>
      </c>
    </row>
    <row r="419" spans="1:17" x14ac:dyDescent="0.25">
      <c r="A419" t="s">
        <v>576</v>
      </c>
      <c r="B419" t="s">
        <v>2178</v>
      </c>
      <c r="C419" t="s">
        <v>2008</v>
      </c>
      <c r="E419">
        <v>834</v>
      </c>
      <c r="F419">
        <v>848</v>
      </c>
      <c r="K419">
        <v>0</v>
      </c>
      <c r="L419">
        <v>1</v>
      </c>
      <c r="M419">
        <v>607</v>
      </c>
      <c r="N419">
        <v>6</v>
      </c>
      <c r="O419">
        <v>14</v>
      </c>
      <c r="P419">
        <v>0</v>
      </c>
      <c r="Q419">
        <v>8</v>
      </c>
    </row>
    <row r="420" spans="1:17" x14ac:dyDescent="0.25">
      <c r="A420" t="s">
        <v>576</v>
      </c>
      <c r="B420" t="s">
        <v>2725</v>
      </c>
      <c r="C420" t="s">
        <v>2008</v>
      </c>
      <c r="E420">
        <v>850</v>
      </c>
      <c r="F420">
        <v>890</v>
      </c>
      <c r="K420">
        <v>1</v>
      </c>
      <c r="L420">
        <v>3</v>
      </c>
      <c r="M420">
        <v>1821</v>
      </c>
      <c r="N420">
        <v>32</v>
      </c>
      <c r="O420">
        <v>39</v>
      </c>
      <c r="P420">
        <v>0</v>
      </c>
      <c r="Q420">
        <v>7</v>
      </c>
    </row>
    <row r="421" spans="1:17" x14ac:dyDescent="0.25">
      <c r="A421" t="s">
        <v>576</v>
      </c>
      <c r="B421" t="s">
        <v>2724</v>
      </c>
      <c r="C421" t="s">
        <v>2008</v>
      </c>
      <c r="E421">
        <v>892</v>
      </c>
      <c r="F421">
        <v>899</v>
      </c>
      <c r="K421">
        <v>0</v>
      </c>
      <c r="L421">
        <v>1</v>
      </c>
      <c r="M421">
        <v>286</v>
      </c>
      <c r="N421">
        <v>4</v>
      </c>
      <c r="O421">
        <v>8</v>
      </c>
      <c r="P421">
        <v>0</v>
      </c>
      <c r="Q421">
        <v>4</v>
      </c>
    </row>
    <row r="422" spans="1:17" x14ac:dyDescent="0.25">
      <c r="A422" t="s">
        <v>576</v>
      </c>
      <c r="B422" t="s">
        <v>2723</v>
      </c>
      <c r="C422" t="s">
        <v>2008</v>
      </c>
      <c r="E422">
        <v>901</v>
      </c>
      <c r="F422">
        <v>908</v>
      </c>
      <c r="G422">
        <v>1</v>
      </c>
      <c r="K422">
        <v>0</v>
      </c>
      <c r="L422">
        <v>1</v>
      </c>
      <c r="M422">
        <v>334</v>
      </c>
      <c r="N422">
        <v>4</v>
      </c>
      <c r="O422">
        <v>8</v>
      </c>
      <c r="P422">
        <v>0</v>
      </c>
      <c r="Q422">
        <v>4</v>
      </c>
    </row>
    <row r="423" spans="1:17" x14ac:dyDescent="0.25">
      <c r="A423" t="s">
        <v>576</v>
      </c>
      <c r="B423" t="s">
        <v>2175</v>
      </c>
      <c r="C423" t="s">
        <v>2008</v>
      </c>
      <c r="E423">
        <v>910</v>
      </c>
      <c r="F423">
        <v>935</v>
      </c>
      <c r="K423">
        <v>0</v>
      </c>
      <c r="L423">
        <v>1</v>
      </c>
      <c r="M423">
        <v>1028</v>
      </c>
      <c r="N423">
        <v>20</v>
      </c>
      <c r="O423">
        <v>24</v>
      </c>
      <c r="P423">
        <v>0</v>
      </c>
      <c r="Q423">
        <v>4</v>
      </c>
    </row>
    <row r="424" spans="1:17" x14ac:dyDescent="0.25">
      <c r="A424" t="s">
        <v>576</v>
      </c>
      <c r="B424" t="s">
        <v>2722</v>
      </c>
      <c r="C424" t="s">
        <v>2008</v>
      </c>
      <c r="E424">
        <v>937</v>
      </c>
      <c r="F424">
        <v>969</v>
      </c>
      <c r="K424">
        <v>5</v>
      </c>
      <c r="L424">
        <v>2</v>
      </c>
      <c r="M424">
        <v>1058</v>
      </c>
      <c r="N424">
        <v>27</v>
      </c>
      <c r="O424">
        <v>32</v>
      </c>
      <c r="P424">
        <v>0</v>
      </c>
      <c r="Q424">
        <v>5</v>
      </c>
    </row>
    <row r="425" spans="1:17" x14ac:dyDescent="0.25">
      <c r="A425" t="s">
        <v>576</v>
      </c>
      <c r="B425" t="s">
        <v>2721</v>
      </c>
      <c r="C425" t="s">
        <v>2008</v>
      </c>
      <c r="E425">
        <v>971</v>
      </c>
      <c r="F425">
        <v>1008</v>
      </c>
      <c r="K425">
        <v>1</v>
      </c>
      <c r="L425">
        <v>2</v>
      </c>
      <c r="M425">
        <v>1230</v>
      </c>
      <c r="N425">
        <v>20</v>
      </c>
      <c r="O425">
        <v>32</v>
      </c>
      <c r="P425">
        <v>0</v>
      </c>
      <c r="Q425">
        <v>12</v>
      </c>
    </row>
    <row r="426" spans="1:17" x14ac:dyDescent="0.25">
      <c r="A426" t="s">
        <v>576</v>
      </c>
      <c r="B426" t="s">
        <v>2720</v>
      </c>
      <c r="C426" t="s">
        <v>2008</v>
      </c>
      <c r="E426">
        <v>1014</v>
      </c>
      <c r="F426">
        <v>1043</v>
      </c>
      <c r="K426">
        <v>0</v>
      </c>
      <c r="L426">
        <v>2</v>
      </c>
      <c r="M426">
        <v>1384</v>
      </c>
      <c r="N426">
        <v>21</v>
      </c>
      <c r="O426">
        <v>25</v>
      </c>
      <c r="P426">
        <v>0</v>
      </c>
      <c r="Q426">
        <v>4</v>
      </c>
    </row>
    <row r="427" spans="1:17" x14ac:dyDescent="0.25">
      <c r="A427" t="s">
        <v>576</v>
      </c>
      <c r="B427" t="s">
        <v>2719</v>
      </c>
      <c r="C427" t="s">
        <v>2008</v>
      </c>
      <c r="E427">
        <v>1045</v>
      </c>
      <c r="F427">
        <v>1055</v>
      </c>
      <c r="G427">
        <v>1</v>
      </c>
      <c r="K427">
        <v>0</v>
      </c>
      <c r="L427">
        <v>1</v>
      </c>
      <c r="M427">
        <v>426</v>
      </c>
      <c r="N427">
        <v>8</v>
      </c>
      <c r="O427">
        <v>11</v>
      </c>
      <c r="P427">
        <v>0</v>
      </c>
      <c r="Q427">
        <v>3</v>
      </c>
    </row>
    <row r="428" spans="1:17" x14ac:dyDescent="0.25">
      <c r="A428" t="s">
        <v>576</v>
      </c>
      <c r="B428" t="s">
        <v>2718</v>
      </c>
      <c r="C428" t="s">
        <v>2008</v>
      </c>
      <c r="E428">
        <v>1057</v>
      </c>
      <c r="F428">
        <v>1151</v>
      </c>
      <c r="G428">
        <v>2</v>
      </c>
      <c r="K428">
        <v>6</v>
      </c>
      <c r="L428">
        <v>4</v>
      </c>
      <c r="M428">
        <v>3634</v>
      </c>
      <c r="N428">
        <v>66</v>
      </c>
      <c r="O428">
        <v>85</v>
      </c>
      <c r="P428">
        <v>0</v>
      </c>
      <c r="Q428">
        <v>19</v>
      </c>
    </row>
    <row r="429" spans="1:17" x14ac:dyDescent="0.25">
      <c r="A429" t="s">
        <v>576</v>
      </c>
      <c r="B429" t="s">
        <v>2717</v>
      </c>
      <c r="C429" t="s">
        <v>2008</v>
      </c>
      <c r="E429">
        <v>1153</v>
      </c>
      <c r="F429">
        <v>1184</v>
      </c>
      <c r="G429">
        <v>1</v>
      </c>
      <c r="K429">
        <v>5</v>
      </c>
      <c r="L429">
        <v>4</v>
      </c>
      <c r="M429">
        <v>1272</v>
      </c>
      <c r="N429">
        <v>26</v>
      </c>
      <c r="O429">
        <v>30</v>
      </c>
      <c r="P429">
        <v>0</v>
      </c>
      <c r="Q429">
        <v>4</v>
      </c>
    </row>
    <row r="430" spans="1:17" x14ac:dyDescent="0.25">
      <c r="A430" t="s">
        <v>576</v>
      </c>
      <c r="B430" t="s">
        <v>2716</v>
      </c>
      <c r="C430" t="s">
        <v>2008</v>
      </c>
      <c r="E430">
        <v>1186</v>
      </c>
      <c r="F430">
        <v>1200</v>
      </c>
      <c r="K430">
        <v>0</v>
      </c>
      <c r="L430">
        <v>1</v>
      </c>
      <c r="M430">
        <v>492</v>
      </c>
      <c r="N430">
        <v>11</v>
      </c>
      <c r="O430">
        <v>14</v>
      </c>
      <c r="P430">
        <v>0</v>
      </c>
      <c r="Q430">
        <v>3</v>
      </c>
    </row>
    <row r="431" spans="1:17" x14ac:dyDescent="0.25">
      <c r="A431" t="s">
        <v>576</v>
      </c>
      <c r="B431" t="s">
        <v>2715</v>
      </c>
      <c r="C431" t="s">
        <v>2008</v>
      </c>
      <c r="E431">
        <v>1202</v>
      </c>
      <c r="F431">
        <v>1306</v>
      </c>
      <c r="G431">
        <v>11</v>
      </c>
      <c r="K431">
        <v>11</v>
      </c>
      <c r="L431">
        <v>3</v>
      </c>
      <c r="M431">
        <v>4423</v>
      </c>
      <c r="N431">
        <v>83</v>
      </c>
      <c r="O431">
        <v>100</v>
      </c>
      <c r="P431">
        <v>0</v>
      </c>
      <c r="Q431">
        <v>17</v>
      </c>
    </row>
    <row r="432" spans="1:17" x14ac:dyDescent="0.25">
      <c r="A432" t="s">
        <v>576</v>
      </c>
      <c r="B432" t="s">
        <v>2714</v>
      </c>
      <c r="C432" t="s">
        <v>2008</v>
      </c>
      <c r="E432">
        <v>1308</v>
      </c>
      <c r="F432">
        <v>1311</v>
      </c>
      <c r="K432">
        <v>0</v>
      </c>
      <c r="L432">
        <v>1</v>
      </c>
      <c r="M432">
        <v>70</v>
      </c>
      <c r="N432">
        <v>4</v>
      </c>
      <c r="O432">
        <v>4</v>
      </c>
      <c r="P432">
        <v>0</v>
      </c>
      <c r="Q432">
        <v>0</v>
      </c>
    </row>
    <row r="433" spans="1:17" x14ac:dyDescent="0.25">
      <c r="A433" t="s">
        <v>576</v>
      </c>
      <c r="B433" t="s">
        <v>2713</v>
      </c>
      <c r="C433" t="s">
        <v>2008</v>
      </c>
      <c r="E433">
        <v>1317</v>
      </c>
      <c r="F433">
        <v>1347</v>
      </c>
      <c r="G433">
        <v>2</v>
      </c>
      <c r="K433">
        <v>0</v>
      </c>
      <c r="L433">
        <v>1</v>
      </c>
      <c r="M433">
        <v>1621</v>
      </c>
      <c r="N433">
        <v>22</v>
      </c>
      <c r="O433">
        <v>25</v>
      </c>
      <c r="P433">
        <v>0</v>
      </c>
      <c r="Q433">
        <v>3</v>
      </c>
    </row>
    <row r="434" spans="1:17" x14ac:dyDescent="0.25">
      <c r="A434" t="s">
        <v>576</v>
      </c>
      <c r="B434" t="s">
        <v>2712</v>
      </c>
      <c r="C434" t="s">
        <v>2008</v>
      </c>
      <c r="E434">
        <v>1349</v>
      </c>
      <c r="F434">
        <v>1355</v>
      </c>
      <c r="K434">
        <v>0</v>
      </c>
      <c r="L434">
        <v>1</v>
      </c>
      <c r="M434">
        <v>265</v>
      </c>
      <c r="N434">
        <v>4</v>
      </c>
      <c r="O434">
        <v>7</v>
      </c>
      <c r="P434">
        <v>0</v>
      </c>
      <c r="Q434">
        <v>3</v>
      </c>
    </row>
    <row r="435" spans="1:17" x14ac:dyDescent="0.25">
      <c r="A435" t="s">
        <v>576</v>
      </c>
      <c r="B435" t="s">
        <v>2711</v>
      </c>
      <c r="C435" t="s">
        <v>2008</v>
      </c>
      <c r="E435">
        <v>1357</v>
      </c>
      <c r="F435">
        <v>1373</v>
      </c>
      <c r="K435">
        <v>2</v>
      </c>
      <c r="L435">
        <v>2</v>
      </c>
      <c r="M435">
        <v>620</v>
      </c>
      <c r="N435">
        <v>14</v>
      </c>
      <c r="O435">
        <v>17</v>
      </c>
      <c r="P435">
        <v>0</v>
      </c>
      <c r="Q435">
        <v>3</v>
      </c>
    </row>
    <row r="436" spans="1:17" x14ac:dyDescent="0.25">
      <c r="A436" t="s">
        <v>576</v>
      </c>
      <c r="B436" t="s">
        <v>2710</v>
      </c>
      <c r="C436" t="s">
        <v>2008</v>
      </c>
      <c r="E436">
        <v>1375</v>
      </c>
      <c r="F436">
        <v>1391</v>
      </c>
      <c r="K436">
        <v>0</v>
      </c>
      <c r="L436">
        <v>1</v>
      </c>
      <c r="M436">
        <v>705</v>
      </c>
      <c r="N436">
        <v>5</v>
      </c>
      <c r="O436">
        <v>17</v>
      </c>
      <c r="P436">
        <v>0</v>
      </c>
      <c r="Q436">
        <v>12</v>
      </c>
    </row>
    <row r="437" spans="1:17" x14ac:dyDescent="0.25">
      <c r="A437" t="s">
        <v>576</v>
      </c>
      <c r="B437" t="s">
        <v>2709</v>
      </c>
      <c r="C437" t="s">
        <v>2008</v>
      </c>
      <c r="E437">
        <v>1393</v>
      </c>
      <c r="F437">
        <v>1406</v>
      </c>
      <c r="G437">
        <v>2</v>
      </c>
      <c r="K437">
        <v>0</v>
      </c>
      <c r="L437">
        <v>1</v>
      </c>
      <c r="M437">
        <v>686</v>
      </c>
      <c r="N437">
        <v>9</v>
      </c>
      <c r="O437">
        <v>13</v>
      </c>
      <c r="P437">
        <v>0</v>
      </c>
      <c r="Q437">
        <v>4</v>
      </c>
    </row>
    <row r="438" spans="1:17" x14ac:dyDescent="0.25">
      <c r="A438" t="s">
        <v>576</v>
      </c>
      <c r="B438" t="s">
        <v>2708</v>
      </c>
      <c r="C438" t="s">
        <v>2008</v>
      </c>
      <c r="E438">
        <v>1408</v>
      </c>
      <c r="F438">
        <v>1415</v>
      </c>
      <c r="K438">
        <v>0</v>
      </c>
      <c r="L438">
        <v>1</v>
      </c>
      <c r="M438">
        <v>286</v>
      </c>
      <c r="N438">
        <v>4</v>
      </c>
      <c r="O438">
        <v>8</v>
      </c>
      <c r="P438">
        <v>0</v>
      </c>
      <c r="Q438">
        <v>4</v>
      </c>
    </row>
    <row r="439" spans="1:17" x14ac:dyDescent="0.25">
      <c r="A439" t="s">
        <v>576</v>
      </c>
      <c r="B439" t="s">
        <v>2707</v>
      </c>
      <c r="C439" t="s">
        <v>2008</v>
      </c>
      <c r="E439">
        <v>1417</v>
      </c>
      <c r="F439">
        <v>1424</v>
      </c>
      <c r="K439">
        <v>0</v>
      </c>
      <c r="L439">
        <v>1</v>
      </c>
      <c r="M439">
        <v>300</v>
      </c>
      <c r="N439">
        <v>4</v>
      </c>
      <c r="O439">
        <v>8</v>
      </c>
      <c r="P439">
        <v>0</v>
      </c>
      <c r="Q439">
        <v>4</v>
      </c>
    </row>
    <row r="440" spans="1:17" x14ac:dyDescent="0.25">
      <c r="A440" t="s">
        <v>576</v>
      </c>
      <c r="B440" t="s">
        <v>2706</v>
      </c>
      <c r="C440" t="s">
        <v>2008</v>
      </c>
      <c r="E440">
        <v>1426</v>
      </c>
      <c r="F440">
        <v>1433</v>
      </c>
      <c r="K440">
        <v>0</v>
      </c>
      <c r="L440">
        <v>1</v>
      </c>
      <c r="M440">
        <v>282</v>
      </c>
      <c r="N440">
        <v>4</v>
      </c>
      <c r="O440">
        <v>8</v>
      </c>
      <c r="P440">
        <v>0</v>
      </c>
      <c r="Q440">
        <v>4</v>
      </c>
    </row>
    <row r="441" spans="1:17" x14ac:dyDescent="0.25">
      <c r="A441" t="s">
        <v>576</v>
      </c>
      <c r="B441" t="s">
        <v>2705</v>
      </c>
      <c r="C441" t="s">
        <v>2008</v>
      </c>
      <c r="E441">
        <v>1435</v>
      </c>
      <c r="F441">
        <v>1454</v>
      </c>
      <c r="K441">
        <v>0</v>
      </c>
      <c r="L441">
        <v>1</v>
      </c>
      <c r="M441">
        <v>667</v>
      </c>
      <c r="N441">
        <v>10</v>
      </c>
      <c r="O441">
        <v>19</v>
      </c>
      <c r="P441">
        <v>0</v>
      </c>
      <c r="Q441">
        <v>9</v>
      </c>
    </row>
    <row r="442" spans="1:17" x14ac:dyDescent="0.25">
      <c r="A442" t="s">
        <v>576</v>
      </c>
      <c r="B442" t="s">
        <v>2704</v>
      </c>
      <c r="C442" t="s">
        <v>2008</v>
      </c>
      <c r="E442">
        <v>1457</v>
      </c>
      <c r="F442">
        <v>1471</v>
      </c>
      <c r="G442">
        <v>1</v>
      </c>
      <c r="K442">
        <v>0</v>
      </c>
      <c r="L442">
        <v>1</v>
      </c>
      <c r="M442">
        <v>594</v>
      </c>
      <c r="N442">
        <v>11</v>
      </c>
      <c r="O442">
        <v>15</v>
      </c>
      <c r="P442">
        <v>0</v>
      </c>
      <c r="Q442">
        <v>4</v>
      </c>
    </row>
    <row r="443" spans="1:17" x14ac:dyDescent="0.25">
      <c r="A443" t="s">
        <v>576</v>
      </c>
      <c r="B443" t="s">
        <v>2703</v>
      </c>
      <c r="C443" t="s">
        <v>2008</v>
      </c>
      <c r="E443">
        <v>1473</v>
      </c>
      <c r="F443">
        <v>1510</v>
      </c>
      <c r="K443">
        <v>7</v>
      </c>
      <c r="L443">
        <v>3</v>
      </c>
      <c r="M443">
        <v>1459</v>
      </c>
      <c r="N443">
        <v>28</v>
      </c>
      <c r="O443">
        <v>38</v>
      </c>
      <c r="P443">
        <v>0</v>
      </c>
      <c r="Q443">
        <v>11</v>
      </c>
    </row>
    <row r="444" spans="1:17" x14ac:dyDescent="0.25">
      <c r="A444" t="s">
        <v>576</v>
      </c>
      <c r="B444" t="s">
        <v>2702</v>
      </c>
      <c r="C444" t="s">
        <v>2008</v>
      </c>
      <c r="E444">
        <v>1516</v>
      </c>
      <c r="F444">
        <v>1536</v>
      </c>
      <c r="K444">
        <v>0</v>
      </c>
      <c r="L444">
        <v>1</v>
      </c>
      <c r="M444">
        <v>1032</v>
      </c>
      <c r="N444">
        <v>13</v>
      </c>
      <c r="O444">
        <v>18</v>
      </c>
      <c r="P444">
        <v>0</v>
      </c>
      <c r="Q444">
        <v>5</v>
      </c>
    </row>
    <row r="445" spans="1:17" x14ac:dyDescent="0.25">
      <c r="A445" t="s">
        <v>576</v>
      </c>
      <c r="B445" t="s">
        <v>2701</v>
      </c>
      <c r="C445" t="s">
        <v>2008</v>
      </c>
      <c r="E445">
        <v>1538</v>
      </c>
      <c r="F445">
        <v>1557</v>
      </c>
      <c r="K445">
        <v>3</v>
      </c>
      <c r="L445">
        <v>3</v>
      </c>
      <c r="M445">
        <v>782</v>
      </c>
      <c r="N445">
        <v>17</v>
      </c>
      <c r="O445">
        <v>20</v>
      </c>
      <c r="P445">
        <v>0</v>
      </c>
      <c r="Q445">
        <v>3</v>
      </c>
    </row>
    <row r="446" spans="1:17" x14ac:dyDescent="0.25">
      <c r="A446" t="s">
        <v>576</v>
      </c>
      <c r="B446" t="s">
        <v>2700</v>
      </c>
      <c r="C446" t="s">
        <v>2008</v>
      </c>
      <c r="E446">
        <v>1559</v>
      </c>
      <c r="F446">
        <v>1571</v>
      </c>
      <c r="K446">
        <v>0</v>
      </c>
      <c r="L446">
        <v>1</v>
      </c>
      <c r="M446">
        <v>446</v>
      </c>
      <c r="N446">
        <v>9</v>
      </c>
      <c r="O446">
        <v>13</v>
      </c>
      <c r="P446">
        <v>0</v>
      </c>
      <c r="Q446">
        <v>4</v>
      </c>
    </row>
    <row r="447" spans="1:17" x14ac:dyDescent="0.25">
      <c r="A447" t="s">
        <v>576</v>
      </c>
      <c r="B447" t="s">
        <v>2699</v>
      </c>
      <c r="C447" t="s">
        <v>2008</v>
      </c>
      <c r="E447">
        <v>1573</v>
      </c>
      <c r="F447">
        <v>1580</v>
      </c>
      <c r="K447">
        <v>0</v>
      </c>
      <c r="L447">
        <v>1</v>
      </c>
      <c r="M447">
        <v>297</v>
      </c>
      <c r="N447">
        <v>4</v>
      </c>
      <c r="O447">
        <v>8</v>
      </c>
      <c r="P447">
        <v>0</v>
      </c>
      <c r="Q447">
        <v>4</v>
      </c>
    </row>
    <row r="448" spans="1:17" x14ac:dyDescent="0.25">
      <c r="A448" t="s">
        <v>576</v>
      </c>
      <c r="B448" t="s">
        <v>2698</v>
      </c>
      <c r="C448" t="s">
        <v>2008</v>
      </c>
      <c r="E448">
        <v>1582</v>
      </c>
      <c r="F448">
        <v>1589</v>
      </c>
      <c r="K448">
        <v>0</v>
      </c>
      <c r="L448">
        <v>1</v>
      </c>
      <c r="M448">
        <v>296</v>
      </c>
      <c r="N448">
        <v>4</v>
      </c>
      <c r="O448">
        <v>8</v>
      </c>
      <c r="P448">
        <v>0</v>
      </c>
      <c r="Q448">
        <v>4</v>
      </c>
    </row>
    <row r="449" spans="1:17" x14ac:dyDescent="0.25">
      <c r="A449" t="s">
        <v>576</v>
      </c>
      <c r="B449" t="s">
        <v>2697</v>
      </c>
      <c r="C449" t="s">
        <v>2008</v>
      </c>
      <c r="E449">
        <v>1595</v>
      </c>
      <c r="F449">
        <v>1615</v>
      </c>
      <c r="K449">
        <v>0</v>
      </c>
      <c r="L449">
        <v>1</v>
      </c>
      <c r="M449">
        <v>845</v>
      </c>
      <c r="N449">
        <v>13</v>
      </c>
      <c r="O449">
        <v>16</v>
      </c>
      <c r="P449">
        <v>0</v>
      </c>
      <c r="Q449">
        <v>3</v>
      </c>
    </row>
    <row r="450" spans="1:17" x14ac:dyDescent="0.25">
      <c r="A450" t="s">
        <v>576</v>
      </c>
      <c r="B450" t="s">
        <v>2696</v>
      </c>
      <c r="C450" t="s">
        <v>2008</v>
      </c>
      <c r="E450">
        <v>1617</v>
      </c>
      <c r="F450">
        <v>1623</v>
      </c>
      <c r="K450">
        <v>0</v>
      </c>
      <c r="L450">
        <v>1</v>
      </c>
      <c r="M450">
        <v>254</v>
      </c>
      <c r="N450">
        <v>4</v>
      </c>
      <c r="O450">
        <v>7</v>
      </c>
      <c r="P450">
        <v>0</v>
      </c>
      <c r="Q450">
        <v>3</v>
      </c>
    </row>
    <row r="451" spans="1:17" x14ac:dyDescent="0.25">
      <c r="A451" t="s">
        <v>576</v>
      </c>
      <c r="B451" t="s">
        <v>2695</v>
      </c>
      <c r="C451" t="s">
        <v>2008</v>
      </c>
      <c r="E451">
        <v>1625</v>
      </c>
      <c r="F451">
        <v>1638</v>
      </c>
      <c r="K451">
        <v>2</v>
      </c>
      <c r="L451">
        <v>2</v>
      </c>
      <c r="M451">
        <v>446</v>
      </c>
      <c r="N451">
        <v>10</v>
      </c>
      <c r="O451">
        <v>13</v>
      </c>
      <c r="P451">
        <v>0</v>
      </c>
      <c r="Q451">
        <v>3</v>
      </c>
    </row>
    <row r="452" spans="1:17" x14ac:dyDescent="0.25">
      <c r="A452" t="s">
        <v>576</v>
      </c>
      <c r="B452" t="s">
        <v>2694</v>
      </c>
      <c r="C452" t="s">
        <v>2008</v>
      </c>
      <c r="E452">
        <v>1640</v>
      </c>
      <c r="F452">
        <v>1657</v>
      </c>
      <c r="G452">
        <v>4</v>
      </c>
      <c r="K452">
        <v>0</v>
      </c>
      <c r="L452">
        <v>1</v>
      </c>
      <c r="M452">
        <v>912</v>
      </c>
      <c r="N452">
        <v>13</v>
      </c>
      <c r="O452">
        <v>17</v>
      </c>
      <c r="P452">
        <v>0</v>
      </c>
      <c r="Q452">
        <v>4</v>
      </c>
    </row>
    <row r="453" spans="1:17" x14ac:dyDescent="0.25">
      <c r="A453" t="s">
        <v>576</v>
      </c>
      <c r="B453" t="s">
        <v>2693</v>
      </c>
      <c r="C453" t="s">
        <v>2008</v>
      </c>
      <c r="E453">
        <v>1663</v>
      </c>
      <c r="F453">
        <v>1747</v>
      </c>
      <c r="G453">
        <v>5</v>
      </c>
      <c r="K453">
        <v>13</v>
      </c>
      <c r="L453">
        <v>5</v>
      </c>
      <c r="M453">
        <v>3140</v>
      </c>
      <c r="N453">
        <v>75</v>
      </c>
      <c r="O453">
        <v>80</v>
      </c>
      <c r="P453">
        <v>0</v>
      </c>
      <c r="Q453">
        <v>5</v>
      </c>
    </row>
    <row r="454" spans="1:17" x14ac:dyDescent="0.25">
      <c r="A454" t="s">
        <v>576</v>
      </c>
      <c r="B454" t="s">
        <v>2692</v>
      </c>
      <c r="C454" t="s">
        <v>2008</v>
      </c>
      <c r="E454">
        <v>1753</v>
      </c>
      <c r="F454">
        <v>1831</v>
      </c>
      <c r="G454">
        <v>2</v>
      </c>
      <c r="K454">
        <v>11</v>
      </c>
      <c r="L454">
        <v>6</v>
      </c>
      <c r="M454">
        <v>2725</v>
      </c>
      <c r="N454">
        <v>71</v>
      </c>
      <c r="O454">
        <v>75</v>
      </c>
      <c r="P454">
        <v>0</v>
      </c>
      <c r="Q454">
        <v>5</v>
      </c>
    </row>
    <row r="455" spans="1:17" x14ac:dyDescent="0.25">
      <c r="A455" t="s">
        <v>576</v>
      </c>
      <c r="C455" t="s">
        <v>2007</v>
      </c>
      <c r="E455">
        <v>1</v>
      </c>
      <c r="F455">
        <v>1834</v>
      </c>
      <c r="H455">
        <v>66196</v>
      </c>
    </row>
    <row r="456" spans="1:17" x14ac:dyDescent="0.25">
      <c r="A456" t="s">
        <v>577</v>
      </c>
      <c r="B456" t="s">
        <v>2024</v>
      </c>
      <c r="C456" t="s">
        <v>2023</v>
      </c>
      <c r="E456">
        <v>1</v>
      </c>
      <c r="F456">
        <v>42</v>
      </c>
      <c r="M456">
        <v>24</v>
      </c>
      <c r="N456">
        <v>1</v>
      </c>
      <c r="O456">
        <v>2</v>
      </c>
      <c r="P456">
        <v>1</v>
      </c>
      <c r="Q456">
        <v>0</v>
      </c>
    </row>
    <row r="457" spans="1:17" x14ac:dyDescent="0.25">
      <c r="A457" t="s">
        <v>577</v>
      </c>
      <c r="B457" t="s">
        <v>2691</v>
      </c>
      <c r="C457" t="s">
        <v>2025</v>
      </c>
      <c r="E457">
        <v>1</v>
      </c>
      <c r="F457">
        <v>39</v>
      </c>
      <c r="M457">
        <v>836</v>
      </c>
      <c r="N457">
        <v>25</v>
      </c>
      <c r="O457">
        <v>31</v>
      </c>
      <c r="P457">
        <v>6</v>
      </c>
      <c r="Q457">
        <v>0</v>
      </c>
    </row>
    <row r="458" spans="1:17" x14ac:dyDescent="0.25">
      <c r="A458" t="s">
        <v>577</v>
      </c>
      <c r="C458" t="s">
        <v>2007</v>
      </c>
      <c r="E458">
        <v>1</v>
      </c>
      <c r="F458">
        <v>42</v>
      </c>
      <c r="H458">
        <v>860</v>
      </c>
    </row>
    <row r="459" spans="1:17" x14ac:dyDescent="0.25">
      <c r="A459" t="s">
        <v>585</v>
      </c>
      <c r="B459" t="s">
        <v>2024</v>
      </c>
      <c r="C459" t="s">
        <v>2023</v>
      </c>
      <c r="E459">
        <v>1</v>
      </c>
      <c r="F459">
        <v>66</v>
      </c>
      <c r="M459">
        <v>104</v>
      </c>
      <c r="N459">
        <v>0</v>
      </c>
      <c r="O459">
        <v>4</v>
      </c>
      <c r="P459">
        <v>4</v>
      </c>
      <c r="Q459">
        <v>0</v>
      </c>
    </row>
    <row r="460" spans="1:17" x14ac:dyDescent="0.25">
      <c r="A460" t="s">
        <v>585</v>
      </c>
      <c r="B460" t="s">
        <v>2690</v>
      </c>
      <c r="C460" t="s">
        <v>2008</v>
      </c>
      <c r="E460">
        <v>8</v>
      </c>
      <c r="F460">
        <v>13</v>
      </c>
      <c r="K460">
        <v>0</v>
      </c>
      <c r="L460">
        <v>1</v>
      </c>
      <c r="M460">
        <v>109</v>
      </c>
      <c r="N460">
        <v>6</v>
      </c>
      <c r="O460">
        <v>6</v>
      </c>
      <c r="P460">
        <v>0</v>
      </c>
      <c r="Q460">
        <v>0</v>
      </c>
    </row>
    <row r="461" spans="1:17" x14ac:dyDescent="0.25">
      <c r="A461" t="s">
        <v>585</v>
      </c>
      <c r="B461" t="s">
        <v>2689</v>
      </c>
      <c r="C461" t="s">
        <v>2008</v>
      </c>
      <c r="E461">
        <v>15</v>
      </c>
      <c r="F461">
        <v>18</v>
      </c>
      <c r="K461">
        <v>0</v>
      </c>
      <c r="L461">
        <v>1</v>
      </c>
      <c r="M461">
        <v>40</v>
      </c>
      <c r="N461">
        <v>4</v>
      </c>
      <c r="O461">
        <v>4</v>
      </c>
      <c r="P461">
        <v>0</v>
      </c>
      <c r="Q461">
        <v>0</v>
      </c>
    </row>
    <row r="462" spans="1:17" x14ac:dyDescent="0.25">
      <c r="A462" t="s">
        <v>585</v>
      </c>
      <c r="B462" t="s">
        <v>2688</v>
      </c>
      <c r="C462" t="s">
        <v>2008</v>
      </c>
      <c r="E462">
        <v>20</v>
      </c>
      <c r="F462">
        <v>24</v>
      </c>
      <c r="G462">
        <v>1</v>
      </c>
      <c r="K462">
        <v>0</v>
      </c>
      <c r="L462">
        <v>1</v>
      </c>
      <c r="M462">
        <v>121</v>
      </c>
      <c r="N462">
        <v>5</v>
      </c>
      <c r="O462">
        <v>5</v>
      </c>
      <c r="P462">
        <v>0</v>
      </c>
      <c r="Q462">
        <v>0</v>
      </c>
    </row>
    <row r="463" spans="1:17" x14ac:dyDescent="0.25">
      <c r="A463" t="s">
        <v>585</v>
      </c>
      <c r="B463" t="s">
        <v>2687</v>
      </c>
      <c r="C463" t="s">
        <v>2008</v>
      </c>
      <c r="E463">
        <v>26</v>
      </c>
      <c r="F463">
        <v>29</v>
      </c>
      <c r="K463">
        <v>0</v>
      </c>
      <c r="L463">
        <v>1</v>
      </c>
      <c r="M463">
        <v>54</v>
      </c>
      <c r="N463">
        <v>4</v>
      </c>
      <c r="O463">
        <v>4</v>
      </c>
      <c r="P463">
        <v>0</v>
      </c>
      <c r="Q463">
        <v>0</v>
      </c>
    </row>
    <row r="464" spans="1:17" x14ac:dyDescent="0.25">
      <c r="A464" t="s">
        <v>585</v>
      </c>
      <c r="B464" t="s">
        <v>2686</v>
      </c>
      <c r="C464" t="s">
        <v>2008</v>
      </c>
      <c r="E464">
        <v>31</v>
      </c>
      <c r="F464">
        <v>52</v>
      </c>
      <c r="G464">
        <v>1</v>
      </c>
      <c r="K464">
        <v>8</v>
      </c>
      <c r="L464">
        <v>2</v>
      </c>
      <c r="M464">
        <v>979</v>
      </c>
      <c r="N464">
        <v>22</v>
      </c>
      <c r="O464">
        <v>22</v>
      </c>
      <c r="P464">
        <v>0</v>
      </c>
      <c r="Q464">
        <v>0</v>
      </c>
    </row>
    <row r="465" spans="1:17" x14ac:dyDescent="0.25">
      <c r="A465" t="s">
        <v>585</v>
      </c>
      <c r="B465" t="s">
        <v>2685</v>
      </c>
      <c r="C465" t="s">
        <v>2008</v>
      </c>
      <c r="E465">
        <v>54</v>
      </c>
      <c r="F465">
        <v>60</v>
      </c>
      <c r="K465">
        <v>0</v>
      </c>
      <c r="L465">
        <v>1</v>
      </c>
      <c r="M465">
        <v>184</v>
      </c>
      <c r="N465">
        <v>7</v>
      </c>
      <c r="O465">
        <v>7</v>
      </c>
      <c r="P465">
        <v>0</v>
      </c>
      <c r="Q465">
        <v>0</v>
      </c>
    </row>
    <row r="466" spans="1:17" x14ac:dyDescent="0.25">
      <c r="A466" t="s">
        <v>585</v>
      </c>
      <c r="B466" t="s">
        <v>2684</v>
      </c>
      <c r="C466" t="s">
        <v>2008</v>
      </c>
      <c r="E466">
        <v>62</v>
      </c>
      <c r="F466">
        <v>65</v>
      </c>
      <c r="K466">
        <v>0</v>
      </c>
      <c r="L466">
        <v>1</v>
      </c>
      <c r="M466">
        <v>71</v>
      </c>
      <c r="N466">
        <v>4</v>
      </c>
      <c r="O466">
        <v>4</v>
      </c>
      <c r="P466">
        <v>0</v>
      </c>
      <c r="Q466">
        <v>0</v>
      </c>
    </row>
    <row r="467" spans="1:17" x14ac:dyDescent="0.25">
      <c r="A467" t="s">
        <v>585</v>
      </c>
      <c r="C467" t="s">
        <v>2007</v>
      </c>
      <c r="E467">
        <v>1</v>
      </c>
      <c r="F467">
        <v>66</v>
      </c>
      <c r="H467">
        <v>1662</v>
      </c>
    </row>
    <row r="468" spans="1:17" x14ac:dyDescent="0.25">
      <c r="A468" t="s">
        <v>586</v>
      </c>
      <c r="B468" t="s">
        <v>2024</v>
      </c>
      <c r="C468" t="s">
        <v>2023</v>
      </c>
      <c r="E468">
        <v>1</v>
      </c>
      <c r="F468">
        <v>30</v>
      </c>
      <c r="M468">
        <v>124</v>
      </c>
      <c r="N468">
        <v>0</v>
      </c>
      <c r="O468">
        <v>5</v>
      </c>
      <c r="P468">
        <v>5</v>
      </c>
      <c r="Q468">
        <v>0</v>
      </c>
    </row>
    <row r="469" spans="1:17" x14ac:dyDescent="0.25">
      <c r="A469" t="s">
        <v>586</v>
      </c>
      <c r="B469" t="s">
        <v>2682</v>
      </c>
      <c r="C469" t="s">
        <v>2021</v>
      </c>
      <c r="E469">
        <v>7</v>
      </c>
      <c r="F469">
        <v>9</v>
      </c>
      <c r="M469">
        <v>38</v>
      </c>
      <c r="N469">
        <v>3</v>
      </c>
      <c r="O469">
        <v>3</v>
      </c>
      <c r="P469">
        <v>0</v>
      </c>
      <c r="Q469">
        <v>0</v>
      </c>
    </row>
    <row r="470" spans="1:17" x14ac:dyDescent="0.25">
      <c r="A470" t="s">
        <v>586</v>
      </c>
      <c r="B470" t="s">
        <v>2022</v>
      </c>
      <c r="C470" t="s">
        <v>2021</v>
      </c>
      <c r="E470">
        <v>11</v>
      </c>
      <c r="F470">
        <v>27</v>
      </c>
      <c r="M470">
        <v>21</v>
      </c>
      <c r="N470">
        <v>3</v>
      </c>
      <c r="O470">
        <v>3</v>
      </c>
      <c r="P470">
        <v>0</v>
      </c>
      <c r="Q470">
        <v>0</v>
      </c>
    </row>
    <row r="471" spans="1:17" x14ac:dyDescent="0.25">
      <c r="A471" t="s">
        <v>586</v>
      </c>
      <c r="B471" t="s">
        <v>2683</v>
      </c>
      <c r="C471" t="s">
        <v>2025</v>
      </c>
      <c r="E471">
        <v>13</v>
      </c>
      <c r="F471">
        <v>25</v>
      </c>
      <c r="M471">
        <v>213</v>
      </c>
      <c r="N471">
        <v>10</v>
      </c>
      <c r="O471">
        <v>10</v>
      </c>
      <c r="P471">
        <v>0</v>
      </c>
      <c r="Q471">
        <v>0</v>
      </c>
    </row>
    <row r="472" spans="1:17" x14ac:dyDescent="0.25">
      <c r="A472" t="s">
        <v>586</v>
      </c>
      <c r="C472" t="s">
        <v>2007</v>
      </c>
      <c r="E472">
        <v>1</v>
      </c>
      <c r="F472">
        <v>30</v>
      </c>
      <c r="H472">
        <v>396</v>
      </c>
    </row>
    <row r="473" spans="1:17" x14ac:dyDescent="0.25">
      <c r="A473" t="s">
        <v>587</v>
      </c>
      <c r="B473" t="s">
        <v>2024</v>
      </c>
      <c r="C473" t="s">
        <v>2023</v>
      </c>
      <c r="E473">
        <v>1</v>
      </c>
      <c r="F473">
        <v>33</v>
      </c>
      <c r="M473">
        <v>96</v>
      </c>
      <c r="N473">
        <v>0</v>
      </c>
      <c r="O473">
        <v>4</v>
      </c>
      <c r="P473">
        <v>4</v>
      </c>
      <c r="Q473">
        <v>0</v>
      </c>
    </row>
    <row r="474" spans="1:17" x14ac:dyDescent="0.25">
      <c r="A474" t="s">
        <v>587</v>
      </c>
      <c r="B474" t="s">
        <v>2682</v>
      </c>
      <c r="C474" t="s">
        <v>2021</v>
      </c>
      <c r="E474">
        <v>6</v>
      </c>
      <c r="F474">
        <v>8</v>
      </c>
      <c r="M474">
        <v>36</v>
      </c>
      <c r="N474">
        <v>3</v>
      </c>
      <c r="O474">
        <v>3</v>
      </c>
      <c r="P474">
        <v>0</v>
      </c>
      <c r="Q474">
        <v>0</v>
      </c>
    </row>
    <row r="475" spans="1:17" x14ac:dyDescent="0.25">
      <c r="A475" t="s">
        <v>587</v>
      </c>
      <c r="B475" t="s">
        <v>2022</v>
      </c>
      <c r="C475" t="s">
        <v>2021</v>
      </c>
      <c r="E475">
        <v>10</v>
      </c>
      <c r="F475">
        <v>30</v>
      </c>
      <c r="M475">
        <v>21</v>
      </c>
      <c r="N475">
        <v>3</v>
      </c>
      <c r="O475">
        <v>3</v>
      </c>
      <c r="P475">
        <v>0</v>
      </c>
      <c r="Q475">
        <v>0</v>
      </c>
    </row>
    <row r="476" spans="1:17" x14ac:dyDescent="0.25">
      <c r="A476" t="s">
        <v>587</v>
      </c>
      <c r="B476" t="s">
        <v>2681</v>
      </c>
      <c r="C476" t="s">
        <v>2025</v>
      </c>
      <c r="E476">
        <v>12</v>
      </c>
      <c r="F476">
        <v>28</v>
      </c>
      <c r="M476">
        <v>309</v>
      </c>
      <c r="N476">
        <v>14</v>
      </c>
      <c r="O476">
        <v>14</v>
      </c>
      <c r="P476">
        <v>0</v>
      </c>
      <c r="Q476">
        <v>0</v>
      </c>
    </row>
    <row r="477" spans="1:17" x14ac:dyDescent="0.25">
      <c r="A477" t="s">
        <v>587</v>
      </c>
      <c r="C477" t="s">
        <v>2007</v>
      </c>
      <c r="E477">
        <v>1</v>
      </c>
      <c r="F477">
        <v>33</v>
      </c>
      <c r="H477">
        <v>462</v>
      </c>
    </row>
    <row r="478" spans="1:17" x14ac:dyDescent="0.25">
      <c r="A478" t="s">
        <v>590</v>
      </c>
      <c r="B478" t="s">
        <v>2024</v>
      </c>
      <c r="C478" t="s">
        <v>2023</v>
      </c>
      <c r="E478">
        <v>1</v>
      </c>
      <c r="F478">
        <v>122</v>
      </c>
      <c r="M478">
        <v>1759</v>
      </c>
      <c r="N478">
        <v>3</v>
      </c>
      <c r="O478">
        <v>41</v>
      </c>
      <c r="P478">
        <v>6</v>
      </c>
      <c r="Q478">
        <v>32</v>
      </c>
    </row>
    <row r="479" spans="1:17" x14ac:dyDescent="0.25">
      <c r="A479" t="s">
        <v>590</v>
      </c>
      <c r="B479" t="s">
        <v>39</v>
      </c>
      <c r="C479" t="s">
        <v>2008</v>
      </c>
      <c r="E479">
        <v>42</v>
      </c>
      <c r="F479">
        <v>106</v>
      </c>
      <c r="K479">
        <v>0</v>
      </c>
      <c r="L479">
        <v>2</v>
      </c>
      <c r="M479">
        <v>1561</v>
      </c>
      <c r="N479">
        <v>49</v>
      </c>
      <c r="O479">
        <v>49</v>
      </c>
      <c r="P479">
        <v>0</v>
      </c>
      <c r="Q479">
        <v>0</v>
      </c>
    </row>
    <row r="480" spans="1:17" x14ac:dyDescent="0.25">
      <c r="A480" t="s">
        <v>590</v>
      </c>
      <c r="B480" t="s">
        <v>2680</v>
      </c>
      <c r="C480" t="s">
        <v>2103</v>
      </c>
      <c r="E480">
        <v>49</v>
      </c>
      <c r="F480">
        <v>58</v>
      </c>
      <c r="M480">
        <v>202</v>
      </c>
      <c r="N480">
        <v>10</v>
      </c>
      <c r="O480">
        <v>10</v>
      </c>
      <c r="P480">
        <v>0</v>
      </c>
      <c r="Q480">
        <v>0</v>
      </c>
    </row>
    <row r="481" spans="1:17" x14ac:dyDescent="0.25">
      <c r="A481" t="s">
        <v>590</v>
      </c>
      <c r="B481" t="s">
        <v>2679</v>
      </c>
      <c r="C481" t="s">
        <v>2025</v>
      </c>
      <c r="E481">
        <v>108</v>
      </c>
      <c r="F481">
        <v>119</v>
      </c>
      <c r="M481">
        <v>54</v>
      </c>
      <c r="N481">
        <v>3</v>
      </c>
      <c r="O481">
        <v>3</v>
      </c>
      <c r="P481">
        <v>0</v>
      </c>
      <c r="Q481">
        <v>0</v>
      </c>
    </row>
    <row r="482" spans="1:17" x14ac:dyDescent="0.25">
      <c r="A482" t="s">
        <v>590</v>
      </c>
      <c r="B482" t="s">
        <v>2679</v>
      </c>
      <c r="C482" t="s">
        <v>2008</v>
      </c>
      <c r="E482">
        <v>110</v>
      </c>
      <c r="F482">
        <v>112</v>
      </c>
      <c r="K482">
        <v>0</v>
      </c>
      <c r="L482">
        <v>1</v>
      </c>
      <c r="M482">
        <v>126</v>
      </c>
      <c r="N482">
        <v>3</v>
      </c>
      <c r="O482">
        <v>3</v>
      </c>
      <c r="P482">
        <v>0</v>
      </c>
      <c r="Q482">
        <v>0</v>
      </c>
    </row>
    <row r="483" spans="1:17" x14ac:dyDescent="0.25">
      <c r="A483" t="s">
        <v>590</v>
      </c>
      <c r="B483" t="s">
        <v>2317</v>
      </c>
      <c r="C483" t="s">
        <v>2008</v>
      </c>
      <c r="E483">
        <v>113</v>
      </c>
      <c r="F483">
        <v>118</v>
      </c>
      <c r="K483">
        <v>2</v>
      </c>
      <c r="L483">
        <v>1</v>
      </c>
      <c r="M483">
        <v>232</v>
      </c>
      <c r="N483">
        <v>6</v>
      </c>
      <c r="O483">
        <v>6</v>
      </c>
      <c r="P483">
        <v>0</v>
      </c>
      <c r="Q483">
        <v>0</v>
      </c>
    </row>
    <row r="484" spans="1:17" x14ac:dyDescent="0.25">
      <c r="A484" t="s">
        <v>590</v>
      </c>
      <c r="C484" t="s">
        <v>2007</v>
      </c>
      <c r="E484">
        <v>1</v>
      </c>
      <c r="F484">
        <v>122</v>
      </c>
      <c r="H484">
        <v>3934</v>
      </c>
    </row>
    <row r="485" spans="1:17" x14ac:dyDescent="0.25">
      <c r="A485" t="s">
        <v>591</v>
      </c>
      <c r="B485" t="s">
        <v>2024</v>
      </c>
      <c r="C485" t="s">
        <v>2023</v>
      </c>
      <c r="E485">
        <v>1</v>
      </c>
      <c r="F485">
        <v>37</v>
      </c>
      <c r="M485">
        <v>69</v>
      </c>
      <c r="N485">
        <v>1</v>
      </c>
      <c r="O485">
        <v>4</v>
      </c>
      <c r="P485">
        <v>3</v>
      </c>
      <c r="Q485">
        <v>0</v>
      </c>
    </row>
    <row r="486" spans="1:17" x14ac:dyDescent="0.25">
      <c r="A486" t="s">
        <v>591</v>
      </c>
      <c r="B486" t="s">
        <v>2678</v>
      </c>
      <c r="C486" t="s">
        <v>2025</v>
      </c>
      <c r="E486">
        <v>4</v>
      </c>
      <c r="F486">
        <v>34</v>
      </c>
      <c r="M486">
        <v>994</v>
      </c>
      <c r="N486">
        <v>21</v>
      </c>
      <c r="O486">
        <v>26</v>
      </c>
      <c r="P486">
        <v>5</v>
      </c>
      <c r="Q486">
        <v>0</v>
      </c>
    </row>
    <row r="487" spans="1:17" x14ac:dyDescent="0.25">
      <c r="A487" t="s">
        <v>591</v>
      </c>
      <c r="C487" t="s">
        <v>2007</v>
      </c>
      <c r="E487">
        <v>1</v>
      </c>
      <c r="F487">
        <v>37</v>
      </c>
      <c r="H487">
        <v>1063</v>
      </c>
    </row>
    <row r="488" spans="1:17" x14ac:dyDescent="0.25">
      <c r="A488" t="s">
        <v>592</v>
      </c>
      <c r="B488" t="s">
        <v>2024</v>
      </c>
      <c r="C488" t="s">
        <v>2023</v>
      </c>
      <c r="E488">
        <v>1</v>
      </c>
      <c r="F488">
        <v>40</v>
      </c>
      <c r="M488">
        <v>175</v>
      </c>
      <c r="N488">
        <v>1</v>
      </c>
      <c r="O488">
        <v>6</v>
      </c>
      <c r="P488">
        <v>5</v>
      </c>
      <c r="Q488">
        <v>0</v>
      </c>
    </row>
    <row r="489" spans="1:17" x14ac:dyDescent="0.25">
      <c r="A489" t="s">
        <v>592</v>
      </c>
      <c r="B489" t="s">
        <v>2677</v>
      </c>
      <c r="C489" t="s">
        <v>2025</v>
      </c>
      <c r="E489">
        <v>7</v>
      </c>
      <c r="F489">
        <v>37</v>
      </c>
      <c r="M489">
        <v>941</v>
      </c>
      <c r="N489">
        <v>26</v>
      </c>
      <c r="O489">
        <v>26</v>
      </c>
      <c r="P489">
        <v>0</v>
      </c>
      <c r="Q489">
        <v>0</v>
      </c>
    </row>
    <row r="490" spans="1:17" x14ac:dyDescent="0.25">
      <c r="A490" t="s">
        <v>592</v>
      </c>
      <c r="C490" t="s">
        <v>2007</v>
      </c>
      <c r="E490">
        <v>1</v>
      </c>
      <c r="F490">
        <v>40</v>
      </c>
      <c r="H490">
        <v>1116</v>
      </c>
    </row>
    <row r="491" spans="1:17" x14ac:dyDescent="0.25">
      <c r="A491" t="s">
        <v>593</v>
      </c>
      <c r="B491" t="s">
        <v>2024</v>
      </c>
      <c r="C491" t="s">
        <v>2023</v>
      </c>
      <c r="E491">
        <v>1</v>
      </c>
      <c r="F491">
        <v>66</v>
      </c>
      <c r="M491">
        <v>858</v>
      </c>
      <c r="N491">
        <v>0</v>
      </c>
      <c r="O491">
        <v>42</v>
      </c>
      <c r="P491">
        <v>5</v>
      </c>
      <c r="Q491">
        <v>37</v>
      </c>
    </row>
    <row r="492" spans="1:17" x14ac:dyDescent="0.25">
      <c r="A492" t="s">
        <v>593</v>
      </c>
      <c r="B492" t="s">
        <v>2022</v>
      </c>
      <c r="C492" t="s">
        <v>2021</v>
      </c>
      <c r="E492">
        <v>45</v>
      </c>
      <c r="F492">
        <v>63</v>
      </c>
      <c r="M492">
        <v>21</v>
      </c>
      <c r="N492">
        <v>3</v>
      </c>
      <c r="O492">
        <v>3</v>
      </c>
      <c r="P492">
        <v>0</v>
      </c>
      <c r="Q492">
        <v>0</v>
      </c>
    </row>
    <row r="493" spans="1:17" x14ac:dyDescent="0.25">
      <c r="A493" t="s">
        <v>593</v>
      </c>
      <c r="B493" t="s">
        <v>2676</v>
      </c>
      <c r="C493" t="s">
        <v>2025</v>
      </c>
      <c r="E493">
        <v>47</v>
      </c>
      <c r="F493">
        <v>61</v>
      </c>
      <c r="M493">
        <v>435</v>
      </c>
      <c r="N493">
        <v>14</v>
      </c>
      <c r="O493">
        <v>14</v>
      </c>
      <c r="P493">
        <v>0</v>
      </c>
      <c r="Q493">
        <v>0</v>
      </c>
    </row>
    <row r="494" spans="1:17" x14ac:dyDescent="0.25">
      <c r="A494" t="s">
        <v>593</v>
      </c>
      <c r="C494" t="s">
        <v>2007</v>
      </c>
      <c r="E494">
        <v>1</v>
      </c>
      <c r="F494">
        <v>66</v>
      </c>
      <c r="H494">
        <v>1314</v>
      </c>
    </row>
    <row r="495" spans="1:17" x14ac:dyDescent="0.25">
      <c r="A495" t="s">
        <v>596</v>
      </c>
      <c r="B495" t="s">
        <v>2024</v>
      </c>
      <c r="C495" t="s">
        <v>2023</v>
      </c>
      <c r="E495">
        <v>1</v>
      </c>
      <c r="F495">
        <v>2032</v>
      </c>
      <c r="M495">
        <v>16391</v>
      </c>
      <c r="N495">
        <v>0</v>
      </c>
      <c r="O495">
        <v>338</v>
      </c>
      <c r="P495">
        <v>160</v>
      </c>
      <c r="Q495">
        <v>178</v>
      </c>
    </row>
    <row r="496" spans="1:17" x14ac:dyDescent="0.25">
      <c r="A496" t="s">
        <v>596</v>
      </c>
      <c r="B496" t="s">
        <v>2394</v>
      </c>
      <c r="C496" t="s">
        <v>2021</v>
      </c>
      <c r="E496">
        <v>198</v>
      </c>
      <c r="F496">
        <v>218</v>
      </c>
      <c r="M496">
        <v>690</v>
      </c>
      <c r="N496">
        <v>12</v>
      </c>
      <c r="O496">
        <v>21</v>
      </c>
      <c r="P496">
        <v>8</v>
      </c>
      <c r="Q496">
        <v>1</v>
      </c>
    </row>
    <row r="497" spans="1:17" x14ac:dyDescent="0.25">
      <c r="A497" t="s">
        <v>596</v>
      </c>
      <c r="B497" t="s">
        <v>2394</v>
      </c>
      <c r="C497" t="s">
        <v>2021</v>
      </c>
      <c r="E497">
        <v>247</v>
      </c>
      <c r="F497">
        <v>269</v>
      </c>
      <c r="M497">
        <v>310</v>
      </c>
      <c r="N497">
        <v>14</v>
      </c>
      <c r="O497">
        <v>18</v>
      </c>
      <c r="P497">
        <v>0</v>
      </c>
      <c r="Q497">
        <v>4</v>
      </c>
    </row>
    <row r="498" spans="1:17" x14ac:dyDescent="0.25">
      <c r="A498" t="s">
        <v>596</v>
      </c>
      <c r="B498" t="s">
        <v>2394</v>
      </c>
      <c r="C498" t="s">
        <v>2021</v>
      </c>
      <c r="E498">
        <v>298</v>
      </c>
      <c r="F498">
        <v>340</v>
      </c>
      <c r="M498">
        <v>22</v>
      </c>
      <c r="N498">
        <v>3</v>
      </c>
      <c r="O498">
        <v>3</v>
      </c>
      <c r="P498">
        <v>0</v>
      </c>
      <c r="Q498">
        <v>0</v>
      </c>
    </row>
    <row r="499" spans="1:17" x14ac:dyDescent="0.25">
      <c r="A499" t="s">
        <v>596</v>
      </c>
      <c r="B499" t="s">
        <v>2662</v>
      </c>
      <c r="C499" t="s">
        <v>2025</v>
      </c>
      <c r="E499">
        <v>300</v>
      </c>
      <c r="F499">
        <v>338</v>
      </c>
      <c r="M499">
        <v>1228</v>
      </c>
      <c r="N499">
        <v>10</v>
      </c>
      <c r="O499">
        <v>33</v>
      </c>
      <c r="P499">
        <v>0</v>
      </c>
      <c r="Q499">
        <v>23</v>
      </c>
    </row>
    <row r="500" spans="1:17" x14ac:dyDescent="0.25">
      <c r="A500" t="s">
        <v>596</v>
      </c>
      <c r="B500" t="s">
        <v>2394</v>
      </c>
      <c r="C500" t="s">
        <v>2021</v>
      </c>
      <c r="E500">
        <v>388</v>
      </c>
      <c r="F500">
        <v>1183</v>
      </c>
      <c r="M500">
        <v>1127</v>
      </c>
      <c r="N500">
        <v>30</v>
      </c>
      <c r="O500">
        <v>41</v>
      </c>
      <c r="P500">
        <v>0</v>
      </c>
      <c r="Q500">
        <v>22</v>
      </c>
    </row>
    <row r="501" spans="1:17" x14ac:dyDescent="0.25">
      <c r="A501" t="s">
        <v>596</v>
      </c>
      <c r="B501" t="s">
        <v>2662</v>
      </c>
      <c r="C501" t="s">
        <v>2025</v>
      </c>
      <c r="E501">
        <v>392</v>
      </c>
      <c r="F501">
        <v>403</v>
      </c>
      <c r="M501">
        <v>334</v>
      </c>
      <c r="N501">
        <v>8</v>
      </c>
      <c r="O501">
        <v>12</v>
      </c>
      <c r="P501">
        <v>0</v>
      </c>
      <c r="Q501">
        <v>4</v>
      </c>
    </row>
    <row r="502" spans="1:17" x14ac:dyDescent="0.25">
      <c r="A502" t="s">
        <v>596</v>
      </c>
      <c r="B502" t="s">
        <v>2662</v>
      </c>
      <c r="C502" t="s">
        <v>2025</v>
      </c>
      <c r="E502">
        <v>405</v>
      </c>
      <c r="F502">
        <v>414</v>
      </c>
      <c r="M502">
        <v>276</v>
      </c>
      <c r="N502">
        <v>4</v>
      </c>
      <c r="O502">
        <v>10</v>
      </c>
      <c r="P502">
        <v>0</v>
      </c>
      <c r="Q502">
        <v>6</v>
      </c>
    </row>
    <row r="503" spans="1:17" x14ac:dyDescent="0.25">
      <c r="A503" t="s">
        <v>596</v>
      </c>
      <c r="B503" t="s">
        <v>2662</v>
      </c>
      <c r="C503" t="s">
        <v>2025</v>
      </c>
      <c r="E503">
        <v>416</v>
      </c>
      <c r="F503">
        <v>425</v>
      </c>
      <c r="M503">
        <v>281</v>
      </c>
      <c r="N503">
        <v>4</v>
      </c>
      <c r="O503">
        <v>10</v>
      </c>
      <c r="P503">
        <v>0</v>
      </c>
      <c r="Q503">
        <v>6</v>
      </c>
    </row>
    <row r="504" spans="1:17" x14ac:dyDescent="0.25">
      <c r="A504" t="s">
        <v>596</v>
      </c>
      <c r="B504" t="s">
        <v>2662</v>
      </c>
      <c r="C504" t="s">
        <v>2025</v>
      </c>
      <c r="E504">
        <v>458</v>
      </c>
      <c r="F504">
        <v>482</v>
      </c>
      <c r="M504">
        <v>549</v>
      </c>
      <c r="N504">
        <v>5</v>
      </c>
      <c r="O504">
        <v>19</v>
      </c>
      <c r="P504">
        <v>0</v>
      </c>
      <c r="Q504">
        <v>14</v>
      </c>
    </row>
    <row r="505" spans="1:17" x14ac:dyDescent="0.25">
      <c r="A505" t="s">
        <v>596</v>
      </c>
      <c r="B505" t="s">
        <v>2675</v>
      </c>
      <c r="C505" t="s">
        <v>2008</v>
      </c>
      <c r="E505">
        <v>473</v>
      </c>
      <c r="F505">
        <v>474</v>
      </c>
      <c r="K505">
        <v>0</v>
      </c>
      <c r="L505">
        <v>1</v>
      </c>
      <c r="M505">
        <v>75</v>
      </c>
      <c r="N505">
        <v>2</v>
      </c>
      <c r="O505">
        <v>2</v>
      </c>
      <c r="P505">
        <v>0</v>
      </c>
      <c r="Q505">
        <v>0</v>
      </c>
    </row>
    <row r="506" spans="1:17" x14ac:dyDescent="0.25">
      <c r="A506" t="s">
        <v>596</v>
      </c>
      <c r="B506" t="s">
        <v>2674</v>
      </c>
      <c r="C506" t="s">
        <v>2008</v>
      </c>
      <c r="E506">
        <v>478</v>
      </c>
      <c r="F506">
        <v>478</v>
      </c>
      <c r="K506">
        <v>0</v>
      </c>
      <c r="L506">
        <v>1</v>
      </c>
      <c r="M506">
        <v>44</v>
      </c>
      <c r="N506">
        <v>1</v>
      </c>
      <c r="O506">
        <v>1</v>
      </c>
      <c r="P506">
        <v>0</v>
      </c>
      <c r="Q506">
        <v>0</v>
      </c>
    </row>
    <row r="507" spans="1:17" x14ac:dyDescent="0.25">
      <c r="A507" t="s">
        <v>596</v>
      </c>
      <c r="B507" t="s">
        <v>2662</v>
      </c>
      <c r="C507" t="s">
        <v>2025</v>
      </c>
      <c r="E507">
        <v>484</v>
      </c>
      <c r="F507">
        <v>952</v>
      </c>
      <c r="G507">
        <v>1</v>
      </c>
      <c r="M507">
        <v>15777</v>
      </c>
      <c r="N507">
        <v>151</v>
      </c>
      <c r="O507">
        <v>384</v>
      </c>
      <c r="P507">
        <v>22</v>
      </c>
      <c r="Q507">
        <v>220</v>
      </c>
    </row>
    <row r="508" spans="1:17" x14ac:dyDescent="0.25">
      <c r="A508" t="s">
        <v>596</v>
      </c>
      <c r="B508" t="s">
        <v>2586</v>
      </c>
      <c r="C508" t="s">
        <v>2025</v>
      </c>
      <c r="E508">
        <v>559</v>
      </c>
      <c r="F508">
        <v>594</v>
      </c>
      <c r="M508">
        <v>863</v>
      </c>
      <c r="N508">
        <v>28</v>
      </c>
      <c r="O508">
        <v>30</v>
      </c>
      <c r="P508">
        <v>1</v>
      </c>
      <c r="Q508">
        <v>2</v>
      </c>
    </row>
    <row r="509" spans="1:17" x14ac:dyDescent="0.25">
      <c r="A509" t="s">
        <v>596</v>
      </c>
      <c r="B509" t="s">
        <v>2673</v>
      </c>
      <c r="C509" t="s">
        <v>2103</v>
      </c>
      <c r="E509">
        <v>584</v>
      </c>
      <c r="F509">
        <v>587</v>
      </c>
      <c r="G509">
        <v>2</v>
      </c>
      <c r="M509">
        <v>94</v>
      </c>
      <c r="N509">
        <v>4</v>
      </c>
      <c r="O509">
        <v>4</v>
      </c>
      <c r="P509">
        <v>0</v>
      </c>
      <c r="Q509">
        <v>1</v>
      </c>
    </row>
    <row r="510" spans="1:17" x14ac:dyDescent="0.25">
      <c r="A510" t="s">
        <v>596</v>
      </c>
      <c r="B510" t="s">
        <v>2588</v>
      </c>
      <c r="C510" t="s">
        <v>2103</v>
      </c>
      <c r="E510">
        <v>917</v>
      </c>
      <c r="F510">
        <v>924</v>
      </c>
      <c r="M510">
        <v>136</v>
      </c>
      <c r="N510">
        <v>6</v>
      </c>
      <c r="O510">
        <v>6</v>
      </c>
      <c r="P510">
        <v>0</v>
      </c>
      <c r="Q510">
        <v>0</v>
      </c>
    </row>
    <row r="511" spans="1:17" x14ac:dyDescent="0.25">
      <c r="A511" t="s">
        <v>596</v>
      </c>
      <c r="B511" t="s">
        <v>2662</v>
      </c>
      <c r="C511" t="s">
        <v>2025</v>
      </c>
      <c r="E511">
        <v>954</v>
      </c>
      <c r="F511">
        <v>975</v>
      </c>
      <c r="M511">
        <v>414</v>
      </c>
      <c r="N511">
        <v>17</v>
      </c>
      <c r="O511">
        <v>20</v>
      </c>
      <c r="P511">
        <v>0</v>
      </c>
      <c r="Q511">
        <v>3</v>
      </c>
    </row>
    <row r="512" spans="1:17" x14ac:dyDescent="0.25">
      <c r="A512" t="s">
        <v>596</v>
      </c>
      <c r="B512" t="s">
        <v>2662</v>
      </c>
      <c r="C512" t="s">
        <v>2025</v>
      </c>
      <c r="E512">
        <v>977</v>
      </c>
      <c r="F512">
        <v>1015</v>
      </c>
      <c r="M512">
        <v>1372</v>
      </c>
      <c r="N512">
        <v>22</v>
      </c>
      <c r="O512">
        <v>35</v>
      </c>
      <c r="P512">
        <v>0</v>
      </c>
      <c r="Q512">
        <v>13</v>
      </c>
    </row>
    <row r="513" spans="1:17" x14ac:dyDescent="0.25">
      <c r="A513" t="s">
        <v>596</v>
      </c>
      <c r="B513" t="s">
        <v>2662</v>
      </c>
      <c r="C513" t="s">
        <v>2025</v>
      </c>
      <c r="E513">
        <v>1017</v>
      </c>
      <c r="F513">
        <v>1080</v>
      </c>
      <c r="M513">
        <v>1714</v>
      </c>
      <c r="N513">
        <v>26</v>
      </c>
      <c r="O513">
        <v>44</v>
      </c>
      <c r="P513">
        <v>0</v>
      </c>
      <c r="Q513">
        <v>18</v>
      </c>
    </row>
    <row r="514" spans="1:17" x14ac:dyDescent="0.25">
      <c r="A514" t="s">
        <v>596</v>
      </c>
      <c r="B514" t="s">
        <v>2039</v>
      </c>
      <c r="C514" t="s">
        <v>2008</v>
      </c>
      <c r="E514">
        <v>1027</v>
      </c>
      <c r="F514">
        <v>1027</v>
      </c>
      <c r="K514">
        <v>0</v>
      </c>
      <c r="L514">
        <v>1</v>
      </c>
      <c r="M514">
        <v>71</v>
      </c>
      <c r="N514">
        <v>1</v>
      </c>
      <c r="O514">
        <v>1</v>
      </c>
      <c r="P514">
        <v>0</v>
      </c>
      <c r="Q514">
        <v>0</v>
      </c>
    </row>
    <row r="515" spans="1:17" x14ac:dyDescent="0.25">
      <c r="A515" t="s">
        <v>596</v>
      </c>
      <c r="B515" t="s">
        <v>2040</v>
      </c>
      <c r="C515" t="s">
        <v>2008</v>
      </c>
      <c r="E515">
        <v>1029</v>
      </c>
      <c r="F515">
        <v>1029</v>
      </c>
      <c r="K515">
        <v>0</v>
      </c>
      <c r="L515">
        <v>1</v>
      </c>
      <c r="M515">
        <v>72</v>
      </c>
      <c r="N515">
        <v>1</v>
      </c>
      <c r="O515">
        <v>1</v>
      </c>
      <c r="P515">
        <v>0</v>
      </c>
      <c r="Q515">
        <v>0</v>
      </c>
    </row>
    <row r="516" spans="1:17" x14ac:dyDescent="0.25">
      <c r="A516" t="s">
        <v>596</v>
      </c>
      <c r="B516" t="s">
        <v>2672</v>
      </c>
      <c r="C516" t="s">
        <v>2008</v>
      </c>
      <c r="E516">
        <v>1031</v>
      </c>
      <c r="F516">
        <v>1033</v>
      </c>
      <c r="K516">
        <v>0</v>
      </c>
      <c r="L516">
        <v>1</v>
      </c>
      <c r="M516">
        <v>101</v>
      </c>
      <c r="N516">
        <v>3</v>
      </c>
      <c r="O516">
        <v>3</v>
      </c>
      <c r="P516">
        <v>0</v>
      </c>
      <c r="Q516">
        <v>0</v>
      </c>
    </row>
    <row r="517" spans="1:17" x14ac:dyDescent="0.25">
      <c r="A517" t="s">
        <v>596</v>
      </c>
      <c r="B517" t="s">
        <v>2662</v>
      </c>
      <c r="C517" t="s">
        <v>2025</v>
      </c>
      <c r="E517">
        <v>1082</v>
      </c>
      <c r="F517">
        <v>1130</v>
      </c>
      <c r="M517">
        <v>614</v>
      </c>
      <c r="N517">
        <v>13</v>
      </c>
      <c r="O517">
        <v>20</v>
      </c>
      <c r="P517">
        <v>0</v>
      </c>
      <c r="Q517">
        <v>7</v>
      </c>
    </row>
    <row r="518" spans="1:17" x14ac:dyDescent="0.25">
      <c r="A518" t="s">
        <v>596</v>
      </c>
      <c r="B518" t="s">
        <v>2670</v>
      </c>
      <c r="C518" t="s">
        <v>2008</v>
      </c>
      <c r="E518">
        <v>1105</v>
      </c>
      <c r="F518">
        <v>1109</v>
      </c>
      <c r="K518">
        <v>0</v>
      </c>
      <c r="L518">
        <v>1</v>
      </c>
      <c r="M518">
        <v>86</v>
      </c>
      <c r="N518">
        <v>5</v>
      </c>
      <c r="O518">
        <v>5</v>
      </c>
      <c r="P518">
        <v>0</v>
      </c>
      <c r="Q518">
        <v>0</v>
      </c>
    </row>
    <row r="519" spans="1:17" x14ac:dyDescent="0.25">
      <c r="A519" t="s">
        <v>596</v>
      </c>
      <c r="B519" t="s">
        <v>2671</v>
      </c>
      <c r="C519" t="s">
        <v>2008</v>
      </c>
      <c r="E519">
        <v>1111</v>
      </c>
      <c r="F519">
        <v>1115</v>
      </c>
      <c r="K519">
        <v>0</v>
      </c>
      <c r="L519">
        <v>1</v>
      </c>
      <c r="M519">
        <v>86</v>
      </c>
      <c r="N519">
        <v>5</v>
      </c>
      <c r="O519">
        <v>5</v>
      </c>
      <c r="P519">
        <v>0</v>
      </c>
      <c r="Q519">
        <v>0</v>
      </c>
    </row>
    <row r="520" spans="1:17" x14ac:dyDescent="0.25">
      <c r="A520" t="s">
        <v>596</v>
      </c>
      <c r="B520" t="s">
        <v>2671</v>
      </c>
      <c r="C520" t="s">
        <v>2008</v>
      </c>
      <c r="E520">
        <v>1117</v>
      </c>
      <c r="F520">
        <v>1120</v>
      </c>
      <c r="K520">
        <v>0</v>
      </c>
      <c r="L520">
        <v>1</v>
      </c>
      <c r="M520">
        <v>63</v>
      </c>
      <c r="N520">
        <v>4</v>
      </c>
      <c r="O520">
        <v>4</v>
      </c>
      <c r="P520">
        <v>0</v>
      </c>
      <c r="Q520">
        <v>0</v>
      </c>
    </row>
    <row r="521" spans="1:17" x14ac:dyDescent="0.25">
      <c r="A521" t="s">
        <v>596</v>
      </c>
      <c r="B521" t="s">
        <v>2670</v>
      </c>
      <c r="C521" t="s">
        <v>2008</v>
      </c>
      <c r="E521">
        <v>1122</v>
      </c>
      <c r="F521">
        <v>1125</v>
      </c>
      <c r="K521">
        <v>0</v>
      </c>
      <c r="L521">
        <v>1</v>
      </c>
      <c r="M521">
        <v>63</v>
      </c>
      <c r="N521">
        <v>4</v>
      </c>
      <c r="O521">
        <v>4</v>
      </c>
      <c r="P521">
        <v>0</v>
      </c>
      <c r="Q521">
        <v>0</v>
      </c>
    </row>
    <row r="522" spans="1:17" x14ac:dyDescent="0.25">
      <c r="A522" t="s">
        <v>596</v>
      </c>
      <c r="B522" t="s">
        <v>2669</v>
      </c>
      <c r="C522" t="s">
        <v>2008</v>
      </c>
      <c r="E522">
        <v>1127</v>
      </c>
      <c r="F522">
        <v>1127</v>
      </c>
      <c r="K522">
        <v>0</v>
      </c>
      <c r="L522">
        <v>1</v>
      </c>
      <c r="M522">
        <v>47</v>
      </c>
      <c r="N522">
        <v>1</v>
      </c>
      <c r="O522">
        <v>1</v>
      </c>
      <c r="P522">
        <v>0</v>
      </c>
      <c r="Q522">
        <v>0</v>
      </c>
    </row>
    <row r="523" spans="1:17" x14ac:dyDescent="0.25">
      <c r="A523" t="s">
        <v>596</v>
      </c>
      <c r="B523" t="s">
        <v>2668</v>
      </c>
      <c r="C523" t="s">
        <v>2008</v>
      </c>
      <c r="E523">
        <v>1129</v>
      </c>
      <c r="F523">
        <v>1129</v>
      </c>
      <c r="K523">
        <v>0</v>
      </c>
      <c r="L523">
        <v>1</v>
      </c>
      <c r="M523">
        <v>47</v>
      </c>
      <c r="N523">
        <v>1</v>
      </c>
      <c r="O523">
        <v>1</v>
      </c>
      <c r="P523">
        <v>0</v>
      </c>
      <c r="Q523">
        <v>0</v>
      </c>
    </row>
    <row r="524" spans="1:17" x14ac:dyDescent="0.25">
      <c r="A524" t="s">
        <v>596</v>
      </c>
      <c r="B524" t="s">
        <v>2662</v>
      </c>
      <c r="C524" t="s">
        <v>2025</v>
      </c>
      <c r="E524">
        <v>1132</v>
      </c>
      <c r="F524">
        <v>1181</v>
      </c>
      <c r="M524">
        <v>649</v>
      </c>
      <c r="N524">
        <v>17</v>
      </c>
      <c r="O524">
        <v>21</v>
      </c>
      <c r="P524">
        <v>0</v>
      </c>
      <c r="Q524">
        <v>4</v>
      </c>
    </row>
    <row r="525" spans="1:17" x14ac:dyDescent="0.25">
      <c r="A525" t="s">
        <v>596</v>
      </c>
      <c r="B525" t="s">
        <v>2670</v>
      </c>
      <c r="C525" t="s">
        <v>2008</v>
      </c>
      <c r="E525">
        <v>1156</v>
      </c>
      <c r="F525">
        <v>1160</v>
      </c>
      <c r="K525">
        <v>0</v>
      </c>
      <c r="L525">
        <v>1</v>
      </c>
      <c r="M525">
        <v>86</v>
      </c>
      <c r="N525">
        <v>5</v>
      </c>
      <c r="O525">
        <v>5</v>
      </c>
      <c r="P525">
        <v>0</v>
      </c>
      <c r="Q525">
        <v>0</v>
      </c>
    </row>
    <row r="526" spans="1:17" x14ac:dyDescent="0.25">
      <c r="A526" t="s">
        <v>596</v>
      </c>
      <c r="B526" t="s">
        <v>2671</v>
      </c>
      <c r="C526" t="s">
        <v>2008</v>
      </c>
      <c r="E526">
        <v>1162</v>
      </c>
      <c r="F526">
        <v>1166</v>
      </c>
      <c r="K526">
        <v>0</v>
      </c>
      <c r="L526">
        <v>1</v>
      </c>
      <c r="M526">
        <v>86</v>
      </c>
      <c r="N526">
        <v>5</v>
      </c>
      <c r="O526">
        <v>5</v>
      </c>
      <c r="P526">
        <v>0</v>
      </c>
      <c r="Q526">
        <v>0</v>
      </c>
    </row>
    <row r="527" spans="1:17" x14ac:dyDescent="0.25">
      <c r="A527" t="s">
        <v>596</v>
      </c>
      <c r="B527" t="s">
        <v>2671</v>
      </c>
      <c r="C527" t="s">
        <v>2008</v>
      </c>
      <c r="E527">
        <v>1168</v>
      </c>
      <c r="F527">
        <v>1171</v>
      </c>
      <c r="K527">
        <v>0</v>
      </c>
      <c r="L527">
        <v>1</v>
      </c>
      <c r="M527">
        <v>63</v>
      </c>
      <c r="N527">
        <v>4</v>
      </c>
      <c r="O527">
        <v>4</v>
      </c>
      <c r="P527">
        <v>0</v>
      </c>
      <c r="Q527">
        <v>0</v>
      </c>
    </row>
    <row r="528" spans="1:17" x14ac:dyDescent="0.25">
      <c r="A528" t="s">
        <v>596</v>
      </c>
      <c r="B528" t="s">
        <v>2670</v>
      </c>
      <c r="C528" t="s">
        <v>2008</v>
      </c>
      <c r="E528">
        <v>1173</v>
      </c>
      <c r="F528">
        <v>1176</v>
      </c>
      <c r="K528">
        <v>0</v>
      </c>
      <c r="L528">
        <v>1</v>
      </c>
      <c r="M528">
        <v>63</v>
      </c>
      <c r="N528">
        <v>4</v>
      </c>
      <c r="O528">
        <v>4</v>
      </c>
      <c r="P528">
        <v>0</v>
      </c>
      <c r="Q528">
        <v>0</v>
      </c>
    </row>
    <row r="529" spans="1:17" x14ac:dyDescent="0.25">
      <c r="A529" t="s">
        <v>596</v>
      </c>
      <c r="B529" t="s">
        <v>2669</v>
      </c>
      <c r="C529" t="s">
        <v>2008</v>
      </c>
      <c r="E529">
        <v>1178</v>
      </c>
      <c r="F529">
        <v>1178</v>
      </c>
      <c r="K529">
        <v>0</v>
      </c>
      <c r="L529">
        <v>1</v>
      </c>
      <c r="M529">
        <v>47</v>
      </c>
      <c r="N529">
        <v>1</v>
      </c>
      <c r="O529">
        <v>1</v>
      </c>
      <c r="P529">
        <v>0</v>
      </c>
      <c r="Q529">
        <v>0</v>
      </c>
    </row>
    <row r="530" spans="1:17" x14ac:dyDescent="0.25">
      <c r="A530" t="s">
        <v>596</v>
      </c>
      <c r="B530" t="s">
        <v>2668</v>
      </c>
      <c r="C530" t="s">
        <v>2008</v>
      </c>
      <c r="E530">
        <v>1180</v>
      </c>
      <c r="F530">
        <v>1180</v>
      </c>
      <c r="K530">
        <v>0</v>
      </c>
      <c r="L530">
        <v>1</v>
      </c>
      <c r="M530">
        <v>47</v>
      </c>
      <c r="N530">
        <v>1</v>
      </c>
      <c r="O530">
        <v>1</v>
      </c>
      <c r="P530">
        <v>0</v>
      </c>
      <c r="Q530">
        <v>0</v>
      </c>
    </row>
    <row r="531" spans="1:17" x14ac:dyDescent="0.25">
      <c r="A531" t="s">
        <v>596</v>
      </c>
      <c r="B531" t="s">
        <v>2667</v>
      </c>
      <c r="C531" t="s">
        <v>2021</v>
      </c>
      <c r="E531">
        <v>1186</v>
      </c>
      <c r="F531">
        <v>1190</v>
      </c>
      <c r="M531">
        <v>18</v>
      </c>
      <c r="N531">
        <v>2</v>
      </c>
      <c r="O531">
        <v>2</v>
      </c>
      <c r="P531">
        <v>0</v>
      </c>
      <c r="Q531">
        <v>0</v>
      </c>
    </row>
    <row r="532" spans="1:17" x14ac:dyDescent="0.25">
      <c r="A532" t="s">
        <v>596</v>
      </c>
      <c r="B532" t="s">
        <v>2580</v>
      </c>
      <c r="C532" t="s">
        <v>2008</v>
      </c>
      <c r="E532">
        <v>1187</v>
      </c>
      <c r="F532">
        <v>1189</v>
      </c>
      <c r="K532">
        <v>0</v>
      </c>
      <c r="L532">
        <v>1</v>
      </c>
      <c r="M532">
        <v>118</v>
      </c>
      <c r="N532">
        <v>2</v>
      </c>
      <c r="O532">
        <v>3</v>
      </c>
      <c r="P532">
        <v>0</v>
      </c>
      <c r="Q532">
        <v>1</v>
      </c>
    </row>
    <row r="533" spans="1:17" x14ac:dyDescent="0.25">
      <c r="A533" t="s">
        <v>596</v>
      </c>
      <c r="B533" t="s">
        <v>2394</v>
      </c>
      <c r="C533" t="s">
        <v>2021</v>
      </c>
      <c r="E533">
        <v>1237</v>
      </c>
      <c r="F533">
        <v>1606</v>
      </c>
      <c r="M533">
        <v>806</v>
      </c>
      <c r="N533">
        <v>10</v>
      </c>
      <c r="O533">
        <v>36</v>
      </c>
      <c r="P533">
        <v>0</v>
      </c>
      <c r="Q533">
        <v>28</v>
      </c>
    </row>
    <row r="534" spans="1:17" x14ac:dyDescent="0.25">
      <c r="A534" t="s">
        <v>596</v>
      </c>
      <c r="B534" t="s">
        <v>2662</v>
      </c>
      <c r="C534" t="s">
        <v>2025</v>
      </c>
      <c r="E534">
        <v>1239</v>
      </c>
      <c r="F534">
        <v>1454</v>
      </c>
      <c r="M534">
        <v>6837</v>
      </c>
      <c r="N534">
        <v>92</v>
      </c>
      <c r="O534">
        <v>178</v>
      </c>
      <c r="P534">
        <v>0</v>
      </c>
      <c r="Q534">
        <v>86</v>
      </c>
    </row>
    <row r="535" spans="1:17" x14ac:dyDescent="0.25">
      <c r="A535" t="s">
        <v>596</v>
      </c>
      <c r="B535" t="s">
        <v>2649</v>
      </c>
      <c r="C535" t="s">
        <v>2103</v>
      </c>
      <c r="E535">
        <v>1249</v>
      </c>
      <c r="F535">
        <v>1259</v>
      </c>
      <c r="M535">
        <v>315</v>
      </c>
      <c r="N535">
        <v>5</v>
      </c>
      <c r="O535">
        <v>11</v>
      </c>
      <c r="P535">
        <v>0</v>
      </c>
      <c r="Q535">
        <v>6</v>
      </c>
    </row>
    <row r="536" spans="1:17" x14ac:dyDescent="0.25">
      <c r="A536" t="s">
        <v>596</v>
      </c>
      <c r="B536" t="s">
        <v>2477</v>
      </c>
      <c r="C536" t="s">
        <v>2025</v>
      </c>
      <c r="E536">
        <v>1387</v>
      </c>
      <c r="F536">
        <v>1392</v>
      </c>
      <c r="M536">
        <v>88</v>
      </c>
      <c r="N536">
        <v>6</v>
      </c>
      <c r="O536">
        <v>6</v>
      </c>
      <c r="P536">
        <v>0</v>
      </c>
      <c r="Q536">
        <v>0</v>
      </c>
    </row>
    <row r="537" spans="1:17" x14ac:dyDescent="0.25">
      <c r="A537" t="s">
        <v>596</v>
      </c>
      <c r="B537" t="s">
        <v>2648</v>
      </c>
      <c r="C537" t="s">
        <v>2025</v>
      </c>
      <c r="E537">
        <v>1394</v>
      </c>
      <c r="F537">
        <v>1399</v>
      </c>
      <c r="M537">
        <v>96</v>
      </c>
      <c r="N537">
        <v>6</v>
      </c>
      <c r="O537">
        <v>6</v>
      </c>
      <c r="P537">
        <v>0</v>
      </c>
      <c r="Q537">
        <v>0</v>
      </c>
    </row>
    <row r="538" spans="1:17" x14ac:dyDescent="0.25">
      <c r="A538" t="s">
        <v>596</v>
      </c>
      <c r="B538" t="s">
        <v>2662</v>
      </c>
      <c r="C538" t="s">
        <v>2025</v>
      </c>
      <c r="E538">
        <v>1456</v>
      </c>
      <c r="F538">
        <v>1490</v>
      </c>
      <c r="M538">
        <v>972</v>
      </c>
      <c r="N538">
        <v>6</v>
      </c>
      <c r="O538">
        <v>25</v>
      </c>
      <c r="P538">
        <v>0</v>
      </c>
      <c r="Q538">
        <v>20</v>
      </c>
    </row>
    <row r="539" spans="1:17" x14ac:dyDescent="0.25">
      <c r="A539" t="s">
        <v>596</v>
      </c>
      <c r="B539" t="s">
        <v>2666</v>
      </c>
      <c r="C539" t="s">
        <v>2008</v>
      </c>
      <c r="E539">
        <v>1459</v>
      </c>
      <c r="F539">
        <v>1460</v>
      </c>
      <c r="K539">
        <v>0</v>
      </c>
      <c r="L539">
        <v>1</v>
      </c>
      <c r="M539">
        <v>34</v>
      </c>
      <c r="N539">
        <v>2</v>
      </c>
      <c r="O539">
        <v>2</v>
      </c>
      <c r="P539">
        <v>0</v>
      </c>
      <c r="Q539">
        <v>0</v>
      </c>
    </row>
    <row r="540" spans="1:17" x14ac:dyDescent="0.25">
      <c r="A540" t="s">
        <v>596</v>
      </c>
      <c r="B540" t="s">
        <v>2665</v>
      </c>
      <c r="C540" t="s">
        <v>2025</v>
      </c>
      <c r="E540">
        <v>1482</v>
      </c>
      <c r="F540">
        <v>1489</v>
      </c>
      <c r="M540">
        <v>215</v>
      </c>
      <c r="N540">
        <v>3</v>
      </c>
      <c r="O540">
        <v>6</v>
      </c>
      <c r="P540">
        <v>0</v>
      </c>
      <c r="Q540">
        <v>3</v>
      </c>
    </row>
    <row r="541" spans="1:17" x14ac:dyDescent="0.25">
      <c r="A541" t="s">
        <v>596</v>
      </c>
      <c r="B541" t="s">
        <v>2500</v>
      </c>
      <c r="C541" t="s">
        <v>2008</v>
      </c>
      <c r="E541">
        <v>1483</v>
      </c>
      <c r="F541">
        <v>1484</v>
      </c>
      <c r="K541">
        <v>0</v>
      </c>
      <c r="L541">
        <v>1</v>
      </c>
      <c r="M541">
        <v>33</v>
      </c>
      <c r="N541">
        <v>2</v>
      </c>
      <c r="O541">
        <v>2</v>
      </c>
      <c r="P541">
        <v>0</v>
      </c>
      <c r="Q541">
        <v>0</v>
      </c>
    </row>
    <row r="542" spans="1:17" x14ac:dyDescent="0.25">
      <c r="A542" t="s">
        <v>596</v>
      </c>
      <c r="B542" t="s">
        <v>2662</v>
      </c>
      <c r="C542" t="s">
        <v>2025</v>
      </c>
      <c r="E542">
        <v>1492</v>
      </c>
      <c r="F542">
        <v>1569</v>
      </c>
      <c r="M542">
        <v>2856</v>
      </c>
      <c r="N542">
        <v>11</v>
      </c>
      <c r="O542">
        <v>71</v>
      </c>
      <c r="P542">
        <v>0</v>
      </c>
      <c r="Q542">
        <v>60</v>
      </c>
    </row>
    <row r="543" spans="1:17" x14ac:dyDescent="0.25">
      <c r="A543" t="s">
        <v>596</v>
      </c>
      <c r="B543" t="s">
        <v>2394</v>
      </c>
      <c r="C543" t="s">
        <v>2021</v>
      </c>
      <c r="E543">
        <v>1649</v>
      </c>
      <c r="F543">
        <v>1947</v>
      </c>
      <c r="M543">
        <v>889</v>
      </c>
      <c r="N543">
        <v>18</v>
      </c>
      <c r="O543">
        <v>25</v>
      </c>
      <c r="P543">
        <v>2</v>
      </c>
      <c r="Q543">
        <v>6</v>
      </c>
    </row>
    <row r="544" spans="1:17" x14ac:dyDescent="0.25">
      <c r="A544" t="s">
        <v>596</v>
      </c>
      <c r="B544" t="s">
        <v>2662</v>
      </c>
      <c r="C544" t="s">
        <v>2025</v>
      </c>
      <c r="E544">
        <v>1653</v>
      </c>
      <c r="F544">
        <v>1690</v>
      </c>
      <c r="M544">
        <v>865</v>
      </c>
      <c r="N544">
        <v>9</v>
      </c>
      <c r="O544">
        <v>27</v>
      </c>
      <c r="P544">
        <v>0</v>
      </c>
      <c r="Q544">
        <v>20</v>
      </c>
    </row>
    <row r="545" spans="1:17" x14ac:dyDescent="0.25">
      <c r="A545" t="s">
        <v>596</v>
      </c>
      <c r="B545" t="s">
        <v>2662</v>
      </c>
      <c r="C545" t="s">
        <v>2025</v>
      </c>
      <c r="E545">
        <v>1680</v>
      </c>
      <c r="F545">
        <v>1689</v>
      </c>
      <c r="M545">
        <v>305</v>
      </c>
      <c r="N545">
        <v>5</v>
      </c>
      <c r="O545">
        <v>10</v>
      </c>
      <c r="P545">
        <v>0</v>
      </c>
      <c r="Q545">
        <v>5</v>
      </c>
    </row>
    <row r="546" spans="1:17" x14ac:dyDescent="0.25">
      <c r="A546" t="s">
        <v>596</v>
      </c>
      <c r="B546" t="s">
        <v>2662</v>
      </c>
      <c r="C546" t="s">
        <v>2025</v>
      </c>
      <c r="E546">
        <v>1698</v>
      </c>
      <c r="F546">
        <v>1758</v>
      </c>
      <c r="M546">
        <v>2077</v>
      </c>
      <c r="N546">
        <v>10</v>
      </c>
      <c r="O546">
        <v>55</v>
      </c>
      <c r="P546">
        <v>0</v>
      </c>
      <c r="Q546">
        <v>45</v>
      </c>
    </row>
    <row r="547" spans="1:17" x14ac:dyDescent="0.25">
      <c r="A547" t="s">
        <v>596</v>
      </c>
      <c r="B547" t="s">
        <v>2662</v>
      </c>
      <c r="C547" t="s">
        <v>2025</v>
      </c>
      <c r="E547">
        <v>1760</v>
      </c>
      <c r="F547">
        <v>1768</v>
      </c>
      <c r="M547">
        <v>231</v>
      </c>
      <c r="N547">
        <v>5</v>
      </c>
      <c r="O547">
        <v>8</v>
      </c>
      <c r="P547">
        <v>0</v>
      </c>
      <c r="Q547">
        <v>3</v>
      </c>
    </row>
    <row r="548" spans="1:17" x14ac:dyDescent="0.25">
      <c r="A548" t="s">
        <v>596</v>
      </c>
      <c r="B548" t="s">
        <v>2662</v>
      </c>
      <c r="C548" t="s">
        <v>2025</v>
      </c>
      <c r="E548">
        <v>1770</v>
      </c>
      <c r="F548">
        <v>1806</v>
      </c>
      <c r="M548">
        <v>1060</v>
      </c>
      <c r="N548">
        <v>15</v>
      </c>
      <c r="O548">
        <v>29</v>
      </c>
      <c r="P548">
        <v>0</v>
      </c>
      <c r="Q548">
        <v>15</v>
      </c>
    </row>
    <row r="549" spans="1:17" x14ac:dyDescent="0.25">
      <c r="A549" t="s">
        <v>596</v>
      </c>
      <c r="B549" t="s">
        <v>2664</v>
      </c>
      <c r="C549" t="s">
        <v>2008</v>
      </c>
      <c r="E549">
        <v>1783</v>
      </c>
      <c r="F549">
        <v>1783</v>
      </c>
      <c r="K549">
        <v>0</v>
      </c>
      <c r="L549">
        <v>1</v>
      </c>
      <c r="M549">
        <v>24</v>
      </c>
      <c r="N549">
        <v>1</v>
      </c>
      <c r="O549">
        <v>1</v>
      </c>
      <c r="P549">
        <v>0</v>
      </c>
      <c r="Q549">
        <v>0</v>
      </c>
    </row>
    <row r="550" spans="1:17" x14ac:dyDescent="0.25">
      <c r="A550" t="s">
        <v>596</v>
      </c>
      <c r="B550" t="s">
        <v>2662</v>
      </c>
      <c r="C550" t="s">
        <v>2025</v>
      </c>
      <c r="E550">
        <v>1808</v>
      </c>
      <c r="F550">
        <v>1866</v>
      </c>
      <c r="M550">
        <v>2035</v>
      </c>
      <c r="N550">
        <v>26</v>
      </c>
      <c r="O550">
        <v>54</v>
      </c>
      <c r="P550">
        <v>0</v>
      </c>
      <c r="Q550">
        <v>29</v>
      </c>
    </row>
    <row r="551" spans="1:17" x14ac:dyDescent="0.25">
      <c r="A551" t="s">
        <v>596</v>
      </c>
      <c r="B551" t="s">
        <v>2663</v>
      </c>
      <c r="C551" t="s">
        <v>2008</v>
      </c>
      <c r="E551">
        <v>1835</v>
      </c>
      <c r="F551">
        <v>1835</v>
      </c>
      <c r="K551">
        <v>0</v>
      </c>
      <c r="L551">
        <v>1</v>
      </c>
      <c r="M551">
        <v>26</v>
      </c>
      <c r="N551">
        <v>1</v>
      </c>
      <c r="O551">
        <v>1</v>
      </c>
      <c r="P551">
        <v>0</v>
      </c>
      <c r="Q551">
        <v>0</v>
      </c>
    </row>
    <row r="552" spans="1:17" x14ac:dyDescent="0.25">
      <c r="A552" t="s">
        <v>596</v>
      </c>
      <c r="B552" t="s">
        <v>2662</v>
      </c>
      <c r="C552" t="s">
        <v>2025</v>
      </c>
      <c r="E552">
        <v>1868</v>
      </c>
      <c r="F552">
        <v>1931</v>
      </c>
      <c r="M552">
        <v>2269</v>
      </c>
      <c r="N552">
        <v>27</v>
      </c>
      <c r="O552">
        <v>59</v>
      </c>
      <c r="P552">
        <v>0</v>
      </c>
      <c r="Q552">
        <v>32</v>
      </c>
    </row>
    <row r="553" spans="1:17" x14ac:dyDescent="0.25">
      <c r="A553" t="s">
        <v>596</v>
      </c>
      <c r="B553" t="s">
        <v>2661</v>
      </c>
      <c r="C553" t="s">
        <v>2008</v>
      </c>
      <c r="E553">
        <v>1897</v>
      </c>
      <c r="F553">
        <v>1897</v>
      </c>
      <c r="K553">
        <v>0</v>
      </c>
      <c r="L553">
        <v>1</v>
      </c>
      <c r="M553">
        <v>24</v>
      </c>
      <c r="N553">
        <v>1</v>
      </c>
      <c r="O553">
        <v>1</v>
      </c>
      <c r="P553">
        <v>0</v>
      </c>
      <c r="Q553">
        <v>0</v>
      </c>
    </row>
    <row r="554" spans="1:17" x14ac:dyDescent="0.25">
      <c r="A554" t="s">
        <v>596</v>
      </c>
      <c r="C554" t="s">
        <v>2007</v>
      </c>
      <c r="E554">
        <v>1</v>
      </c>
      <c r="F554">
        <v>2032</v>
      </c>
      <c r="H554">
        <v>66181</v>
      </c>
    </row>
    <row r="555" spans="1:17" x14ac:dyDescent="0.25">
      <c r="A555" t="s">
        <v>597</v>
      </c>
      <c r="B555" t="s">
        <v>2024</v>
      </c>
      <c r="C555" t="s">
        <v>2023</v>
      </c>
      <c r="E555">
        <v>1</v>
      </c>
      <c r="F555">
        <v>256</v>
      </c>
      <c r="M555">
        <v>7963</v>
      </c>
      <c r="N555">
        <v>0</v>
      </c>
      <c r="O555">
        <v>160</v>
      </c>
      <c r="P555">
        <v>56</v>
      </c>
      <c r="Q555">
        <v>104</v>
      </c>
    </row>
    <row r="556" spans="1:17" x14ac:dyDescent="0.25">
      <c r="A556" t="s">
        <v>597</v>
      </c>
      <c r="B556" t="s">
        <v>2394</v>
      </c>
      <c r="C556" t="s">
        <v>2021</v>
      </c>
      <c r="E556">
        <v>172</v>
      </c>
      <c r="F556">
        <v>192</v>
      </c>
      <c r="M556">
        <v>690</v>
      </c>
      <c r="N556">
        <v>12</v>
      </c>
      <c r="O556">
        <v>21</v>
      </c>
      <c r="P556">
        <v>8</v>
      </c>
      <c r="Q556">
        <v>1</v>
      </c>
    </row>
    <row r="557" spans="1:17" x14ac:dyDescent="0.25">
      <c r="A557" t="s">
        <v>597</v>
      </c>
      <c r="B557" t="s">
        <v>2394</v>
      </c>
      <c r="C557" t="s">
        <v>2021</v>
      </c>
      <c r="E557">
        <v>221</v>
      </c>
      <c r="F557">
        <v>243</v>
      </c>
      <c r="M557">
        <v>310</v>
      </c>
      <c r="N557">
        <v>14</v>
      </c>
      <c r="O557">
        <v>18</v>
      </c>
      <c r="P557">
        <v>0</v>
      </c>
      <c r="Q557">
        <v>4</v>
      </c>
    </row>
    <row r="558" spans="1:17" x14ac:dyDescent="0.25">
      <c r="A558" t="s">
        <v>597</v>
      </c>
      <c r="C558" t="s">
        <v>2007</v>
      </c>
      <c r="E558">
        <v>1</v>
      </c>
      <c r="F558">
        <v>256</v>
      </c>
      <c r="H558">
        <v>8963</v>
      </c>
    </row>
    <row r="559" spans="1:17" x14ac:dyDescent="0.25">
      <c r="A559" t="s">
        <v>837</v>
      </c>
      <c r="B559" t="s">
        <v>2024</v>
      </c>
      <c r="C559" t="s">
        <v>2023</v>
      </c>
      <c r="E559">
        <v>1</v>
      </c>
      <c r="F559">
        <v>5114</v>
      </c>
      <c r="M559">
        <v>9619</v>
      </c>
      <c r="N559">
        <v>2</v>
      </c>
      <c r="O559">
        <v>210</v>
      </c>
      <c r="P559">
        <v>83</v>
      </c>
      <c r="Q559">
        <v>126</v>
      </c>
    </row>
    <row r="560" spans="1:17" x14ac:dyDescent="0.25">
      <c r="A560" t="s">
        <v>837</v>
      </c>
      <c r="B560" t="s">
        <v>2394</v>
      </c>
      <c r="C560" t="s">
        <v>2021</v>
      </c>
      <c r="E560">
        <v>96</v>
      </c>
      <c r="F560">
        <v>166</v>
      </c>
      <c r="G560">
        <v>1</v>
      </c>
      <c r="M560">
        <v>299</v>
      </c>
      <c r="N560">
        <v>6</v>
      </c>
      <c r="O560">
        <v>9</v>
      </c>
      <c r="P560">
        <v>0</v>
      </c>
      <c r="Q560">
        <v>3</v>
      </c>
    </row>
    <row r="561" spans="1:17" x14ac:dyDescent="0.25">
      <c r="A561" t="s">
        <v>837</v>
      </c>
      <c r="B561" t="s">
        <v>2660</v>
      </c>
      <c r="C561" t="s">
        <v>2008</v>
      </c>
      <c r="E561">
        <v>98</v>
      </c>
      <c r="F561">
        <v>125</v>
      </c>
      <c r="G561">
        <v>12</v>
      </c>
      <c r="K561">
        <v>4</v>
      </c>
      <c r="L561">
        <v>2</v>
      </c>
      <c r="M561">
        <v>991</v>
      </c>
      <c r="N561">
        <v>23</v>
      </c>
      <c r="O561">
        <v>25</v>
      </c>
      <c r="P561">
        <v>0</v>
      </c>
      <c r="Q561">
        <v>2</v>
      </c>
    </row>
    <row r="562" spans="1:17" x14ac:dyDescent="0.25">
      <c r="A562" t="s">
        <v>837</v>
      </c>
      <c r="B562" t="s">
        <v>2659</v>
      </c>
      <c r="C562" t="s">
        <v>2008</v>
      </c>
      <c r="E562">
        <v>127</v>
      </c>
      <c r="F562">
        <v>128</v>
      </c>
      <c r="K562">
        <v>1</v>
      </c>
      <c r="L562">
        <v>1</v>
      </c>
      <c r="M562">
        <v>144</v>
      </c>
      <c r="N562">
        <v>1</v>
      </c>
      <c r="O562">
        <v>2</v>
      </c>
      <c r="P562">
        <v>0</v>
      </c>
      <c r="Q562">
        <v>1</v>
      </c>
    </row>
    <row r="563" spans="1:17" x14ac:dyDescent="0.25">
      <c r="A563" t="s">
        <v>837</v>
      </c>
      <c r="B563" t="s">
        <v>2658</v>
      </c>
      <c r="C563" t="s">
        <v>2008</v>
      </c>
      <c r="E563">
        <v>139</v>
      </c>
      <c r="F563">
        <v>150</v>
      </c>
      <c r="G563">
        <v>1</v>
      </c>
      <c r="K563">
        <v>1</v>
      </c>
      <c r="L563">
        <v>2</v>
      </c>
      <c r="M563">
        <v>434</v>
      </c>
      <c r="N563">
        <v>7</v>
      </c>
      <c r="O563">
        <v>12</v>
      </c>
      <c r="P563">
        <v>0</v>
      </c>
      <c r="Q563">
        <v>5</v>
      </c>
    </row>
    <row r="564" spans="1:17" x14ac:dyDescent="0.25">
      <c r="A564" t="s">
        <v>837</v>
      </c>
      <c r="B564" t="s">
        <v>2657</v>
      </c>
      <c r="C564" t="s">
        <v>2008</v>
      </c>
      <c r="E564">
        <v>152</v>
      </c>
      <c r="F564">
        <v>164</v>
      </c>
      <c r="K564">
        <v>2</v>
      </c>
      <c r="L564">
        <v>3</v>
      </c>
      <c r="M564">
        <v>329</v>
      </c>
      <c r="N564">
        <v>8</v>
      </c>
      <c r="O564">
        <v>13</v>
      </c>
      <c r="P564">
        <v>0</v>
      </c>
      <c r="Q564">
        <v>5</v>
      </c>
    </row>
    <row r="565" spans="1:17" x14ac:dyDescent="0.25">
      <c r="A565" t="s">
        <v>837</v>
      </c>
      <c r="B565" t="s">
        <v>2394</v>
      </c>
      <c r="C565" t="s">
        <v>2021</v>
      </c>
      <c r="E565">
        <v>215</v>
      </c>
      <c r="F565">
        <v>2161</v>
      </c>
      <c r="M565">
        <v>870</v>
      </c>
      <c r="N565">
        <v>7</v>
      </c>
      <c r="O565">
        <v>23</v>
      </c>
      <c r="P565">
        <v>3</v>
      </c>
      <c r="Q565">
        <v>15</v>
      </c>
    </row>
    <row r="566" spans="1:17" x14ac:dyDescent="0.25">
      <c r="A566" t="s">
        <v>837</v>
      </c>
      <c r="B566" t="s">
        <v>2656</v>
      </c>
      <c r="C566" t="s">
        <v>2008</v>
      </c>
      <c r="E566">
        <v>226</v>
      </c>
      <c r="F566">
        <v>228</v>
      </c>
      <c r="K566">
        <v>0</v>
      </c>
      <c r="L566">
        <v>1</v>
      </c>
      <c r="M566">
        <v>140</v>
      </c>
      <c r="N566">
        <v>3</v>
      </c>
      <c r="O566">
        <v>3</v>
      </c>
      <c r="P566">
        <v>0</v>
      </c>
      <c r="Q566">
        <v>0</v>
      </c>
    </row>
    <row r="567" spans="1:17" x14ac:dyDescent="0.25">
      <c r="A567" t="s">
        <v>837</v>
      </c>
      <c r="B567" t="s">
        <v>2650</v>
      </c>
      <c r="C567" t="s">
        <v>2008</v>
      </c>
      <c r="E567">
        <v>230</v>
      </c>
      <c r="F567">
        <v>230</v>
      </c>
      <c r="K567">
        <v>0</v>
      </c>
      <c r="L567">
        <v>1</v>
      </c>
      <c r="M567">
        <v>47</v>
      </c>
      <c r="N567">
        <v>1</v>
      </c>
      <c r="O567">
        <v>1</v>
      </c>
      <c r="P567">
        <v>0</v>
      </c>
      <c r="Q567">
        <v>0</v>
      </c>
    </row>
    <row r="568" spans="1:17" x14ac:dyDescent="0.25">
      <c r="A568" t="s">
        <v>837</v>
      </c>
      <c r="B568" t="s">
        <v>2613</v>
      </c>
      <c r="C568" t="s">
        <v>2008</v>
      </c>
      <c r="E568">
        <v>232</v>
      </c>
      <c r="F568">
        <v>239</v>
      </c>
      <c r="K568">
        <v>0</v>
      </c>
      <c r="L568">
        <v>1</v>
      </c>
      <c r="M568">
        <v>229</v>
      </c>
      <c r="N568">
        <v>8</v>
      </c>
      <c r="O568">
        <v>8</v>
      </c>
      <c r="P568">
        <v>0</v>
      </c>
      <c r="Q568">
        <v>0</v>
      </c>
    </row>
    <row r="569" spans="1:17" x14ac:dyDescent="0.25">
      <c r="A569" t="s">
        <v>837</v>
      </c>
      <c r="B569" t="s">
        <v>2655</v>
      </c>
      <c r="C569" t="s">
        <v>2008</v>
      </c>
      <c r="E569">
        <v>244</v>
      </c>
      <c r="F569">
        <v>249</v>
      </c>
      <c r="K569">
        <v>3</v>
      </c>
      <c r="L569">
        <v>1</v>
      </c>
      <c r="M569">
        <v>185</v>
      </c>
      <c r="N569">
        <v>6</v>
      </c>
      <c r="O569">
        <v>6</v>
      </c>
      <c r="P569">
        <v>0</v>
      </c>
      <c r="Q569">
        <v>0</v>
      </c>
    </row>
    <row r="570" spans="1:17" x14ac:dyDescent="0.25">
      <c r="A570" t="s">
        <v>837</v>
      </c>
      <c r="B570" t="s">
        <v>2654</v>
      </c>
      <c r="C570" t="s">
        <v>2008</v>
      </c>
      <c r="E570">
        <v>254</v>
      </c>
      <c r="F570">
        <v>257</v>
      </c>
      <c r="K570">
        <v>0</v>
      </c>
      <c r="L570">
        <v>1</v>
      </c>
      <c r="M570">
        <v>188</v>
      </c>
      <c r="N570">
        <v>4</v>
      </c>
      <c r="O570">
        <v>4</v>
      </c>
      <c r="P570">
        <v>0</v>
      </c>
      <c r="Q570">
        <v>0</v>
      </c>
    </row>
    <row r="571" spans="1:17" x14ac:dyDescent="0.25">
      <c r="A571" t="s">
        <v>837</v>
      </c>
      <c r="B571" t="s">
        <v>2654</v>
      </c>
      <c r="C571" t="s">
        <v>2008</v>
      </c>
      <c r="E571">
        <v>259</v>
      </c>
      <c r="F571">
        <v>262</v>
      </c>
      <c r="K571">
        <v>0</v>
      </c>
      <c r="L571">
        <v>1</v>
      </c>
      <c r="M571">
        <v>200</v>
      </c>
      <c r="N571">
        <v>4</v>
      </c>
      <c r="O571">
        <v>4</v>
      </c>
      <c r="P571">
        <v>0</v>
      </c>
      <c r="Q571">
        <v>0</v>
      </c>
    </row>
    <row r="572" spans="1:17" x14ac:dyDescent="0.25">
      <c r="A572" t="s">
        <v>837</v>
      </c>
      <c r="B572" t="s">
        <v>2356</v>
      </c>
      <c r="C572" t="s">
        <v>2008</v>
      </c>
      <c r="E572">
        <v>264</v>
      </c>
      <c r="F572">
        <v>270</v>
      </c>
      <c r="K572">
        <v>0</v>
      </c>
      <c r="L572">
        <v>1</v>
      </c>
      <c r="M572">
        <v>250</v>
      </c>
      <c r="N572">
        <v>7</v>
      </c>
      <c r="O572">
        <v>7</v>
      </c>
      <c r="P572">
        <v>0</v>
      </c>
      <c r="Q572">
        <v>0</v>
      </c>
    </row>
    <row r="573" spans="1:17" x14ac:dyDescent="0.25">
      <c r="A573" t="s">
        <v>837</v>
      </c>
      <c r="B573" t="s">
        <v>2356</v>
      </c>
      <c r="C573" t="s">
        <v>2008</v>
      </c>
      <c r="E573">
        <v>272</v>
      </c>
      <c r="F573">
        <v>283</v>
      </c>
      <c r="K573">
        <v>0</v>
      </c>
      <c r="L573">
        <v>1</v>
      </c>
      <c r="M573">
        <v>448</v>
      </c>
      <c r="N573">
        <v>5</v>
      </c>
      <c r="O573">
        <v>11</v>
      </c>
      <c r="P573">
        <v>0</v>
      </c>
      <c r="Q573">
        <v>6</v>
      </c>
    </row>
    <row r="574" spans="1:17" x14ac:dyDescent="0.25">
      <c r="A574" t="s">
        <v>837</v>
      </c>
      <c r="B574" t="s">
        <v>2356</v>
      </c>
      <c r="C574" t="s">
        <v>2008</v>
      </c>
      <c r="E574">
        <v>285</v>
      </c>
      <c r="F574">
        <v>325</v>
      </c>
      <c r="K574">
        <v>7</v>
      </c>
      <c r="L574">
        <v>3</v>
      </c>
      <c r="M574">
        <v>1154</v>
      </c>
      <c r="N574">
        <v>37</v>
      </c>
      <c r="O574">
        <v>39</v>
      </c>
      <c r="P574">
        <v>0</v>
      </c>
      <c r="Q574">
        <v>3</v>
      </c>
    </row>
    <row r="575" spans="1:17" x14ac:dyDescent="0.25">
      <c r="A575" t="s">
        <v>837</v>
      </c>
      <c r="B575" t="s">
        <v>2646</v>
      </c>
      <c r="C575" t="s">
        <v>2008</v>
      </c>
      <c r="E575">
        <v>327</v>
      </c>
      <c r="F575">
        <v>409</v>
      </c>
      <c r="K575">
        <v>15</v>
      </c>
      <c r="L575">
        <v>3</v>
      </c>
      <c r="M575">
        <v>2417</v>
      </c>
      <c r="N575">
        <v>72</v>
      </c>
      <c r="O575">
        <v>78</v>
      </c>
      <c r="P575">
        <v>0</v>
      </c>
      <c r="Q575">
        <v>7</v>
      </c>
    </row>
    <row r="576" spans="1:17" x14ac:dyDescent="0.25">
      <c r="A576" t="s">
        <v>837</v>
      </c>
      <c r="B576" t="s">
        <v>2645</v>
      </c>
      <c r="C576" t="s">
        <v>2008</v>
      </c>
      <c r="E576">
        <v>411</v>
      </c>
      <c r="F576">
        <v>419</v>
      </c>
      <c r="K576">
        <v>2</v>
      </c>
      <c r="L576">
        <v>3</v>
      </c>
      <c r="M576">
        <v>195</v>
      </c>
      <c r="N576">
        <v>9</v>
      </c>
      <c r="O576">
        <v>9</v>
      </c>
      <c r="P576">
        <v>0</v>
      </c>
      <c r="Q576">
        <v>0</v>
      </c>
    </row>
    <row r="577" spans="1:17" x14ac:dyDescent="0.25">
      <c r="A577" t="s">
        <v>837</v>
      </c>
      <c r="B577" t="s">
        <v>2644</v>
      </c>
      <c r="C577" t="s">
        <v>2008</v>
      </c>
      <c r="E577">
        <v>421</v>
      </c>
      <c r="F577">
        <v>490</v>
      </c>
      <c r="G577">
        <v>3</v>
      </c>
      <c r="K577">
        <v>24</v>
      </c>
      <c r="L577">
        <v>2</v>
      </c>
      <c r="M577">
        <v>1261</v>
      </c>
      <c r="N577">
        <v>70</v>
      </c>
      <c r="O577">
        <v>70</v>
      </c>
      <c r="P577">
        <v>0</v>
      </c>
      <c r="Q577">
        <v>0</v>
      </c>
    </row>
    <row r="578" spans="1:17" x14ac:dyDescent="0.25">
      <c r="A578" t="s">
        <v>837</v>
      </c>
      <c r="B578" t="s">
        <v>2643</v>
      </c>
      <c r="C578" t="s">
        <v>2008</v>
      </c>
      <c r="E578">
        <v>492</v>
      </c>
      <c r="F578">
        <v>500</v>
      </c>
      <c r="K578">
        <v>5</v>
      </c>
      <c r="L578">
        <v>2</v>
      </c>
      <c r="M578">
        <v>183</v>
      </c>
      <c r="N578">
        <v>9</v>
      </c>
      <c r="O578">
        <v>9</v>
      </c>
      <c r="P578">
        <v>0</v>
      </c>
      <c r="Q578">
        <v>0</v>
      </c>
    </row>
    <row r="579" spans="1:17" x14ac:dyDescent="0.25">
      <c r="A579" t="s">
        <v>837</v>
      </c>
      <c r="B579" t="s">
        <v>2425</v>
      </c>
      <c r="C579" t="s">
        <v>2008</v>
      </c>
      <c r="E579">
        <v>502</v>
      </c>
      <c r="F579">
        <v>511</v>
      </c>
      <c r="K579">
        <v>3</v>
      </c>
      <c r="L579">
        <v>1</v>
      </c>
      <c r="M579">
        <v>270</v>
      </c>
      <c r="N579">
        <v>10</v>
      </c>
      <c r="O579">
        <v>10</v>
      </c>
      <c r="P579">
        <v>0</v>
      </c>
      <c r="Q579">
        <v>0</v>
      </c>
    </row>
    <row r="580" spans="1:17" x14ac:dyDescent="0.25">
      <c r="A580" t="s">
        <v>837</v>
      </c>
      <c r="B580" t="s">
        <v>2642</v>
      </c>
      <c r="C580" t="s">
        <v>2008</v>
      </c>
      <c r="E580">
        <v>513</v>
      </c>
      <c r="F580">
        <v>534</v>
      </c>
      <c r="K580">
        <v>8</v>
      </c>
      <c r="L580">
        <v>3</v>
      </c>
      <c r="M580">
        <v>609</v>
      </c>
      <c r="N580">
        <v>20</v>
      </c>
      <c r="O580">
        <v>20</v>
      </c>
      <c r="P580">
        <v>0</v>
      </c>
      <c r="Q580">
        <v>0</v>
      </c>
    </row>
    <row r="581" spans="1:17" x14ac:dyDescent="0.25">
      <c r="A581" t="s">
        <v>837</v>
      </c>
      <c r="B581" t="s">
        <v>2653</v>
      </c>
      <c r="C581" t="s">
        <v>2008</v>
      </c>
      <c r="E581">
        <v>536</v>
      </c>
      <c r="F581">
        <v>553</v>
      </c>
      <c r="K581">
        <v>4</v>
      </c>
      <c r="L581">
        <v>3</v>
      </c>
      <c r="M581">
        <v>463</v>
      </c>
      <c r="N581">
        <v>16</v>
      </c>
      <c r="O581">
        <v>18</v>
      </c>
      <c r="P581">
        <v>0</v>
      </c>
      <c r="Q581">
        <v>2</v>
      </c>
    </row>
    <row r="582" spans="1:17" x14ac:dyDescent="0.25">
      <c r="A582" t="s">
        <v>837</v>
      </c>
      <c r="B582" t="s">
        <v>2641</v>
      </c>
      <c r="C582" t="s">
        <v>2008</v>
      </c>
      <c r="E582">
        <v>555</v>
      </c>
      <c r="F582">
        <v>565</v>
      </c>
      <c r="K582">
        <v>1</v>
      </c>
      <c r="L582">
        <v>2</v>
      </c>
      <c r="M582">
        <v>348</v>
      </c>
      <c r="N582">
        <v>11</v>
      </c>
      <c r="O582">
        <v>11</v>
      </c>
      <c r="P582">
        <v>0</v>
      </c>
      <c r="Q582">
        <v>0</v>
      </c>
    </row>
    <row r="583" spans="1:17" x14ac:dyDescent="0.25">
      <c r="A583" t="s">
        <v>837</v>
      </c>
      <c r="B583" t="s">
        <v>2640</v>
      </c>
      <c r="C583" t="s">
        <v>2008</v>
      </c>
      <c r="E583">
        <v>567</v>
      </c>
      <c r="F583">
        <v>574</v>
      </c>
      <c r="K583">
        <v>3</v>
      </c>
      <c r="L583">
        <v>2</v>
      </c>
      <c r="M583">
        <v>179</v>
      </c>
      <c r="N583">
        <v>8</v>
      </c>
      <c r="O583">
        <v>8</v>
      </c>
      <c r="P583">
        <v>0</v>
      </c>
      <c r="Q583">
        <v>0</v>
      </c>
    </row>
    <row r="584" spans="1:17" x14ac:dyDescent="0.25">
      <c r="A584" t="s">
        <v>837</v>
      </c>
      <c r="B584" t="s">
        <v>2639</v>
      </c>
      <c r="C584" t="s">
        <v>2008</v>
      </c>
      <c r="E584">
        <v>576</v>
      </c>
      <c r="F584">
        <v>590</v>
      </c>
      <c r="K584">
        <v>5</v>
      </c>
      <c r="L584">
        <v>3</v>
      </c>
      <c r="M584">
        <v>353</v>
      </c>
      <c r="N584">
        <v>13</v>
      </c>
      <c r="O584">
        <v>15</v>
      </c>
      <c r="P584">
        <v>0</v>
      </c>
      <c r="Q584">
        <v>2</v>
      </c>
    </row>
    <row r="585" spans="1:17" x14ac:dyDescent="0.25">
      <c r="A585" t="s">
        <v>837</v>
      </c>
      <c r="B585" t="s">
        <v>2638</v>
      </c>
      <c r="C585" t="s">
        <v>2008</v>
      </c>
      <c r="E585">
        <v>592</v>
      </c>
      <c r="F585">
        <v>612</v>
      </c>
      <c r="K585">
        <v>17</v>
      </c>
      <c r="L585">
        <v>2</v>
      </c>
      <c r="M585">
        <v>618</v>
      </c>
      <c r="N585">
        <v>18</v>
      </c>
      <c r="O585">
        <v>21</v>
      </c>
      <c r="P585">
        <v>0</v>
      </c>
      <c r="Q585">
        <v>4</v>
      </c>
    </row>
    <row r="586" spans="1:17" x14ac:dyDescent="0.25">
      <c r="A586" t="s">
        <v>837</v>
      </c>
      <c r="B586" t="s">
        <v>2637</v>
      </c>
      <c r="C586" t="s">
        <v>2008</v>
      </c>
      <c r="E586">
        <v>614</v>
      </c>
      <c r="F586">
        <v>624</v>
      </c>
      <c r="K586">
        <v>3</v>
      </c>
      <c r="L586">
        <v>2</v>
      </c>
      <c r="M586">
        <v>194</v>
      </c>
      <c r="N586">
        <v>11</v>
      </c>
      <c r="O586">
        <v>11</v>
      </c>
      <c r="P586">
        <v>0</v>
      </c>
      <c r="Q586">
        <v>0</v>
      </c>
    </row>
    <row r="587" spans="1:17" x14ac:dyDescent="0.25">
      <c r="A587" t="s">
        <v>837</v>
      </c>
      <c r="B587" t="s">
        <v>2635</v>
      </c>
      <c r="C587" t="s">
        <v>2008</v>
      </c>
      <c r="E587">
        <v>626</v>
      </c>
      <c r="F587">
        <v>680</v>
      </c>
      <c r="K587">
        <v>21</v>
      </c>
      <c r="L587">
        <v>3</v>
      </c>
      <c r="M587">
        <v>1902</v>
      </c>
      <c r="N587">
        <v>53</v>
      </c>
      <c r="O587">
        <v>53</v>
      </c>
      <c r="P587">
        <v>0</v>
      </c>
      <c r="Q587">
        <v>2</v>
      </c>
    </row>
    <row r="588" spans="1:17" x14ac:dyDescent="0.25">
      <c r="A588" t="s">
        <v>837</v>
      </c>
      <c r="B588" t="s">
        <v>2634</v>
      </c>
      <c r="C588" t="s">
        <v>2008</v>
      </c>
      <c r="E588">
        <v>682</v>
      </c>
      <c r="F588">
        <v>718</v>
      </c>
      <c r="K588">
        <v>9</v>
      </c>
      <c r="L588">
        <v>3</v>
      </c>
      <c r="M588">
        <v>1015</v>
      </c>
      <c r="N588">
        <v>35</v>
      </c>
      <c r="O588">
        <v>36</v>
      </c>
      <c r="P588">
        <v>0</v>
      </c>
      <c r="Q588">
        <v>3</v>
      </c>
    </row>
    <row r="589" spans="1:17" x14ac:dyDescent="0.25">
      <c r="A589" t="s">
        <v>837</v>
      </c>
      <c r="B589" t="s">
        <v>2633</v>
      </c>
      <c r="C589" t="s">
        <v>2008</v>
      </c>
      <c r="E589">
        <v>720</v>
      </c>
      <c r="F589">
        <v>728</v>
      </c>
      <c r="K589">
        <v>1</v>
      </c>
      <c r="L589">
        <v>1</v>
      </c>
      <c r="M589">
        <v>279</v>
      </c>
      <c r="N589">
        <v>9</v>
      </c>
      <c r="O589">
        <v>9</v>
      </c>
      <c r="P589">
        <v>0</v>
      </c>
      <c r="Q589">
        <v>0</v>
      </c>
    </row>
    <row r="590" spans="1:17" x14ac:dyDescent="0.25">
      <c r="A590" t="s">
        <v>837</v>
      </c>
      <c r="B590" t="s">
        <v>2633</v>
      </c>
      <c r="C590" t="s">
        <v>2008</v>
      </c>
      <c r="E590">
        <v>730</v>
      </c>
      <c r="F590">
        <v>770</v>
      </c>
      <c r="G590">
        <v>3</v>
      </c>
      <c r="J590">
        <v>1</v>
      </c>
      <c r="K590">
        <v>13</v>
      </c>
      <c r="L590">
        <v>4</v>
      </c>
      <c r="M590">
        <v>1614</v>
      </c>
      <c r="N590">
        <v>33</v>
      </c>
      <c r="O590">
        <v>41</v>
      </c>
      <c r="P590">
        <v>0</v>
      </c>
      <c r="Q590">
        <v>8</v>
      </c>
    </row>
    <row r="591" spans="1:17" x14ac:dyDescent="0.25">
      <c r="A591" t="s">
        <v>837</v>
      </c>
      <c r="B591" t="s">
        <v>2632</v>
      </c>
      <c r="C591" t="s">
        <v>2008</v>
      </c>
      <c r="E591">
        <v>772</v>
      </c>
      <c r="F591">
        <v>780</v>
      </c>
      <c r="K591">
        <v>1</v>
      </c>
      <c r="L591">
        <v>1</v>
      </c>
      <c r="M591">
        <v>279</v>
      </c>
      <c r="N591">
        <v>9</v>
      </c>
      <c r="O591">
        <v>9</v>
      </c>
      <c r="P591">
        <v>0</v>
      </c>
      <c r="Q591">
        <v>0</v>
      </c>
    </row>
    <row r="592" spans="1:17" x14ac:dyDescent="0.25">
      <c r="A592" t="s">
        <v>837</v>
      </c>
      <c r="B592" t="s">
        <v>2632</v>
      </c>
      <c r="C592" t="s">
        <v>2008</v>
      </c>
      <c r="E592">
        <v>782</v>
      </c>
      <c r="F592">
        <v>792</v>
      </c>
      <c r="K592">
        <v>1</v>
      </c>
      <c r="L592">
        <v>1</v>
      </c>
      <c r="M592">
        <v>356</v>
      </c>
      <c r="N592">
        <v>11</v>
      </c>
      <c r="O592">
        <v>11</v>
      </c>
      <c r="P592">
        <v>0</v>
      </c>
      <c r="Q592">
        <v>0</v>
      </c>
    </row>
    <row r="593" spans="1:17" x14ac:dyDescent="0.25">
      <c r="A593" t="s">
        <v>837</v>
      </c>
      <c r="B593" t="s">
        <v>2631</v>
      </c>
      <c r="C593" t="s">
        <v>2008</v>
      </c>
      <c r="E593">
        <v>794</v>
      </c>
      <c r="F593">
        <v>803</v>
      </c>
      <c r="K593">
        <v>1</v>
      </c>
      <c r="L593">
        <v>1</v>
      </c>
      <c r="M593">
        <v>332</v>
      </c>
      <c r="N593">
        <v>10</v>
      </c>
      <c r="O593">
        <v>10</v>
      </c>
      <c r="P593">
        <v>0</v>
      </c>
      <c r="Q593">
        <v>0</v>
      </c>
    </row>
    <row r="594" spans="1:17" x14ac:dyDescent="0.25">
      <c r="A594" t="s">
        <v>837</v>
      </c>
      <c r="B594" t="s">
        <v>2631</v>
      </c>
      <c r="C594" t="s">
        <v>2008</v>
      </c>
      <c r="E594">
        <v>805</v>
      </c>
      <c r="F594">
        <v>856</v>
      </c>
      <c r="G594">
        <v>1</v>
      </c>
      <c r="K594">
        <v>14</v>
      </c>
      <c r="L594">
        <v>5</v>
      </c>
      <c r="M594">
        <v>1295</v>
      </c>
      <c r="N594">
        <v>52</v>
      </c>
      <c r="O594">
        <v>52</v>
      </c>
      <c r="P594">
        <v>0</v>
      </c>
      <c r="Q594">
        <v>2</v>
      </c>
    </row>
    <row r="595" spans="1:17" x14ac:dyDescent="0.25">
      <c r="A595" t="s">
        <v>837</v>
      </c>
      <c r="B595" t="s">
        <v>2630</v>
      </c>
      <c r="C595" t="s">
        <v>2008</v>
      </c>
      <c r="E595">
        <v>858</v>
      </c>
      <c r="F595">
        <v>885</v>
      </c>
      <c r="G595">
        <v>2</v>
      </c>
      <c r="K595">
        <v>7</v>
      </c>
      <c r="L595">
        <v>4</v>
      </c>
      <c r="M595">
        <v>1043</v>
      </c>
      <c r="N595">
        <v>26</v>
      </c>
      <c r="O595">
        <v>27</v>
      </c>
      <c r="P595">
        <v>0</v>
      </c>
      <c r="Q595">
        <v>1</v>
      </c>
    </row>
    <row r="596" spans="1:17" x14ac:dyDescent="0.25">
      <c r="A596" t="s">
        <v>837</v>
      </c>
      <c r="B596" t="s">
        <v>2629</v>
      </c>
      <c r="C596" t="s">
        <v>2008</v>
      </c>
      <c r="E596">
        <v>887</v>
      </c>
      <c r="F596">
        <v>913</v>
      </c>
      <c r="G596">
        <v>5</v>
      </c>
      <c r="K596">
        <v>8</v>
      </c>
      <c r="L596">
        <v>2</v>
      </c>
      <c r="M596">
        <v>847</v>
      </c>
      <c r="N596">
        <v>27</v>
      </c>
      <c r="O596">
        <v>27</v>
      </c>
      <c r="P596">
        <v>0</v>
      </c>
      <c r="Q596">
        <v>0</v>
      </c>
    </row>
    <row r="597" spans="1:17" x14ac:dyDescent="0.25">
      <c r="A597" t="s">
        <v>837</v>
      </c>
      <c r="B597" t="s">
        <v>2628</v>
      </c>
      <c r="C597" t="s">
        <v>2008</v>
      </c>
      <c r="E597">
        <v>915</v>
      </c>
      <c r="F597">
        <v>923</v>
      </c>
      <c r="K597">
        <v>0</v>
      </c>
      <c r="L597">
        <v>1</v>
      </c>
      <c r="M597">
        <v>217</v>
      </c>
      <c r="N597">
        <v>9</v>
      </c>
      <c r="O597">
        <v>9</v>
      </c>
      <c r="P597">
        <v>0</v>
      </c>
      <c r="Q597">
        <v>0</v>
      </c>
    </row>
    <row r="598" spans="1:17" x14ac:dyDescent="0.25">
      <c r="A598" t="s">
        <v>837</v>
      </c>
      <c r="B598" t="s">
        <v>2627</v>
      </c>
      <c r="C598" t="s">
        <v>2008</v>
      </c>
      <c r="E598">
        <v>925</v>
      </c>
      <c r="F598">
        <v>936</v>
      </c>
      <c r="K598">
        <v>4</v>
      </c>
      <c r="L598">
        <v>2</v>
      </c>
      <c r="M598">
        <v>358</v>
      </c>
      <c r="N598">
        <v>12</v>
      </c>
      <c r="O598">
        <v>12</v>
      </c>
      <c r="P598">
        <v>0</v>
      </c>
      <c r="Q598">
        <v>1</v>
      </c>
    </row>
    <row r="599" spans="1:17" x14ac:dyDescent="0.25">
      <c r="A599" t="s">
        <v>837</v>
      </c>
      <c r="B599" t="s">
        <v>2626</v>
      </c>
      <c r="C599" t="s">
        <v>2008</v>
      </c>
      <c r="E599">
        <v>938</v>
      </c>
      <c r="F599">
        <v>943</v>
      </c>
      <c r="K599">
        <v>0</v>
      </c>
      <c r="L599">
        <v>1</v>
      </c>
      <c r="M599">
        <v>238</v>
      </c>
      <c r="N599">
        <v>6</v>
      </c>
      <c r="O599">
        <v>6</v>
      </c>
      <c r="P599">
        <v>0</v>
      </c>
      <c r="Q599">
        <v>0</v>
      </c>
    </row>
    <row r="600" spans="1:17" x14ac:dyDescent="0.25">
      <c r="A600" t="s">
        <v>837</v>
      </c>
      <c r="B600" t="s">
        <v>2625</v>
      </c>
      <c r="C600" t="s">
        <v>2008</v>
      </c>
      <c r="E600">
        <v>945</v>
      </c>
      <c r="F600">
        <v>945</v>
      </c>
      <c r="K600">
        <v>0</v>
      </c>
      <c r="L600">
        <v>1</v>
      </c>
      <c r="M600">
        <v>57</v>
      </c>
      <c r="N600">
        <v>1</v>
      </c>
      <c r="O600">
        <v>1</v>
      </c>
      <c r="P600">
        <v>0</v>
      </c>
      <c r="Q600">
        <v>0</v>
      </c>
    </row>
    <row r="601" spans="1:17" x14ac:dyDescent="0.25">
      <c r="A601" t="s">
        <v>837</v>
      </c>
      <c r="B601" t="s">
        <v>2624</v>
      </c>
      <c r="C601" t="s">
        <v>2008</v>
      </c>
      <c r="E601">
        <v>947</v>
      </c>
      <c r="F601">
        <v>951</v>
      </c>
      <c r="K601">
        <v>1</v>
      </c>
      <c r="L601">
        <v>1</v>
      </c>
      <c r="M601">
        <v>98</v>
      </c>
      <c r="N601">
        <v>5</v>
      </c>
      <c r="O601">
        <v>5</v>
      </c>
      <c r="P601">
        <v>0</v>
      </c>
      <c r="Q601">
        <v>0</v>
      </c>
    </row>
    <row r="602" spans="1:17" x14ac:dyDescent="0.25">
      <c r="A602" t="s">
        <v>837</v>
      </c>
      <c r="B602" t="s">
        <v>2623</v>
      </c>
      <c r="C602" t="s">
        <v>2008</v>
      </c>
      <c r="E602">
        <v>953</v>
      </c>
      <c r="F602">
        <v>974</v>
      </c>
      <c r="K602">
        <v>5</v>
      </c>
      <c r="L602">
        <v>3</v>
      </c>
      <c r="M602">
        <v>600</v>
      </c>
      <c r="N602">
        <v>21</v>
      </c>
      <c r="O602">
        <v>22</v>
      </c>
      <c r="P602">
        <v>0</v>
      </c>
      <c r="Q602">
        <v>1</v>
      </c>
    </row>
    <row r="603" spans="1:17" x14ac:dyDescent="0.25">
      <c r="A603" t="s">
        <v>837</v>
      </c>
      <c r="B603" t="s">
        <v>2623</v>
      </c>
      <c r="C603" t="s">
        <v>2008</v>
      </c>
      <c r="E603">
        <v>976</v>
      </c>
      <c r="F603">
        <v>990</v>
      </c>
      <c r="G603">
        <v>3</v>
      </c>
      <c r="K603">
        <v>0</v>
      </c>
      <c r="L603">
        <v>1</v>
      </c>
      <c r="M603">
        <v>512</v>
      </c>
      <c r="N603">
        <v>9</v>
      </c>
      <c r="O603">
        <v>15</v>
      </c>
      <c r="P603">
        <v>6</v>
      </c>
      <c r="Q603">
        <v>0</v>
      </c>
    </row>
    <row r="604" spans="1:17" x14ac:dyDescent="0.25">
      <c r="A604" t="s">
        <v>837</v>
      </c>
      <c r="B604" t="s">
        <v>2652</v>
      </c>
      <c r="C604" t="s">
        <v>2008</v>
      </c>
      <c r="E604">
        <v>992</v>
      </c>
      <c r="F604">
        <v>995</v>
      </c>
      <c r="K604">
        <v>0</v>
      </c>
      <c r="L604">
        <v>1</v>
      </c>
      <c r="M604">
        <v>146</v>
      </c>
      <c r="N604">
        <v>3</v>
      </c>
      <c r="O604">
        <v>4</v>
      </c>
      <c r="P604">
        <v>0</v>
      </c>
      <c r="Q604">
        <v>1</v>
      </c>
    </row>
    <row r="605" spans="1:17" x14ac:dyDescent="0.25">
      <c r="A605" t="s">
        <v>837</v>
      </c>
      <c r="B605" t="s">
        <v>2622</v>
      </c>
      <c r="C605" t="s">
        <v>2008</v>
      </c>
      <c r="E605">
        <v>997</v>
      </c>
      <c r="F605">
        <v>1011</v>
      </c>
      <c r="K605">
        <v>2</v>
      </c>
      <c r="L605">
        <v>2</v>
      </c>
      <c r="M605">
        <v>542</v>
      </c>
      <c r="N605">
        <v>15</v>
      </c>
      <c r="O605">
        <v>15</v>
      </c>
      <c r="P605">
        <v>0</v>
      </c>
      <c r="Q605">
        <v>0</v>
      </c>
    </row>
    <row r="606" spans="1:17" x14ac:dyDescent="0.25">
      <c r="A606" t="s">
        <v>837</v>
      </c>
      <c r="B606" t="s">
        <v>2621</v>
      </c>
      <c r="C606" t="s">
        <v>2008</v>
      </c>
      <c r="E606">
        <v>1013</v>
      </c>
      <c r="F606">
        <v>1026</v>
      </c>
      <c r="K606">
        <v>1</v>
      </c>
      <c r="L606">
        <v>2</v>
      </c>
      <c r="M606">
        <v>535</v>
      </c>
      <c r="N606">
        <v>14</v>
      </c>
      <c r="O606">
        <v>14</v>
      </c>
      <c r="P606">
        <v>0</v>
      </c>
      <c r="Q606">
        <v>0</v>
      </c>
    </row>
    <row r="607" spans="1:17" x14ac:dyDescent="0.25">
      <c r="A607" t="s">
        <v>837</v>
      </c>
      <c r="B607" t="s">
        <v>2620</v>
      </c>
      <c r="C607" t="s">
        <v>2008</v>
      </c>
      <c r="E607">
        <v>1028</v>
      </c>
      <c r="F607">
        <v>1043</v>
      </c>
      <c r="K607">
        <v>2</v>
      </c>
      <c r="L607">
        <v>1</v>
      </c>
      <c r="M607">
        <v>470</v>
      </c>
      <c r="N607">
        <v>16</v>
      </c>
      <c r="O607">
        <v>16</v>
      </c>
      <c r="P607">
        <v>0</v>
      </c>
      <c r="Q607">
        <v>0</v>
      </c>
    </row>
    <row r="608" spans="1:17" x14ac:dyDescent="0.25">
      <c r="A608" t="s">
        <v>837</v>
      </c>
      <c r="B608" t="s">
        <v>2620</v>
      </c>
      <c r="C608" t="s">
        <v>2008</v>
      </c>
      <c r="E608">
        <v>1045</v>
      </c>
      <c r="F608">
        <v>1061</v>
      </c>
      <c r="K608">
        <v>3</v>
      </c>
      <c r="L608">
        <v>1</v>
      </c>
      <c r="M608">
        <v>561</v>
      </c>
      <c r="N608">
        <v>17</v>
      </c>
      <c r="O608">
        <v>17</v>
      </c>
      <c r="P608">
        <v>0</v>
      </c>
      <c r="Q608">
        <v>0</v>
      </c>
    </row>
    <row r="609" spans="1:17" x14ac:dyDescent="0.25">
      <c r="A609" t="s">
        <v>837</v>
      </c>
      <c r="B609" t="s">
        <v>2619</v>
      </c>
      <c r="C609" t="s">
        <v>2008</v>
      </c>
      <c r="E609">
        <v>1063</v>
      </c>
      <c r="F609">
        <v>1065</v>
      </c>
      <c r="K609">
        <v>0</v>
      </c>
      <c r="L609">
        <v>1</v>
      </c>
      <c r="M609">
        <v>55</v>
      </c>
      <c r="N609">
        <v>3</v>
      </c>
      <c r="O609">
        <v>3</v>
      </c>
      <c r="P609">
        <v>0</v>
      </c>
      <c r="Q609">
        <v>0</v>
      </c>
    </row>
    <row r="610" spans="1:17" x14ac:dyDescent="0.25">
      <c r="A610" t="s">
        <v>837</v>
      </c>
      <c r="B610" t="s">
        <v>2651</v>
      </c>
      <c r="C610" t="s">
        <v>2025</v>
      </c>
      <c r="E610">
        <v>1067</v>
      </c>
      <c r="F610">
        <v>1080</v>
      </c>
      <c r="M610">
        <v>297</v>
      </c>
      <c r="N610">
        <v>13</v>
      </c>
      <c r="O610">
        <v>14</v>
      </c>
      <c r="P610">
        <v>0</v>
      </c>
      <c r="Q610">
        <v>1</v>
      </c>
    </row>
    <row r="611" spans="1:17" x14ac:dyDescent="0.25">
      <c r="A611" t="s">
        <v>837</v>
      </c>
      <c r="B611" t="s">
        <v>2651</v>
      </c>
      <c r="C611" t="s">
        <v>2008</v>
      </c>
      <c r="E611">
        <v>1085</v>
      </c>
      <c r="F611">
        <v>1091</v>
      </c>
      <c r="K611">
        <v>0</v>
      </c>
      <c r="L611">
        <v>1</v>
      </c>
      <c r="M611">
        <v>204</v>
      </c>
      <c r="N611">
        <v>7</v>
      </c>
      <c r="O611">
        <v>7</v>
      </c>
      <c r="P611">
        <v>0</v>
      </c>
      <c r="Q611">
        <v>0</v>
      </c>
    </row>
    <row r="612" spans="1:17" x14ac:dyDescent="0.25">
      <c r="A612" t="s">
        <v>837</v>
      </c>
      <c r="B612" t="s">
        <v>2650</v>
      </c>
      <c r="C612" t="s">
        <v>2008</v>
      </c>
      <c r="E612">
        <v>1093</v>
      </c>
      <c r="F612">
        <v>1093</v>
      </c>
      <c r="K612">
        <v>0</v>
      </c>
      <c r="L612">
        <v>1</v>
      </c>
      <c r="M612">
        <v>56</v>
      </c>
      <c r="N612">
        <v>1</v>
      </c>
      <c r="O612">
        <v>1</v>
      </c>
      <c r="P612">
        <v>0</v>
      </c>
      <c r="Q612">
        <v>0</v>
      </c>
    </row>
    <row r="613" spans="1:17" x14ac:dyDescent="0.25">
      <c r="A613" t="s">
        <v>837</v>
      </c>
      <c r="B613" t="s">
        <v>2647</v>
      </c>
      <c r="C613" t="s">
        <v>2025</v>
      </c>
      <c r="E613">
        <v>1098</v>
      </c>
      <c r="F613">
        <v>1211</v>
      </c>
      <c r="M613">
        <v>2973</v>
      </c>
      <c r="N613">
        <v>90</v>
      </c>
      <c r="O613">
        <v>91</v>
      </c>
      <c r="P613">
        <v>0</v>
      </c>
      <c r="Q613">
        <v>3</v>
      </c>
    </row>
    <row r="614" spans="1:17" x14ac:dyDescent="0.25">
      <c r="A614" t="s">
        <v>837</v>
      </c>
      <c r="B614" t="s">
        <v>2649</v>
      </c>
      <c r="C614" t="s">
        <v>2103</v>
      </c>
      <c r="E614">
        <v>1103</v>
      </c>
      <c r="F614">
        <v>1107</v>
      </c>
      <c r="M614">
        <v>103</v>
      </c>
      <c r="N614">
        <v>5</v>
      </c>
      <c r="O614">
        <v>5</v>
      </c>
      <c r="P614">
        <v>0</v>
      </c>
      <c r="Q614">
        <v>0</v>
      </c>
    </row>
    <row r="615" spans="1:17" x14ac:dyDescent="0.25">
      <c r="A615" t="s">
        <v>837</v>
      </c>
      <c r="B615" t="s">
        <v>2477</v>
      </c>
      <c r="C615" t="s">
        <v>2025</v>
      </c>
      <c r="E615">
        <v>1141</v>
      </c>
      <c r="F615">
        <v>1146</v>
      </c>
      <c r="M615">
        <v>88</v>
      </c>
      <c r="N615">
        <v>6</v>
      </c>
      <c r="O615">
        <v>6</v>
      </c>
      <c r="P615">
        <v>0</v>
      </c>
      <c r="Q615">
        <v>0</v>
      </c>
    </row>
    <row r="616" spans="1:17" x14ac:dyDescent="0.25">
      <c r="A616" t="s">
        <v>837</v>
      </c>
      <c r="B616" t="s">
        <v>2648</v>
      </c>
      <c r="C616" t="s">
        <v>2025</v>
      </c>
      <c r="E616">
        <v>1148</v>
      </c>
      <c r="F616">
        <v>1153</v>
      </c>
      <c r="M616">
        <v>96</v>
      </c>
      <c r="N616">
        <v>6</v>
      </c>
      <c r="O616">
        <v>6</v>
      </c>
      <c r="P616">
        <v>0</v>
      </c>
      <c r="Q616">
        <v>0</v>
      </c>
    </row>
    <row r="617" spans="1:17" x14ac:dyDescent="0.25">
      <c r="A617" t="s">
        <v>837</v>
      </c>
      <c r="B617" t="s">
        <v>2647</v>
      </c>
      <c r="C617" t="s">
        <v>2008</v>
      </c>
      <c r="E617">
        <v>1215</v>
      </c>
      <c r="F617">
        <v>1218</v>
      </c>
      <c r="K617">
        <v>0</v>
      </c>
      <c r="L617">
        <v>1</v>
      </c>
      <c r="M617">
        <v>209</v>
      </c>
      <c r="N617">
        <v>4</v>
      </c>
      <c r="O617">
        <v>4</v>
      </c>
      <c r="P617">
        <v>0</v>
      </c>
      <c r="Q617">
        <v>0</v>
      </c>
    </row>
    <row r="618" spans="1:17" x14ac:dyDescent="0.25">
      <c r="A618" t="s">
        <v>837</v>
      </c>
      <c r="B618" t="s">
        <v>2356</v>
      </c>
      <c r="C618" t="s">
        <v>2008</v>
      </c>
      <c r="E618">
        <v>1220</v>
      </c>
      <c r="F618">
        <v>1266</v>
      </c>
      <c r="K618">
        <v>10</v>
      </c>
      <c r="L618">
        <v>3</v>
      </c>
      <c r="M618">
        <v>1301</v>
      </c>
      <c r="N618">
        <v>43</v>
      </c>
      <c r="O618">
        <v>45</v>
      </c>
      <c r="P618">
        <v>0</v>
      </c>
      <c r="Q618">
        <v>2</v>
      </c>
    </row>
    <row r="619" spans="1:17" x14ac:dyDescent="0.25">
      <c r="A619" t="s">
        <v>837</v>
      </c>
      <c r="B619" t="s">
        <v>2646</v>
      </c>
      <c r="C619" t="s">
        <v>2008</v>
      </c>
      <c r="E619">
        <v>1268</v>
      </c>
      <c r="F619">
        <v>1345</v>
      </c>
      <c r="K619">
        <v>15</v>
      </c>
      <c r="L619">
        <v>3</v>
      </c>
      <c r="M619">
        <v>2190</v>
      </c>
      <c r="N619">
        <v>72</v>
      </c>
      <c r="O619">
        <v>74</v>
      </c>
      <c r="P619">
        <v>0</v>
      </c>
      <c r="Q619">
        <v>3</v>
      </c>
    </row>
    <row r="620" spans="1:17" x14ac:dyDescent="0.25">
      <c r="A620" t="s">
        <v>837</v>
      </c>
      <c r="B620" t="s">
        <v>2645</v>
      </c>
      <c r="C620" t="s">
        <v>2008</v>
      </c>
      <c r="E620">
        <v>1347</v>
      </c>
      <c r="F620">
        <v>1355</v>
      </c>
      <c r="K620">
        <v>2</v>
      </c>
      <c r="L620">
        <v>3</v>
      </c>
      <c r="M620">
        <v>198</v>
      </c>
      <c r="N620">
        <v>9</v>
      </c>
      <c r="O620">
        <v>9</v>
      </c>
      <c r="P620">
        <v>0</v>
      </c>
      <c r="Q620">
        <v>0</v>
      </c>
    </row>
    <row r="621" spans="1:17" x14ac:dyDescent="0.25">
      <c r="A621" t="s">
        <v>837</v>
      </c>
      <c r="B621" t="s">
        <v>2644</v>
      </c>
      <c r="C621" t="s">
        <v>2008</v>
      </c>
      <c r="E621">
        <v>1357</v>
      </c>
      <c r="F621">
        <v>1432</v>
      </c>
      <c r="G621">
        <v>3</v>
      </c>
      <c r="K621">
        <v>26</v>
      </c>
      <c r="L621">
        <v>3</v>
      </c>
      <c r="M621">
        <v>1416</v>
      </c>
      <c r="N621">
        <v>76</v>
      </c>
      <c r="O621">
        <v>76</v>
      </c>
      <c r="P621">
        <v>0</v>
      </c>
      <c r="Q621">
        <v>1</v>
      </c>
    </row>
    <row r="622" spans="1:17" x14ac:dyDescent="0.25">
      <c r="A622" t="s">
        <v>837</v>
      </c>
      <c r="B622" t="s">
        <v>2643</v>
      </c>
      <c r="C622" t="s">
        <v>2008</v>
      </c>
      <c r="E622">
        <v>1434</v>
      </c>
      <c r="F622">
        <v>1442</v>
      </c>
      <c r="K622">
        <v>5</v>
      </c>
      <c r="L622">
        <v>2</v>
      </c>
      <c r="M622">
        <v>186</v>
      </c>
      <c r="N622">
        <v>9</v>
      </c>
      <c r="O622">
        <v>9</v>
      </c>
      <c r="P622">
        <v>0</v>
      </c>
      <c r="Q622">
        <v>0</v>
      </c>
    </row>
    <row r="623" spans="1:17" x14ac:dyDescent="0.25">
      <c r="A623" t="s">
        <v>837</v>
      </c>
      <c r="B623" t="s">
        <v>2425</v>
      </c>
      <c r="C623" t="s">
        <v>2008</v>
      </c>
      <c r="E623">
        <v>1444</v>
      </c>
      <c r="F623">
        <v>1453</v>
      </c>
      <c r="K623">
        <v>3</v>
      </c>
      <c r="L623">
        <v>1</v>
      </c>
      <c r="M623">
        <v>273</v>
      </c>
      <c r="N623">
        <v>10</v>
      </c>
      <c r="O623">
        <v>10</v>
      </c>
      <c r="P623">
        <v>0</v>
      </c>
      <c r="Q623">
        <v>0</v>
      </c>
    </row>
    <row r="624" spans="1:17" x14ac:dyDescent="0.25">
      <c r="A624" t="s">
        <v>837</v>
      </c>
      <c r="B624" t="s">
        <v>2642</v>
      </c>
      <c r="C624" t="s">
        <v>2008</v>
      </c>
      <c r="E624">
        <v>1455</v>
      </c>
      <c r="F624">
        <v>1476</v>
      </c>
      <c r="K624">
        <v>8</v>
      </c>
      <c r="L624">
        <v>3</v>
      </c>
      <c r="M624">
        <v>612</v>
      </c>
      <c r="N624">
        <v>20</v>
      </c>
      <c r="O624">
        <v>20</v>
      </c>
      <c r="P624">
        <v>0</v>
      </c>
      <c r="Q624">
        <v>0</v>
      </c>
    </row>
    <row r="625" spans="1:17" x14ac:dyDescent="0.25">
      <c r="A625" t="s">
        <v>837</v>
      </c>
      <c r="B625" t="s">
        <v>2641</v>
      </c>
      <c r="C625" t="s">
        <v>2008</v>
      </c>
      <c r="E625">
        <v>1478</v>
      </c>
      <c r="F625">
        <v>1488</v>
      </c>
      <c r="K625">
        <v>1</v>
      </c>
      <c r="L625">
        <v>2</v>
      </c>
      <c r="M625">
        <v>351</v>
      </c>
      <c r="N625">
        <v>11</v>
      </c>
      <c r="O625">
        <v>11</v>
      </c>
      <c r="P625">
        <v>0</v>
      </c>
      <c r="Q625">
        <v>0</v>
      </c>
    </row>
    <row r="626" spans="1:17" x14ac:dyDescent="0.25">
      <c r="A626" t="s">
        <v>837</v>
      </c>
      <c r="B626" t="s">
        <v>2640</v>
      </c>
      <c r="C626" t="s">
        <v>2008</v>
      </c>
      <c r="E626">
        <v>1490</v>
      </c>
      <c r="F626">
        <v>1497</v>
      </c>
      <c r="K626">
        <v>3</v>
      </c>
      <c r="L626">
        <v>2</v>
      </c>
      <c r="M626">
        <v>182</v>
      </c>
      <c r="N626">
        <v>8</v>
      </c>
      <c r="O626">
        <v>8</v>
      </c>
      <c r="P626">
        <v>0</v>
      </c>
      <c r="Q626">
        <v>0</v>
      </c>
    </row>
    <row r="627" spans="1:17" x14ac:dyDescent="0.25">
      <c r="A627" t="s">
        <v>837</v>
      </c>
      <c r="B627" t="s">
        <v>2639</v>
      </c>
      <c r="C627" t="s">
        <v>2008</v>
      </c>
      <c r="E627">
        <v>1499</v>
      </c>
      <c r="F627">
        <v>1513</v>
      </c>
      <c r="K627">
        <v>5</v>
      </c>
      <c r="L627">
        <v>3</v>
      </c>
      <c r="M627">
        <v>356</v>
      </c>
      <c r="N627">
        <v>13</v>
      </c>
      <c r="O627">
        <v>15</v>
      </c>
      <c r="P627">
        <v>0</v>
      </c>
      <c r="Q627">
        <v>2</v>
      </c>
    </row>
    <row r="628" spans="1:17" x14ac:dyDescent="0.25">
      <c r="A628" t="s">
        <v>837</v>
      </c>
      <c r="B628" t="s">
        <v>2638</v>
      </c>
      <c r="C628" t="s">
        <v>2008</v>
      </c>
      <c r="E628">
        <v>1515</v>
      </c>
      <c r="F628">
        <v>1535</v>
      </c>
      <c r="K628">
        <v>17</v>
      </c>
      <c r="L628">
        <v>2</v>
      </c>
      <c r="M628">
        <v>621</v>
      </c>
      <c r="N628">
        <v>18</v>
      </c>
      <c r="O628">
        <v>21</v>
      </c>
      <c r="P628">
        <v>0</v>
      </c>
      <c r="Q628">
        <v>4</v>
      </c>
    </row>
    <row r="629" spans="1:17" x14ac:dyDescent="0.25">
      <c r="A629" t="s">
        <v>837</v>
      </c>
      <c r="B629" t="s">
        <v>2637</v>
      </c>
      <c r="C629" t="s">
        <v>2008</v>
      </c>
      <c r="E629">
        <v>1536</v>
      </c>
      <c r="F629">
        <v>1546</v>
      </c>
      <c r="K629">
        <v>3</v>
      </c>
      <c r="L629">
        <v>2</v>
      </c>
      <c r="M629">
        <v>197</v>
      </c>
      <c r="N629">
        <v>11</v>
      </c>
      <c r="O629">
        <v>11</v>
      </c>
      <c r="P629">
        <v>0</v>
      </c>
      <c r="Q629">
        <v>0</v>
      </c>
    </row>
    <row r="630" spans="1:17" x14ac:dyDescent="0.25">
      <c r="A630" t="s">
        <v>837</v>
      </c>
      <c r="B630" t="s">
        <v>2636</v>
      </c>
      <c r="C630" t="s">
        <v>2008</v>
      </c>
      <c r="E630">
        <v>1549</v>
      </c>
      <c r="F630">
        <v>1559</v>
      </c>
      <c r="K630">
        <v>3</v>
      </c>
      <c r="L630">
        <v>2</v>
      </c>
      <c r="M630">
        <v>210</v>
      </c>
      <c r="N630">
        <v>11</v>
      </c>
      <c r="O630">
        <v>11</v>
      </c>
      <c r="P630">
        <v>0</v>
      </c>
      <c r="Q630">
        <v>0</v>
      </c>
    </row>
    <row r="631" spans="1:17" x14ac:dyDescent="0.25">
      <c r="A631" t="s">
        <v>837</v>
      </c>
      <c r="B631" t="s">
        <v>2635</v>
      </c>
      <c r="C631" t="s">
        <v>2008</v>
      </c>
      <c r="E631">
        <v>1561</v>
      </c>
      <c r="F631">
        <v>1621</v>
      </c>
      <c r="G631">
        <v>1</v>
      </c>
      <c r="K631">
        <v>24</v>
      </c>
      <c r="L631">
        <v>3</v>
      </c>
      <c r="M631">
        <v>2188</v>
      </c>
      <c r="N631">
        <v>59</v>
      </c>
      <c r="O631">
        <v>59</v>
      </c>
      <c r="P631">
        <v>0</v>
      </c>
      <c r="Q631">
        <v>2</v>
      </c>
    </row>
    <row r="632" spans="1:17" x14ac:dyDescent="0.25">
      <c r="A632" t="s">
        <v>837</v>
      </c>
      <c r="B632" t="s">
        <v>2634</v>
      </c>
      <c r="C632" t="s">
        <v>2008</v>
      </c>
      <c r="E632">
        <v>1623</v>
      </c>
      <c r="F632">
        <v>1659</v>
      </c>
      <c r="K632">
        <v>9</v>
      </c>
      <c r="L632">
        <v>3</v>
      </c>
      <c r="M632">
        <v>1018</v>
      </c>
      <c r="N632">
        <v>35</v>
      </c>
      <c r="O632">
        <v>36</v>
      </c>
      <c r="P632">
        <v>0</v>
      </c>
      <c r="Q632">
        <v>3</v>
      </c>
    </row>
    <row r="633" spans="1:17" x14ac:dyDescent="0.25">
      <c r="A633" t="s">
        <v>837</v>
      </c>
      <c r="B633" t="s">
        <v>2633</v>
      </c>
      <c r="C633" t="s">
        <v>2008</v>
      </c>
      <c r="E633">
        <v>1661</v>
      </c>
      <c r="F633">
        <v>1669</v>
      </c>
      <c r="K633">
        <v>1</v>
      </c>
      <c r="L633">
        <v>1</v>
      </c>
      <c r="M633">
        <v>282</v>
      </c>
      <c r="N633">
        <v>9</v>
      </c>
      <c r="O633">
        <v>9</v>
      </c>
      <c r="P633">
        <v>0</v>
      </c>
      <c r="Q633">
        <v>0</v>
      </c>
    </row>
    <row r="634" spans="1:17" x14ac:dyDescent="0.25">
      <c r="A634" t="s">
        <v>837</v>
      </c>
      <c r="B634" t="s">
        <v>2633</v>
      </c>
      <c r="C634" t="s">
        <v>2008</v>
      </c>
      <c r="E634">
        <v>1671</v>
      </c>
      <c r="F634">
        <v>1709</v>
      </c>
      <c r="G634">
        <v>3</v>
      </c>
      <c r="J634">
        <v>1</v>
      </c>
      <c r="K634">
        <v>11</v>
      </c>
      <c r="L634">
        <v>4</v>
      </c>
      <c r="M634">
        <v>1527</v>
      </c>
      <c r="N634">
        <v>31</v>
      </c>
      <c r="O634">
        <v>39</v>
      </c>
      <c r="P634">
        <v>0</v>
      </c>
      <c r="Q634">
        <v>8</v>
      </c>
    </row>
    <row r="635" spans="1:17" x14ac:dyDescent="0.25">
      <c r="A635" t="s">
        <v>837</v>
      </c>
      <c r="B635" t="s">
        <v>2632</v>
      </c>
      <c r="C635" t="s">
        <v>2008</v>
      </c>
      <c r="E635">
        <v>1711</v>
      </c>
      <c r="F635">
        <v>1719</v>
      </c>
      <c r="K635">
        <v>1</v>
      </c>
      <c r="L635">
        <v>1</v>
      </c>
      <c r="M635">
        <v>282</v>
      </c>
      <c r="N635">
        <v>9</v>
      </c>
      <c r="O635">
        <v>9</v>
      </c>
      <c r="P635">
        <v>0</v>
      </c>
      <c r="Q635">
        <v>0</v>
      </c>
    </row>
    <row r="636" spans="1:17" x14ac:dyDescent="0.25">
      <c r="A636" t="s">
        <v>837</v>
      </c>
      <c r="B636" t="s">
        <v>2632</v>
      </c>
      <c r="C636" t="s">
        <v>2008</v>
      </c>
      <c r="E636">
        <v>1721</v>
      </c>
      <c r="F636">
        <v>1755</v>
      </c>
      <c r="K636">
        <v>3</v>
      </c>
      <c r="L636">
        <v>2</v>
      </c>
      <c r="M636">
        <v>1104</v>
      </c>
      <c r="N636">
        <v>25</v>
      </c>
      <c r="O636">
        <v>31</v>
      </c>
      <c r="P636">
        <v>0</v>
      </c>
      <c r="Q636">
        <v>6</v>
      </c>
    </row>
    <row r="637" spans="1:17" x14ac:dyDescent="0.25">
      <c r="A637" t="s">
        <v>837</v>
      </c>
      <c r="B637" t="s">
        <v>2631</v>
      </c>
      <c r="C637" t="s">
        <v>2008</v>
      </c>
      <c r="E637">
        <v>1757</v>
      </c>
      <c r="F637">
        <v>1766</v>
      </c>
      <c r="K637">
        <v>1</v>
      </c>
      <c r="L637">
        <v>1</v>
      </c>
      <c r="M637">
        <v>335</v>
      </c>
      <c r="N637">
        <v>10</v>
      </c>
      <c r="O637">
        <v>10</v>
      </c>
      <c r="P637">
        <v>0</v>
      </c>
      <c r="Q637">
        <v>0</v>
      </c>
    </row>
    <row r="638" spans="1:17" x14ac:dyDescent="0.25">
      <c r="A638" t="s">
        <v>837</v>
      </c>
      <c r="B638" t="s">
        <v>2631</v>
      </c>
      <c r="C638" t="s">
        <v>2008</v>
      </c>
      <c r="E638">
        <v>1768</v>
      </c>
      <c r="F638">
        <v>1819</v>
      </c>
      <c r="G638">
        <v>1</v>
      </c>
      <c r="K638">
        <v>14</v>
      </c>
      <c r="L638">
        <v>5</v>
      </c>
      <c r="M638">
        <v>1298</v>
      </c>
      <c r="N638">
        <v>52</v>
      </c>
      <c r="O638">
        <v>52</v>
      </c>
      <c r="P638">
        <v>0</v>
      </c>
      <c r="Q638">
        <v>2</v>
      </c>
    </row>
    <row r="639" spans="1:17" x14ac:dyDescent="0.25">
      <c r="A639" t="s">
        <v>837</v>
      </c>
      <c r="B639" t="s">
        <v>2630</v>
      </c>
      <c r="C639" t="s">
        <v>2008</v>
      </c>
      <c r="E639">
        <v>1821</v>
      </c>
      <c r="F639">
        <v>1848</v>
      </c>
      <c r="G639">
        <v>2</v>
      </c>
      <c r="K639">
        <v>7</v>
      </c>
      <c r="L639">
        <v>4</v>
      </c>
      <c r="M639">
        <v>1046</v>
      </c>
      <c r="N639">
        <v>26</v>
      </c>
      <c r="O639">
        <v>27</v>
      </c>
      <c r="P639">
        <v>0</v>
      </c>
      <c r="Q639">
        <v>1</v>
      </c>
    </row>
    <row r="640" spans="1:17" x14ac:dyDescent="0.25">
      <c r="A640" t="s">
        <v>837</v>
      </c>
      <c r="B640" t="s">
        <v>2629</v>
      </c>
      <c r="C640" t="s">
        <v>2008</v>
      </c>
      <c r="E640">
        <v>1850</v>
      </c>
      <c r="F640">
        <v>1876</v>
      </c>
      <c r="G640">
        <v>5</v>
      </c>
      <c r="K640">
        <v>8</v>
      </c>
      <c r="L640">
        <v>2</v>
      </c>
      <c r="M640">
        <v>850</v>
      </c>
      <c r="N640">
        <v>27</v>
      </c>
      <c r="O640">
        <v>27</v>
      </c>
      <c r="P640">
        <v>0</v>
      </c>
      <c r="Q640">
        <v>0</v>
      </c>
    </row>
    <row r="641" spans="1:17" x14ac:dyDescent="0.25">
      <c r="A641" t="s">
        <v>837</v>
      </c>
      <c r="B641" t="s">
        <v>2628</v>
      </c>
      <c r="C641" t="s">
        <v>2008</v>
      </c>
      <c r="E641">
        <v>1878</v>
      </c>
      <c r="F641">
        <v>1886</v>
      </c>
      <c r="K641">
        <v>0</v>
      </c>
      <c r="L641">
        <v>1</v>
      </c>
      <c r="M641">
        <v>220</v>
      </c>
      <c r="N641">
        <v>9</v>
      </c>
      <c r="O641">
        <v>9</v>
      </c>
      <c r="P641">
        <v>0</v>
      </c>
      <c r="Q641">
        <v>0</v>
      </c>
    </row>
    <row r="642" spans="1:17" x14ac:dyDescent="0.25">
      <c r="A642" t="s">
        <v>837</v>
      </c>
      <c r="B642" t="s">
        <v>2627</v>
      </c>
      <c r="C642" t="s">
        <v>2008</v>
      </c>
      <c r="E642">
        <v>1888</v>
      </c>
      <c r="F642">
        <v>1899</v>
      </c>
      <c r="K642">
        <v>4</v>
      </c>
      <c r="L642">
        <v>2</v>
      </c>
      <c r="M642">
        <v>361</v>
      </c>
      <c r="N642">
        <v>12</v>
      </c>
      <c r="O642">
        <v>12</v>
      </c>
      <c r="P642">
        <v>0</v>
      </c>
      <c r="Q642">
        <v>1</v>
      </c>
    </row>
    <row r="643" spans="1:17" x14ac:dyDescent="0.25">
      <c r="A643" t="s">
        <v>837</v>
      </c>
      <c r="B643" t="s">
        <v>2626</v>
      </c>
      <c r="C643" t="s">
        <v>2008</v>
      </c>
      <c r="E643">
        <v>1901</v>
      </c>
      <c r="F643">
        <v>1906</v>
      </c>
      <c r="K643">
        <v>0</v>
      </c>
      <c r="L643">
        <v>1</v>
      </c>
      <c r="M643">
        <v>241</v>
      </c>
      <c r="N643">
        <v>6</v>
      </c>
      <c r="O643">
        <v>6</v>
      </c>
      <c r="P643">
        <v>0</v>
      </c>
      <c r="Q643">
        <v>0</v>
      </c>
    </row>
    <row r="644" spans="1:17" x14ac:dyDescent="0.25">
      <c r="A644" t="s">
        <v>837</v>
      </c>
      <c r="B644" t="s">
        <v>2625</v>
      </c>
      <c r="C644" t="s">
        <v>2008</v>
      </c>
      <c r="E644">
        <v>1908</v>
      </c>
      <c r="F644">
        <v>1908</v>
      </c>
      <c r="K644">
        <v>0</v>
      </c>
      <c r="L644">
        <v>1</v>
      </c>
      <c r="M644">
        <v>60</v>
      </c>
      <c r="N644">
        <v>1</v>
      </c>
      <c r="O644">
        <v>1</v>
      </c>
      <c r="P644">
        <v>0</v>
      </c>
      <c r="Q644">
        <v>0</v>
      </c>
    </row>
    <row r="645" spans="1:17" x14ac:dyDescent="0.25">
      <c r="A645" t="s">
        <v>837</v>
      </c>
      <c r="B645" t="s">
        <v>2624</v>
      </c>
      <c r="C645" t="s">
        <v>2008</v>
      </c>
      <c r="E645">
        <v>1910</v>
      </c>
      <c r="F645">
        <v>1914</v>
      </c>
      <c r="K645">
        <v>1</v>
      </c>
      <c r="L645">
        <v>1</v>
      </c>
      <c r="M645">
        <v>104</v>
      </c>
      <c r="N645">
        <v>5</v>
      </c>
      <c r="O645">
        <v>5</v>
      </c>
      <c r="P645">
        <v>0</v>
      </c>
      <c r="Q645">
        <v>0</v>
      </c>
    </row>
    <row r="646" spans="1:17" x14ac:dyDescent="0.25">
      <c r="A646" t="s">
        <v>837</v>
      </c>
      <c r="B646" t="s">
        <v>2623</v>
      </c>
      <c r="C646" t="s">
        <v>2008</v>
      </c>
      <c r="E646">
        <v>1916</v>
      </c>
      <c r="F646">
        <v>1937</v>
      </c>
      <c r="K646">
        <v>5</v>
      </c>
      <c r="L646">
        <v>3</v>
      </c>
      <c r="M646">
        <v>603</v>
      </c>
      <c r="N646">
        <v>21</v>
      </c>
      <c r="O646">
        <v>22</v>
      </c>
      <c r="P646">
        <v>0</v>
      </c>
      <c r="Q646">
        <v>1</v>
      </c>
    </row>
    <row r="647" spans="1:17" x14ac:dyDescent="0.25">
      <c r="A647" t="s">
        <v>837</v>
      </c>
      <c r="B647" t="s">
        <v>2623</v>
      </c>
      <c r="C647" t="s">
        <v>2008</v>
      </c>
      <c r="E647">
        <v>1939</v>
      </c>
      <c r="F647">
        <v>1953</v>
      </c>
      <c r="G647">
        <v>3</v>
      </c>
      <c r="K647">
        <v>0</v>
      </c>
      <c r="L647">
        <v>1</v>
      </c>
      <c r="M647">
        <v>515</v>
      </c>
      <c r="N647">
        <v>9</v>
      </c>
      <c r="O647">
        <v>15</v>
      </c>
      <c r="P647">
        <v>6</v>
      </c>
      <c r="Q647">
        <v>0</v>
      </c>
    </row>
    <row r="648" spans="1:17" x14ac:dyDescent="0.25">
      <c r="A648" t="s">
        <v>837</v>
      </c>
      <c r="B648" t="s">
        <v>2622</v>
      </c>
      <c r="C648" t="s">
        <v>2008</v>
      </c>
      <c r="E648">
        <v>1955</v>
      </c>
      <c r="F648">
        <v>1969</v>
      </c>
      <c r="K648">
        <v>2</v>
      </c>
      <c r="L648">
        <v>2</v>
      </c>
      <c r="M648">
        <v>545</v>
      </c>
      <c r="N648">
        <v>15</v>
      </c>
      <c r="O648">
        <v>15</v>
      </c>
      <c r="P648">
        <v>0</v>
      </c>
      <c r="Q648">
        <v>0</v>
      </c>
    </row>
    <row r="649" spans="1:17" x14ac:dyDescent="0.25">
      <c r="A649" t="s">
        <v>837</v>
      </c>
      <c r="B649" t="s">
        <v>2621</v>
      </c>
      <c r="C649" t="s">
        <v>2008</v>
      </c>
      <c r="E649">
        <v>1971</v>
      </c>
      <c r="F649">
        <v>1984</v>
      </c>
      <c r="K649">
        <v>1</v>
      </c>
      <c r="L649">
        <v>2</v>
      </c>
      <c r="M649">
        <v>547</v>
      </c>
      <c r="N649">
        <v>14</v>
      </c>
      <c r="O649">
        <v>14</v>
      </c>
      <c r="P649">
        <v>0</v>
      </c>
      <c r="Q649">
        <v>0</v>
      </c>
    </row>
    <row r="650" spans="1:17" x14ac:dyDescent="0.25">
      <c r="A650" t="s">
        <v>837</v>
      </c>
      <c r="B650" t="s">
        <v>2620</v>
      </c>
      <c r="C650" t="s">
        <v>2008</v>
      </c>
      <c r="E650">
        <v>1986</v>
      </c>
      <c r="F650">
        <v>2001</v>
      </c>
      <c r="K650">
        <v>2</v>
      </c>
      <c r="L650">
        <v>1</v>
      </c>
      <c r="M650">
        <v>473</v>
      </c>
      <c r="N650">
        <v>16</v>
      </c>
      <c r="O650">
        <v>16</v>
      </c>
      <c r="P650">
        <v>0</v>
      </c>
      <c r="Q650">
        <v>0</v>
      </c>
    </row>
    <row r="651" spans="1:17" x14ac:dyDescent="0.25">
      <c r="A651" t="s">
        <v>837</v>
      </c>
      <c r="B651" t="s">
        <v>2620</v>
      </c>
      <c r="C651" t="s">
        <v>2008</v>
      </c>
      <c r="E651">
        <v>2003</v>
      </c>
      <c r="F651">
        <v>2019</v>
      </c>
      <c r="K651">
        <v>3</v>
      </c>
      <c r="L651">
        <v>1</v>
      </c>
      <c r="M651">
        <v>564</v>
      </c>
      <c r="N651">
        <v>17</v>
      </c>
      <c r="O651">
        <v>17</v>
      </c>
      <c r="P651">
        <v>0</v>
      </c>
      <c r="Q651">
        <v>0</v>
      </c>
    </row>
    <row r="652" spans="1:17" x14ac:dyDescent="0.25">
      <c r="A652" t="s">
        <v>837</v>
      </c>
      <c r="B652" t="s">
        <v>2619</v>
      </c>
      <c r="C652" t="s">
        <v>2008</v>
      </c>
      <c r="E652">
        <v>2021</v>
      </c>
      <c r="F652">
        <v>2023</v>
      </c>
      <c r="K652">
        <v>0</v>
      </c>
      <c r="L652">
        <v>1</v>
      </c>
      <c r="M652">
        <v>58</v>
      </c>
      <c r="N652">
        <v>3</v>
      </c>
      <c r="O652">
        <v>3</v>
      </c>
      <c r="P652">
        <v>0</v>
      </c>
      <c r="Q652">
        <v>0</v>
      </c>
    </row>
    <row r="653" spans="1:17" x14ac:dyDescent="0.25">
      <c r="A653" t="s">
        <v>837</v>
      </c>
      <c r="B653" t="s">
        <v>2618</v>
      </c>
      <c r="C653" t="s">
        <v>2025</v>
      </c>
      <c r="E653">
        <v>2026</v>
      </c>
      <c r="F653">
        <v>2045</v>
      </c>
      <c r="M653">
        <v>99</v>
      </c>
      <c r="N653">
        <v>4</v>
      </c>
      <c r="O653">
        <v>4</v>
      </c>
      <c r="P653">
        <v>0</v>
      </c>
      <c r="Q653">
        <v>0</v>
      </c>
    </row>
    <row r="654" spans="1:17" x14ac:dyDescent="0.25">
      <c r="A654" t="s">
        <v>837</v>
      </c>
      <c r="B654" t="s">
        <v>2618</v>
      </c>
      <c r="C654" t="s">
        <v>2008</v>
      </c>
      <c r="E654">
        <v>2029</v>
      </c>
      <c r="F654">
        <v>2035</v>
      </c>
      <c r="K654">
        <v>0</v>
      </c>
      <c r="L654">
        <v>1</v>
      </c>
      <c r="M654">
        <v>148</v>
      </c>
      <c r="N654">
        <v>7</v>
      </c>
      <c r="O654">
        <v>7</v>
      </c>
      <c r="P654">
        <v>0</v>
      </c>
      <c r="Q654">
        <v>0</v>
      </c>
    </row>
    <row r="655" spans="1:17" x14ac:dyDescent="0.25">
      <c r="A655" t="s">
        <v>837</v>
      </c>
      <c r="B655" t="s">
        <v>2356</v>
      </c>
      <c r="C655" t="s">
        <v>2008</v>
      </c>
      <c r="E655">
        <v>2036</v>
      </c>
      <c r="F655">
        <v>2044</v>
      </c>
      <c r="K655">
        <v>1</v>
      </c>
      <c r="L655">
        <v>2</v>
      </c>
      <c r="M655">
        <v>271</v>
      </c>
      <c r="N655">
        <v>9</v>
      </c>
      <c r="O655">
        <v>9</v>
      </c>
      <c r="P655">
        <v>0</v>
      </c>
      <c r="Q655">
        <v>0</v>
      </c>
    </row>
    <row r="656" spans="1:17" x14ac:dyDescent="0.25">
      <c r="A656" t="s">
        <v>837</v>
      </c>
      <c r="B656" t="s">
        <v>2617</v>
      </c>
      <c r="C656" t="s">
        <v>2008</v>
      </c>
      <c r="E656">
        <v>2047</v>
      </c>
      <c r="F656">
        <v>2050</v>
      </c>
      <c r="K656">
        <v>0</v>
      </c>
      <c r="L656">
        <v>1</v>
      </c>
      <c r="M656">
        <v>69</v>
      </c>
      <c r="N656">
        <v>4</v>
      </c>
      <c r="O656">
        <v>4</v>
      </c>
      <c r="P656">
        <v>0</v>
      </c>
      <c r="Q656">
        <v>0</v>
      </c>
    </row>
    <row r="657" spans="1:17" x14ac:dyDescent="0.25">
      <c r="A657" t="s">
        <v>837</v>
      </c>
      <c r="B657" t="s">
        <v>2616</v>
      </c>
      <c r="C657" t="s">
        <v>2008</v>
      </c>
      <c r="E657">
        <v>2051</v>
      </c>
      <c r="F657">
        <v>2052</v>
      </c>
      <c r="K657">
        <v>0</v>
      </c>
      <c r="L657">
        <v>1</v>
      </c>
      <c r="M657">
        <v>42</v>
      </c>
      <c r="N657">
        <v>2</v>
      </c>
      <c r="O657">
        <v>2</v>
      </c>
      <c r="P657">
        <v>0</v>
      </c>
      <c r="Q657">
        <v>0</v>
      </c>
    </row>
    <row r="658" spans="1:17" x14ac:dyDescent="0.25">
      <c r="A658" t="s">
        <v>837</v>
      </c>
      <c r="B658" t="s">
        <v>2615</v>
      </c>
      <c r="C658" t="s">
        <v>2008</v>
      </c>
      <c r="E658">
        <v>2053</v>
      </c>
      <c r="F658">
        <v>2066</v>
      </c>
      <c r="K658">
        <v>0</v>
      </c>
      <c r="L658">
        <v>1</v>
      </c>
      <c r="M658">
        <v>767</v>
      </c>
      <c r="N658">
        <v>14</v>
      </c>
      <c r="O658">
        <v>14</v>
      </c>
      <c r="P658">
        <v>0</v>
      </c>
      <c r="Q658">
        <v>0</v>
      </c>
    </row>
    <row r="659" spans="1:17" x14ac:dyDescent="0.25">
      <c r="A659" t="s">
        <v>837</v>
      </c>
      <c r="B659" t="s">
        <v>2614</v>
      </c>
      <c r="C659" t="s">
        <v>2008</v>
      </c>
      <c r="E659">
        <v>2067</v>
      </c>
      <c r="F659">
        <v>2079</v>
      </c>
      <c r="K659">
        <v>0</v>
      </c>
      <c r="L659">
        <v>1</v>
      </c>
      <c r="M659">
        <v>459</v>
      </c>
      <c r="N659">
        <v>13</v>
      </c>
      <c r="O659">
        <v>13</v>
      </c>
      <c r="P659">
        <v>0</v>
      </c>
      <c r="Q659">
        <v>0</v>
      </c>
    </row>
    <row r="660" spans="1:17" x14ac:dyDescent="0.25">
      <c r="A660" t="s">
        <v>837</v>
      </c>
      <c r="B660" t="s">
        <v>2495</v>
      </c>
      <c r="C660" t="s">
        <v>2008</v>
      </c>
      <c r="E660">
        <v>2080</v>
      </c>
      <c r="F660">
        <v>2096</v>
      </c>
      <c r="K660">
        <v>3</v>
      </c>
      <c r="L660">
        <v>3</v>
      </c>
      <c r="M660">
        <v>543</v>
      </c>
      <c r="N660">
        <v>17</v>
      </c>
      <c r="O660">
        <v>17</v>
      </c>
      <c r="P660">
        <v>0</v>
      </c>
      <c r="Q660">
        <v>1</v>
      </c>
    </row>
    <row r="661" spans="1:17" x14ac:dyDescent="0.25">
      <c r="A661" t="s">
        <v>837</v>
      </c>
      <c r="B661" t="s">
        <v>2047</v>
      </c>
      <c r="C661" t="s">
        <v>2008</v>
      </c>
      <c r="E661">
        <v>2097</v>
      </c>
      <c r="F661">
        <v>2100</v>
      </c>
      <c r="K661">
        <v>0</v>
      </c>
      <c r="L661">
        <v>1</v>
      </c>
      <c r="M661">
        <v>82</v>
      </c>
      <c r="N661">
        <v>4</v>
      </c>
      <c r="O661">
        <v>4</v>
      </c>
      <c r="P661">
        <v>0</v>
      </c>
      <c r="Q661">
        <v>0</v>
      </c>
    </row>
    <row r="662" spans="1:17" x14ac:dyDescent="0.25">
      <c r="A662" t="s">
        <v>837</v>
      </c>
      <c r="B662" t="s">
        <v>2613</v>
      </c>
      <c r="C662" t="s">
        <v>2008</v>
      </c>
      <c r="E662">
        <v>2101</v>
      </c>
      <c r="F662">
        <v>2113</v>
      </c>
      <c r="K662">
        <v>0</v>
      </c>
      <c r="L662">
        <v>1</v>
      </c>
      <c r="M662">
        <v>433</v>
      </c>
      <c r="N662">
        <v>10</v>
      </c>
      <c r="O662">
        <v>13</v>
      </c>
      <c r="P662">
        <v>0</v>
      </c>
      <c r="Q662">
        <v>3</v>
      </c>
    </row>
    <row r="663" spans="1:17" x14ac:dyDescent="0.25">
      <c r="A663" t="s">
        <v>837</v>
      </c>
      <c r="B663" t="s">
        <v>2494</v>
      </c>
      <c r="C663" t="s">
        <v>2008</v>
      </c>
      <c r="E663">
        <v>2114</v>
      </c>
      <c r="F663">
        <v>2128</v>
      </c>
      <c r="G663">
        <v>1</v>
      </c>
      <c r="K663">
        <v>0</v>
      </c>
      <c r="L663">
        <v>1</v>
      </c>
      <c r="M663">
        <v>509</v>
      </c>
      <c r="N663">
        <v>12</v>
      </c>
      <c r="O663">
        <v>15</v>
      </c>
      <c r="P663">
        <v>0</v>
      </c>
      <c r="Q663">
        <v>3</v>
      </c>
    </row>
    <row r="664" spans="1:17" x14ac:dyDescent="0.25">
      <c r="A664" t="s">
        <v>837</v>
      </c>
      <c r="B664" t="s">
        <v>2612</v>
      </c>
      <c r="C664" t="s">
        <v>2008</v>
      </c>
      <c r="E664">
        <v>2133</v>
      </c>
      <c r="F664">
        <v>2145</v>
      </c>
      <c r="K664">
        <v>0</v>
      </c>
      <c r="L664">
        <v>1</v>
      </c>
      <c r="M664">
        <v>431</v>
      </c>
      <c r="N664">
        <v>12</v>
      </c>
      <c r="O664">
        <v>13</v>
      </c>
      <c r="P664">
        <v>0</v>
      </c>
      <c r="Q664">
        <v>1</v>
      </c>
    </row>
    <row r="665" spans="1:17" x14ac:dyDescent="0.25">
      <c r="A665" t="s">
        <v>837</v>
      </c>
      <c r="B665" t="s">
        <v>2611</v>
      </c>
      <c r="C665" t="s">
        <v>2008</v>
      </c>
      <c r="E665">
        <v>2147</v>
      </c>
      <c r="F665">
        <v>2159</v>
      </c>
      <c r="K665">
        <v>1</v>
      </c>
      <c r="L665">
        <v>2</v>
      </c>
      <c r="M665">
        <v>309</v>
      </c>
      <c r="N665">
        <v>12</v>
      </c>
      <c r="O665">
        <v>12</v>
      </c>
      <c r="P665">
        <v>0</v>
      </c>
      <c r="Q665">
        <v>0</v>
      </c>
    </row>
    <row r="666" spans="1:17" x14ac:dyDescent="0.25">
      <c r="A666" t="s">
        <v>837</v>
      </c>
      <c r="B666" t="s">
        <v>2394</v>
      </c>
      <c r="C666" t="s">
        <v>2021</v>
      </c>
      <c r="E666">
        <v>2183</v>
      </c>
      <c r="F666">
        <v>2337</v>
      </c>
      <c r="M666">
        <v>1402</v>
      </c>
      <c r="N666">
        <v>2</v>
      </c>
      <c r="O666">
        <v>23</v>
      </c>
      <c r="P666">
        <v>0</v>
      </c>
      <c r="Q666">
        <v>21</v>
      </c>
    </row>
    <row r="667" spans="1:17" x14ac:dyDescent="0.25">
      <c r="A667" t="s">
        <v>837</v>
      </c>
      <c r="B667" t="s">
        <v>2610</v>
      </c>
      <c r="C667" t="s">
        <v>2008</v>
      </c>
      <c r="E667">
        <v>2193</v>
      </c>
      <c r="F667">
        <v>2195</v>
      </c>
      <c r="K667">
        <v>0</v>
      </c>
      <c r="L667">
        <v>1</v>
      </c>
      <c r="M667">
        <v>74</v>
      </c>
      <c r="N667">
        <v>3</v>
      </c>
      <c r="O667">
        <v>3</v>
      </c>
      <c r="P667">
        <v>0</v>
      </c>
      <c r="Q667">
        <v>0</v>
      </c>
    </row>
    <row r="668" spans="1:17" x14ac:dyDescent="0.25">
      <c r="A668" t="s">
        <v>837</v>
      </c>
      <c r="B668" t="s">
        <v>2610</v>
      </c>
      <c r="C668" t="s">
        <v>2008</v>
      </c>
      <c r="E668">
        <v>2197</v>
      </c>
      <c r="F668">
        <v>2199</v>
      </c>
      <c r="K668">
        <v>0</v>
      </c>
      <c r="L668">
        <v>1</v>
      </c>
      <c r="M668">
        <v>130</v>
      </c>
      <c r="N668">
        <v>3</v>
      </c>
      <c r="O668">
        <v>3</v>
      </c>
      <c r="P668">
        <v>0</v>
      </c>
      <c r="Q668">
        <v>0</v>
      </c>
    </row>
    <row r="669" spans="1:17" x14ac:dyDescent="0.25">
      <c r="A669" t="s">
        <v>837</v>
      </c>
      <c r="B669" t="s">
        <v>2609</v>
      </c>
      <c r="C669" t="s">
        <v>2008</v>
      </c>
      <c r="E669">
        <v>2201</v>
      </c>
      <c r="F669">
        <v>2203</v>
      </c>
      <c r="K669">
        <v>0</v>
      </c>
      <c r="L669">
        <v>1</v>
      </c>
      <c r="M669">
        <v>70</v>
      </c>
      <c r="N669">
        <v>3</v>
      </c>
      <c r="O669">
        <v>3</v>
      </c>
      <c r="P669">
        <v>0</v>
      </c>
      <c r="Q669">
        <v>0</v>
      </c>
    </row>
    <row r="670" spans="1:17" x14ac:dyDescent="0.25">
      <c r="A670" t="s">
        <v>837</v>
      </c>
      <c r="B670" t="s">
        <v>2608</v>
      </c>
      <c r="C670" t="s">
        <v>2008</v>
      </c>
      <c r="E670">
        <v>2205</v>
      </c>
      <c r="F670">
        <v>2207</v>
      </c>
      <c r="K670">
        <v>0</v>
      </c>
      <c r="L670">
        <v>1</v>
      </c>
      <c r="M670">
        <v>53</v>
      </c>
      <c r="N670">
        <v>3</v>
      </c>
      <c r="O670">
        <v>3</v>
      </c>
      <c r="P670">
        <v>0</v>
      </c>
      <c r="Q670">
        <v>0</v>
      </c>
    </row>
    <row r="671" spans="1:17" x14ac:dyDescent="0.25">
      <c r="A671" t="s">
        <v>837</v>
      </c>
      <c r="B671" t="s">
        <v>2607</v>
      </c>
      <c r="C671" t="s">
        <v>2008</v>
      </c>
      <c r="E671">
        <v>2209</v>
      </c>
      <c r="F671">
        <v>2211</v>
      </c>
      <c r="K671">
        <v>0</v>
      </c>
      <c r="L671">
        <v>1</v>
      </c>
      <c r="M671">
        <v>53</v>
      </c>
      <c r="N671">
        <v>3</v>
      </c>
      <c r="O671">
        <v>3</v>
      </c>
      <c r="P671">
        <v>0</v>
      </c>
      <c r="Q671">
        <v>0</v>
      </c>
    </row>
    <row r="672" spans="1:17" x14ac:dyDescent="0.25">
      <c r="A672" t="s">
        <v>837</v>
      </c>
      <c r="B672" t="s">
        <v>2606</v>
      </c>
      <c r="C672" t="s">
        <v>2008</v>
      </c>
      <c r="E672">
        <v>2213</v>
      </c>
      <c r="F672">
        <v>2239</v>
      </c>
      <c r="K672">
        <v>3</v>
      </c>
      <c r="L672">
        <v>2</v>
      </c>
      <c r="M672">
        <v>1002</v>
      </c>
      <c r="N672">
        <v>13</v>
      </c>
      <c r="O672">
        <v>26</v>
      </c>
      <c r="P672">
        <v>3</v>
      </c>
      <c r="Q672">
        <v>10</v>
      </c>
    </row>
    <row r="673" spans="1:17" x14ac:dyDescent="0.25">
      <c r="A673" t="s">
        <v>837</v>
      </c>
      <c r="B673" t="s">
        <v>2605</v>
      </c>
      <c r="C673" t="s">
        <v>2008</v>
      </c>
      <c r="E673">
        <v>2241</v>
      </c>
      <c r="F673">
        <v>2246</v>
      </c>
      <c r="K673">
        <v>1</v>
      </c>
      <c r="L673">
        <v>2</v>
      </c>
      <c r="M673">
        <v>148</v>
      </c>
      <c r="N673">
        <v>6</v>
      </c>
      <c r="O673">
        <v>6</v>
      </c>
      <c r="P673">
        <v>0</v>
      </c>
      <c r="Q673">
        <v>0</v>
      </c>
    </row>
    <row r="674" spans="1:17" x14ac:dyDescent="0.25">
      <c r="A674" t="s">
        <v>837</v>
      </c>
      <c r="B674" t="s">
        <v>2362</v>
      </c>
      <c r="C674" t="s">
        <v>2008</v>
      </c>
      <c r="E674">
        <v>2248</v>
      </c>
      <c r="F674">
        <v>2251</v>
      </c>
      <c r="K674">
        <v>0</v>
      </c>
      <c r="L674">
        <v>1</v>
      </c>
      <c r="M674">
        <v>111</v>
      </c>
      <c r="N674">
        <v>4</v>
      </c>
      <c r="O674">
        <v>4</v>
      </c>
      <c r="P674">
        <v>0</v>
      </c>
      <c r="Q674">
        <v>0</v>
      </c>
    </row>
    <row r="675" spans="1:17" x14ac:dyDescent="0.25">
      <c r="A675" t="s">
        <v>837</v>
      </c>
      <c r="B675" t="s">
        <v>2604</v>
      </c>
      <c r="C675" t="s">
        <v>2008</v>
      </c>
      <c r="E675">
        <v>2253</v>
      </c>
      <c r="F675">
        <v>2261</v>
      </c>
      <c r="K675">
        <v>2</v>
      </c>
      <c r="L675">
        <v>2</v>
      </c>
      <c r="M675">
        <v>315</v>
      </c>
      <c r="N675">
        <v>9</v>
      </c>
      <c r="O675">
        <v>9</v>
      </c>
      <c r="P675">
        <v>0</v>
      </c>
      <c r="Q675">
        <v>0</v>
      </c>
    </row>
    <row r="676" spans="1:17" x14ac:dyDescent="0.25">
      <c r="A676" t="s">
        <v>837</v>
      </c>
      <c r="B676" t="s">
        <v>2584</v>
      </c>
      <c r="C676" t="s">
        <v>2008</v>
      </c>
      <c r="E676">
        <v>2263</v>
      </c>
      <c r="F676">
        <v>2268</v>
      </c>
      <c r="K676">
        <v>1</v>
      </c>
      <c r="L676">
        <v>1</v>
      </c>
      <c r="M676">
        <v>174</v>
      </c>
      <c r="N676">
        <v>6</v>
      </c>
      <c r="O676">
        <v>6</v>
      </c>
      <c r="P676">
        <v>0</v>
      </c>
      <c r="Q676">
        <v>0</v>
      </c>
    </row>
    <row r="677" spans="1:17" x14ac:dyDescent="0.25">
      <c r="A677" t="s">
        <v>837</v>
      </c>
      <c r="B677" t="s">
        <v>2603</v>
      </c>
      <c r="C677" t="s">
        <v>2008</v>
      </c>
      <c r="E677">
        <v>2270</v>
      </c>
      <c r="F677">
        <v>2276</v>
      </c>
      <c r="K677">
        <v>1</v>
      </c>
      <c r="L677">
        <v>1</v>
      </c>
      <c r="M677">
        <v>181</v>
      </c>
      <c r="N677">
        <v>7</v>
      </c>
      <c r="O677">
        <v>7</v>
      </c>
      <c r="P677">
        <v>0</v>
      </c>
      <c r="Q677">
        <v>0</v>
      </c>
    </row>
    <row r="678" spans="1:17" x14ac:dyDescent="0.25">
      <c r="A678" t="s">
        <v>837</v>
      </c>
      <c r="B678" t="s">
        <v>2602</v>
      </c>
      <c r="C678" t="s">
        <v>2008</v>
      </c>
      <c r="E678">
        <v>2278</v>
      </c>
      <c r="F678">
        <v>2281</v>
      </c>
      <c r="K678">
        <v>1</v>
      </c>
      <c r="L678">
        <v>1</v>
      </c>
      <c r="M678">
        <v>130</v>
      </c>
      <c r="N678">
        <v>4</v>
      </c>
      <c r="O678">
        <v>4</v>
      </c>
      <c r="P678">
        <v>0</v>
      </c>
      <c r="Q678">
        <v>0</v>
      </c>
    </row>
    <row r="679" spans="1:17" x14ac:dyDescent="0.25">
      <c r="A679" t="s">
        <v>837</v>
      </c>
      <c r="B679" t="s">
        <v>2602</v>
      </c>
      <c r="C679" t="s">
        <v>2008</v>
      </c>
      <c r="E679">
        <v>2283</v>
      </c>
      <c r="F679">
        <v>2291</v>
      </c>
      <c r="K679">
        <v>1</v>
      </c>
      <c r="L679">
        <v>2</v>
      </c>
      <c r="M679">
        <v>232</v>
      </c>
      <c r="N679">
        <v>9</v>
      </c>
      <c r="O679">
        <v>9</v>
      </c>
      <c r="P679">
        <v>0</v>
      </c>
      <c r="Q679">
        <v>0</v>
      </c>
    </row>
    <row r="680" spans="1:17" x14ac:dyDescent="0.25">
      <c r="A680" t="s">
        <v>837</v>
      </c>
      <c r="B680" t="s">
        <v>2601</v>
      </c>
      <c r="C680" t="s">
        <v>2008</v>
      </c>
      <c r="E680">
        <v>2301</v>
      </c>
      <c r="F680">
        <v>2301</v>
      </c>
      <c r="K680">
        <v>0</v>
      </c>
      <c r="L680">
        <v>1</v>
      </c>
      <c r="M680">
        <v>43</v>
      </c>
      <c r="N680">
        <v>1</v>
      </c>
      <c r="O680">
        <v>1</v>
      </c>
      <c r="P680">
        <v>0</v>
      </c>
      <c r="Q680">
        <v>0</v>
      </c>
    </row>
    <row r="681" spans="1:17" x14ac:dyDescent="0.25">
      <c r="A681" t="s">
        <v>837</v>
      </c>
      <c r="B681" t="s">
        <v>2601</v>
      </c>
      <c r="C681" t="s">
        <v>2008</v>
      </c>
      <c r="E681">
        <v>2303</v>
      </c>
      <c r="F681">
        <v>2305</v>
      </c>
      <c r="K681">
        <v>0</v>
      </c>
      <c r="L681">
        <v>1</v>
      </c>
      <c r="M681">
        <v>125</v>
      </c>
      <c r="N681">
        <v>3</v>
      </c>
      <c r="O681">
        <v>3</v>
      </c>
      <c r="P681">
        <v>0</v>
      </c>
      <c r="Q681">
        <v>0</v>
      </c>
    </row>
    <row r="682" spans="1:17" x14ac:dyDescent="0.25">
      <c r="A682" t="s">
        <v>837</v>
      </c>
      <c r="B682" t="s">
        <v>2061</v>
      </c>
      <c r="C682" t="s">
        <v>2008</v>
      </c>
      <c r="E682">
        <v>2307</v>
      </c>
      <c r="F682">
        <v>2311</v>
      </c>
      <c r="K682">
        <v>0</v>
      </c>
      <c r="L682">
        <v>1</v>
      </c>
      <c r="M682">
        <v>117</v>
      </c>
      <c r="N682">
        <v>5</v>
      </c>
      <c r="O682">
        <v>5</v>
      </c>
      <c r="P682">
        <v>0</v>
      </c>
      <c r="Q682">
        <v>0</v>
      </c>
    </row>
    <row r="683" spans="1:17" x14ac:dyDescent="0.25">
      <c r="A683" t="s">
        <v>837</v>
      </c>
      <c r="B683" t="s">
        <v>2600</v>
      </c>
      <c r="C683" t="s">
        <v>2008</v>
      </c>
      <c r="E683">
        <v>2321</v>
      </c>
      <c r="F683">
        <v>2321</v>
      </c>
      <c r="K683">
        <v>0</v>
      </c>
      <c r="L683">
        <v>1</v>
      </c>
      <c r="M683">
        <v>33</v>
      </c>
      <c r="N683">
        <v>1</v>
      </c>
      <c r="O683">
        <v>1</v>
      </c>
      <c r="P683">
        <v>0</v>
      </c>
      <c r="Q683">
        <v>0</v>
      </c>
    </row>
    <row r="684" spans="1:17" x14ac:dyDescent="0.25">
      <c r="A684" t="s">
        <v>837</v>
      </c>
      <c r="B684" t="s">
        <v>2600</v>
      </c>
      <c r="C684" t="s">
        <v>2008</v>
      </c>
      <c r="E684">
        <v>2323</v>
      </c>
      <c r="F684">
        <v>2324</v>
      </c>
      <c r="K684">
        <v>0</v>
      </c>
      <c r="L684">
        <v>1</v>
      </c>
      <c r="M684">
        <v>110</v>
      </c>
      <c r="N684">
        <v>2</v>
      </c>
      <c r="O684">
        <v>2</v>
      </c>
      <c r="P684">
        <v>0</v>
      </c>
      <c r="Q684">
        <v>0</v>
      </c>
    </row>
    <row r="685" spans="1:17" x14ac:dyDescent="0.25">
      <c r="A685" t="s">
        <v>837</v>
      </c>
      <c r="B685" t="s">
        <v>2600</v>
      </c>
      <c r="C685" t="s">
        <v>2008</v>
      </c>
      <c r="E685">
        <v>2326</v>
      </c>
      <c r="F685">
        <v>2327</v>
      </c>
      <c r="K685">
        <v>0</v>
      </c>
      <c r="L685">
        <v>1</v>
      </c>
      <c r="M685">
        <v>95</v>
      </c>
      <c r="N685">
        <v>2</v>
      </c>
      <c r="O685">
        <v>2</v>
      </c>
      <c r="P685">
        <v>0</v>
      </c>
      <c r="Q685">
        <v>0</v>
      </c>
    </row>
    <row r="686" spans="1:17" x14ac:dyDescent="0.25">
      <c r="A686" t="s">
        <v>837</v>
      </c>
      <c r="B686" t="s">
        <v>2600</v>
      </c>
      <c r="C686" t="s">
        <v>2008</v>
      </c>
      <c r="E686">
        <v>2329</v>
      </c>
      <c r="F686">
        <v>2330</v>
      </c>
      <c r="K686">
        <v>0</v>
      </c>
      <c r="L686">
        <v>1</v>
      </c>
      <c r="M686">
        <v>90</v>
      </c>
      <c r="N686">
        <v>2</v>
      </c>
      <c r="O686">
        <v>2</v>
      </c>
      <c r="P686">
        <v>0</v>
      </c>
      <c r="Q686">
        <v>0</v>
      </c>
    </row>
    <row r="687" spans="1:17" x14ac:dyDescent="0.25">
      <c r="A687" t="s">
        <v>837</v>
      </c>
      <c r="B687" t="s">
        <v>2061</v>
      </c>
      <c r="C687" t="s">
        <v>2008</v>
      </c>
      <c r="E687">
        <v>2332</v>
      </c>
      <c r="F687">
        <v>2335</v>
      </c>
      <c r="K687">
        <v>0</v>
      </c>
      <c r="L687">
        <v>1</v>
      </c>
      <c r="M687">
        <v>97</v>
      </c>
      <c r="N687">
        <v>4</v>
      </c>
      <c r="O687">
        <v>4</v>
      </c>
      <c r="P687">
        <v>0</v>
      </c>
      <c r="Q687">
        <v>0</v>
      </c>
    </row>
    <row r="688" spans="1:17" x14ac:dyDescent="0.25">
      <c r="A688" t="s">
        <v>837</v>
      </c>
      <c r="B688" t="s">
        <v>2394</v>
      </c>
      <c r="C688" t="s">
        <v>2021</v>
      </c>
      <c r="E688">
        <v>2375</v>
      </c>
      <c r="F688">
        <v>2501</v>
      </c>
      <c r="G688">
        <v>6</v>
      </c>
      <c r="M688">
        <v>1031</v>
      </c>
      <c r="N688">
        <v>16</v>
      </c>
      <c r="O688">
        <v>22</v>
      </c>
      <c r="P688">
        <v>3</v>
      </c>
      <c r="Q688">
        <v>3</v>
      </c>
    </row>
    <row r="689" spans="1:17" x14ac:dyDescent="0.25">
      <c r="A689" t="s">
        <v>837</v>
      </c>
      <c r="B689" t="s">
        <v>2599</v>
      </c>
      <c r="C689" t="s">
        <v>2008</v>
      </c>
      <c r="E689">
        <v>2377</v>
      </c>
      <c r="F689">
        <v>2385</v>
      </c>
      <c r="G689">
        <v>1</v>
      </c>
      <c r="K689">
        <v>0</v>
      </c>
      <c r="L689">
        <v>1</v>
      </c>
      <c r="M689">
        <v>411</v>
      </c>
      <c r="N689">
        <v>1</v>
      </c>
      <c r="O689">
        <v>9</v>
      </c>
      <c r="P689">
        <v>5</v>
      </c>
      <c r="Q689">
        <v>3</v>
      </c>
    </row>
    <row r="690" spans="1:17" x14ac:dyDescent="0.25">
      <c r="A690" t="s">
        <v>837</v>
      </c>
      <c r="B690" t="s">
        <v>2597</v>
      </c>
      <c r="C690" t="s">
        <v>2008</v>
      </c>
      <c r="E690">
        <v>2406</v>
      </c>
      <c r="F690">
        <v>2410</v>
      </c>
      <c r="K690">
        <v>1</v>
      </c>
      <c r="L690">
        <v>1</v>
      </c>
      <c r="M690">
        <v>166</v>
      </c>
      <c r="N690">
        <v>4</v>
      </c>
      <c r="O690">
        <v>5</v>
      </c>
      <c r="P690">
        <v>1</v>
      </c>
      <c r="Q690">
        <v>0</v>
      </c>
    </row>
    <row r="691" spans="1:17" x14ac:dyDescent="0.25">
      <c r="A691" t="s">
        <v>837</v>
      </c>
      <c r="B691" t="s">
        <v>2598</v>
      </c>
      <c r="C691" t="s">
        <v>2008</v>
      </c>
      <c r="E691">
        <v>2411</v>
      </c>
      <c r="F691">
        <v>2414</v>
      </c>
      <c r="G691">
        <v>2</v>
      </c>
      <c r="K691">
        <v>0</v>
      </c>
      <c r="L691">
        <v>1</v>
      </c>
      <c r="M691">
        <v>189</v>
      </c>
      <c r="N691">
        <v>3</v>
      </c>
      <c r="O691">
        <v>4</v>
      </c>
      <c r="P691">
        <v>1</v>
      </c>
      <c r="Q691">
        <v>0</v>
      </c>
    </row>
    <row r="692" spans="1:17" x14ac:dyDescent="0.25">
      <c r="A692" t="s">
        <v>837</v>
      </c>
      <c r="B692" t="s">
        <v>2598</v>
      </c>
      <c r="C692" t="s">
        <v>2008</v>
      </c>
      <c r="E692">
        <v>2416</v>
      </c>
      <c r="F692">
        <v>2418</v>
      </c>
      <c r="K692">
        <v>0</v>
      </c>
      <c r="L692">
        <v>1</v>
      </c>
      <c r="M692">
        <v>108</v>
      </c>
      <c r="N692">
        <v>3</v>
      </c>
      <c r="O692">
        <v>3</v>
      </c>
      <c r="P692">
        <v>0</v>
      </c>
      <c r="Q692">
        <v>0</v>
      </c>
    </row>
    <row r="693" spans="1:17" x14ac:dyDescent="0.25">
      <c r="A693" t="s">
        <v>837</v>
      </c>
      <c r="B693" t="s">
        <v>2597</v>
      </c>
      <c r="C693" t="s">
        <v>2008</v>
      </c>
      <c r="E693">
        <v>2420</v>
      </c>
      <c r="F693">
        <v>2423</v>
      </c>
      <c r="K693">
        <v>1</v>
      </c>
      <c r="L693">
        <v>1</v>
      </c>
      <c r="M693">
        <v>153</v>
      </c>
      <c r="N693">
        <v>4</v>
      </c>
      <c r="O693">
        <v>4</v>
      </c>
      <c r="P693">
        <v>0</v>
      </c>
      <c r="Q693">
        <v>0</v>
      </c>
    </row>
    <row r="694" spans="1:17" x14ac:dyDescent="0.25">
      <c r="A694" t="s">
        <v>837</v>
      </c>
      <c r="B694" t="s">
        <v>2596</v>
      </c>
      <c r="C694" t="s">
        <v>2008</v>
      </c>
      <c r="E694">
        <v>2426</v>
      </c>
      <c r="F694">
        <v>2449</v>
      </c>
      <c r="K694">
        <v>2</v>
      </c>
      <c r="L694">
        <v>2</v>
      </c>
      <c r="M694">
        <v>930</v>
      </c>
      <c r="N694">
        <v>14</v>
      </c>
      <c r="O694">
        <v>23</v>
      </c>
      <c r="P694">
        <v>0</v>
      </c>
      <c r="Q694">
        <v>9</v>
      </c>
    </row>
    <row r="695" spans="1:17" x14ac:dyDescent="0.25">
      <c r="A695" t="s">
        <v>837</v>
      </c>
      <c r="B695" t="s">
        <v>2595</v>
      </c>
      <c r="C695" t="s">
        <v>2008</v>
      </c>
      <c r="E695">
        <v>2451</v>
      </c>
      <c r="F695">
        <v>2484</v>
      </c>
      <c r="K695">
        <v>1</v>
      </c>
      <c r="L695">
        <v>2</v>
      </c>
      <c r="M695">
        <v>1400</v>
      </c>
      <c r="N695">
        <v>19</v>
      </c>
      <c r="O695">
        <v>34</v>
      </c>
      <c r="P695">
        <v>0</v>
      </c>
      <c r="Q695">
        <v>16</v>
      </c>
    </row>
    <row r="696" spans="1:17" x14ac:dyDescent="0.25">
      <c r="A696" t="s">
        <v>837</v>
      </c>
      <c r="B696" t="s">
        <v>2594</v>
      </c>
      <c r="C696" t="s">
        <v>2008</v>
      </c>
      <c r="E696">
        <v>2485</v>
      </c>
      <c r="F696">
        <v>2496</v>
      </c>
      <c r="K696">
        <v>1</v>
      </c>
      <c r="L696">
        <v>2</v>
      </c>
      <c r="M696">
        <v>345</v>
      </c>
      <c r="N696">
        <v>12</v>
      </c>
      <c r="O696">
        <v>12</v>
      </c>
      <c r="P696">
        <v>0</v>
      </c>
      <c r="Q696">
        <v>0</v>
      </c>
    </row>
    <row r="697" spans="1:17" x14ac:dyDescent="0.25">
      <c r="A697" t="s">
        <v>837</v>
      </c>
      <c r="B697" t="s">
        <v>2593</v>
      </c>
      <c r="C697" t="s">
        <v>2008</v>
      </c>
      <c r="E697">
        <v>2497</v>
      </c>
      <c r="F697">
        <v>2499</v>
      </c>
      <c r="K697">
        <v>0</v>
      </c>
      <c r="L697">
        <v>1</v>
      </c>
      <c r="M697">
        <v>161</v>
      </c>
      <c r="N697">
        <v>1</v>
      </c>
      <c r="O697">
        <v>3</v>
      </c>
      <c r="P697">
        <v>0</v>
      </c>
      <c r="Q697">
        <v>2</v>
      </c>
    </row>
    <row r="698" spans="1:17" x14ac:dyDescent="0.25">
      <c r="A698" t="s">
        <v>837</v>
      </c>
      <c r="B698" t="s">
        <v>2394</v>
      </c>
      <c r="C698" t="s">
        <v>2021</v>
      </c>
      <c r="E698">
        <v>2515</v>
      </c>
      <c r="F698">
        <v>3913</v>
      </c>
      <c r="M698">
        <v>2634</v>
      </c>
      <c r="N698">
        <v>2</v>
      </c>
      <c r="O698">
        <v>62</v>
      </c>
      <c r="P698">
        <v>8</v>
      </c>
      <c r="Q698">
        <v>52</v>
      </c>
    </row>
    <row r="699" spans="1:17" x14ac:dyDescent="0.25">
      <c r="A699" t="s">
        <v>837</v>
      </c>
      <c r="B699" t="s">
        <v>2383</v>
      </c>
      <c r="C699" t="s">
        <v>2008</v>
      </c>
      <c r="E699">
        <v>2517</v>
      </c>
      <c r="F699">
        <v>2519</v>
      </c>
      <c r="K699">
        <v>0</v>
      </c>
      <c r="L699">
        <v>1</v>
      </c>
      <c r="M699">
        <v>61</v>
      </c>
      <c r="N699">
        <v>3</v>
      </c>
      <c r="O699">
        <v>3</v>
      </c>
      <c r="P699">
        <v>0</v>
      </c>
      <c r="Q699">
        <v>0</v>
      </c>
    </row>
    <row r="700" spans="1:17" x14ac:dyDescent="0.25">
      <c r="A700" t="s">
        <v>837</v>
      </c>
      <c r="B700" t="s">
        <v>2404</v>
      </c>
      <c r="C700" t="s">
        <v>2008</v>
      </c>
      <c r="E700">
        <v>2520</v>
      </c>
      <c r="F700">
        <v>2521</v>
      </c>
      <c r="K700">
        <v>0</v>
      </c>
      <c r="L700">
        <v>1</v>
      </c>
      <c r="M700">
        <v>34</v>
      </c>
      <c r="N700">
        <v>2</v>
      </c>
      <c r="O700">
        <v>2</v>
      </c>
      <c r="P700">
        <v>0</v>
      </c>
      <c r="Q700">
        <v>0</v>
      </c>
    </row>
    <row r="701" spans="1:17" x14ac:dyDescent="0.25">
      <c r="A701" t="s">
        <v>837</v>
      </c>
      <c r="B701" t="s">
        <v>2403</v>
      </c>
      <c r="C701" t="s">
        <v>2008</v>
      </c>
      <c r="E701">
        <v>2522</v>
      </c>
      <c r="F701">
        <v>2525</v>
      </c>
      <c r="K701">
        <v>0</v>
      </c>
      <c r="L701">
        <v>1</v>
      </c>
      <c r="M701">
        <v>70</v>
      </c>
      <c r="N701">
        <v>4</v>
      </c>
      <c r="O701">
        <v>4</v>
      </c>
      <c r="P701">
        <v>0</v>
      </c>
      <c r="Q701">
        <v>0</v>
      </c>
    </row>
    <row r="702" spans="1:17" x14ac:dyDescent="0.25">
      <c r="A702" t="s">
        <v>837</v>
      </c>
      <c r="B702" t="s">
        <v>2592</v>
      </c>
      <c r="C702" t="s">
        <v>2008</v>
      </c>
      <c r="E702">
        <v>2526</v>
      </c>
      <c r="F702">
        <v>2528</v>
      </c>
      <c r="K702">
        <v>0</v>
      </c>
      <c r="L702">
        <v>1</v>
      </c>
      <c r="M702">
        <v>72</v>
      </c>
      <c r="N702">
        <v>3</v>
      </c>
      <c r="O702">
        <v>3</v>
      </c>
      <c r="P702">
        <v>0</v>
      </c>
      <c r="Q702">
        <v>0</v>
      </c>
    </row>
    <row r="703" spans="1:17" x14ac:dyDescent="0.25">
      <c r="A703" t="s">
        <v>837</v>
      </c>
      <c r="B703" t="s">
        <v>2591</v>
      </c>
      <c r="C703" t="s">
        <v>2008</v>
      </c>
      <c r="E703">
        <v>2529</v>
      </c>
      <c r="F703">
        <v>2531</v>
      </c>
      <c r="K703">
        <v>0</v>
      </c>
      <c r="L703">
        <v>1</v>
      </c>
      <c r="M703">
        <v>68</v>
      </c>
      <c r="N703">
        <v>3</v>
      </c>
      <c r="O703">
        <v>3</v>
      </c>
      <c r="P703">
        <v>0</v>
      </c>
      <c r="Q703">
        <v>0</v>
      </c>
    </row>
    <row r="704" spans="1:17" x14ac:dyDescent="0.25">
      <c r="A704" t="s">
        <v>837</v>
      </c>
      <c r="B704" t="s">
        <v>2590</v>
      </c>
      <c r="C704" t="s">
        <v>2008</v>
      </c>
      <c r="E704">
        <v>2532</v>
      </c>
      <c r="F704">
        <v>2535</v>
      </c>
      <c r="K704">
        <v>0</v>
      </c>
      <c r="L704">
        <v>1</v>
      </c>
      <c r="M704">
        <v>77</v>
      </c>
      <c r="N704">
        <v>4</v>
      </c>
      <c r="O704">
        <v>4</v>
      </c>
      <c r="P704">
        <v>0</v>
      </c>
      <c r="Q704">
        <v>0</v>
      </c>
    </row>
    <row r="705" spans="1:17" x14ac:dyDescent="0.25">
      <c r="A705" t="s">
        <v>837</v>
      </c>
      <c r="B705" t="s">
        <v>2589</v>
      </c>
      <c r="C705" t="s">
        <v>2008</v>
      </c>
      <c r="E705">
        <v>2536</v>
      </c>
      <c r="F705">
        <v>2539</v>
      </c>
      <c r="K705">
        <v>0</v>
      </c>
      <c r="L705">
        <v>1</v>
      </c>
      <c r="M705">
        <v>73</v>
      </c>
      <c r="N705">
        <v>4</v>
      </c>
      <c r="O705">
        <v>4</v>
      </c>
      <c r="P705">
        <v>0</v>
      </c>
      <c r="Q705">
        <v>0</v>
      </c>
    </row>
    <row r="706" spans="1:17" x14ac:dyDescent="0.25">
      <c r="A706" t="s">
        <v>837</v>
      </c>
      <c r="B706" t="s">
        <v>2588</v>
      </c>
      <c r="C706" t="s">
        <v>2008</v>
      </c>
      <c r="E706">
        <v>2549</v>
      </c>
      <c r="F706">
        <v>2549</v>
      </c>
      <c r="K706">
        <v>0</v>
      </c>
      <c r="L706">
        <v>1</v>
      </c>
      <c r="M706">
        <v>50</v>
      </c>
      <c r="N706">
        <v>1</v>
      </c>
      <c r="O706">
        <v>1</v>
      </c>
      <c r="P706">
        <v>0</v>
      </c>
      <c r="Q706">
        <v>0</v>
      </c>
    </row>
    <row r="707" spans="1:17" x14ac:dyDescent="0.25">
      <c r="A707" t="s">
        <v>837</v>
      </c>
      <c r="B707" t="s">
        <v>2587</v>
      </c>
      <c r="C707" t="s">
        <v>2008</v>
      </c>
      <c r="E707">
        <v>2551</v>
      </c>
      <c r="F707">
        <v>2554</v>
      </c>
      <c r="K707">
        <v>1</v>
      </c>
      <c r="L707">
        <v>1</v>
      </c>
      <c r="M707">
        <v>88</v>
      </c>
      <c r="N707">
        <v>4</v>
      </c>
      <c r="O707">
        <v>4</v>
      </c>
      <c r="P707">
        <v>0</v>
      </c>
      <c r="Q707">
        <v>0</v>
      </c>
    </row>
    <row r="708" spans="1:17" x14ac:dyDescent="0.25">
      <c r="A708" t="s">
        <v>837</v>
      </c>
      <c r="B708" t="s">
        <v>2544</v>
      </c>
      <c r="C708" t="s">
        <v>2008</v>
      </c>
      <c r="E708">
        <v>2556</v>
      </c>
      <c r="F708">
        <v>2567</v>
      </c>
      <c r="K708">
        <v>2</v>
      </c>
      <c r="L708">
        <v>2</v>
      </c>
      <c r="M708">
        <v>409</v>
      </c>
      <c r="N708">
        <v>11</v>
      </c>
      <c r="O708">
        <v>12</v>
      </c>
      <c r="P708">
        <v>0</v>
      </c>
      <c r="Q708">
        <v>1</v>
      </c>
    </row>
    <row r="709" spans="1:17" x14ac:dyDescent="0.25">
      <c r="A709" t="s">
        <v>837</v>
      </c>
      <c r="B709" t="s">
        <v>2586</v>
      </c>
      <c r="C709" t="s">
        <v>2008</v>
      </c>
      <c r="E709">
        <v>2580</v>
      </c>
      <c r="F709">
        <v>2580</v>
      </c>
      <c r="K709">
        <v>0</v>
      </c>
      <c r="L709">
        <v>1</v>
      </c>
      <c r="M709">
        <v>74</v>
      </c>
      <c r="N709">
        <v>1</v>
      </c>
      <c r="O709">
        <v>1</v>
      </c>
      <c r="P709">
        <v>0</v>
      </c>
      <c r="Q709">
        <v>0</v>
      </c>
    </row>
    <row r="710" spans="1:17" x14ac:dyDescent="0.25">
      <c r="A710" t="s">
        <v>837</v>
      </c>
      <c r="B710" t="s">
        <v>2586</v>
      </c>
      <c r="C710" t="s">
        <v>2008</v>
      </c>
      <c r="E710">
        <v>2582</v>
      </c>
      <c r="F710">
        <v>2588</v>
      </c>
      <c r="K710">
        <v>0</v>
      </c>
      <c r="L710">
        <v>1</v>
      </c>
      <c r="M710">
        <v>216</v>
      </c>
      <c r="N710">
        <v>6</v>
      </c>
      <c r="O710">
        <v>7</v>
      </c>
      <c r="P710">
        <v>0</v>
      </c>
      <c r="Q710">
        <v>1</v>
      </c>
    </row>
    <row r="711" spans="1:17" x14ac:dyDescent="0.25">
      <c r="A711" t="s">
        <v>837</v>
      </c>
      <c r="B711" t="s">
        <v>2586</v>
      </c>
      <c r="C711" t="s">
        <v>2008</v>
      </c>
      <c r="E711">
        <v>2590</v>
      </c>
      <c r="F711">
        <v>2600</v>
      </c>
      <c r="K711">
        <v>4</v>
      </c>
      <c r="L711">
        <v>1</v>
      </c>
      <c r="M711">
        <v>528</v>
      </c>
      <c r="N711">
        <v>11</v>
      </c>
      <c r="O711">
        <v>11</v>
      </c>
      <c r="P711">
        <v>0</v>
      </c>
      <c r="Q711">
        <v>0</v>
      </c>
    </row>
    <row r="712" spans="1:17" x14ac:dyDescent="0.25">
      <c r="A712" t="s">
        <v>837</v>
      </c>
      <c r="B712" t="s">
        <v>2585</v>
      </c>
      <c r="C712" t="s">
        <v>2008</v>
      </c>
      <c r="E712">
        <v>2602</v>
      </c>
      <c r="F712">
        <v>2605</v>
      </c>
      <c r="K712">
        <v>2</v>
      </c>
      <c r="L712">
        <v>1</v>
      </c>
      <c r="M712">
        <v>128</v>
      </c>
      <c r="N712">
        <v>4</v>
      </c>
      <c r="O712">
        <v>4</v>
      </c>
      <c r="P712">
        <v>0</v>
      </c>
      <c r="Q712">
        <v>0</v>
      </c>
    </row>
    <row r="713" spans="1:17" x14ac:dyDescent="0.25">
      <c r="A713" t="s">
        <v>837</v>
      </c>
      <c r="B713" t="s">
        <v>2580</v>
      </c>
      <c r="C713" t="s">
        <v>2008</v>
      </c>
      <c r="E713">
        <v>2607</v>
      </c>
      <c r="F713">
        <v>2610</v>
      </c>
      <c r="K713">
        <v>0</v>
      </c>
      <c r="L713">
        <v>1</v>
      </c>
      <c r="M713">
        <v>115</v>
      </c>
      <c r="N713">
        <v>4</v>
      </c>
      <c r="O713">
        <v>4</v>
      </c>
      <c r="P713">
        <v>0</v>
      </c>
      <c r="Q713">
        <v>0</v>
      </c>
    </row>
    <row r="714" spans="1:17" x14ac:dyDescent="0.25">
      <c r="A714" t="s">
        <v>837</v>
      </c>
      <c r="B714" t="s">
        <v>2061</v>
      </c>
      <c r="C714" t="s">
        <v>2008</v>
      </c>
      <c r="E714">
        <v>2612</v>
      </c>
      <c r="F714">
        <v>2615</v>
      </c>
      <c r="K714">
        <v>0</v>
      </c>
      <c r="L714">
        <v>1</v>
      </c>
      <c r="M714">
        <v>94</v>
      </c>
      <c r="N714">
        <v>4</v>
      </c>
      <c r="O714">
        <v>4</v>
      </c>
      <c r="P714">
        <v>0</v>
      </c>
      <c r="Q714">
        <v>0</v>
      </c>
    </row>
    <row r="715" spans="1:17" x14ac:dyDescent="0.25">
      <c r="A715" t="s">
        <v>837</v>
      </c>
      <c r="B715" t="s">
        <v>2579</v>
      </c>
      <c r="C715" t="s">
        <v>2008</v>
      </c>
      <c r="E715">
        <v>2617</v>
      </c>
      <c r="F715">
        <v>2628</v>
      </c>
      <c r="K715">
        <v>3</v>
      </c>
      <c r="L715">
        <v>1</v>
      </c>
      <c r="M715">
        <v>474</v>
      </c>
      <c r="N715">
        <v>10</v>
      </c>
      <c r="O715">
        <v>12</v>
      </c>
      <c r="P715">
        <v>0</v>
      </c>
      <c r="Q715">
        <v>2</v>
      </c>
    </row>
    <row r="716" spans="1:17" x14ac:dyDescent="0.25">
      <c r="A716" t="s">
        <v>837</v>
      </c>
      <c r="B716" t="s">
        <v>2039</v>
      </c>
      <c r="C716" t="s">
        <v>2008</v>
      </c>
      <c r="E716">
        <v>2630</v>
      </c>
      <c r="F716">
        <v>2639</v>
      </c>
      <c r="K716">
        <v>2</v>
      </c>
      <c r="L716">
        <v>1</v>
      </c>
      <c r="M716">
        <v>397</v>
      </c>
      <c r="N716">
        <v>8</v>
      </c>
      <c r="O716">
        <v>10</v>
      </c>
      <c r="P716">
        <v>0</v>
      </c>
      <c r="Q716">
        <v>2</v>
      </c>
    </row>
    <row r="717" spans="1:17" x14ac:dyDescent="0.25">
      <c r="A717" t="s">
        <v>837</v>
      </c>
      <c r="B717" t="s">
        <v>2584</v>
      </c>
      <c r="C717" t="s">
        <v>2008</v>
      </c>
      <c r="E717">
        <v>2641</v>
      </c>
      <c r="F717">
        <v>2641</v>
      </c>
      <c r="K717">
        <v>0</v>
      </c>
      <c r="L717">
        <v>1</v>
      </c>
      <c r="M717">
        <v>60</v>
      </c>
      <c r="N717">
        <v>1</v>
      </c>
      <c r="O717">
        <v>1</v>
      </c>
      <c r="P717">
        <v>0</v>
      </c>
      <c r="Q717">
        <v>0</v>
      </c>
    </row>
    <row r="718" spans="1:17" x14ac:dyDescent="0.25">
      <c r="A718" t="s">
        <v>837</v>
      </c>
      <c r="B718" t="s">
        <v>2317</v>
      </c>
      <c r="C718" t="s">
        <v>2008</v>
      </c>
      <c r="E718">
        <v>2643</v>
      </c>
      <c r="F718">
        <v>2644</v>
      </c>
      <c r="K718">
        <v>0</v>
      </c>
      <c r="L718">
        <v>1</v>
      </c>
      <c r="M718">
        <v>122</v>
      </c>
      <c r="N718">
        <v>1</v>
      </c>
      <c r="O718">
        <v>2</v>
      </c>
      <c r="P718">
        <v>0</v>
      </c>
      <c r="Q718">
        <v>1</v>
      </c>
    </row>
    <row r="719" spans="1:17" x14ac:dyDescent="0.25">
      <c r="A719" t="s">
        <v>837</v>
      </c>
      <c r="B719" t="s">
        <v>2583</v>
      </c>
      <c r="C719" t="s">
        <v>2008</v>
      </c>
      <c r="E719">
        <v>2645</v>
      </c>
      <c r="F719">
        <v>2645</v>
      </c>
      <c r="K719">
        <v>0</v>
      </c>
      <c r="L719">
        <v>1</v>
      </c>
      <c r="M719">
        <v>69</v>
      </c>
      <c r="N719">
        <v>1</v>
      </c>
      <c r="O719">
        <v>1</v>
      </c>
      <c r="P719">
        <v>0</v>
      </c>
      <c r="Q719">
        <v>0</v>
      </c>
    </row>
    <row r="720" spans="1:17" x14ac:dyDescent="0.25">
      <c r="A720" t="s">
        <v>837</v>
      </c>
      <c r="B720" t="s">
        <v>2582</v>
      </c>
      <c r="C720" t="s">
        <v>2008</v>
      </c>
      <c r="E720">
        <v>2646</v>
      </c>
      <c r="F720">
        <v>2646</v>
      </c>
      <c r="K720">
        <v>0</v>
      </c>
      <c r="L720">
        <v>1</v>
      </c>
      <c r="M720">
        <v>90</v>
      </c>
      <c r="N720">
        <v>1</v>
      </c>
      <c r="O720">
        <v>1</v>
      </c>
      <c r="P720">
        <v>0</v>
      </c>
      <c r="Q720">
        <v>0</v>
      </c>
    </row>
    <row r="721" spans="1:17" x14ac:dyDescent="0.25">
      <c r="A721" t="s">
        <v>837</v>
      </c>
      <c r="B721" t="s">
        <v>2037</v>
      </c>
      <c r="C721" t="s">
        <v>2008</v>
      </c>
      <c r="E721">
        <v>2656</v>
      </c>
      <c r="F721">
        <v>2685</v>
      </c>
      <c r="K721">
        <v>8</v>
      </c>
      <c r="L721">
        <v>2</v>
      </c>
      <c r="M721">
        <v>643</v>
      </c>
      <c r="N721">
        <v>26</v>
      </c>
      <c r="O721">
        <v>30</v>
      </c>
      <c r="P721">
        <v>0</v>
      </c>
      <c r="Q721">
        <v>4</v>
      </c>
    </row>
    <row r="722" spans="1:17" x14ac:dyDescent="0.25">
      <c r="A722" t="s">
        <v>837</v>
      </c>
      <c r="B722" t="s">
        <v>2037</v>
      </c>
      <c r="C722" t="s">
        <v>2008</v>
      </c>
      <c r="E722">
        <v>2687</v>
      </c>
      <c r="F722">
        <v>2690</v>
      </c>
      <c r="K722">
        <v>0</v>
      </c>
      <c r="L722">
        <v>1</v>
      </c>
      <c r="M722">
        <v>73</v>
      </c>
      <c r="N722">
        <v>4</v>
      </c>
      <c r="O722">
        <v>4</v>
      </c>
      <c r="P722">
        <v>0</v>
      </c>
      <c r="Q722">
        <v>0</v>
      </c>
    </row>
    <row r="723" spans="1:17" x14ac:dyDescent="0.25">
      <c r="A723" t="s">
        <v>837</v>
      </c>
      <c r="B723" t="s">
        <v>2037</v>
      </c>
      <c r="C723" t="s">
        <v>2008</v>
      </c>
      <c r="E723">
        <v>2692</v>
      </c>
      <c r="F723">
        <v>2695</v>
      </c>
      <c r="K723">
        <v>0</v>
      </c>
      <c r="L723">
        <v>1</v>
      </c>
      <c r="M723">
        <v>76</v>
      </c>
      <c r="N723">
        <v>4</v>
      </c>
      <c r="O723">
        <v>4</v>
      </c>
      <c r="P723">
        <v>0</v>
      </c>
      <c r="Q723">
        <v>0</v>
      </c>
    </row>
    <row r="724" spans="1:17" x14ac:dyDescent="0.25">
      <c r="A724" t="s">
        <v>837</v>
      </c>
      <c r="B724" t="s">
        <v>2037</v>
      </c>
      <c r="C724" t="s">
        <v>2008</v>
      </c>
      <c r="E724">
        <v>2696</v>
      </c>
      <c r="F724">
        <v>2700</v>
      </c>
      <c r="K724">
        <v>0</v>
      </c>
      <c r="L724">
        <v>1</v>
      </c>
      <c r="M724">
        <v>103</v>
      </c>
      <c r="N724">
        <v>4</v>
      </c>
      <c r="O724">
        <v>5</v>
      </c>
      <c r="P724">
        <v>1</v>
      </c>
      <c r="Q724">
        <v>0</v>
      </c>
    </row>
    <row r="725" spans="1:17" x14ac:dyDescent="0.25">
      <c r="A725" t="s">
        <v>837</v>
      </c>
      <c r="B725" t="s">
        <v>2037</v>
      </c>
      <c r="C725" t="s">
        <v>2008</v>
      </c>
      <c r="E725">
        <v>2701</v>
      </c>
      <c r="F725">
        <v>2704</v>
      </c>
      <c r="K725">
        <v>0</v>
      </c>
      <c r="L725">
        <v>1</v>
      </c>
      <c r="M725">
        <v>78</v>
      </c>
      <c r="N725">
        <v>4</v>
      </c>
      <c r="O725">
        <v>4</v>
      </c>
      <c r="P725">
        <v>0</v>
      </c>
      <c r="Q725">
        <v>0</v>
      </c>
    </row>
    <row r="726" spans="1:17" x14ac:dyDescent="0.25">
      <c r="A726" t="s">
        <v>837</v>
      </c>
      <c r="B726" t="s">
        <v>2037</v>
      </c>
      <c r="C726" t="s">
        <v>2008</v>
      </c>
      <c r="E726">
        <v>2707</v>
      </c>
      <c r="F726">
        <v>2710</v>
      </c>
      <c r="K726">
        <v>0</v>
      </c>
      <c r="L726">
        <v>1</v>
      </c>
      <c r="M726">
        <v>78</v>
      </c>
      <c r="N726">
        <v>4</v>
      </c>
      <c r="O726">
        <v>4</v>
      </c>
      <c r="P726">
        <v>0</v>
      </c>
      <c r="Q726">
        <v>0</v>
      </c>
    </row>
    <row r="727" spans="1:17" x14ac:dyDescent="0.25">
      <c r="A727" t="s">
        <v>837</v>
      </c>
      <c r="B727" t="s">
        <v>2037</v>
      </c>
      <c r="C727" t="s">
        <v>2008</v>
      </c>
      <c r="E727">
        <v>2712</v>
      </c>
      <c r="F727">
        <v>2715</v>
      </c>
      <c r="K727">
        <v>0</v>
      </c>
      <c r="L727">
        <v>1</v>
      </c>
      <c r="M727">
        <v>162</v>
      </c>
      <c r="N727">
        <v>4</v>
      </c>
      <c r="O727">
        <v>4</v>
      </c>
      <c r="P727">
        <v>0</v>
      </c>
      <c r="Q727">
        <v>0</v>
      </c>
    </row>
    <row r="728" spans="1:17" x14ac:dyDescent="0.25">
      <c r="A728" t="s">
        <v>837</v>
      </c>
      <c r="B728" t="s">
        <v>2037</v>
      </c>
      <c r="C728" t="s">
        <v>2008</v>
      </c>
      <c r="E728">
        <v>2717</v>
      </c>
      <c r="F728">
        <v>2721</v>
      </c>
      <c r="K728">
        <v>0</v>
      </c>
      <c r="L728">
        <v>1</v>
      </c>
      <c r="M728">
        <v>208</v>
      </c>
      <c r="N728">
        <v>5</v>
      </c>
      <c r="O728">
        <v>5</v>
      </c>
      <c r="P728">
        <v>0</v>
      </c>
      <c r="Q728">
        <v>0</v>
      </c>
    </row>
    <row r="729" spans="1:17" x14ac:dyDescent="0.25">
      <c r="A729" t="s">
        <v>837</v>
      </c>
      <c r="B729" t="s">
        <v>2037</v>
      </c>
      <c r="C729" t="s">
        <v>2008</v>
      </c>
      <c r="E729">
        <v>2723</v>
      </c>
      <c r="F729">
        <v>2727</v>
      </c>
      <c r="K729">
        <v>0</v>
      </c>
      <c r="L729">
        <v>1</v>
      </c>
      <c r="M729">
        <v>183</v>
      </c>
      <c r="N729">
        <v>5</v>
      </c>
      <c r="O729">
        <v>5</v>
      </c>
      <c r="P729">
        <v>0</v>
      </c>
      <c r="Q729">
        <v>0</v>
      </c>
    </row>
    <row r="730" spans="1:17" x14ac:dyDescent="0.25">
      <c r="A730" t="s">
        <v>837</v>
      </c>
      <c r="B730" t="s">
        <v>2037</v>
      </c>
      <c r="C730" t="s">
        <v>2008</v>
      </c>
      <c r="E730">
        <v>2729</v>
      </c>
      <c r="F730">
        <v>2732</v>
      </c>
      <c r="K730">
        <v>0</v>
      </c>
      <c r="L730">
        <v>1</v>
      </c>
      <c r="M730">
        <v>122</v>
      </c>
      <c r="N730">
        <v>4</v>
      </c>
      <c r="O730">
        <v>4</v>
      </c>
      <c r="P730">
        <v>0</v>
      </c>
      <c r="Q730">
        <v>0</v>
      </c>
    </row>
    <row r="731" spans="1:17" x14ac:dyDescent="0.25">
      <c r="A731" t="s">
        <v>837</v>
      </c>
      <c r="B731" t="s">
        <v>2037</v>
      </c>
      <c r="C731" t="s">
        <v>2008</v>
      </c>
      <c r="E731">
        <v>2734</v>
      </c>
      <c r="F731">
        <v>2738</v>
      </c>
      <c r="K731">
        <v>0</v>
      </c>
      <c r="L731">
        <v>1</v>
      </c>
      <c r="M731">
        <v>199</v>
      </c>
      <c r="N731">
        <v>4</v>
      </c>
      <c r="O731">
        <v>5</v>
      </c>
      <c r="P731">
        <v>1</v>
      </c>
      <c r="Q731">
        <v>0</v>
      </c>
    </row>
    <row r="732" spans="1:17" x14ac:dyDescent="0.25">
      <c r="A732" t="s">
        <v>837</v>
      </c>
      <c r="B732" t="s">
        <v>2037</v>
      </c>
      <c r="C732" t="s">
        <v>2008</v>
      </c>
      <c r="E732">
        <v>2741</v>
      </c>
      <c r="F732">
        <v>2744</v>
      </c>
      <c r="K732">
        <v>0</v>
      </c>
      <c r="L732">
        <v>1</v>
      </c>
      <c r="M732">
        <v>79</v>
      </c>
      <c r="N732">
        <v>4</v>
      </c>
      <c r="O732">
        <v>4</v>
      </c>
      <c r="P732">
        <v>0</v>
      </c>
      <c r="Q732">
        <v>0</v>
      </c>
    </row>
    <row r="733" spans="1:17" x14ac:dyDescent="0.25">
      <c r="A733" t="s">
        <v>837</v>
      </c>
      <c r="B733" t="s">
        <v>2037</v>
      </c>
      <c r="C733" t="s">
        <v>2008</v>
      </c>
      <c r="E733">
        <v>2746</v>
      </c>
      <c r="F733">
        <v>2788</v>
      </c>
      <c r="K733">
        <v>13</v>
      </c>
      <c r="L733">
        <v>3</v>
      </c>
      <c r="M733">
        <v>1219</v>
      </c>
      <c r="N733">
        <v>43</v>
      </c>
      <c r="O733">
        <v>43</v>
      </c>
      <c r="P733">
        <v>0</v>
      </c>
      <c r="Q733">
        <v>0</v>
      </c>
    </row>
    <row r="734" spans="1:17" x14ac:dyDescent="0.25">
      <c r="A734" t="s">
        <v>837</v>
      </c>
      <c r="B734" t="s">
        <v>2068</v>
      </c>
      <c r="C734" t="s">
        <v>2008</v>
      </c>
      <c r="E734">
        <v>2790</v>
      </c>
      <c r="F734">
        <v>2812</v>
      </c>
      <c r="K734">
        <v>10</v>
      </c>
      <c r="L734">
        <v>2</v>
      </c>
      <c r="M734">
        <v>394</v>
      </c>
      <c r="N734">
        <v>22</v>
      </c>
      <c r="O734">
        <v>22</v>
      </c>
      <c r="P734">
        <v>0</v>
      </c>
      <c r="Q734">
        <v>0</v>
      </c>
    </row>
    <row r="735" spans="1:17" x14ac:dyDescent="0.25">
      <c r="A735" t="s">
        <v>837</v>
      </c>
      <c r="B735" t="s">
        <v>2061</v>
      </c>
      <c r="C735" t="s">
        <v>2008</v>
      </c>
      <c r="E735">
        <v>2814</v>
      </c>
      <c r="F735">
        <v>2817</v>
      </c>
      <c r="K735">
        <v>0</v>
      </c>
      <c r="L735">
        <v>1</v>
      </c>
      <c r="M735">
        <v>71</v>
      </c>
      <c r="N735">
        <v>4</v>
      </c>
      <c r="O735">
        <v>4</v>
      </c>
      <c r="P735">
        <v>0</v>
      </c>
      <c r="Q735">
        <v>0</v>
      </c>
    </row>
    <row r="736" spans="1:17" x14ac:dyDescent="0.25">
      <c r="A736" t="s">
        <v>837</v>
      </c>
      <c r="B736" t="s">
        <v>2581</v>
      </c>
      <c r="C736" t="s">
        <v>2008</v>
      </c>
      <c r="E736">
        <v>2819</v>
      </c>
      <c r="F736">
        <v>2827</v>
      </c>
      <c r="K736">
        <v>0</v>
      </c>
      <c r="L736">
        <v>1</v>
      </c>
      <c r="M736">
        <v>240</v>
      </c>
      <c r="N736">
        <v>9</v>
      </c>
      <c r="O736">
        <v>9</v>
      </c>
      <c r="P736">
        <v>0</v>
      </c>
      <c r="Q736">
        <v>0</v>
      </c>
    </row>
    <row r="737" spans="1:17" x14ac:dyDescent="0.25">
      <c r="A737" t="s">
        <v>837</v>
      </c>
      <c r="B737" t="s">
        <v>2580</v>
      </c>
      <c r="C737" t="s">
        <v>2008</v>
      </c>
      <c r="E737">
        <v>2829</v>
      </c>
      <c r="F737">
        <v>2834</v>
      </c>
      <c r="K737">
        <v>0</v>
      </c>
      <c r="L737">
        <v>1</v>
      </c>
      <c r="M737">
        <v>167</v>
      </c>
      <c r="N737">
        <v>6</v>
      </c>
      <c r="O737">
        <v>6</v>
      </c>
      <c r="P737">
        <v>0</v>
      </c>
      <c r="Q737">
        <v>0</v>
      </c>
    </row>
    <row r="738" spans="1:17" x14ac:dyDescent="0.25">
      <c r="A738" t="s">
        <v>837</v>
      </c>
      <c r="B738" t="s">
        <v>2065</v>
      </c>
      <c r="C738" t="s">
        <v>2008</v>
      </c>
      <c r="E738">
        <v>2836</v>
      </c>
      <c r="F738">
        <v>2836</v>
      </c>
      <c r="K738">
        <v>0</v>
      </c>
      <c r="L738">
        <v>1</v>
      </c>
      <c r="M738">
        <v>47</v>
      </c>
      <c r="N738">
        <v>1</v>
      </c>
      <c r="O738">
        <v>1</v>
      </c>
      <c r="P738">
        <v>0</v>
      </c>
      <c r="Q738">
        <v>0</v>
      </c>
    </row>
    <row r="739" spans="1:17" x14ac:dyDescent="0.25">
      <c r="A739" t="s">
        <v>837</v>
      </c>
      <c r="B739" t="s">
        <v>2363</v>
      </c>
      <c r="C739" t="s">
        <v>2008</v>
      </c>
      <c r="E739">
        <v>2838</v>
      </c>
      <c r="F739">
        <v>2844</v>
      </c>
      <c r="K739">
        <v>2</v>
      </c>
      <c r="L739">
        <v>1</v>
      </c>
      <c r="M739">
        <v>131</v>
      </c>
      <c r="N739">
        <v>7</v>
      </c>
      <c r="O739">
        <v>7</v>
      </c>
      <c r="P739">
        <v>0</v>
      </c>
      <c r="Q739">
        <v>0</v>
      </c>
    </row>
    <row r="740" spans="1:17" x14ac:dyDescent="0.25">
      <c r="A740" t="s">
        <v>837</v>
      </c>
      <c r="B740" t="s">
        <v>2579</v>
      </c>
      <c r="C740" t="s">
        <v>2008</v>
      </c>
      <c r="E740">
        <v>2846</v>
      </c>
      <c r="F740">
        <v>2890</v>
      </c>
      <c r="K740">
        <v>16</v>
      </c>
      <c r="L740">
        <v>4</v>
      </c>
      <c r="M740">
        <v>1389</v>
      </c>
      <c r="N740">
        <v>45</v>
      </c>
      <c r="O740">
        <v>45</v>
      </c>
      <c r="P740">
        <v>0</v>
      </c>
      <c r="Q740">
        <v>1</v>
      </c>
    </row>
    <row r="741" spans="1:17" x14ac:dyDescent="0.25">
      <c r="A741" t="s">
        <v>837</v>
      </c>
      <c r="B741" t="s">
        <v>2578</v>
      </c>
      <c r="C741" t="s">
        <v>2008</v>
      </c>
      <c r="E741">
        <v>2892</v>
      </c>
      <c r="F741">
        <v>2892</v>
      </c>
      <c r="K741">
        <v>0</v>
      </c>
      <c r="L741">
        <v>1</v>
      </c>
      <c r="M741">
        <v>77</v>
      </c>
      <c r="N741">
        <v>1</v>
      </c>
      <c r="O741">
        <v>1</v>
      </c>
      <c r="P741">
        <v>0</v>
      </c>
      <c r="Q741">
        <v>0</v>
      </c>
    </row>
    <row r="742" spans="1:17" x14ac:dyDescent="0.25">
      <c r="A742" t="s">
        <v>837</v>
      </c>
      <c r="B742" t="s">
        <v>2577</v>
      </c>
      <c r="C742" t="s">
        <v>2008</v>
      </c>
      <c r="E742">
        <v>2894</v>
      </c>
      <c r="F742">
        <v>2894</v>
      </c>
      <c r="K742">
        <v>0</v>
      </c>
      <c r="L742">
        <v>1</v>
      </c>
      <c r="M742">
        <v>77</v>
      </c>
      <c r="N742">
        <v>1</v>
      </c>
      <c r="O742">
        <v>1</v>
      </c>
      <c r="P742">
        <v>0</v>
      </c>
      <c r="Q742">
        <v>0</v>
      </c>
    </row>
    <row r="743" spans="1:17" x14ac:dyDescent="0.25">
      <c r="A743" t="s">
        <v>837</v>
      </c>
      <c r="B743" t="s">
        <v>2576</v>
      </c>
      <c r="C743" t="s">
        <v>2008</v>
      </c>
      <c r="E743">
        <v>2896</v>
      </c>
      <c r="F743">
        <v>2896</v>
      </c>
      <c r="K743">
        <v>0</v>
      </c>
      <c r="L743">
        <v>1</v>
      </c>
      <c r="M743">
        <v>73</v>
      </c>
      <c r="N743">
        <v>1</v>
      </c>
      <c r="O743">
        <v>1</v>
      </c>
      <c r="P743">
        <v>0</v>
      </c>
      <c r="Q743">
        <v>0</v>
      </c>
    </row>
    <row r="744" spans="1:17" x14ac:dyDescent="0.25">
      <c r="A744" t="s">
        <v>837</v>
      </c>
      <c r="B744" t="s">
        <v>2039</v>
      </c>
      <c r="C744" t="s">
        <v>2008</v>
      </c>
      <c r="E744">
        <v>2898</v>
      </c>
      <c r="F744">
        <v>2940</v>
      </c>
      <c r="K744">
        <v>13</v>
      </c>
      <c r="L744">
        <v>4</v>
      </c>
      <c r="M744">
        <v>1392</v>
      </c>
      <c r="N744">
        <v>39</v>
      </c>
      <c r="O744">
        <v>43</v>
      </c>
      <c r="P744">
        <v>0</v>
      </c>
      <c r="Q744">
        <v>5</v>
      </c>
    </row>
    <row r="745" spans="1:17" x14ac:dyDescent="0.25">
      <c r="A745" t="s">
        <v>837</v>
      </c>
      <c r="B745" t="s">
        <v>2040</v>
      </c>
      <c r="C745" t="s">
        <v>2008</v>
      </c>
      <c r="E745">
        <v>2942</v>
      </c>
      <c r="F745">
        <v>2942</v>
      </c>
      <c r="K745">
        <v>0</v>
      </c>
      <c r="L745">
        <v>1</v>
      </c>
      <c r="M745">
        <v>78</v>
      </c>
      <c r="N745">
        <v>1</v>
      </c>
      <c r="O745">
        <v>1</v>
      </c>
      <c r="P745">
        <v>0</v>
      </c>
      <c r="Q745">
        <v>0</v>
      </c>
    </row>
    <row r="746" spans="1:17" x14ac:dyDescent="0.25">
      <c r="A746" t="s">
        <v>837</v>
      </c>
      <c r="B746" t="s">
        <v>2575</v>
      </c>
      <c r="C746" t="s">
        <v>2008</v>
      </c>
      <c r="E746">
        <v>2944</v>
      </c>
      <c r="F746">
        <v>2952</v>
      </c>
      <c r="K746">
        <v>1</v>
      </c>
      <c r="L746">
        <v>1</v>
      </c>
      <c r="M746">
        <v>347</v>
      </c>
      <c r="N746">
        <v>9</v>
      </c>
      <c r="O746">
        <v>9</v>
      </c>
      <c r="P746">
        <v>0</v>
      </c>
      <c r="Q746">
        <v>0</v>
      </c>
    </row>
    <row r="747" spans="1:17" x14ac:dyDescent="0.25">
      <c r="A747" t="s">
        <v>837</v>
      </c>
      <c r="B747" t="s">
        <v>2094</v>
      </c>
      <c r="C747" t="s">
        <v>2008</v>
      </c>
      <c r="E747">
        <v>2954</v>
      </c>
      <c r="F747">
        <v>2961</v>
      </c>
      <c r="K747">
        <v>2</v>
      </c>
      <c r="L747">
        <v>1</v>
      </c>
      <c r="M747">
        <v>288</v>
      </c>
      <c r="N747">
        <v>8</v>
      </c>
      <c r="O747">
        <v>8</v>
      </c>
      <c r="P747">
        <v>0</v>
      </c>
      <c r="Q747">
        <v>0</v>
      </c>
    </row>
    <row r="748" spans="1:17" x14ac:dyDescent="0.25">
      <c r="A748" t="s">
        <v>837</v>
      </c>
      <c r="B748" t="s">
        <v>2057</v>
      </c>
      <c r="C748" t="s">
        <v>2008</v>
      </c>
      <c r="E748">
        <v>2963</v>
      </c>
      <c r="F748">
        <v>2986</v>
      </c>
      <c r="K748">
        <v>8</v>
      </c>
      <c r="L748">
        <v>3</v>
      </c>
      <c r="M748">
        <v>652</v>
      </c>
      <c r="N748">
        <v>24</v>
      </c>
      <c r="O748">
        <v>24</v>
      </c>
      <c r="P748">
        <v>0</v>
      </c>
      <c r="Q748">
        <v>0</v>
      </c>
    </row>
    <row r="749" spans="1:17" x14ac:dyDescent="0.25">
      <c r="A749" t="s">
        <v>837</v>
      </c>
      <c r="B749" t="s">
        <v>2574</v>
      </c>
      <c r="C749" t="s">
        <v>2008</v>
      </c>
      <c r="E749">
        <v>2988</v>
      </c>
      <c r="F749">
        <v>2995</v>
      </c>
      <c r="K749">
        <v>0</v>
      </c>
      <c r="L749">
        <v>1</v>
      </c>
      <c r="M749">
        <v>217</v>
      </c>
      <c r="N749">
        <v>7</v>
      </c>
      <c r="O749">
        <v>8</v>
      </c>
      <c r="P749">
        <v>1</v>
      </c>
      <c r="Q749">
        <v>0</v>
      </c>
    </row>
    <row r="750" spans="1:17" x14ac:dyDescent="0.25">
      <c r="A750" t="s">
        <v>837</v>
      </c>
      <c r="B750" t="s">
        <v>2059</v>
      </c>
      <c r="C750" t="s">
        <v>2008</v>
      </c>
      <c r="E750">
        <v>2998</v>
      </c>
      <c r="F750">
        <v>3018</v>
      </c>
      <c r="K750">
        <v>6</v>
      </c>
      <c r="L750">
        <v>2</v>
      </c>
      <c r="M750">
        <v>611</v>
      </c>
      <c r="N750">
        <v>21</v>
      </c>
      <c r="O750">
        <v>21</v>
      </c>
      <c r="P750">
        <v>0</v>
      </c>
      <c r="Q750">
        <v>0</v>
      </c>
    </row>
    <row r="751" spans="1:17" x14ac:dyDescent="0.25">
      <c r="A751" t="s">
        <v>837</v>
      </c>
      <c r="B751" t="s">
        <v>2573</v>
      </c>
      <c r="C751" t="s">
        <v>2008</v>
      </c>
      <c r="E751">
        <v>3020</v>
      </c>
      <c r="F751">
        <v>3040</v>
      </c>
      <c r="K751">
        <v>6</v>
      </c>
      <c r="L751">
        <v>2</v>
      </c>
      <c r="M751">
        <v>618</v>
      </c>
      <c r="N751">
        <v>21</v>
      </c>
      <c r="O751">
        <v>21</v>
      </c>
      <c r="P751">
        <v>0</v>
      </c>
      <c r="Q751">
        <v>0</v>
      </c>
    </row>
    <row r="752" spans="1:17" x14ac:dyDescent="0.25">
      <c r="A752" t="s">
        <v>837</v>
      </c>
      <c r="B752" t="s">
        <v>2572</v>
      </c>
      <c r="C752" t="s">
        <v>2008</v>
      </c>
      <c r="E752">
        <v>3044</v>
      </c>
      <c r="F752">
        <v>3063</v>
      </c>
      <c r="K752">
        <v>6</v>
      </c>
      <c r="L752">
        <v>2</v>
      </c>
      <c r="M752">
        <v>568</v>
      </c>
      <c r="N752">
        <v>20</v>
      </c>
      <c r="O752">
        <v>20</v>
      </c>
      <c r="P752">
        <v>0</v>
      </c>
      <c r="Q752">
        <v>0</v>
      </c>
    </row>
    <row r="753" spans="1:17" x14ac:dyDescent="0.25">
      <c r="A753" t="s">
        <v>837</v>
      </c>
      <c r="B753" t="s">
        <v>2571</v>
      </c>
      <c r="C753" t="s">
        <v>2008</v>
      </c>
      <c r="E753">
        <v>3065</v>
      </c>
      <c r="F753">
        <v>3084</v>
      </c>
      <c r="K753">
        <v>6</v>
      </c>
      <c r="L753">
        <v>2</v>
      </c>
      <c r="M753">
        <v>570</v>
      </c>
      <c r="N753">
        <v>20</v>
      </c>
      <c r="O753">
        <v>20</v>
      </c>
      <c r="P753">
        <v>0</v>
      </c>
      <c r="Q753">
        <v>0</v>
      </c>
    </row>
    <row r="754" spans="1:17" x14ac:dyDescent="0.25">
      <c r="A754" t="s">
        <v>837</v>
      </c>
      <c r="B754" t="s">
        <v>2570</v>
      </c>
      <c r="C754" t="s">
        <v>2008</v>
      </c>
      <c r="E754">
        <v>3087</v>
      </c>
      <c r="F754">
        <v>3093</v>
      </c>
      <c r="K754">
        <v>0</v>
      </c>
      <c r="L754">
        <v>1</v>
      </c>
      <c r="M754">
        <v>120</v>
      </c>
      <c r="N754">
        <v>4</v>
      </c>
      <c r="O754">
        <v>7</v>
      </c>
      <c r="P754">
        <v>3</v>
      </c>
      <c r="Q754">
        <v>0</v>
      </c>
    </row>
    <row r="755" spans="1:17" x14ac:dyDescent="0.25">
      <c r="A755" t="s">
        <v>837</v>
      </c>
      <c r="B755" t="s">
        <v>2569</v>
      </c>
      <c r="C755" t="s">
        <v>2008</v>
      </c>
      <c r="E755">
        <v>3095</v>
      </c>
      <c r="F755">
        <v>3101</v>
      </c>
      <c r="K755">
        <v>0</v>
      </c>
      <c r="L755">
        <v>1</v>
      </c>
      <c r="M755">
        <v>124</v>
      </c>
      <c r="N755">
        <v>4</v>
      </c>
      <c r="O755">
        <v>7</v>
      </c>
      <c r="P755">
        <v>3</v>
      </c>
      <c r="Q755">
        <v>0</v>
      </c>
    </row>
    <row r="756" spans="1:17" x14ac:dyDescent="0.25">
      <c r="A756" t="s">
        <v>837</v>
      </c>
      <c r="B756" t="s">
        <v>2568</v>
      </c>
      <c r="C756" t="s">
        <v>2008</v>
      </c>
      <c r="E756">
        <v>3103</v>
      </c>
      <c r="F756">
        <v>3123</v>
      </c>
      <c r="K756">
        <v>6</v>
      </c>
      <c r="L756">
        <v>2</v>
      </c>
      <c r="M756">
        <v>601</v>
      </c>
      <c r="N756">
        <v>18</v>
      </c>
      <c r="O756">
        <v>21</v>
      </c>
      <c r="P756">
        <v>3</v>
      </c>
      <c r="Q756">
        <v>0</v>
      </c>
    </row>
    <row r="757" spans="1:17" x14ac:dyDescent="0.25">
      <c r="A757" t="s">
        <v>837</v>
      </c>
      <c r="B757" t="s">
        <v>2567</v>
      </c>
      <c r="C757" t="s">
        <v>2008</v>
      </c>
      <c r="E757">
        <v>3125</v>
      </c>
      <c r="F757">
        <v>3145</v>
      </c>
      <c r="K757">
        <v>6</v>
      </c>
      <c r="L757">
        <v>2</v>
      </c>
      <c r="M757">
        <v>618</v>
      </c>
      <c r="N757">
        <v>18</v>
      </c>
      <c r="O757">
        <v>21</v>
      </c>
      <c r="P757">
        <v>3</v>
      </c>
      <c r="Q757">
        <v>0</v>
      </c>
    </row>
    <row r="758" spans="1:17" x14ac:dyDescent="0.25">
      <c r="A758" t="s">
        <v>837</v>
      </c>
      <c r="B758" t="s">
        <v>2060</v>
      </c>
      <c r="C758" t="s">
        <v>2008</v>
      </c>
      <c r="E758">
        <v>3147</v>
      </c>
      <c r="F758">
        <v>3164</v>
      </c>
      <c r="K758">
        <v>8</v>
      </c>
      <c r="L758">
        <v>2</v>
      </c>
      <c r="M758">
        <v>445</v>
      </c>
      <c r="N758">
        <v>17</v>
      </c>
      <c r="O758">
        <v>18</v>
      </c>
      <c r="P758">
        <v>0</v>
      </c>
      <c r="Q758">
        <v>1</v>
      </c>
    </row>
    <row r="759" spans="1:17" x14ac:dyDescent="0.25">
      <c r="A759" t="s">
        <v>837</v>
      </c>
      <c r="B759" t="s">
        <v>2566</v>
      </c>
      <c r="C759" t="s">
        <v>2008</v>
      </c>
      <c r="E759">
        <v>3166</v>
      </c>
      <c r="F759">
        <v>3197</v>
      </c>
      <c r="K759">
        <v>35</v>
      </c>
      <c r="L759">
        <v>2</v>
      </c>
      <c r="M759">
        <v>1262</v>
      </c>
      <c r="N759">
        <v>32</v>
      </c>
      <c r="O759">
        <v>32</v>
      </c>
      <c r="P759">
        <v>0</v>
      </c>
      <c r="Q759">
        <v>0</v>
      </c>
    </row>
    <row r="760" spans="1:17" x14ac:dyDescent="0.25">
      <c r="A760" t="s">
        <v>837</v>
      </c>
      <c r="B760" t="s">
        <v>2046</v>
      </c>
      <c r="C760" t="s">
        <v>2008</v>
      </c>
      <c r="E760">
        <v>3199</v>
      </c>
      <c r="F760">
        <v>3221</v>
      </c>
      <c r="K760">
        <v>9</v>
      </c>
      <c r="L760">
        <v>3</v>
      </c>
      <c r="M760">
        <v>578</v>
      </c>
      <c r="N760">
        <v>22</v>
      </c>
      <c r="O760">
        <v>23</v>
      </c>
      <c r="P760">
        <v>0</v>
      </c>
      <c r="Q760">
        <v>3</v>
      </c>
    </row>
    <row r="761" spans="1:17" x14ac:dyDescent="0.25">
      <c r="A761" t="s">
        <v>837</v>
      </c>
      <c r="B761" t="s">
        <v>2565</v>
      </c>
      <c r="C761" t="s">
        <v>2008</v>
      </c>
      <c r="E761">
        <v>3223</v>
      </c>
      <c r="F761">
        <v>3228</v>
      </c>
      <c r="K761">
        <v>3</v>
      </c>
      <c r="L761">
        <v>1</v>
      </c>
      <c r="M761">
        <v>122</v>
      </c>
      <c r="N761">
        <v>6</v>
      </c>
      <c r="O761">
        <v>6</v>
      </c>
      <c r="P761">
        <v>0</v>
      </c>
      <c r="Q761">
        <v>0</v>
      </c>
    </row>
    <row r="762" spans="1:17" x14ac:dyDescent="0.25">
      <c r="A762" t="s">
        <v>837</v>
      </c>
      <c r="B762" t="s">
        <v>2564</v>
      </c>
      <c r="C762" t="s">
        <v>2008</v>
      </c>
      <c r="E762">
        <v>3230</v>
      </c>
      <c r="F762">
        <v>3230</v>
      </c>
      <c r="K762">
        <v>0</v>
      </c>
      <c r="L762">
        <v>1</v>
      </c>
      <c r="M762">
        <v>50</v>
      </c>
      <c r="N762">
        <v>1</v>
      </c>
      <c r="O762">
        <v>1</v>
      </c>
      <c r="P762">
        <v>0</v>
      </c>
      <c r="Q762">
        <v>0</v>
      </c>
    </row>
    <row r="763" spans="1:17" x14ac:dyDescent="0.25">
      <c r="A763" t="s">
        <v>837</v>
      </c>
      <c r="B763" t="s">
        <v>2067</v>
      </c>
      <c r="C763" t="s">
        <v>2008</v>
      </c>
      <c r="E763">
        <v>3232</v>
      </c>
      <c r="F763">
        <v>3246</v>
      </c>
      <c r="K763">
        <v>4</v>
      </c>
      <c r="L763">
        <v>2</v>
      </c>
      <c r="M763">
        <v>361</v>
      </c>
      <c r="N763">
        <v>15</v>
      </c>
      <c r="O763">
        <v>15</v>
      </c>
      <c r="P763">
        <v>0</v>
      </c>
      <c r="Q763">
        <v>0</v>
      </c>
    </row>
    <row r="764" spans="1:17" x14ac:dyDescent="0.25">
      <c r="A764" t="s">
        <v>837</v>
      </c>
      <c r="B764" t="s">
        <v>2563</v>
      </c>
      <c r="C764" t="s">
        <v>2008</v>
      </c>
      <c r="E764">
        <v>3248</v>
      </c>
      <c r="F764">
        <v>3264</v>
      </c>
      <c r="K764">
        <v>5</v>
      </c>
      <c r="L764">
        <v>3</v>
      </c>
      <c r="M764">
        <v>504</v>
      </c>
      <c r="N764">
        <v>17</v>
      </c>
      <c r="O764">
        <v>17</v>
      </c>
      <c r="P764">
        <v>0</v>
      </c>
      <c r="Q764">
        <v>0</v>
      </c>
    </row>
    <row r="765" spans="1:17" x14ac:dyDescent="0.25">
      <c r="A765" t="s">
        <v>837</v>
      </c>
      <c r="B765" t="s">
        <v>2047</v>
      </c>
      <c r="C765" t="s">
        <v>2008</v>
      </c>
      <c r="E765">
        <v>3266</v>
      </c>
      <c r="F765">
        <v>3291</v>
      </c>
      <c r="K765">
        <v>4</v>
      </c>
      <c r="L765">
        <v>1</v>
      </c>
      <c r="M765">
        <v>938</v>
      </c>
      <c r="N765">
        <v>14</v>
      </c>
      <c r="O765">
        <v>25</v>
      </c>
      <c r="P765">
        <v>0</v>
      </c>
      <c r="Q765">
        <v>11</v>
      </c>
    </row>
    <row r="766" spans="1:17" x14ac:dyDescent="0.25">
      <c r="A766" t="s">
        <v>837</v>
      </c>
      <c r="B766" t="s">
        <v>2047</v>
      </c>
      <c r="C766" t="s">
        <v>2008</v>
      </c>
      <c r="E766">
        <v>3293</v>
      </c>
      <c r="F766">
        <v>3298</v>
      </c>
      <c r="K766">
        <v>0</v>
      </c>
      <c r="L766">
        <v>1</v>
      </c>
      <c r="M766">
        <v>191</v>
      </c>
      <c r="N766">
        <v>6</v>
      </c>
      <c r="O766">
        <v>6</v>
      </c>
      <c r="P766">
        <v>0</v>
      </c>
      <c r="Q766">
        <v>0</v>
      </c>
    </row>
    <row r="767" spans="1:17" x14ac:dyDescent="0.25">
      <c r="A767" t="s">
        <v>837</v>
      </c>
      <c r="B767" t="s">
        <v>2047</v>
      </c>
      <c r="C767" t="s">
        <v>2008</v>
      </c>
      <c r="E767">
        <v>3300</v>
      </c>
      <c r="F767">
        <v>3311</v>
      </c>
      <c r="K767">
        <v>3</v>
      </c>
      <c r="L767">
        <v>1</v>
      </c>
      <c r="M767">
        <v>409</v>
      </c>
      <c r="N767">
        <v>12</v>
      </c>
      <c r="O767">
        <v>12</v>
      </c>
      <c r="P767">
        <v>0</v>
      </c>
      <c r="Q767">
        <v>0</v>
      </c>
    </row>
    <row r="768" spans="1:17" x14ac:dyDescent="0.25">
      <c r="A768" t="s">
        <v>837</v>
      </c>
      <c r="B768" t="s">
        <v>2047</v>
      </c>
      <c r="C768" t="s">
        <v>2008</v>
      </c>
      <c r="E768">
        <v>3313</v>
      </c>
      <c r="F768">
        <v>3318</v>
      </c>
      <c r="K768">
        <v>0</v>
      </c>
      <c r="L768">
        <v>1</v>
      </c>
      <c r="M768">
        <v>209</v>
      </c>
      <c r="N768">
        <v>6</v>
      </c>
      <c r="O768">
        <v>6</v>
      </c>
      <c r="P768">
        <v>0</v>
      </c>
      <c r="Q768">
        <v>0</v>
      </c>
    </row>
    <row r="769" spans="1:17" x14ac:dyDescent="0.25">
      <c r="A769" t="s">
        <v>837</v>
      </c>
      <c r="B769" t="s">
        <v>2562</v>
      </c>
      <c r="C769" t="s">
        <v>2008</v>
      </c>
      <c r="E769">
        <v>3320</v>
      </c>
      <c r="F769">
        <v>3326</v>
      </c>
      <c r="K769">
        <v>0</v>
      </c>
      <c r="L769">
        <v>1</v>
      </c>
      <c r="M769">
        <v>146</v>
      </c>
      <c r="N769">
        <v>7</v>
      </c>
      <c r="O769">
        <v>7</v>
      </c>
      <c r="P769">
        <v>0</v>
      </c>
      <c r="Q769">
        <v>0</v>
      </c>
    </row>
    <row r="770" spans="1:17" x14ac:dyDescent="0.25">
      <c r="A770" t="s">
        <v>837</v>
      </c>
      <c r="B770" t="s">
        <v>2561</v>
      </c>
      <c r="C770" t="s">
        <v>2008</v>
      </c>
      <c r="E770">
        <v>3328</v>
      </c>
      <c r="F770">
        <v>3347</v>
      </c>
      <c r="K770">
        <v>4</v>
      </c>
      <c r="L770">
        <v>1</v>
      </c>
      <c r="M770">
        <v>815</v>
      </c>
      <c r="N770">
        <v>16</v>
      </c>
      <c r="O770">
        <v>19</v>
      </c>
      <c r="P770">
        <v>0</v>
      </c>
      <c r="Q770">
        <v>4</v>
      </c>
    </row>
    <row r="771" spans="1:17" x14ac:dyDescent="0.25">
      <c r="A771" t="s">
        <v>837</v>
      </c>
      <c r="B771" t="s">
        <v>2561</v>
      </c>
      <c r="C771" t="s">
        <v>2008</v>
      </c>
      <c r="E771">
        <v>3349</v>
      </c>
      <c r="F771">
        <v>3379</v>
      </c>
      <c r="K771">
        <v>4</v>
      </c>
      <c r="L771">
        <v>1</v>
      </c>
      <c r="M771">
        <v>1173</v>
      </c>
      <c r="N771">
        <v>17</v>
      </c>
      <c r="O771">
        <v>30</v>
      </c>
      <c r="P771">
        <v>0</v>
      </c>
      <c r="Q771">
        <v>13</v>
      </c>
    </row>
    <row r="772" spans="1:17" x14ac:dyDescent="0.25">
      <c r="A772" t="s">
        <v>837</v>
      </c>
      <c r="B772" t="s">
        <v>2424</v>
      </c>
      <c r="C772" t="s">
        <v>2008</v>
      </c>
      <c r="E772">
        <v>3381</v>
      </c>
      <c r="F772">
        <v>3384</v>
      </c>
      <c r="K772">
        <v>1</v>
      </c>
      <c r="L772">
        <v>1</v>
      </c>
      <c r="M772">
        <v>165</v>
      </c>
      <c r="N772">
        <v>4</v>
      </c>
      <c r="O772">
        <v>4</v>
      </c>
      <c r="P772">
        <v>0</v>
      </c>
      <c r="Q772">
        <v>0</v>
      </c>
    </row>
    <row r="773" spans="1:17" x14ac:dyDescent="0.25">
      <c r="A773" t="s">
        <v>837</v>
      </c>
      <c r="B773" t="s">
        <v>2560</v>
      </c>
      <c r="C773" t="s">
        <v>2008</v>
      </c>
      <c r="E773">
        <v>3386</v>
      </c>
      <c r="F773">
        <v>3386</v>
      </c>
      <c r="K773">
        <v>0</v>
      </c>
      <c r="L773">
        <v>1</v>
      </c>
      <c r="M773">
        <v>75</v>
      </c>
      <c r="N773">
        <v>1</v>
      </c>
      <c r="O773">
        <v>1</v>
      </c>
      <c r="P773">
        <v>0</v>
      </c>
      <c r="Q773">
        <v>0</v>
      </c>
    </row>
    <row r="774" spans="1:17" x14ac:dyDescent="0.25">
      <c r="A774" t="s">
        <v>837</v>
      </c>
      <c r="B774" t="s">
        <v>2559</v>
      </c>
      <c r="C774" t="s">
        <v>2008</v>
      </c>
      <c r="E774">
        <v>3388</v>
      </c>
      <c r="F774">
        <v>3398</v>
      </c>
      <c r="K774">
        <v>3</v>
      </c>
      <c r="L774">
        <v>1</v>
      </c>
      <c r="M774">
        <v>484</v>
      </c>
      <c r="N774">
        <v>11</v>
      </c>
      <c r="O774">
        <v>11</v>
      </c>
      <c r="P774">
        <v>0</v>
      </c>
      <c r="Q774">
        <v>0</v>
      </c>
    </row>
    <row r="775" spans="1:17" x14ac:dyDescent="0.25">
      <c r="A775" t="s">
        <v>837</v>
      </c>
      <c r="B775" t="s">
        <v>2047</v>
      </c>
      <c r="C775" t="s">
        <v>2008</v>
      </c>
      <c r="E775">
        <v>3399</v>
      </c>
      <c r="F775">
        <v>3404</v>
      </c>
      <c r="K775">
        <v>1</v>
      </c>
      <c r="L775">
        <v>1</v>
      </c>
      <c r="M775">
        <v>157</v>
      </c>
      <c r="N775">
        <v>6</v>
      </c>
      <c r="O775">
        <v>6</v>
      </c>
      <c r="P775">
        <v>0</v>
      </c>
      <c r="Q775">
        <v>0</v>
      </c>
    </row>
    <row r="776" spans="1:17" x14ac:dyDescent="0.25">
      <c r="A776" t="s">
        <v>837</v>
      </c>
      <c r="B776" t="s">
        <v>2047</v>
      </c>
      <c r="C776" t="s">
        <v>2008</v>
      </c>
      <c r="E776">
        <v>3405</v>
      </c>
      <c r="F776">
        <v>3410</v>
      </c>
      <c r="K776">
        <v>1</v>
      </c>
      <c r="L776">
        <v>1</v>
      </c>
      <c r="M776">
        <v>179</v>
      </c>
      <c r="N776">
        <v>6</v>
      </c>
      <c r="O776">
        <v>6</v>
      </c>
      <c r="P776">
        <v>0</v>
      </c>
      <c r="Q776">
        <v>0</v>
      </c>
    </row>
    <row r="777" spans="1:17" x14ac:dyDescent="0.25">
      <c r="A777" t="s">
        <v>837</v>
      </c>
      <c r="B777" t="s">
        <v>2047</v>
      </c>
      <c r="C777" t="s">
        <v>2008</v>
      </c>
      <c r="E777">
        <v>3412</v>
      </c>
      <c r="F777">
        <v>3414</v>
      </c>
      <c r="K777">
        <v>0</v>
      </c>
      <c r="L777">
        <v>1</v>
      </c>
      <c r="M777">
        <v>96</v>
      </c>
      <c r="N777">
        <v>3</v>
      </c>
      <c r="O777">
        <v>3</v>
      </c>
      <c r="P777">
        <v>0</v>
      </c>
      <c r="Q777">
        <v>0</v>
      </c>
    </row>
    <row r="778" spans="1:17" x14ac:dyDescent="0.25">
      <c r="A778" t="s">
        <v>837</v>
      </c>
      <c r="B778" t="s">
        <v>2047</v>
      </c>
      <c r="C778" t="s">
        <v>2008</v>
      </c>
      <c r="E778">
        <v>3416</v>
      </c>
      <c r="F778">
        <v>3418</v>
      </c>
      <c r="K778">
        <v>0</v>
      </c>
      <c r="L778">
        <v>1</v>
      </c>
      <c r="M778">
        <v>118</v>
      </c>
      <c r="N778">
        <v>3</v>
      </c>
      <c r="O778">
        <v>3</v>
      </c>
      <c r="P778">
        <v>0</v>
      </c>
      <c r="Q778">
        <v>0</v>
      </c>
    </row>
    <row r="779" spans="1:17" x14ac:dyDescent="0.25">
      <c r="A779" t="s">
        <v>837</v>
      </c>
      <c r="B779" t="s">
        <v>2047</v>
      </c>
      <c r="C779" t="s">
        <v>2008</v>
      </c>
      <c r="E779">
        <v>3420</v>
      </c>
      <c r="F779">
        <v>3422</v>
      </c>
      <c r="K779">
        <v>0</v>
      </c>
      <c r="L779">
        <v>1</v>
      </c>
      <c r="M779">
        <v>93</v>
      </c>
      <c r="N779">
        <v>3</v>
      </c>
      <c r="O779">
        <v>3</v>
      </c>
      <c r="P779">
        <v>0</v>
      </c>
      <c r="Q779">
        <v>0</v>
      </c>
    </row>
    <row r="780" spans="1:17" x14ac:dyDescent="0.25">
      <c r="A780" t="s">
        <v>837</v>
      </c>
      <c r="B780" t="s">
        <v>2047</v>
      </c>
      <c r="C780" t="s">
        <v>2008</v>
      </c>
      <c r="E780">
        <v>3424</v>
      </c>
      <c r="F780">
        <v>3427</v>
      </c>
      <c r="K780">
        <v>0</v>
      </c>
      <c r="L780">
        <v>1</v>
      </c>
      <c r="M780">
        <v>138</v>
      </c>
      <c r="N780">
        <v>3</v>
      </c>
      <c r="O780">
        <v>4</v>
      </c>
      <c r="P780">
        <v>1</v>
      </c>
      <c r="Q780">
        <v>0</v>
      </c>
    </row>
    <row r="781" spans="1:17" x14ac:dyDescent="0.25">
      <c r="A781" t="s">
        <v>837</v>
      </c>
      <c r="B781" t="s">
        <v>2047</v>
      </c>
      <c r="C781" t="s">
        <v>2008</v>
      </c>
      <c r="E781">
        <v>3428</v>
      </c>
      <c r="F781">
        <v>3433</v>
      </c>
      <c r="K781">
        <v>1</v>
      </c>
      <c r="L781">
        <v>1</v>
      </c>
      <c r="M781">
        <v>177</v>
      </c>
      <c r="N781">
        <v>6</v>
      </c>
      <c r="O781">
        <v>6</v>
      </c>
      <c r="P781">
        <v>0</v>
      </c>
      <c r="Q781">
        <v>0</v>
      </c>
    </row>
    <row r="782" spans="1:17" x14ac:dyDescent="0.25">
      <c r="A782" t="s">
        <v>837</v>
      </c>
      <c r="B782" t="s">
        <v>2558</v>
      </c>
      <c r="C782" t="s">
        <v>2008</v>
      </c>
      <c r="E782">
        <v>3436</v>
      </c>
      <c r="F782">
        <v>3436</v>
      </c>
      <c r="K782">
        <v>0</v>
      </c>
      <c r="L782">
        <v>1</v>
      </c>
      <c r="M782">
        <v>76</v>
      </c>
      <c r="N782">
        <v>1</v>
      </c>
      <c r="O782">
        <v>1</v>
      </c>
      <c r="P782">
        <v>0</v>
      </c>
      <c r="Q782">
        <v>0</v>
      </c>
    </row>
    <row r="783" spans="1:17" x14ac:dyDescent="0.25">
      <c r="A783" t="s">
        <v>837</v>
      </c>
      <c r="B783" t="s">
        <v>2424</v>
      </c>
      <c r="C783" t="s">
        <v>2008</v>
      </c>
      <c r="E783">
        <v>3438</v>
      </c>
      <c r="F783">
        <v>3442</v>
      </c>
      <c r="K783">
        <v>1</v>
      </c>
      <c r="L783">
        <v>1</v>
      </c>
      <c r="M783">
        <v>169</v>
      </c>
      <c r="N783">
        <v>5</v>
      </c>
      <c r="O783">
        <v>5</v>
      </c>
      <c r="P783">
        <v>0</v>
      </c>
      <c r="Q783">
        <v>0</v>
      </c>
    </row>
    <row r="784" spans="1:17" x14ac:dyDescent="0.25">
      <c r="A784" t="s">
        <v>837</v>
      </c>
      <c r="B784" t="s">
        <v>2424</v>
      </c>
      <c r="C784" t="s">
        <v>2008</v>
      </c>
      <c r="E784">
        <v>3443</v>
      </c>
      <c r="F784">
        <v>3446</v>
      </c>
      <c r="K784">
        <v>0</v>
      </c>
      <c r="L784">
        <v>1</v>
      </c>
      <c r="M784">
        <v>122</v>
      </c>
      <c r="N784">
        <v>4</v>
      </c>
      <c r="O784">
        <v>4</v>
      </c>
      <c r="P784">
        <v>0</v>
      </c>
      <c r="Q784">
        <v>0</v>
      </c>
    </row>
    <row r="785" spans="1:17" x14ac:dyDescent="0.25">
      <c r="A785" t="s">
        <v>837</v>
      </c>
      <c r="B785" t="s">
        <v>2424</v>
      </c>
      <c r="C785" t="s">
        <v>2008</v>
      </c>
      <c r="E785">
        <v>3447</v>
      </c>
      <c r="F785">
        <v>3450</v>
      </c>
      <c r="K785">
        <v>0</v>
      </c>
      <c r="L785">
        <v>1</v>
      </c>
      <c r="M785">
        <v>144</v>
      </c>
      <c r="N785">
        <v>4</v>
      </c>
      <c r="O785">
        <v>4</v>
      </c>
      <c r="P785">
        <v>0</v>
      </c>
      <c r="Q785">
        <v>0</v>
      </c>
    </row>
    <row r="786" spans="1:17" x14ac:dyDescent="0.25">
      <c r="A786" t="s">
        <v>837</v>
      </c>
      <c r="B786" t="s">
        <v>2557</v>
      </c>
      <c r="C786" t="s">
        <v>2008</v>
      </c>
      <c r="E786">
        <v>3453</v>
      </c>
      <c r="F786">
        <v>3465</v>
      </c>
      <c r="K786">
        <v>2</v>
      </c>
      <c r="L786">
        <v>2</v>
      </c>
      <c r="M786">
        <v>392</v>
      </c>
      <c r="N786">
        <v>13</v>
      </c>
      <c r="O786">
        <v>13</v>
      </c>
      <c r="P786">
        <v>0</v>
      </c>
      <c r="Q786">
        <v>0</v>
      </c>
    </row>
    <row r="787" spans="1:17" x14ac:dyDescent="0.25">
      <c r="A787" t="s">
        <v>837</v>
      </c>
      <c r="B787" t="s">
        <v>2557</v>
      </c>
      <c r="C787" t="s">
        <v>2008</v>
      </c>
      <c r="E787">
        <v>3466</v>
      </c>
      <c r="F787">
        <v>3469</v>
      </c>
      <c r="K787">
        <v>0</v>
      </c>
      <c r="L787">
        <v>1</v>
      </c>
      <c r="M787">
        <v>117</v>
      </c>
      <c r="N787">
        <v>4</v>
      </c>
      <c r="O787">
        <v>4</v>
      </c>
      <c r="P787">
        <v>0</v>
      </c>
      <c r="Q787">
        <v>0</v>
      </c>
    </row>
    <row r="788" spans="1:17" x14ac:dyDescent="0.25">
      <c r="A788" t="s">
        <v>837</v>
      </c>
      <c r="B788" t="s">
        <v>2557</v>
      </c>
      <c r="C788" t="s">
        <v>2008</v>
      </c>
      <c r="E788">
        <v>3470</v>
      </c>
      <c r="F788">
        <v>3473</v>
      </c>
      <c r="K788">
        <v>0</v>
      </c>
      <c r="L788">
        <v>1</v>
      </c>
      <c r="M788">
        <v>139</v>
      </c>
      <c r="N788">
        <v>4</v>
      </c>
      <c r="O788">
        <v>4</v>
      </c>
      <c r="P788">
        <v>0</v>
      </c>
      <c r="Q788">
        <v>0</v>
      </c>
    </row>
    <row r="789" spans="1:17" x14ac:dyDescent="0.25">
      <c r="A789" t="s">
        <v>837</v>
      </c>
      <c r="B789" t="s">
        <v>2557</v>
      </c>
      <c r="C789" t="s">
        <v>2008</v>
      </c>
      <c r="E789">
        <v>3474</v>
      </c>
      <c r="F789">
        <v>3484</v>
      </c>
      <c r="K789">
        <v>2</v>
      </c>
      <c r="L789">
        <v>1</v>
      </c>
      <c r="M789">
        <v>376</v>
      </c>
      <c r="N789">
        <v>10</v>
      </c>
      <c r="O789">
        <v>10</v>
      </c>
      <c r="P789">
        <v>0</v>
      </c>
      <c r="Q789">
        <v>2</v>
      </c>
    </row>
    <row r="790" spans="1:17" x14ac:dyDescent="0.25">
      <c r="A790" t="s">
        <v>837</v>
      </c>
      <c r="B790" t="s">
        <v>2557</v>
      </c>
      <c r="C790" t="s">
        <v>2008</v>
      </c>
      <c r="E790">
        <v>3485</v>
      </c>
      <c r="F790">
        <v>3488</v>
      </c>
      <c r="K790">
        <v>0</v>
      </c>
      <c r="L790">
        <v>1</v>
      </c>
      <c r="M790">
        <v>89</v>
      </c>
      <c r="N790">
        <v>4</v>
      </c>
      <c r="O790">
        <v>4</v>
      </c>
      <c r="P790">
        <v>0</v>
      </c>
      <c r="Q790">
        <v>0</v>
      </c>
    </row>
    <row r="791" spans="1:17" x14ac:dyDescent="0.25">
      <c r="A791" t="s">
        <v>837</v>
      </c>
      <c r="B791" t="s">
        <v>2556</v>
      </c>
      <c r="C791" t="s">
        <v>2008</v>
      </c>
      <c r="E791">
        <v>3490</v>
      </c>
      <c r="F791">
        <v>3511</v>
      </c>
      <c r="K791">
        <v>3</v>
      </c>
      <c r="L791">
        <v>2</v>
      </c>
      <c r="M791">
        <v>665</v>
      </c>
      <c r="N791">
        <v>20</v>
      </c>
      <c r="O791">
        <v>22</v>
      </c>
      <c r="P791">
        <v>0</v>
      </c>
      <c r="Q791">
        <v>2</v>
      </c>
    </row>
    <row r="792" spans="1:17" x14ac:dyDescent="0.25">
      <c r="A792" t="s">
        <v>837</v>
      </c>
      <c r="B792" t="s">
        <v>2424</v>
      </c>
      <c r="C792" t="s">
        <v>2008</v>
      </c>
      <c r="E792">
        <v>3513</v>
      </c>
      <c r="F792">
        <v>3517</v>
      </c>
      <c r="K792">
        <v>0</v>
      </c>
      <c r="L792">
        <v>1</v>
      </c>
      <c r="M792">
        <v>181</v>
      </c>
      <c r="N792">
        <v>4</v>
      </c>
      <c r="O792">
        <v>5</v>
      </c>
      <c r="P792">
        <v>1</v>
      </c>
      <c r="Q792">
        <v>0</v>
      </c>
    </row>
    <row r="793" spans="1:17" x14ac:dyDescent="0.25">
      <c r="A793" t="s">
        <v>837</v>
      </c>
      <c r="B793" t="s">
        <v>2555</v>
      </c>
      <c r="C793" t="s">
        <v>2008</v>
      </c>
      <c r="E793">
        <v>3520</v>
      </c>
      <c r="F793">
        <v>3524</v>
      </c>
      <c r="K793">
        <v>0</v>
      </c>
      <c r="L793">
        <v>1</v>
      </c>
      <c r="M793">
        <v>129</v>
      </c>
      <c r="N793">
        <v>5</v>
      </c>
      <c r="O793">
        <v>5</v>
      </c>
      <c r="P793">
        <v>0</v>
      </c>
      <c r="Q793">
        <v>0</v>
      </c>
    </row>
    <row r="794" spans="1:17" x14ac:dyDescent="0.25">
      <c r="A794" t="s">
        <v>837</v>
      </c>
      <c r="B794" t="s">
        <v>2555</v>
      </c>
      <c r="C794" t="s">
        <v>2008</v>
      </c>
      <c r="E794">
        <v>3525</v>
      </c>
      <c r="F794">
        <v>3528</v>
      </c>
      <c r="K794">
        <v>0</v>
      </c>
      <c r="L794">
        <v>1</v>
      </c>
      <c r="M794">
        <v>90</v>
      </c>
      <c r="N794">
        <v>4</v>
      </c>
      <c r="O794">
        <v>4</v>
      </c>
      <c r="P794">
        <v>0</v>
      </c>
      <c r="Q794">
        <v>0</v>
      </c>
    </row>
    <row r="795" spans="1:17" x14ac:dyDescent="0.25">
      <c r="A795" t="s">
        <v>837</v>
      </c>
      <c r="B795" t="s">
        <v>2555</v>
      </c>
      <c r="C795" t="s">
        <v>2008</v>
      </c>
      <c r="E795">
        <v>3529</v>
      </c>
      <c r="F795">
        <v>3532</v>
      </c>
      <c r="K795">
        <v>0</v>
      </c>
      <c r="L795">
        <v>1</v>
      </c>
      <c r="M795">
        <v>112</v>
      </c>
      <c r="N795">
        <v>4</v>
      </c>
      <c r="O795">
        <v>4</v>
      </c>
      <c r="P795">
        <v>0</v>
      </c>
      <c r="Q795">
        <v>0</v>
      </c>
    </row>
    <row r="796" spans="1:17" x14ac:dyDescent="0.25">
      <c r="A796" t="s">
        <v>837</v>
      </c>
      <c r="B796" t="s">
        <v>2555</v>
      </c>
      <c r="C796" t="s">
        <v>2008</v>
      </c>
      <c r="E796">
        <v>3534</v>
      </c>
      <c r="F796">
        <v>3537</v>
      </c>
      <c r="K796">
        <v>0</v>
      </c>
      <c r="L796">
        <v>1</v>
      </c>
      <c r="M796">
        <v>132</v>
      </c>
      <c r="N796">
        <v>3</v>
      </c>
      <c r="O796">
        <v>4</v>
      </c>
      <c r="P796">
        <v>1</v>
      </c>
      <c r="Q796">
        <v>0</v>
      </c>
    </row>
    <row r="797" spans="1:17" x14ac:dyDescent="0.25">
      <c r="A797" t="s">
        <v>837</v>
      </c>
      <c r="B797" t="s">
        <v>2554</v>
      </c>
      <c r="C797" t="s">
        <v>2008</v>
      </c>
      <c r="E797">
        <v>3540</v>
      </c>
      <c r="F797">
        <v>3555</v>
      </c>
      <c r="K797">
        <v>3</v>
      </c>
      <c r="L797">
        <v>2</v>
      </c>
      <c r="M797">
        <v>586</v>
      </c>
      <c r="N797">
        <v>16</v>
      </c>
      <c r="O797">
        <v>16</v>
      </c>
      <c r="P797">
        <v>0</v>
      </c>
      <c r="Q797">
        <v>0</v>
      </c>
    </row>
    <row r="798" spans="1:17" x14ac:dyDescent="0.25">
      <c r="A798" t="s">
        <v>837</v>
      </c>
      <c r="B798" t="s">
        <v>2553</v>
      </c>
      <c r="C798" t="s">
        <v>2008</v>
      </c>
      <c r="E798">
        <v>3582</v>
      </c>
      <c r="F798">
        <v>3585</v>
      </c>
      <c r="K798">
        <v>0</v>
      </c>
      <c r="L798">
        <v>1</v>
      </c>
      <c r="M798">
        <v>101</v>
      </c>
      <c r="N798">
        <v>4</v>
      </c>
      <c r="O798">
        <v>4</v>
      </c>
      <c r="P798">
        <v>0</v>
      </c>
      <c r="Q798">
        <v>0</v>
      </c>
    </row>
    <row r="799" spans="1:17" x14ac:dyDescent="0.25">
      <c r="A799" t="s">
        <v>837</v>
      </c>
      <c r="B799" t="s">
        <v>2048</v>
      </c>
      <c r="C799" t="s">
        <v>2008</v>
      </c>
      <c r="E799">
        <v>3587</v>
      </c>
      <c r="F799">
        <v>3587</v>
      </c>
      <c r="K799">
        <v>0</v>
      </c>
      <c r="L799">
        <v>1</v>
      </c>
      <c r="M799">
        <v>57</v>
      </c>
      <c r="N799">
        <v>1</v>
      </c>
      <c r="O799">
        <v>1</v>
      </c>
      <c r="P799">
        <v>0</v>
      </c>
      <c r="Q799">
        <v>0</v>
      </c>
    </row>
    <row r="800" spans="1:17" x14ac:dyDescent="0.25">
      <c r="A800" t="s">
        <v>837</v>
      </c>
      <c r="B800" t="s">
        <v>2054</v>
      </c>
      <c r="C800" t="s">
        <v>2008</v>
      </c>
      <c r="E800">
        <v>3589</v>
      </c>
      <c r="F800">
        <v>3589</v>
      </c>
      <c r="K800">
        <v>0</v>
      </c>
      <c r="L800">
        <v>1</v>
      </c>
      <c r="M800">
        <v>60</v>
      </c>
      <c r="N800">
        <v>1</v>
      </c>
      <c r="O800">
        <v>1</v>
      </c>
      <c r="P800">
        <v>0</v>
      </c>
      <c r="Q800">
        <v>0</v>
      </c>
    </row>
    <row r="801" spans="1:17" x14ac:dyDescent="0.25">
      <c r="A801" t="s">
        <v>837</v>
      </c>
      <c r="B801" t="s">
        <v>2053</v>
      </c>
      <c r="C801" t="s">
        <v>2008</v>
      </c>
      <c r="E801">
        <v>3591</v>
      </c>
      <c r="F801">
        <v>3604</v>
      </c>
      <c r="K801">
        <v>6</v>
      </c>
      <c r="L801">
        <v>2</v>
      </c>
      <c r="M801">
        <v>343</v>
      </c>
      <c r="N801">
        <v>14</v>
      </c>
      <c r="O801">
        <v>14</v>
      </c>
      <c r="P801">
        <v>0</v>
      </c>
      <c r="Q801">
        <v>0</v>
      </c>
    </row>
    <row r="802" spans="1:17" x14ac:dyDescent="0.25">
      <c r="A802" t="s">
        <v>837</v>
      </c>
      <c r="B802" t="s">
        <v>2552</v>
      </c>
      <c r="C802" t="s">
        <v>2008</v>
      </c>
      <c r="E802">
        <v>3606</v>
      </c>
      <c r="F802">
        <v>3619</v>
      </c>
      <c r="K802">
        <v>6</v>
      </c>
      <c r="L802">
        <v>2</v>
      </c>
      <c r="M802">
        <v>357</v>
      </c>
      <c r="N802">
        <v>14</v>
      </c>
      <c r="O802">
        <v>14</v>
      </c>
      <c r="P802">
        <v>0</v>
      </c>
      <c r="Q802">
        <v>0</v>
      </c>
    </row>
    <row r="803" spans="1:17" x14ac:dyDescent="0.25">
      <c r="A803" t="s">
        <v>837</v>
      </c>
      <c r="B803" t="s">
        <v>2551</v>
      </c>
      <c r="C803" t="s">
        <v>2008</v>
      </c>
      <c r="E803">
        <v>3621</v>
      </c>
      <c r="F803">
        <v>3639</v>
      </c>
      <c r="K803">
        <v>5</v>
      </c>
      <c r="L803">
        <v>2</v>
      </c>
      <c r="M803">
        <v>589</v>
      </c>
      <c r="N803">
        <v>14</v>
      </c>
      <c r="O803">
        <v>19</v>
      </c>
      <c r="P803">
        <v>2</v>
      </c>
      <c r="Q803">
        <v>3</v>
      </c>
    </row>
    <row r="804" spans="1:17" x14ac:dyDescent="0.25">
      <c r="A804" t="s">
        <v>837</v>
      </c>
      <c r="B804" t="s">
        <v>2550</v>
      </c>
      <c r="C804" t="s">
        <v>2008</v>
      </c>
      <c r="E804">
        <v>3641</v>
      </c>
      <c r="F804">
        <v>3659</v>
      </c>
      <c r="K804">
        <v>5</v>
      </c>
      <c r="L804">
        <v>2</v>
      </c>
      <c r="M804">
        <v>562</v>
      </c>
      <c r="N804">
        <v>14</v>
      </c>
      <c r="O804">
        <v>19</v>
      </c>
      <c r="P804">
        <v>2</v>
      </c>
      <c r="Q804">
        <v>3</v>
      </c>
    </row>
    <row r="805" spans="1:17" x14ac:dyDescent="0.25">
      <c r="A805" t="s">
        <v>837</v>
      </c>
      <c r="B805" t="s">
        <v>2549</v>
      </c>
      <c r="C805" t="s">
        <v>2008</v>
      </c>
      <c r="E805">
        <v>3661</v>
      </c>
      <c r="F805">
        <v>3667</v>
      </c>
      <c r="K805">
        <v>2</v>
      </c>
      <c r="L805">
        <v>1</v>
      </c>
      <c r="M805">
        <v>139</v>
      </c>
      <c r="N805">
        <v>4</v>
      </c>
      <c r="O805">
        <v>7</v>
      </c>
      <c r="P805">
        <v>3</v>
      </c>
      <c r="Q805">
        <v>0</v>
      </c>
    </row>
    <row r="806" spans="1:17" x14ac:dyDescent="0.25">
      <c r="A806" t="s">
        <v>837</v>
      </c>
      <c r="B806" t="s">
        <v>2548</v>
      </c>
      <c r="C806" t="s">
        <v>2008</v>
      </c>
      <c r="E806">
        <v>3669</v>
      </c>
      <c r="F806">
        <v>3669</v>
      </c>
      <c r="K806">
        <v>1</v>
      </c>
      <c r="L806">
        <v>1</v>
      </c>
      <c r="M806">
        <v>75</v>
      </c>
      <c r="N806">
        <v>1</v>
      </c>
      <c r="O806">
        <v>1</v>
      </c>
      <c r="P806">
        <v>0</v>
      </c>
      <c r="Q806">
        <v>0</v>
      </c>
    </row>
    <row r="807" spans="1:17" x14ac:dyDescent="0.25">
      <c r="A807" t="s">
        <v>837</v>
      </c>
      <c r="B807" t="s">
        <v>2547</v>
      </c>
      <c r="C807" t="s">
        <v>2008</v>
      </c>
      <c r="E807">
        <v>3671</v>
      </c>
      <c r="F807">
        <v>3671</v>
      </c>
      <c r="K807">
        <v>1</v>
      </c>
      <c r="L807">
        <v>1</v>
      </c>
      <c r="M807">
        <v>68</v>
      </c>
      <c r="N807">
        <v>1</v>
      </c>
      <c r="O807">
        <v>1</v>
      </c>
      <c r="P807">
        <v>0</v>
      </c>
      <c r="Q807">
        <v>0</v>
      </c>
    </row>
    <row r="808" spans="1:17" x14ac:dyDescent="0.25">
      <c r="A808" t="s">
        <v>837</v>
      </c>
      <c r="B808" t="s">
        <v>2546</v>
      </c>
      <c r="C808" t="s">
        <v>2008</v>
      </c>
      <c r="E808">
        <v>3673</v>
      </c>
      <c r="F808">
        <v>3673</v>
      </c>
      <c r="K808">
        <v>0</v>
      </c>
      <c r="L808">
        <v>1</v>
      </c>
      <c r="M808">
        <v>61</v>
      </c>
      <c r="N808">
        <v>1</v>
      </c>
      <c r="O808">
        <v>1</v>
      </c>
      <c r="P808">
        <v>0</v>
      </c>
      <c r="Q808">
        <v>0</v>
      </c>
    </row>
    <row r="809" spans="1:17" x14ac:dyDescent="0.25">
      <c r="A809" t="s">
        <v>837</v>
      </c>
      <c r="B809" t="s">
        <v>2050</v>
      </c>
      <c r="C809" t="s">
        <v>2008</v>
      </c>
      <c r="E809">
        <v>3675</v>
      </c>
      <c r="F809">
        <v>3675</v>
      </c>
      <c r="K809">
        <v>0</v>
      </c>
      <c r="L809">
        <v>1</v>
      </c>
      <c r="M809">
        <v>59</v>
      </c>
      <c r="N809">
        <v>1</v>
      </c>
      <c r="O809">
        <v>1</v>
      </c>
      <c r="P809">
        <v>0</v>
      </c>
      <c r="Q809">
        <v>0</v>
      </c>
    </row>
    <row r="810" spans="1:17" x14ac:dyDescent="0.25">
      <c r="A810" t="s">
        <v>837</v>
      </c>
      <c r="B810" t="s">
        <v>2545</v>
      </c>
      <c r="C810" t="s">
        <v>2008</v>
      </c>
      <c r="E810">
        <v>3677</v>
      </c>
      <c r="F810">
        <v>3677</v>
      </c>
      <c r="K810">
        <v>0</v>
      </c>
      <c r="L810">
        <v>1</v>
      </c>
      <c r="M810">
        <v>61</v>
      </c>
      <c r="N810">
        <v>1</v>
      </c>
      <c r="O810">
        <v>1</v>
      </c>
      <c r="P810">
        <v>0</v>
      </c>
      <c r="Q810">
        <v>0</v>
      </c>
    </row>
    <row r="811" spans="1:17" x14ac:dyDescent="0.25">
      <c r="A811" t="s">
        <v>837</v>
      </c>
      <c r="B811" t="s">
        <v>2544</v>
      </c>
      <c r="C811" t="s">
        <v>2008</v>
      </c>
      <c r="E811">
        <v>3679</v>
      </c>
      <c r="F811">
        <v>3687</v>
      </c>
      <c r="K811">
        <v>3</v>
      </c>
      <c r="L811">
        <v>2</v>
      </c>
      <c r="M811">
        <v>338</v>
      </c>
      <c r="N811">
        <v>8</v>
      </c>
      <c r="O811">
        <v>9</v>
      </c>
      <c r="P811">
        <v>0</v>
      </c>
      <c r="Q811">
        <v>1</v>
      </c>
    </row>
    <row r="812" spans="1:17" x14ac:dyDescent="0.25">
      <c r="A812" t="s">
        <v>837</v>
      </c>
      <c r="B812" t="s">
        <v>2544</v>
      </c>
      <c r="C812" t="s">
        <v>2008</v>
      </c>
      <c r="E812">
        <v>3689</v>
      </c>
      <c r="F812">
        <v>3691</v>
      </c>
      <c r="K812">
        <v>0</v>
      </c>
      <c r="L812">
        <v>1</v>
      </c>
      <c r="M812">
        <v>126</v>
      </c>
      <c r="N812">
        <v>3</v>
      </c>
      <c r="O812">
        <v>3</v>
      </c>
      <c r="P812">
        <v>0</v>
      </c>
      <c r="Q812">
        <v>0</v>
      </c>
    </row>
    <row r="813" spans="1:17" x14ac:dyDescent="0.25">
      <c r="A813" t="s">
        <v>837</v>
      </c>
      <c r="B813" t="s">
        <v>2544</v>
      </c>
      <c r="C813" t="s">
        <v>2008</v>
      </c>
      <c r="E813">
        <v>3693</v>
      </c>
      <c r="F813">
        <v>3695</v>
      </c>
      <c r="K813">
        <v>0</v>
      </c>
      <c r="L813">
        <v>1</v>
      </c>
      <c r="M813">
        <v>142</v>
      </c>
      <c r="N813">
        <v>3</v>
      </c>
      <c r="O813">
        <v>3</v>
      </c>
      <c r="P813">
        <v>0</v>
      </c>
      <c r="Q813">
        <v>0</v>
      </c>
    </row>
    <row r="814" spans="1:17" x14ac:dyDescent="0.25">
      <c r="A814" t="s">
        <v>837</v>
      </c>
      <c r="B814" t="s">
        <v>2543</v>
      </c>
      <c r="C814" t="s">
        <v>2008</v>
      </c>
      <c r="E814">
        <v>3697</v>
      </c>
      <c r="F814">
        <v>3699</v>
      </c>
      <c r="K814">
        <v>1</v>
      </c>
      <c r="L814">
        <v>1</v>
      </c>
      <c r="M814">
        <v>123</v>
      </c>
      <c r="N814">
        <v>3</v>
      </c>
      <c r="O814">
        <v>3</v>
      </c>
      <c r="P814">
        <v>0</v>
      </c>
      <c r="Q814">
        <v>0</v>
      </c>
    </row>
    <row r="815" spans="1:17" x14ac:dyDescent="0.25">
      <c r="A815" t="s">
        <v>837</v>
      </c>
      <c r="B815" t="s">
        <v>2542</v>
      </c>
      <c r="C815" t="s">
        <v>2008</v>
      </c>
      <c r="E815">
        <v>3701</v>
      </c>
      <c r="F815">
        <v>3705</v>
      </c>
      <c r="K815">
        <v>1</v>
      </c>
      <c r="L815">
        <v>1</v>
      </c>
      <c r="M815">
        <v>151</v>
      </c>
      <c r="N815">
        <v>5</v>
      </c>
      <c r="O815">
        <v>5</v>
      </c>
      <c r="P815">
        <v>0</v>
      </c>
      <c r="Q815">
        <v>0</v>
      </c>
    </row>
    <row r="816" spans="1:17" x14ac:dyDescent="0.25">
      <c r="A816" t="s">
        <v>837</v>
      </c>
      <c r="B816" t="s">
        <v>2541</v>
      </c>
      <c r="C816" t="s">
        <v>2008</v>
      </c>
      <c r="E816">
        <v>3707</v>
      </c>
      <c r="F816">
        <v>3707</v>
      </c>
      <c r="K816">
        <v>0</v>
      </c>
      <c r="L816">
        <v>1</v>
      </c>
      <c r="M816">
        <v>60</v>
      </c>
      <c r="N816">
        <v>1</v>
      </c>
      <c r="O816">
        <v>1</v>
      </c>
      <c r="P816">
        <v>0</v>
      </c>
      <c r="Q816">
        <v>0</v>
      </c>
    </row>
    <row r="817" spans="1:17" x14ac:dyDescent="0.25">
      <c r="A817" t="s">
        <v>837</v>
      </c>
      <c r="B817" t="s">
        <v>2540</v>
      </c>
      <c r="C817" t="s">
        <v>2008</v>
      </c>
      <c r="E817">
        <v>3709</v>
      </c>
      <c r="F817">
        <v>3709</v>
      </c>
      <c r="K817">
        <v>0</v>
      </c>
      <c r="L817">
        <v>1</v>
      </c>
      <c r="M817">
        <v>60</v>
      </c>
      <c r="N817">
        <v>1</v>
      </c>
      <c r="O817">
        <v>1</v>
      </c>
      <c r="P817">
        <v>0</v>
      </c>
      <c r="Q817">
        <v>0</v>
      </c>
    </row>
    <row r="818" spans="1:17" x14ac:dyDescent="0.25">
      <c r="A818" t="s">
        <v>837</v>
      </c>
      <c r="B818" t="s">
        <v>2539</v>
      </c>
      <c r="C818" t="s">
        <v>2008</v>
      </c>
      <c r="E818">
        <v>3711</v>
      </c>
      <c r="F818">
        <v>3711</v>
      </c>
      <c r="K818">
        <v>0</v>
      </c>
      <c r="L818">
        <v>1</v>
      </c>
      <c r="M818">
        <v>55</v>
      </c>
      <c r="N818">
        <v>1</v>
      </c>
      <c r="O818">
        <v>1</v>
      </c>
      <c r="P818">
        <v>0</v>
      </c>
      <c r="Q818">
        <v>0</v>
      </c>
    </row>
    <row r="819" spans="1:17" x14ac:dyDescent="0.25">
      <c r="A819" t="s">
        <v>837</v>
      </c>
      <c r="B819" t="s">
        <v>2538</v>
      </c>
      <c r="C819" t="s">
        <v>2008</v>
      </c>
      <c r="E819">
        <v>3713</v>
      </c>
      <c r="F819">
        <v>3713</v>
      </c>
      <c r="K819">
        <v>0</v>
      </c>
      <c r="L819">
        <v>1</v>
      </c>
      <c r="M819">
        <v>55</v>
      </c>
      <c r="N819">
        <v>1</v>
      </c>
      <c r="O819">
        <v>1</v>
      </c>
      <c r="P819">
        <v>0</v>
      </c>
      <c r="Q819">
        <v>0</v>
      </c>
    </row>
    <row r="820" spans="1:17" x14ac:dyDescent="0.25">
      <c r="A820" t="s">
        <v>837</v>
      </c>
      <c r="B820" t="s">
        <v>2537</v>
      </c>
      <c r="C820" t="s">
        <v>2008</v>
      </c>
      <c r="E820">
        <v>3715</v>
      </c>
      <c r="F820">
        <v>3718</v>
      </c>
      <c r="K820">
        <v>0</v>
      </c>
      <c r="L820">
        <v>1</v>
      </c>
      <c r="M820">
        <v>98</v>
      </c>
      <c r="N820">
        <v>4</v>
      </c>
      <c r="O820">
        <v>4</v>
      </c>
      <c r="P820">
        <v>0</v>
      </c>
      <c r="Q820">
        <v>0</v>
      </c>
    </row>
    <row r="821" spans="1:17" x14ac:dyDescent="0.25">
      <c r="A821" t="s">
        <v>837</v>
      </c>
      <c r="B821" t="s">
        <v>2045</v>
      </c>
      <c r="C821" t="s">
        <v>2008</v>
      </c>
      <c r="E821">
        <v>3720</v>
      </c>
      <c r="F821">
        <v>3731</v>
      </c>
      <c r="K821">
        <v>3</v>
      </c>
      <c r="L821">
        <v>2</v>
      </c>
      <c r="M821">
        <v>240</v>
      </c>
      <c r="N821">
        <v>12</v>
      </c>
      <c r="O821">
        <v>12</v>
      </c>
      <c r="P821">
        <v>0</v>
      </c>
      <c r="Q821">
        <v>0</v>
      </c>
    </row>
    <row r="822" spans="1:17" x14ac:dyDescent="0.25">
      <c r="A822" t="s">
        <v>837</v>
      </c>
      <c r="B822" t="s">
        <v>2044</v>
      </c>
      <c r="C822" t="s">
        <v>2008</v>
      </c>
      <c r="E822">
        <v>3733</v>
      </c>
      <c r="F822">
        <v>3744</v>
      </c>
      <c r="K822">
        <v>3</v>
      </c>
      <c r="L822">
        <v>2</v>
      </c>
      <c r="M822">
        <v>236</v>
      </c>
      <c r="N822">
        <v>12</v>
      </c>
      <c r="O822">
        <v>12</v>
      </c>
      <c r="P822">
        <v>0</v>
      </c>
      <c r="Q822">
        <v>0</v>
      </c>
    </row>
    <row r="823" spans="1:17" x14ac:dyDescent="0.25">
      <c r="A823" t="s">
        <v>837</v>
      </c>
      <c r="B823" t="s">
        <v>2045</v>
      </c>
      <c r="C823" t="s">
        <v>2008</v>
      </c>
      <c r="E823">
        <v>3746</v>
      </c>
      <c r="F823">
        <v>3757</v>
      </c>
      <c r="K823">
        <v>3</v>
      </c>
      <c r="L823">
        <v>2</v>
      </c>
      <c r="M823">
        <v>216</v>
      </c>
      <c r="N823">
        <v>12</v>
      </c>
      <c r="O823">
        <v>12</v>
      </c>
      <c r="P823">
        <v>0</v>
      </c>
      <c r="Q823">
        <v>0</v>
      </c>
    </row>
    <row r="824" spans="1:17" x14ac:dyDescent="0.25">
      <c r="A824" t="s">
        <v>837</v>
      </c>
      <c r="B824" t="s">
        <v>2044</v>
      </c>
      <c r="C824" t="s">
        <v>2008</v>
      </c>
      <c r="E824">
        <v>3759</v>
      </c>
      <c r="F824">
        <v>3770</v>
      </c>
      <c r="K824">
        <v>3</v>
      </c>
      <c r="L824">
        <v>2</v>
      </c>
      <c r="M824">
        <v>212</v>
      </c>
      <c r="N824">
        <v>12</v>
      </c>
      <c r="O824">
        <v>12</v>
      </c>
      <c r="P824">
        <v>0</v>
      </c>
      <c r="Q824">
        <v>0</v>
      </c>
    </row>
    <row r="825" spans="1:17" x14ac:dyDescent="0.25">
      <c r="A825" t="s">
        <v>837</v>
      </c>
      <c r="B825" t="s">
        <v>2536</v>
      </c>
      <c r="C825" t="s">
        <v>2008</v>
      </c>
      <c r="E825">
        <v>3775</v>
      </c>
      <c r="F825">
        <v>3775</v>
      </c>
      <c r="K825">
        <v>0</v>
      </c>
      <c r="L825">
        <v>1</v>
      </c>
      <c r="M825">
        <v>67</v>
      </c>
      <c r="N825">
        <v>1</v>
      </c>
      <c r="O825">
        <v>1</v>
      </c>
      <c r="P825">
        <v>0</v>
      </c>
      <c r="Q825">
        <v>0</v>
      </c>
    </row>
    <row r="826" spans="1:17" x14ac:dyDescent="0.25">
      <c r="A826" t="s">
        <v>837</v>
      </c>
      <c r="B826" t="s">
        <v>2536</v>
      </c>
      <c r="C826" t="s">
        <v>2008</v>
      </c>
      <c r="E826">
        <v>3777</v>
      </c>
      <c r="F826">
        <v>3778</v>
      </c>
      <c r="K826">
        <v>0</v>
      </c>
      <c r="L826">
        <v>1</v>
      </c>
      <c r="M826">
        <v>93</v>
      </c>
      <c r="N826">
        <v>2</v>
      </c>
      <c r="O826">
        <v>2</v>
      </c>
      <c r="P826">
        <v>0</v>
      </c>
      <c r="Q826">
        <v>0</v>
      </c>
    </row>
    <row r="827" spans="1:17" x14ac:dyDescent="0.25">
      <c r="A827" t="s">
        <v>837</v>
      </c>
      <c r="B827" t="s">
        <v>2536</v>
      </c>
      <c r="C827" t="s">
        <v>2008</v>
      </c>
      <c r="E827">
        <v>3780</v>
      </c>
      <c r="F827">
        <v>3781</v>
      </c>
      <c r="K827">
        <v>0</v>
      </c>
      <c r="L827">
        <v>1</v>
      </c>
      <c r="M827">
        <v>88</v>
      </c>
      <c r="N827">
        <v>2</v>
      </c>
      <c r="O827">
        <v>2</v>
      </c>
      <c r="P827">
        <v>0</v>
      </c>
      <c r="Q827">
        <v>0</v>
      </c>
    </row>
    <row r="828" spans="1:17" x14ac:dyDescent="0.25">
      <c r="A828" t="s">
        <v>837</v>
      </c>
      <c r="B828" t="s">
        <v>2536</v>
      </c>
      <c r="C828" t="s">
        <v>2008</v>
      </c>
      <c r="E828">
        <v>3783</v>
      </c>
      <c r="F828">
        <v>3784</v>
      </c>
      <c r="K828">
        <v>0</v>
      </c>
      <c r="L828">
        <v>1</v>
      </c>
      <c r="M828">
        <v>103</v>
      </c>
      <c r="N828">
        <v>2</v>
      </c>
      <c r="O828">
        <v>2</v>
      </c>
      <c r="P828">
        <v>0</v>
      </c>
      <c r="Q828">
        <v>0</v>
      </c>
    </row>
    <row r="829" spans="1:17" x14ac:dyDescent="0.25">
      <c r="A829" t="s">
        <v>837</v>
      </c>
      <c r="B829" t="s">
        <v>2535</v>
      </c>
      <c r="C829" t="s">
        <v>2008</v>
      </c>
      <c r="E829">
        <v>3789</v>
      </c>
      <c r="F829">
        <v>3802</v>
      </c>
      <c r="K829">
        <v>0</v>
      </c>
      <c r="L829">
        <v>1</v>
      </c>
      <c r="M829">
        <v>354</v>
      </c>
      <c r="N829">
        <v>14</v>
      </c>
      <c r="O829">
        <v>14</v>
      </c>
      <c r="P829">
        <v>0</v>
      </c>
      <c r="Q829">
        <v>0</v>
      </c>
    </row>
    <row r="830" spans="1:17" x14ac:dyDescent="0.25">
      <c r="A830" t="s">
        <v>837</v>
      </c>
      <c r="B830" t="s">
        <v>2534</v>
      </c>
      <c r="C830" t="s">
        <v>2008</v>
      </c>
      <c r="E830">
        <v>3804</v>
      </c>
      <c r="F830">
        <v>3833</v>
      </c>
      <c r="G830">
        <v>1</v>
      </c>
      <c r="K830">
        <v>12</v>
      </c>
      <c r="L830">
        <v>4</v>
      </c>
      <c r="M830">
        <v>1042</v>
      </c>
      <c r="N830">
        <v>30</v>
      </c>
      <c r="O830">
        <v>30</v>
      </c>
      <c r="P830">
        <v>0</v>
      </c>
      <c r="Q830">
        <v>0</v>
      </c>
    </row>
    <row r="831" spans="1:17" x14ac:dyDescent="0.25">
      <c r="A831" t="s">
        <v>837</v>
      </c>
      <c r="B831" t="s">
        <v>2533</v>
      </c>
      <c r="C831" t="s">
        <v>2008</v>
      </c>
      <c r="E831">
        <v>3835</v>
      </c>
      <c r="F831">
        <v>3846</v>
      </c>
      <c r="K831">
        <v>2</v>
      </c>
      <c r="L831">
        <v>2</v>
      </c>
      <c r="M831">
        <v>388</v>
      </c>
      <c r="N831">
        <v>11</v>
      </c>
      <c r="O831">
        <v>12</v>
      </c>
      <c r="P831">
        <v>0</v>
      </c>
      <c r="Q831">
        <v>3</v>
      </c>
    </row>
    <row r="832" spans="1:17" x14ac:dyDescent="0.25">
      <c r="A832" t="s">
        <v>837</v>
      </c>
      <c r="B832" t="s">
        <v>2532</v>
      </c>
      <c r="C832" t="s">
        <v>2008</v>
      </c>
      <c r="E832">
        <v>3848</v>
      </c>
      <c r="F832">
        <v>3850</v>
      </c>
      <c r="K832">
        <v>0</v>
      </c>
      <c r="L832">
        <v>1</v>
      </c>
      <c r="M832">
        <v>99</v>
      </c>
      <c r="N832">
        <v>4</v>
      </c>
      <c r="O832">
        <v>3</v>
      </c>
      <c r="P832">
        <v>0</v>
      </c>
      <c r="Q832">
        <v>3</v>
      </c>
    </row>
    <row r="833" spans="1:17" x14ac:dyDescent="0.25">
      <c r="A833" t="s">
        <v>837</v>
      </c>
      <c r="B833" t="s">
        <v>2531</v>
      </c>
      <c r="C833" t="s">
        <v>2008</v>
      </c>
      <c r="E833">
        <v>3852</v>
      </c>
      <c r="F833">
        <v>3873</v>
      </c>
      <c r="K833">
        <v>7</v>
      </c>
      <c r="L833">
        <v>4</v>
      </c>
      <c r="M833">
        <v>807</v>
      </c>
      <c r="N833">
        <v>18</v>
      </c>
      <c r="O833">
        <v>22</v>
      </c>
      <c r="P833">
        <v>0</v>
      </c>
      <c r="Q833">
        <v>4</v>
      </c>
    </row>
    <row r="834" spans="1:17" x14ac:dyDescent="0.25">
      <c r="A834" t="s">
        <v>837</v>
      </c>
      <c r="B834" t="s">
        <v>2531</v>
      </c>
      <c r="C834" t="s">
        <v>2008</v>
      </c>
      <c r="E834">
        <v>3875</v>
      </c>
      <c r="F834">
        <v>3892</v>
      </c>
      <c r="K834">
        <v>7</v>
      </c>
      <c r="L834">
        <v>3</v>
      </c>
      <c r="M834">
        <v>627</v>
      </c>
      <c r="N834">
        <v>18</v>
      </c>
      <c r="O834">
        <v>18</v>
      </c>
      <c r="P834">
        <v>0</v>
      </c>
      <c r="Q834">
        <v>0</v>
      </c>
    </row>
    <row r="835" spans="1:17" x14ac:dyDescent="0.25">
      <c r="A835" t="s">
        <v>837</v>
      </c>
      <c r="B835" t="s">
        <v>2530</v>
      </c>
      <c r="C835" t="s">
        <v>2008</v>
      </c>
      <c r="E835">
        <v>3894</v>
      </c>
      <c r="F835">
        <v>3911</v>
      </c>
      <c r="K835">
        <v>5</v>
      </c>
      <c r="L835">
        <v>4</v>
      </c>
      <c r="M835">
        <v>559</v>
      </c>
      <c r="N835">
        <v>16</v>
      </c>
      <c r="O835">
        <v>18</v>
      </c>
      <c r="P835">
        <v>0</v>
      </c>
      <c r="Q835">
        <v>2</v>
      </c>
    </row>
    <row r="836" spans="1:17" x14ac:dyDescent="0.25">
      <c r="A836" t="s">
        <v>837</v>
      </c>
      <c r="B836" t="s">
        <v>2394</v>
      </c>
      <c r="C836" t="s">
        <v>2021</v>
      </c>
      <c r="E836">
        <v>3976</v>
      </c>
      <c r="F836">
        <v>5109</v>
      </c>
      <c r="M836">
        <v>741</v>
      </c>
      <c r="N836">
        <v>6</v>
      </c>
      <c r="O836">
        <v>21</v>
      </c>
      <c r="P836">
        <v>5</v>
      </c>
      <c r="Q836">
        <v>10</v>
      </c>
    </row>
    <row r="837" spans="1:17" x14ac:dyDescent="0.25">
      <c r="A837" t="s">
        <v>837</v>
      </c>
      <c r="B837" t="s">
        <v>2529</v>
      </c>
      <c r="C837" t="s">
        <v>2008</v>
      </c>
      <c r="E837">
        <v>3984</v>
      </c>
      <c r="F837">
        <v>3990</v>
      </c>
      <c r="K837">
        <v>2</v>
      </c>
      <c r="L837">
        <v>2</v>
      </c>
      <c r="M837">
        <v>151</v>
      </c>
      <c r="N837">
        <v>7</v>
      </c>
      <c r="O837">
        <v>7</v>
      </c>
      <c r="P837">
        <v>0</v>
      </c>
      <c r="Q837">
        <v>0</v>
      </c>
    </row>
    <row r="838" spans="1:17" x14ac:dyDescent="0.25">
      <c r="A838" t="s">
        <v>837</v>
      </c>
      <c r="B838" t="s">
        <v>2528</v>
      </c>
      <c r="C838" t="s">
        <v>2008</v>
      </c>
      <c r="E838">
        <v>3992</v>
      </c>
      <c r="F838">
        <v>4000</v>
      </c>
      <c r="K838">
        <v>3</v>
      </c>
      <c r="L838">
        <v>2</v>
      </c>
      <c r="M838">
        <v>221</v>
      </c>
      <c r="N838">
        <v>9</v>
      </c>
      <c r="O838">
        <v>9</v>
      </c>
      <c r="P838">
        <v>0</v>
      </c>
      <c r="Q838">
        <v>0</v>
      </c>
    </row>
    <row r="839" spans="1:17" x14ac:dyDescent="0.25">
      <c r="A839" t="s">
        <v>837</v>
      </c>
      <c r="B839" t="s">
        <v>2527</v>
      </c>
      <c r="C839" t="s">
        <v>2008</v>
      </c>
      <c r="E839">
        <v>4002</v>
      </c>
      <c r="F839">
        <v>4016</v>
      </c>
      <c r="K839">
        <v>2</v>
      </c>
      <c r="L839">
        <v>2</v>
      </c>
      <c r="M839">
        <v>451</v>
      </c>
      <c r="N839">
        <v>15</v>
      </c>
      <c r="O839">
        <v>15</v>
      </c>
      <c r="P839">
        <v>0</v>
      </c>
      <c r="Q839">
        <v>0</v>
      </c>
    </row>
    <row r="840" spans="1:17" x14ac:dyDescent="0.25">
      <c r="A840" t="s">
        <v>837</v>
      </c>
      <c r="B840" t="s">
        <v>2527</v>
      </c>
      <c r="C840" t="s">
        <v>2008</v>
      </c>
      <c r="E840">
        <v>4018</v>
      </c>
      <c r="F840">
        <v>4024</v>
      </c>
      <c r="K840">
        <v>0</v>
      </c>
      <c r="L840">
        <v>1</v>
      </c>
      <c r="M840">
        <v>199</v>
      </c>
      <c r="N840">
        <v>7</v>
      </c>
      <c r="O840">
        <v>7</v>
      </c>
      <c r="P840">
        <v>0</v>
      </c>
      <c r="Q840">
        <v>0</v>
      </c>
    </row>
    <row r="841" spans="1:17" x14ac:dyDescent="0.25">
      <c r="A841" t="s">
        <v>837</v>
      </c>
      <c r="B841" t="s">
        <v>2527</v>
      </c>
      <c r="C841" t="s">
        <v>2008</v>
      </c>
      <c r="E841">
        <v>4028</v>
      </c>
      <c r="F841">
        <v>4030</v>
      </c>
      <c r="K841">
        <v>0</v>
      </c>
      <c r="L841">
        <v>1</v>
      </c>
      <c r="M841">
        <v>83</v>
      </c>
      <c r="N841">
        <v>3</v>
      </c>
      <c r="O841">
        <v>3</v>
      </c>
      <c r="P841">
        <v>0</v>
      </c>
      <c r="Q841">
        <v>0</v>
      </c>
    </row>
    <row r="842" spans="1:17" x14ac:dyDescent="0.25">
      <c r="A842" t="s">
        <v>837</v>
      </c>
      <c r="B842" t="s">
        <v>2527</v>
      </c>
      <c r="C842" t="s">
        <v>2008</v>
      </c>
      <c r="E842">
        <v>4032</v>
      </c>
      <c r="F842">
        <v>4034</v>
      </c>
      <c r="K842">
        <v>0</v>
      </c>
      <c r="L842">
        <v>1</v>
      </c>
      <c r="M842">
        <v>85</v>
      </c>
      <c r="N842">
        <v>3</v>
      </c>
      <c r="O842">
        <v>3</v>
      </c>
      <c r="P842">
        <v>0</v>
      </c>
      <c r="Q842">
        <v>0</v>
      </c>
    </row>
    <row r="843" spans="1:17" x14ac:dyDescent="0.25">
      <c r="A843" t="s">
        <v>837</v>
      </c>
      <c r="B843" t="s">
        <v>2527</v>
      </c>
      <c r="C843" t="s">
        <v>2008</v>
      </c>
      <c r="E843">
        <v>4038</v>
      </c>
      <c r="F843">
        <v>4073</v>
      </c>
      <c r="G843">
        <v>1</v>
      </c>
      <c r="K843">
        <v>3</v>
      </c>
      <c r="L843">
        <v>3</v>
      </c>
      <c r="M843">
        <v>1333</v>
      </c>
      <c r="N843">
        <v>20</v>
      </c>
      <c r="O843">
        <v>35</v>
      </c>
      <c r="P843">
        <v>6</v>
      </c>
      <c r="Q843">
        <v>9</v>
      </c>
    </row>
    <row r="844" spans="1:17" x14ac:dyDescent="0.25">
      <c r="A844" t="s">
        <v>837</v>
      </c>
      <c r="B844" t="s">
        <v>2527</v>
      </c>
      <c r="C844" t="s">
        <v>2008</v>
      </c>
      <c r="E844">
        <v>4075</v>
      </c>
      <c r="F844">
        <v>4075</v>
      </c>
      <c r="K844">
        <v>1</v>
      </c>
      <c r="L844">
        <v>1</v>
      </c>
      <c r="M844">
        <v>74</v>
      </c>
      <c r="N844">
        <v>1</v>
      </c>
      <c r="O844">
        <v>1</v>
      </c>
      <c r="P844">
        <v>0</v>
      </c>
      <c r="Q844">
        <v>0</v>
      </c>
    </row>
    <row r="845" spans="1:17" x14ac:dyDescent="0.25">
      <c r="A845" t="s">
        <v>837</v>
      </c>
      <c r="B845" t="s">
        <v>2526</v>
      </c>
      <c r="C845" t="s">
        <v>2008</v>
      </c>
      <c r="E845">
        <v>4077</v>
      </c>
      <c r="F845">
        <v>4137</v>
      </c>
      <c r="G845">
        <v>3</v>
      </c>
      <c r="K845">
        <v>12</v>
      </c>
      <c r="L845">
        <v>4</v>
      </c>
      <c r="M845">
        <v>1819</v>
      </c>
      <c r="N845">
        <v>49</v>
      </c>
      <c r="O845">
        <v>61</v>
      </c>
      <c r="P845">
        <v>0</v>
      </c>
      <c r="Q845">
        <v>14</v>
      </c>
    </row>
    <row r="846" spans="1:17" x14ac:dyDescent="0.25">
      <c r="A846" t="s">
        <v>837</v>
      </c>
      <c r="B846" t="s">
        <v>2525</v>
      </c>
      <c r="C846" t="s">
        <v>2008</v>
      </c>
      <c r="E846">
        <v>4139</v>
      </c>
      <c r="F846">
        <v>4153</v>
      </c>
      <c r="K846">
        <v>5</v>
      </c>
      <c r="L846">
        <v>4</v>
      </c>
      <c r="M846">
        <v>417</v>
      </c>
      <c r="N846">
        <v>13</v>
      </c>
      <c r="O846">
        <v>14</v>
      </c>
      <c r="P846">
        <v>0</v>
      </c>
      <c r="Q846">
        <v>1</v>
      </c>
    </row>
    <row r="847" spans="1:17" x14ac:dyDescent="0.25">
      <c r="A847" t="s">
        <v>837</v>
      </c>
      <c r="B847" t="s">
        <v>2524</v>
      </c>
      <c r="C847" t="s">
        <v>2008</v>
      </c>
      <c r="E847">
        <v>4154</v>
      </c>
      <c r="F847">
        <v>4215</v>
      </c>
      <c r="G847">
        <v>3</v>
      </c>
      <c r="K847">
        <v>13</v>
      </c>
      <c r="L847">
        <v>4</v>
      </c>
      <c r="M847">
        <v>1908</v>
      </c>
      <c r="N847">
        <v>50</v>
      </c>
      <c r="O847">
        <v>62</v>
      </c>
      <c r="P847">
        <v>0</v>
      </c>
      <c r="Q847">
        <v>14</v>
      </c>
    </row>
    <row r="848" spans="1:17" x14ac:dyDescent="0.25">
      <c r="A848" t="s">
        <v>837</v>
      </c>
      <c r="B848" t="s">
        <v>2523</v>
      </c>
      <c r="C848" t="s">
        <v>2008</v>
      </c>
      <c r="E848">
        <v>4217</v>
      </c>
      <c r="F848">
        <v>4219</v>
      </c>
      <c r="K848">
        <v>0</v>
      </c>
      <c r="L848">
        <v>1</v>
      </c>
      <c r="M848">
        <v>106</v>
      </c>
      <c r="N848">
        <v>1</v>
      </c>
      <c r="O848">
        <v>3</v>
      </c>
      <c r="P848">
        <v>0</v>
      </c>
      <c r="Q848">
        <v>2</v>
      </c>
    </row>
    <row r="849" spans="1:17" x14ac:dyDescent="0.25">
      <c r="A849" t="s">
        <v>837</v>
      </c>
      <c r="B849" t="s">
        <v>2522</v>
      </c>
      <c r="C849" t="s">
        <v>2008</v>
      </c>
      <c r="E849">
        <v>4224</v>
      </c>
      <c r="F849">
        <v>4226</v>
      </c>
      <c r="K849">
        <v>0</v>
      </c>
      <c r="L849">
        <v>1</v>
      </c>
      <c r="M849">
        <v>129</v>
      </c>
      <c r="N849">
        <v>3</v>
      </c>
      <c r="O849">
        <v>3</v>
      </c>
      <c r="P849">
        <v>0</v>
      </c>
      <c r="Q849">
        <v>0</v>
      </c>
    </row>
    <row r="850" spans="1:17" x14ac:dyDescent="0.25">
      <c r="A850" t="s">
        <v>837</v>
      </c>
      <c r="B850" t="s">
        <v>2521</v>
      </c>
      <c r="C850" t="s">
        <v>2008</v>
      </c>
      <c r="E850">
        <v>4228</v>
      </c>
      <c r="F850">
        <v>4228</v>
      </c>
      <c r="K850">
        <v>0</v>
      </c>
      <c r="L850">
        <v>1</v>
      </c>
      <c r="M850">
        <v>79</v>
      </c>
      <c r="N850">
        <v>1</v>
      </c>
      <c r="O850">
        <v>1</v>
      </c>
      <c r="P850">
        <v>0</v>
      </c>
      <c r="Q850">
        <v>0</v>
      </c>
    </row>
    <row r="851" spans="1:17" x14ac:dyDescent="0.25">
      <c r="A851" t="s">
        <v>837</v>
      </c>
      <c r="B851" t="s">
        <v>2520</v>
      </c>
      <c r="C851" t="s">
        <v>2008</v>
      </c>
      <c r="E851">
        <v>4230</v>
      </c>
      <c r="F851">
        <v>4230</v>
      </c>
      <c r="K851">
        <v>0</v>
      </c>
      <c r="L851">
        <v>1</v>
      </c>
      <c r="M851">
        <v>73</v>
      </c>
      <c r="N851">
        <v>1</v>
      </c>
      <c r="O851">
        <v>1</v>
      </c>
      <c r="P851">
        <v>0</v>
      </c>
      <c r="Q851">
        <v>0</v>
      </c>
    </row>
    <row r="852" spans="1:17" x14ac:dyDescent="0.25">
      <c r="A852" t="s">
        <v>837</v>
      </c>
      <c r="B852" t="s">
        <v>2519</v>
      </c>
      <c r="C852" t="s">
        <v>2008</v>
      </c>
      <c r="E852">
        <v>4232</v>
      </c>
      <c r="F852">
        <v>4232</v>
      </c>
      <c r="K852">
        <v>0</v>
      </c>
      <c r="L852">
        <v>1</v>
      </c>
      <c r="M852">
        <v>69</v>
      </c>
      <c r="N852">
        <v>1</v>
      </c>
      <c r="O852">
        <v>1</v>
      </c>
      <c r="P852">
        <v>0</v>
      </c>
      <c r="Q852">
        <v>0</v>
      </c>
    </row>
    <row r="853" spans="1:17" x14ac:dyDescent="0.25">
      <c r="A853" t="s">
        <v>837</v>
      </c>
      <c r="B853" t="s">
        <v>2514</v>
      </c>
      <c r="C853" t="s">
        <v>2008</v>
      </c>
      <c r="E853">
        <v>4234</v>
      </c>
      <c r="F853">
        <v>4240</v>
      </c>
      <c r="K853">
        <v>1</v>
      </c>
      <c r="L853">
        <v>1</v>
      </c>
      <c r="M853">
        <v>161</v>
      </c>
      <c r="N853">
        <v>7</v>
      </c>
      <c r="O853">
        <v>7</v>
      </c>
      <c r="P853">
        <v>0</v>
      </c>
      <c r="Q853">
        <v>0</v>
      </c>
    </row>
    <row r="854" spans="1:17" x14ac:dyDescent="0.25">
      <c r="A854" t="s">
        <v>837</v>
      </c>
      <c r="B854" t="s">
        <v>2513</v>
      </c>
      <c r="C854" t="s">
        <v>2008</v>
      </c>
      <c r="E854">
        <v>4242</v>
      </c>
      <c r="F854">
        <v>4294</v>
      </c>
      <c r="K854">
        <v>15</v>
      </c>
      <c r="L854">
        <v>4</v>
      </c>
      <c r="M854">
        <v>1490</v>
      </c>
      <c r="N854">
        <v>52</v>
      </c>
      <c r="O854">
        <v>53</v>
      </c>
      <c r="P854">
        <v>0</v>
      </c>
      <c r="Q854">
        <v>1</v>
      </c>
    </row>
    <row r="855" spans="1:17" x14ac:dyDescent="0.25">
      <c r="A855" t="s">
        <v>837</v>
      </c>
      <c r="B855" t="s">
        <v>2518</v>
      </c>
      <c r="C855" t="s">
        <v>2008</v>
      </c>
      <c r="E855">
        <v>4299</v>
      </c>
      <c r="F855">
        <v>4300</v>
      </c>
      <c r="G855">
        <v>2</v>
      </c>
      <c r="K855">
        <v>0</v>
      </c>
      <c r="L855">
        <v>1</v>
      </c>
      <c r="M855">
        <v>89</v>
      </c>
      <c r="N855">
        <v>2</v>
      </c>
      <c r="O855">
        <v>2</v>
      </c>
      <c r="P855">
        <v>0</v>
      </c>
      <c r="Q855">
        <v>0</v>
      </c>
    </row>
    <row r="856" spans="1:17" x14ac:dyDescent="0.25">
      <c r="A856" t="s">
        <v>837</v>
      </c>
      <c r="B856" t="s">
        <v>2514</v>
      </c>
      <c r="C856" t="s">
        <v>2008</v>
      </c>
      <c r="E856">
        <v>4302</v>
      </c>
      <c r="F856">
        <v>4311</v>
      </c>
      <c r="K856">
        <v>0</v>
      </c>
      <c r="L856">
        <v>1</v>
      </c>
      <c r="M856">
        <v>257</v>
      </c>
      <c r="N856">
        <v>10</v>
      </c>
      <c r="O856">
        <v>10</v>
      </c>
      <c r="P856">
        <v>0</v>
      </c>
      <c r="Q856">
        <v>0</v>
      </c>
    </row>
    <row r="857" spans="1:17" x14ac:dyDescent="0.25">
      <c r="A857" t="s">
        <v>837</v>
      </c>
      <c r="B857" t="s">
        <v>2513</v>
      </c>
      <c r="C857" t="s">
        <v>2008</v>
      </c>
      <c r="E857">
        <v>4313</v>
      </c>
      <c r="F857">
        <v>4370</v>
      </c>
      <c r="K857">
        <v>12</v>
      </c>
      <c r="L857">
        <v>6</v>
      </c>
      <c r="M857">
        <v>1552</v>
      </c>
      <c r="N857">
        <v>57</v>
      </c>
      <c r="O857">
        <v>58</v>
      </c>
      <c r="P857">
        <v>0</v>
      </c>
      <c r="Q857">
        <v>1</v>
      </c>
    </row>
    <row r="858" spans="1:17" x14ac:dyDescent="0.25">
      <c r="A858" t="s">
        <v>837</v>
      </c>
      <c r="B858" t="s">
        <v>2512</v>
      </c>
      <c r="C858" t="s">
        <v>2008</v>
      </c>
      <c r="E858">
        <v>4372</v>
      </c>
      <c r="F858">
        <v>4413</v>
      </c>
      <c r="K858">
        <v>7</v>
      </c>
      <c r="L858">
        <v>5</v>
      </c>
      <c r="M858">
        <v>1158</v>
      </c>
      <c r="N858">
        <v>42</v>
      </c>
      <c r="O858">
        <v>42</v>
      </c>
      <c r="P858">
        <v>0</v>
      </c>
      <c r="Q858">
        <v>1</v>
      </c>
    </row>
    <row r="859" spans="1:17" x14ac:dyDescent="0.25">
      <c r="A859" t="s">
        <v>837</v>
      </c>
      <c r="B859" t="s">
        <v>2511</v>
      </c>
      <c r="C859" t="s">
        <v>2008</v>
      </c>
      <c r="E859">
        <v>4415</v>
      </c>
      <c r="F859">
        <v>4441</v>
      </c>
      <c r="G859">
        <v>3</v>
      </c>
      <c r="K859">
        <v>9</v>
      </c>
      <c r="L859">
        <v>4</v>
      </c>
      <c r="M859">
        <v>938</v>
      </c>
      <c r="N859">
        <v>27</v>
      </c>
      <c r="O859">
        <v>27</v>
      </c>
      <c r="P859">
        <v>0</v>
      </c>
      <c r="Q859">
        <v>2</v>
      </c>
    </row>
    <row r="860" spans="1:17" x14ac:dyDescent="0.25">
      <c r="A860" t="s">
        <v>837</v>
      </c>
      <c r="B860" t="s">
        <v>2510</v>
      </c>
      <c r="C860" t="s">
        <v>2008</v>
      </c>
      <c r="E860">
        <v>4443</v>
      </c>
      <c r="F860">
        <v>4448</v>
      </c>
      <c r="K860">
        <v>1</v>
      </c>
      <c r="L860">
        <v>1</v>
      </c>
      <c r="M860">
        <v>147</v>
      </c>
      <c r="N860">
        <v>6</v>
      </c>
      <c r="O860">
        <v>6</v>
      </c>
      <c r="P860">
        <v>0</v>
      </c>
      <c r="Q860">
        <v>0</v>
      </c>
    </row>
    <row r="861" spans="1:17" x14ac:dyDescent="0.25">
      <c r="A861" t="s">
        <v>837</v>
      </c>
      <c r="B861" t="s">
        <v>2509</v>
      </c>
      <c r="C861" t="s">
        <v>2008</v>
      </c>
      <c r="E861">
        <v>4450</v>
      </c>
      <c r="F861">
        <v>4459</v>
      </c>
      <c r="K861">
        <v>3</v>
      </c>
      <c r="L861">
        <v>2</v>
      </c>
      <c r="M861">
        <v>280</v>
      </c>
      <c r="N861">
        <v>10</v>
      </c>
      <c r="O861">
        <v>10</v>
      </c>
      <c r="P861">
        <v>0</v>
      </c>
      <c r="Q861">
        <v>2</v>
      </c>
    </row>
    <row r="862" spans="1:17" x14ac:dyDescent="0.25">
      <c r="A862" t="s">
        <v>837</v>
      </c>
      <c r="B862" t="s">
        <v>2508</v>
      </c>
      <c r="C862" t="s">
        <v>2008</v>
      </c>
      <c r="E862">
        <v>4461</v>
      </c>
      <c r="F862">
        <v>4464</v>
      </c>
      <c r="K862">
        <v>0</v>
      </c>
      <c r="L862">
        <v>1</v>
      </c>
      <c r="M862">
        <v>103</v>
      </c>
      <c r="N862">
        <v>4</v>
      </c>
      <c r="O862">
        <v>4</v>
      </c>
      <c r="P862">
        <v>0</v>
      </c>
      <c r="Q862">
        <v>0</v>
      </c>
    </row>
    <row r="863" spans="1:17" x14ac:dyDescent="0.25">
      <c r="A863" t="s">
        <v>837</v>
      </c>
      <c r="B863" t="s">
        <v>2507</v>
      </c>
      <c r="C863" t="s">
        <v>2008</v>
      </c>
      <c r="E863">
        <v>4466</v>
      </c>
      <c r="F863">
        <v>4466</v>
      </c>
      <c r="K863">
        <v>0</v>
      </c>
      <c r="L863">
        <v>1</v>
      </c>
      <c r="M863">
        <v>79</v>
      </c>
      <c r="N863">
        <v>1</v>
      </c>
      <c r="O863">
        <v>1</v>
      </c>
      <c r="P863">
        <v>0</v>
      </c>
      <c r="Q863">
        <v>0</v>
      </c>
    </row>
    <row r="864" spans="1:17" x14ac:dyDescent="0.25">
      <c r="A864" t="s">
        <v>837</v>
      </c>
      <c r="B864" t="s">
        <v>2506</v>
      </c>
      <c r="C864" t="s">
        <v>2008</v>
      </c>
      <c r="E864">
        <v>4468</v>
      </c>
      <c r="F864">
        <v>4471</v>
      </c>
      <c r="K864">
        <v>0</v>
      </c>
      <c r="L864">
        <v>1</v>
      </c>
      <c r="M864">
        <v>145</v>
      </c>
      <c r="N864">
        <v>4</v>
      </c>
      <c r="O864">
        <v>4</v>
      </c>
      <c r="P864">
        <v>0</v>
      </c>
      <c r="Q864">
        <v>0</v>
      </c>
    </row>
    <row r="865" spans="1:17" x14ac:dyDescent="0.25">
      <c r="A865" t="s">
        <v>837</v>
      </c>
      <c r="B865" t="s">
        <v>2505</v>
      </c>
      <c r="C865" t="s">
        <v>2008</v>
      </c>
      <c r="E865">
        <v>4473</v>
      </c>
      <c r="F865">
        <v>4491</v>
      </c>
      <c r="K865">
        <v>5</v>
      </c>
      <c r="L865">
        <v>2</v>
      </c>
      <c r="M865">
        <v>533</v>
      </c>
      <c r="N865">
        <v>16</v>
      </c>
      <c r="O865">
        <v>17</v>
      </c>
      <c r="P865">
        <v>0</v>
      </c>
      <c r="Q865">
        <v>1</v>
      </c>
    </row>
    <row r="866" spans="1:17" x14ac:dyDescent="0.25">
      <c r="A866" t="s">
        <v>837</v>
      </c>
      <c r="B866" t="s">
        <v>2504</v>
      </c>
      <c r="C866" t="s">
        <v>2008</v>
      </c>
      <c r="E866">
        <v>4493</v>
      </c>
      <c r="F866">
        <v>4502</v>
      </c>
      <c r="K866">
        <v>2</v>
      </c>
      <c r="L866">
        <v>2</v>
      </c>
      <c r="M866">
        <v>323</v>
      </c>
      <c r="N866">
        <v>9</v>
      </c>
      <c r="O866">
        <v>9</v>
      </c>
      <c r="P866">
        <v>0</v>
      </c>
      <c r="Q866">
        <v>0</v>
      </c>
    </row>
    <row r="867" spans="1:17" x14ac:dyDescent="0.25">
      <c r="A867" t="s">
        <v>837</v>
      </c>
      <c r="B867" t="s">
        <v>2503</v>
      </c>
      <c r="C867" t="s">
        <v>2008</v>
      </c>
      <c r="E867">
        <v>4504</v>
      </c>
      <c r="F867">
        <v>4508</v>
      </c>
      <c r="K867">
        <v>2</v>
      </c>
      <c r="L867">
        <v>1</v>
      </c>
      <c r="M867">
        <v>199</v>
      </c>
      <c r="N867">
        <v>5</v>
      </c>
      <c r="O867">
        <v>5</v>
      </c>
      <c r="P867">
        <v>0</v>
      </c>
      <c r="Q867">
        <v>0</v>
      </c>
    </row>
    <row r="868" spans="1:17" x14ac:dyDescent="0.25">
      <c r="A868" t="s">
        <v>837</v>
      </c>
      <c r="B868" t="s">
        <v>2517</v>
      </c>
      <c r="C868" t="s">
        <v>2008</v>
      </c>
      <c r="E868">
        <v>4513</v>
      </c>
      <c r="F868">
        <v>4515</v>
      </c>
      <c r="G868">
        <v>1</v>
      </c>
      <c r="K868">
        <v>0</v>
      </c>
      <c r="L868">
        <v>1</v>
      </c>
      <c r="M868">
        <v>158</v>
      </c>
      <c r="N868">
        <v>3</v>
      </c>
      <c r="O868">
        <v>3</v>
      </c>
      <c r="P868">
        <v>0</v>
      </c>
      <c r="Q868">
        <v>0</v>
      </c>
    </row>
    <row r="869" spans="1:17" x14ac:dyDescent="0.25">
      <c r="A869" t="s">
        <v>837</v>
      </c>
      <c r="B869" t="s">
        <v>2514</v>
      </c>
      <c r="C869" t="s">
        <v>2008</v>
      </c>
      <c r="E869">
        <v>4517</v>
      </c>
      <c r="F869">
        <v>4529</v>
      </c>
      <c r="K869">
        <v>1</v>
      </c>
      <c r="L869">
        <v>1</v>
      </c>
      <c r="M869">
        <v>385</v>
      </c>
      <c r="N869">
        <v>13</v>
      </c>
      <c r="O869">
        <v>13</v>
      </c>
      <c r="P869">
        <v>0</v>
      </c>
      <c r="Q869">
        <v>1</v>
      </c>
    </row>
    <row r="870" spans="1:17" x14ac:dyDescent="0.25">
      <c r="A870" t="s">
        <v>837</v>
      </c>
      <c r="B870" t="s">
        <v>2513</v>
      </c>
      <c r="C870" t="s">
        <v>2008</v>
      </c>
      <c r="E870">
        <v>4531</v>
      </c>
      <c r="F870">
        <v>4588</v>
      </c>
      <c r="K870">
        <v>12</v>
      </c>
      <c r="L870">
        <v>6</v>
      </c>
      <c r="M870">
        <v>1560</v>
      </c>
      <c r="N870">
        <v>57</v>
      </c>
      <c r="O870">
        <v>58</v>
      </c>
      <c r="P870">
        <v>0</v>
      </c>
      <c r="Q870">
        <v>1</v>
      </c>
    </row>
    <row r="871" spans="1:17" x14ac:dyDescent="0.25">
      <c r="A871" t="s">
        <v>837</v>
      </c>
      <c r="B871" t="s">
        <v>2512</v>
      </c>
      <c r="C871" t="s">
        <v>2008</v>
      </c>
      <c r="E871">
        <v>4590</v>
      </c>
      <c r="F871">
        <v>4633</v>
      </c>
      <c r="K871">
        <v>8</v>
      </c>
      <c r="L871">
        <v>5</v>
      </c>
      <c r="M871">
        <v>1242</v>
      </c>
      <c r="N871">
        <v>44</v>
      </c>
      <c r="O871">
        <v>44</v>
      </c>
      <c r="P871">
        <v>0</v>
      </c>
      <c r="Q871">
        <v>1</v>
      </c>
    </row>
    <row r="872" spans="1:17" x14ac:dyDescent="0.25">
      <c r="A872" t="s">
        <v>837</v>
      </c>
      <c r="B872" t="s">
        <v>2511</v>
      </c>
      <c r="C872" t="s">
        <v>2008</v>
      </c>
      <c r="E872">
        <v>4635</v>
      </c>
      <c r="F872">
        <v>4661</v>
      </c>
      <c r="G872">
        <v>3</v>
      </c>
      <c r="K872">
        <v>9</v>
      </c>
      <c r="L872">
        <v>4</v>
      </c>
      <c r="M872">
        <v>944</v>
      </c>
      <c r="N872">
        <v>27</v>
      </c>
      <c r="O872">
        <v>27</v>
      </c>
      <c r="P872">
        <v>0</v>
      </c>
      <c r="Q872">
        <v>2</v>
      </c>
    </row>
    <row r="873" spans="1:17" x14ac:dyDescent="0.25">
      <c r="A873" t="s">
        <v>837</v>
      </c>
      <c r="B873" t="s">
        <v>2510</v>
      </c>
      <c r="C873" t="s">
        <v>2008</v>
      </c>
      <c r="E873">
        <v>4663</v>
      </c>
      <c r="F873">
        <v>4668</v>
      </c>
      <c r="K873">
        <v>1</v>
      </c>
      <c r="L873">
        <v>1</v>
      </c>
      <c r="M873">
        <v>154</v>
      </c>
      <c r="N873">
        <v>6</v>
      </c>
      <c r="O873">
        <v>6</v>
      </c>
      <c r="P873">
        <v>0</v>
      </c>
      <c r="Q873">
        <v>0</v>
      </c>
    </row>
    <row r="874" spans="1:17" x14ac:dyDescent="0.25">
      <c r="A874" t="s">
        <v>837</v>
      </c>
      <c r="B874" t="s">
        <v>2509</v>
      </c>
      <c r="C874" t="s">
        <v>2008</v>
      </c>
      <c r="E874">
        <v>4670</v>
      </c>
      <c r="F874">
        <v>4676</v>
      </c>
      <c r="K874">
        <v>0</v>
      </c>
      <c r="L874">
        <v>1</v>
      </c>
      <c r="M874">
        <v>301</v>
      </c>
      <c r="N874">
        <v>3</v>
      </c>
      <c r="O874">
        <v>7</v>
      </c>
      <c r="P874">
        <v>0</v>
      </c>
      <c r="Q874">
        <v>4</v>
      </c>
    </row>
    <row r="875" spans="1:17" x14ac:dyDescent="0.25">
      <c r="A875" t="s">
        <v>837</v>
      </c>
      <c r="B875" t="s">
        <v>2508</v>
      </c>
      <c r="C875" t="s">
        <v>2008</v>
      </c>
      <c r="E875">
        <v>4678</v>
      </c>
      <c r="F875">
        <v>4682</v>
      </c>
      <c r="K875">
        <v>1</v>
      </c>
      <c r="L875">
        <v>1</v>
      </c>
      <c r="M875">
        <v>147</v>
      </c>
      <c r="N875">
        <v>5</v>
      </c>
      <c r="O875">
        <v>5</v>
      </c>
      <c r="P875">
        <v>0</v>
      </c>
      <c r="Q875">
        <v>0</v>
      </c>
    </row>
    <row r="876" spans="1:17" x14ac:dyDescent="0.25">
      <c r="A876" t="s">
        <v>837</v>
      </c>
      <c r="B876" t="s">
        <v>2507</v>
      </c>
      <c r="C876" t="s">
        <v>2008</v>
      </c>
      <c r="E876">
        <v>4684</v>
      </c>
      <c r="F876">
        <v>4684</v>
      </c>
      <c r="K876">
        <v>0</v>
      </c>
      <c r="L876">
        <v>1</v>
      </c>
      <c r="M876">
        <v>68</v>
      </c>
      <c r="N876">
        <v>1</v>
      </c>
      <c r="O876">
        <v>1</v>
      </c>
      <c r="P876">
        <v>0</v>
      </c>
      <c r="Q876">
        <v>0</v>
      </c>
    </row>
    <row r="877" spans="1:17" x14ac:dyDescent="0.25">
      <c r="A877" t="s">
        <v>837</v>
      </c>
      <c r="B877" t="s">
        <v>2506</v>
      </c>
      <c r="C877" t="s">
        <v>2008</v>
      </c>
      <c r="E877">
        <v>4686</v>
      </c>
      <c r="F877">
        <v>4689</v>
      </c>
      <c r="K877">
        <v>0</v>
      </c>
      <c r="L877">
        <v>1</v>
      </c>
      <c r="M877">
        <v>162</v>
      </c>
      <c r="N877">
        <v>4</v>
      </c>
      <c r="O877">
        <v>4</v>
      </c>
      <c r="P877">
        <v>0</v>
      </c>
      <c r="Q877">
        <v>0</v>
      </c>
    </row>
    <row r="878" spans="1:17" x14ac:dyDescent="0.25">
      <c r="A878" t="s">
        <v>837</v>
      </c>
      <c r="B878" t="s">
        <v>2505</v>
      </c>
      <c r="C878" t="s">
        <v>2008</v>
      </c>
      <c r="E878">
        <v>4691</v>
      </c>
      <c r="F878">
        <v>4707</v>
      </c>
      <c r="K878">
        <v>6</v>
      </c>
      <c r="L878">
        <v>2</v>
      </c>
      <c r="M878">
        <v>533</v>
      </c>
      <c r="N878">
        <v>15</v>
      </c>
      <c r="O878">
        <v>16</v>
      </c>
      <c r="P878">
        <v>0</v>
      </c>
      <c r="Q878">
        <v>1</v>
      </c>
    </row>
    <row r="879" spans="1:17" x14ac:dyDescent="0.25">
      <c r="A879" t="s">
        <v>837</v>
      </c>
      <c r="B879" t="s">
        <v>2504</v>
      </c>
      <c r="C879" t="s">
        <v>2008</v>
      </c>
      <c r="E879">
        <v>4709</v>
      </c>
      <c r="F879">
        <v>4718</v>
      </c>
      <c r="K879">
        <v>2</v>
      </c>
      <c r="L879">
        <v>2</v>
      </c>
      <c r="M879">
        <v>326</v>
      </c>
      <c r="N879">
        <v>9</v>
      </c>
      <c r="O879">
        <v>9</v>
      </c>
      <c r="P879">
        <v>0</v>
      </c>
      <c r="Q879">
        <v>0</v>
      </c>
    </row>
    <row r="880" spans="1:17" x14ac:dyDescent="0.25">
      <c r="A880" t="s">
        <v>837</v>
      </c>
      <c r="B880" t="s">
        <v>2503</v>
      </c>
      <c r="C880" t="s">
        <v>2008</v>
      </c>
      <c r="E880">
        <v>4720</v>
      </c>
      <c r="F880">
        <v>4724</v>
      </c>
      <c r="K880">
        <v>2</v>
      </c>
      <c r="L880">
        <v>1</v>
      </c>
      <c r="M880">
        <v>205</v>
      </c>
      <c r="N880">
        <v>5</v>
      </c>
      <c r="O880">
        <v>5</v>
      </c>
      <c r="P880">
        <v>0</v>
      </c>
      <c r="Q880">
        <v>0</v>
      </c>
    </row>
    <row r="881" spans="1:17" x14ac:dyDescent="0.25">
      <c r="A881" t="s">
        <v>837</v>
      </c>
      <c r="B881" t="s">
        <v>2516</v>
      </c>
      <c r="C881" t="s">
        <v>2103</v>
      </c>
      <c r="E881">
        <v>4729</v>
      </c>
      <c r="F881">
        <v>4737</v>
      </c>
      <c r="M881">
        <v>279</v>
      </c>
      <c r="N881">
        <v>7</v>
      </c>
      <c r="O881">
        <v>9</v>
      </c>
      <c r="P881">
        <v>0</v>
      </c>
      <c r="Q881">
        <v>5</v>
      </c>
    </row>
    <row r="882" spans="1:17" x14ac:dyDescent="0.25">
      <c r="A882" t="s">
        <v>837</v>
      </c>
      <c r="B882" t="s">
        <v>2515</v>
      </c>
      <c r="C882" t="s">
        <v>2103</v>
      </c>
      <c r="E882">
        <v>4739</v>
      </c>
      <c r="F882">
        <v>4773</v>
      </c>
      <c r="M882">
        <v>1108</v>
      </c>
      <c r="N882">
        <v>33</v>
      </c>
      <c r="O882">
        <v>33</v>
      </c>
      <c r="P882">
        <v>0</v>
      </c>
      <c r="Q882">
        <v>0</v>
      </c>
    </row>
    <row r="883" spans="1:17" x14ac:dyDescent="0.25">
      <c r="A883" t="s">
        <v>837</v>
      </c>
      <c r="B883" t="s">
        <v>2515</v>
      </c>
      <c r="C883" t="s">
        <v>2008</v>
      </c>
      <c r="E883">
        <v>4774</v>
      </c>
      <c r="F883">
        <v>4789</v>
      </c>
      <c r="G883">
        <v>1</v>
      </c>
      <c r="K883">
        <v>0</v>
      </c>
      <c r="L883">
        <v>1</v>
      </c>
      <c r="M883">
        <v>459</v>
      </c>
      <c r="N883">
        <v>16</v>
      </c>
      <c r="O883">
        <v>16</v>
      </c>
      <c r="P883">
        <v>0</v>
      </c>
      <c r="Q883">
        <v>0</v>
      </c>
    </row>
    <row r="884" spans="1:17" x14ac:dyDescent="0.25">
      <c r="A884" t="s">
        <v>837</v>
      </c>
      <c r="B884" t="s">
        <v>2514</v>
      </c>
      <c r="C884" t="s">
        <v>2008</v>
      </c>
      <c r="E884">
        <v>4790</v>
      </c>
      <c r="F884">
        <v>4804</v>
      </c>
      <c r="K884">
        <v>1</v>
      </c>
      <c r="L884">
        <v>1</v>
      </c>
      <c r="M884">
        <v>373</v>
      </c>
      <c r="N884">
        <v>15</v>
      </c>
      <c r="O884">
        <v>15</v>
      </c>
      <c r="P884">
        <v>0</v>
      </c>
      <c r="Q884">
        <v>0</v>
      </c>
    </row>
    <row r="885" spans="1:17" x14ac:dyDescent="0.25">
      <c r="A885" t="s">
        <v>837</v>
      </c>
      <c r="B885" t="s">
        <v>2513</v>
      </c>
      <c r="C885" t="s">
        <v>2008</v>
      </c>
      <c r="E885">
        <v>4805</v>
      </c>
      <c r="F885">
        <v>4862</v>
      </c>
      <c r="K885">
        <v>12</v>
      </c>
      <c r="L885">
        <v>6</v>
      </c>
      <c r="M885">
        <v>1610</v>
      </c>
      <c r="N885">
        <v>57</v>
      </c>
      <c r="O885">
        <v>58</v>
      </c>
      <c r="P885">
        <v>0</v>
      </c>
      <c r="Q885">
        <v>1</v>
      </c>
    </row>
    <row r="886" spans="1:17" x14ac:dyDescent="0.25">
      <c r="A886" t="s">
        <v>837</v>
      </c>
      <c r="B886" t="s">
        <v>2512</v>
      </c>
      <c r="C886" t="s">
        <v>2008</v>
      </c>
      <c r="E886">
        <v>4864</v>
      </c>
      <c r="F886">
        <v>4909</v>
      </c>
      <c r="K886">
        <v>11</v>
      </c>
      <c r="L886">
        <v>5</v>
      </c>
      <c r="M886">
        <v>1341</v>
      </c>
      <c r="N886">
        <v>46</v>
      </c>
      <c r="O886">
        <v>46</v>
      </c>
      <c r="P886">
        <v>0</v>
      </c>
      <c r="Q886">
        <v>1</v>
      </c>
    </row>
    <row r="887" spans="1:17" x14ac:dyDescent="0.25">
      <c r="A887" t="s">
        <v>837</v>
      </c>
      <c r="B887" t="s">
        <v>2511</v>
      </c>
      <c r="C887" t="s">
        <v>2008</v>
      </c>
      <c r="E887">
        <v>4911</v>
      </c>
      <c r="F887">
        <v>4937</v>
      </c>
      <c r="G887">
        <v>3</v>
      </c>
      <c r="K887">
        <v>9</v>
      </c>
      <c r="L887">
        <v>4</v>
      </c>
      <c r="M887">
        <v>949</v>
      </c>
      <c r="N887">
        <v>27</v>
      </c>
      <c r="O887">
        <v>27</v>
      </c>
      <c r="P887">
        <v>0</v>
      </c>
      <c r="Q887">
        <v>2</v>
      </c>
    </row>
    <row r="888" spans="1:17" x14ac:dyDescent="0.25">
      <c r="A888" t="s">
        <v>837</v>
      </c>
      <c r="B888" t="s">
        <v>2510</v>
      </c>
      <c r="C888" t="s">
        <v>2008</v>
      </c>
      <c r="E888">
        <v>4939</v>
      </c>
      <c r="F888">
        <v>4944</v>
      </c>
      <c r="K888">
        <v>1</v>
      </c>
      <c r="L888">
        <v>1</v>
      </c>
      <c r="M888">
        <v>155</v>
      </c>
      <c r="N888">
        <v>6</v>
      </c>
      <c r="O888">
        <v>6</v>
      </c>
      <c r="P888">
        <v>0</v>
      </c>
      <c r="Q888">
        <v>0</v>
      </c>
    </row>
    <row r="889" spans="1:17" x14ac:dyDescent="0.25">
      <c r="A889" t="s">
        <v>837</v>
      </c>
      <c r="B889" t="s">
        <v>2509</v>
      </c>
      <c r="C889" t="s">
        <v>2008</v>
      </c>
      <c r="E889">
        <v>4946</v>
      </c>
      <c r="F889">
        <v>4956</v>
      </c>
      <c r="K889">
        <v>1</v>
      </c>
      <c r="L889">
        <v>2</v>
      </c>
      <c r="M889">
        <v>380</v>
      </c>
      <c r="N889">
        <v>5</v>
      </c>
      <c r="O889">
        <v>10</v>
      </c>
      <c r="P889">
        <v>0</v>
      </c>
      <c r="Q889">
        <v>5</v>
      </c>
    </row>
    <row r="890" spans="1:17" x14ac:dyDescent="0.25">
      <c r="A890" t="s">
        <v>837</v>
      </c>
      <c r="B890" t="s">
        <v>2508</v>
      </c>
      <c r="C890" t="s">
        <v>2008</v>
      </c>
      <c r="E890">
        <v>4958</v>
      </c>
      <c r="F890">
        <v>4962</v>
      </c>
      <c r="K890">
        <v>1</v>
      </c>
      <c r="L890">
        <v>1</v>
      </c>
      <c r="M890">
        <v>148</v>
      </c>
      <c r="N890">
        <v>5</v>
      </c>
      <c r="O890">
        <v>5</v>
      </c>
      <c r="P890">
        <v>0</v>
      </c>
      <c r="Q890">
        <v>0</v>
      </c>
    </row>
    <row r="891" spans="1:17" x14ac:dyDescent="0.25">
      <c r="A891" t="s">
        <v>837</v>
      </c>
      <c r="B891" t="s">
        <v>2507</v>
      </c>
      <c r="C891" t="s">
        <v>2008</v>
      </c>
      <c r="E891">
        <v>4964</v>
      </c>
      <c r="F891">
        <v>4964</v>
      </c>
      <c r="K891">
        <v>0</v>
      </c>
      <c r="L891">
        <v>1</v>
      </c>
      <c r="M891">
        <v>73</v>
      </c>
      <c r="N891">
        <v>1</v>
      </c>
      <c r="O891">
        <v>1</v>
      </c>
      <c r="P891">
        <v>0</v>
      </c>
      <c r="Q891">
        <v>0</v>
      </c>
    </row>
    <row r="892" spans="1:17" x14ac:dyDescent="0.25">
      <c r="A892" t="s">
        <v>837</v>
      </c>
      <c r="B892" t="s">
        <v>2506</v>
      </c>
      <c r="C892" t="s">
        <v>2008</v>
      </c>
      <c r="E892">
        <v>4966</v>
      </c>
      <c r="F892">
        <v>4969</v>
      </c>
      <c r="K892">
        <v>0</v>
      </c>
      <c r="L892">
        <v>1</v>
      </c>
      <c r="M892">
        <v>167</v>
      </c>
      <c r="N892">
        <v>4</v>
      </c>
      <c r="O892">
        <v>4</v>
      </c>
      <c r="P892">
        <v>0</v>
      </c>
      <c r="Q892">
        <v>0</v>
      </c>
    </row>
    <row r="893" spans="1:17" x14ac:dyDescent="0.25">
      <c r="A893" t="s">
        <v>837</v>
      </c>
      <c r="B893" t="s">
        <v>2505</v>
      </c>
      <c r="C893" t="s">
        <v>2008</v>
      </c>
      <c r="E893">
        <v>4971</v>
      </c>
      <c r="F893">
        <v>4988</v>
      </c>
      <c r="K893">
        <v>7</v>
      </c>
      <c r="L893">
        <v>2</v>
      </c>
      <c r="M893">
        <v>575</v>
      </c>
      <c r="N893">
        <v>16</v>
      </c>
      <c r="O893">
        <v>17</v>
      </c>
      <c r="P893">
        <v>0</v>
      </c>
      <c r="Q893">
        <v>1</v>
      </c>
    </row>
    <row r="894" spans="1:17" x14ac:dyDescent="0.25">
      <c r="A894" t="s">
        <v>837</v>
      </c>
      <c r="B894" t="s">
        <v>2504</v>
      </c>
      <c r="C894" t="s">
        <v>2008</v>
      </c>
      <c r="E894">
        <v>4990</v>
      </c>
      <c r="F894">
        <v>4999</v>
      </c>
      <c r="K894">
        <v>3</v>
      </c>
      <c r="L894">
        <v>2</v>
      </c>
      <c r="M894">
        <v>342</v>
      </c>
      <c r="N894">
        <v>9</v>
      </c>
      <c r="O894">
        <v>9</v>
      </c>
      <c r="P894">
        <v>0</v>
      </c>
      <c r="Q894">
        <v>0</v>
      </c>
    </row>
    <row r="895" spans="1:17" x14ac:dyDescent="0.25">
      <c r="A895" t="s">
        <v>837</v>
      </c>
      <c r="B895" t="s">
        <v>2503</v>
      </c>
      <c r="C895" t="s">
        <v>2008</v>
      </c>
      <c r="E895">
        <v>5001</v>
      </c>
      <c r="F895">
        <v>5006</v>
      </c>
      <c r="K895">
        <v>2</v>
      </c>
      <c r="L895">
        <v>1</v>
      </c>
      <c r="M895">
        <v>220</v>
      </c>
      <c r="N895">
        <v>5</v>
      </c>
      <c r="O895">
        <v>6</v>
      </c>
      <c r="P895">
        <v>0</v>
      </c>
      <c r="Q895">
        <v>1</v>
      </c>
    </row>
    <row r="896" spans="1:17" x14ac:dyDescent="0.25">
      <c r="A896" t="s">
        <v>837</v>
      </c>
      <c r="B896" t="s">
        <v>2502</v>
      </c>
      <c r="C896" t="s">
        <v>2008</v>
      </c>
      <c r="E896">
        <v>5011</v>
      </c>
      <c r="F896">
        <v>5014</v>
      </c>
      <c r="K896">
        <v>0</v>
      </c>
      <c r="L896">
        <v>1</v>
      </c>
      <c r="M896">
        <v>50</v>
      </c>
      <c r="N896">
        <v>4</v>
      </c>
      <c r="O896">
        <v>4</v>
      </c>
      <c r="P896">
        <v>0</v>
      </c>
      <c r="Q896">
        <v>0</v>
      </c>
    </row>
    <row r="897" spans="1:17" x14ac:dyDescent="0.25">
      <c r="A897" t="s">
        <v>837</v>
      </c>
      <c r="B897" t="s">
        <v>2501</v>
      </c>
      <c r="C897" t="s">
        <v>2008</v>
      </c>
      <c r="E897">
        <v>5015</v>
      </c>
      <c r="F897">
        <v>5017</v>
      </c>
      <c r="K897">
        <v>0</v>
      </c>
      <c r="L897">
        <v>1</v>
      </c>
      <c r="M897">
        <v>33</v>
      </c>
      <c r="N897">
        <v>3</v>
      </c>
      <c r="O897">
        <v>3</v>
      </c>
      <c r="P897">
        <v>0</v>
      </c>
      <c r="Q897">
        <v>0</v>
      </c>
    </row>
    <row r="898" spans="1:17" x14ac:dyDescent="0.25">
      <c r="A898" t="s">
        <v>837</v>
      </c>
      <c r="B898" t="s">
        <v>2500</v>
      </c>
      <c r="C898" t="s">
        <v>2008</v>
      </c>
      <c r="E898">
        <v>5018</v>
      </c>
      <c r="F898">
        <v>5019</v>
      </c>
      <c r="K898">
        <v>0</v>
      </c>
      <c r="L898">
        <v>1</v>
      </c>
      <c r="M898">
        <v>36</v>
      </c>
      <c r="N898">
        <v>2</v>
      </c>
      <c r="O898">
        <v>2</v>
      </c>
      <c r="P898">
        <v>0</v>
      </c>
      <c r="Q898">
        <v>0</v>
      </c>
    </row>
    <row r="899" spans="1:17" x14ac:dyDescent="0.25">
      <c r="A899" t="s">
        <v>837</v>
      </c>
      <c r="B899" t="s">
        <v>2499</v>
      </c>
      <c r="C899" t="s">
        <v>2008</v>
      </c>
      <c r="E899">
        <v>5020</v>
      </c>
      <c r="F899">
        <v>5023</v>
      </c>
      <c r="K899">
        <v>0</v>
      </c>
      <c r="L899">
        <v>1</v>
      </c>
      <c r="M899">
        <v>73</v>
      </c>
      <c r="N899">
        <v>4</v>
      </c>
      <c r="O899">
        <v>4</v>
      </c>
      <c r="P899">
        <v>0</v>
      </c>
      <c r="Q899">
        <v>0</v>
      </c>
    </row>
    <row r="900" spans="1:17" x14ac:dyDescent="0.25">
      <c r="A900" t="s">
        <v>837</v>
      </c>
      <c r="B900" t="s">
        <v>2498</v>
      </c>
      <c r="C900" t="s">
        <v>2008</v>
      </c>
      <c r="E900">
        <v>5024</v>
      </c>
      <c r="F900">
        <v>5025</v>
      </c>
      <c r="K900">
        <v>0</v>
      </c>
      <c r="L900">
        <v>1</v>
      </c>
      <c r="M900">
        <v>46</v>
      </c>
      <c r="N900">
        <v>2</v>
      </c>
      <c r="O900">
        <v>2</v>
      </c>
      <c r="P900">
        <v>0</v>
      </c>
      <c r="Q900">
        <v>0</v>
      </c>
    </row>
    <row r="901" spans="1:17" x14ac:dyDescent="0.25">
      <c r="A901" t="s">
        <v>837</v>
      </c>
      <c r="B901" t="s">
        <v>2497</v>
      </c>
      <c r="C901" t="s">
        <v>2008</v>
      </c>
      <c r="E901">
        <v>5026</v>
      </c>
      <c r="F901">
        <v>5054</v>
      </c>
      <c r="K901">
        <v>5</v>
      </c>
      <c r="L901">
        <v>2</v>
      </c>
      <c r="M901">
        <v>907</v>
      </c>
      <c r="N901">
        <v>29</v>
      </c>
      <c r="O901">
        <v>29</v>
      </c>
      <c r="P901">
        <v>0</v>
      </c>
      <c r="Q901">
        <v>0</v>
      </c>
    </row>
    <row r="902" spans="1:17" x14ac:dyDescent="0.25">
      <c r="A902" t="s">
        <v>837</v>
      </c>
      <c r="B902" t="s">
        <v>2496</v>
      </c>
      <c r="C902" t="s">
        <v>2008</v>
      </c>
      <c r="E902">
        <v>5055</v>
      </c>
      <c r="F902">
        <v>5062</v>
      </c>
      <c r="K902">
        <v>0</v>
      </c>
      <c r="L902">
        <v>1</v>
      </c>
      <c r="M902">
        <v>262</v>
      </c>
      <c r="N902">
        <v>8</v>
      </c>
      <c r="O902">
        <v>8</v>
      </c>
      <c r="P902">
        <v>0</v>
      </c>
      <c r="Q902">
        <v>0</v>
      </c>
    </row>
    <row r="903" spans="1:17" x14ac:dyDescent="0.25">
      <c r="A903" t="s">
        <v>837</v>
      </c>
      <c r="B903" t="s">
        <v>2495</v>
      </c>
      <c r="C903" t="s">
        <v>2008</v>
      </c>
      <c r="E903">
        <v>5063</v>
      </c>
      <c r="F903">
        <v>5079</v>
      </c>
      <c r="K903">
        <v>3</v>
      </c>
      <c r="L903">
        <v>3</v>
      </c>
      <c r="M903">
        <v>545</v>
      </c>
      <c r="N903">
        <v>17</v>
      </c>
      <c r="O903">
        <v>17</v>
      </c>
      <c r="P903">
        <v>0</v>
      </c>
      <c r="Q903">
        <v>1</v>
      </c>
    </row>
    <row r="904" spans="1:17" x14ac:dyDescent="0.25">
      <c r="A904" t="s">
        <v>837</v>
      </c>
      <c r="B904" t="s">
        <v>2047</v>
      </c>
      <c r="C904" t="s">
        <v>2008</v>
      </c>
      <c r="E904">
        <v>5080</v>
      </c>
      <c r="F904">
        <v>5083</v>
      </c>
      <c r="K904">
        <v>0</v>
      </c>
      <c r="L904">
        <v>1</v>
      </c>
      <c r="M904">
        <v>84</v>
      </c>
      <c r="N904">
        <v>4</v>
      </c>
      <c r="O904">
        <v>4</v>
      </c>
      <c r="P904">
        <v>0</v>
      </c>
      <c r="Q904">
        <v>0</v>
      </c>
    </row>
    <row r="905" spans="1:17" x14ac:dyDescent="0.25">
      <c r="A905" t="s">
        <v>837</v>
      </c>
      <c r="B905" t="s">
        <v>2494</v>
      </c>
      <c r="C905" t="s">
        <v>2008</v>
      </c>
      <c r="E905">
        <v>5084</v>
      </c>
      <c r="F905">
        <v>5093</v>
      </c>
      <c r="K905">
        <v>0</v>
      </c>
      <c r="L905">
        <v>1</v>
      </c>
      <c r="M905">
        <v>319</v>
      </c>
      <c r="N905">
        <v>7</v>
      </c>
      <c r="O905">
        <v>10</v>
      </c>
      <c r="P905">
        <v>0</v>
      </c>
      <c r="Q905">
        <v>3</v>
      </c>
    </row>
    <row r="906" spans="1:17" x14ac:dyDescent="0.25">
      <c r="A906" t="s">
        <v>837</v>
      </c>
      <c r="B906" t="s">
        <v>2493</v>
      </c>
      <c r="C906" t="s">
        <v>2008</v>
      </c>
      <c r="E906">
        <v>5095</v>
      </c>
      <c r="F906">
        <v>5100</v>
      </c>
      <c r="K906">
        <v>0</v>
      </c>
      <c r="L906">
        <v>1</v>
      </c>
      <c r="M906">
        <v>221</v>
      </c>
      <c r="N906">
        <v>6</v>
      </c>
      <c r="O906">
        <v>6</v>
      </c>
      <c r="P906">
        <v>0</v>
      </c>
      <c r="Q906">
        <v>0</v>
      </c>
    </row>
    <row r="907" spans="1:17" x14ac:dyDescent="0.25">
      <c r="A907" t="s">
        <v>837</v>
      </c>
      <c r="B907" t="s">
        <v>2035</v>
      </c>
      <c r="C907" t="s">
        <v>2008</v>
      </c>
      <c r="E907">
        <v>5102</v>
      </c>
      <c r="F907">
        <v>5107</v>
      </c>
      <c r="K907">
        <v>0</v>
      </c>
      <c r="L907">
        <v>1</v>
      </c>
      <c r="M907">
        <v>202</v>
      </c>
      <c r="N907">
        <v>6</v>
      </c>
      <c r="O907">
        <v>6</v>
      </c>
      <c r="P907">
        <v>0</v>
      </c>
      <c r="Q907">
        <v>0</v>
      </c>
    </row>
    <row r="908" spans="1:17" x14ac:dyDescent="0.25">
      <c r="A908" t="s">
        <v>837</v>
      </c>
      <c r="C908" t="s">
        <v>2007</v>
      </c>
      <c r="E908">
        <v>1</v>
      </c>
      <c r="F908">
        <v>5114</v>
      </c>
      <c r="H908">
        <v>148654</v>
      </c>
    </row>
    <row r="909" spans="1:17" x14ac:dyDescent="0.25">
      <c r="A909" t="s">
        <v>838</v>
      </c>
      <c r="B909" t="s">
        <v>2024</v>
      </c>
      <c r="C909" t="s">
        <v>2023</v>
      </c>
      <c r="E909">
        <v>1</v>
      </c>
      <c r="F909">
        <v>144</v>
      </c>
      <c r="M909">
        <v>3667</v>
      </c>
      <c r="N909">
        <v>10</v>
      </c>
      <c r="O909">
        <v>125</v>
      </c>
      <c r="P909">
        <v>11</v>
      </c>
      <c r="Q909">
        <v>104</v>
      </c>
    </row>
    <row r="910" spans="1:17" x14ac:dyDescent="0.25">
      <c r="A910" t="s">
        <v>838</v>
      </c>
      <c r="C910" t="s">
        <v>2007</v>
      </c>
      <c r="E910">
        <v>1</v>
      </c>
      <c r="F910">
        <v>144</v>
      </c>
      <c r="H910">
        <v>3667</v>
      </c>
    </row>
    <row r="911" spans="1:17" x14ac:dyDescent="0.25">
      <c r="A911" t="s">
        <v>2487</v>
      </c>
      <c r="B911" t="s">
        <v>2024</v>
      </c>
      <c r="C911" t="s">
        <v>2023</v>
      </c>
      <c r="E911">
        <v>1</v>
      </c>
      <c r="F911">
        <v>277</v>
      </c>
      <c r="M911">
        <v>4504</v>
      </c>
      <c r="N911">
        <v>13</v>
      </c>
      <c r="O911">
        <v>126</v>
      </c>
      <c r="P911">
        <v>9</v>
      </c>
      <c r="Q911">
        <v>104</v>
      </c>
    </row>
    <row r="912" spans="1:17" x14ac:dyDescent="0.25">
      <c r="A912" t="s">
        <v>2487</v>
      </c>
      <c r="B912" t="s">
        <v>2472</v>
      </c>
      <c r="C912" t="s">
        <v>2103</v>
      </c>
      <c r="E912">
        <v>103</v>
      </c>
      <c r="F912">
        <v>114</v>
      </c>
      <c r="M912">
        <v>277</v>
      </c>
      <c r="N912">
        <v>4</v>
      </c>
      <c r="O912">
        <v>12</v>
      </c>
      <c r="P912">
        <v>0</v>
      </c>
      <c r="Q912">
        <v>8</v>
      </c>
    </row>
    <row r="913" spans="1:17" x14ac:dyDescent="0.25">
      <c r="A913" t="s">
        <v>2487</v>
      </c>
      <c r="B913" t="s">
        <v>2492</v>
      </c>
      <c r="C913" t="s">
        <v>2008</v>
      </c>
      <c r="E913">
        <v>153</v>
      </c>
      <c r="F913">
        <v>171</v>
      </c>
      <c r="K913">
        <v>1</v>
      </c>
      <c r="L913">
        <v>3</v>
      </c>
      <c r="M913">
        <v>511</v>
      </c>
      <c r="N913">
        <v>12</v>
      </c>
      <c r="O913">
        <v>19</v>
      </c>
      <c r="P913">
        <v>0</v>
      </c>
      <c r="Q913">
        <v>7</v>
      </c>
    </row>
    <row r="914" spans="1:17" x14ac:dyDescent="0.25">
      <c r="A914" t="s">
        <v>2487</v>
      </c>
      <c r="B914" t="s">
        <v>2491</v>
      </c>
      <c r="C914" t="s">
        <v>2008</v>
      </c>
      <c r="E914">
        <v>173</v>
      </c>
      <c r="F914">
        <v>207</v>
      </c>
      <c r="G914">
        <v>1</v>
      </c>
      <c r="K914">
        <v>5</v>
      </c>
      <c r="L914">
        <v>4</v>
      </c>
      <c r="M914">
        <v>932</v>
      </c>
      <c r="N914">
        <v>23</v>
      </c>
      <c r="O914">
        <v>30</v>
      </c>
      <c r="P914">
        <v>0</v>
      </c>
      <c r="Q914">
        <v>7</v>
      </c>
    </row>
    <row r="915" spans="1:17" x14ac:dyDescent="0.25">
      <c r="A915" t="s">
        <v>2487</v>
      </c>
      <c r="B915" t="s">
        <v>2490</v>
      </c>
      <c r="C915" t="s">
        <v>2008</v>
      </c>
      <c r="E915">
        <v>209</v>
      </c>
      <c r="F915">
        <v>219</v>
      </c>
      <c r="K915">
        <v>0</v>
      </c>
      <c r="L915">
        <v>1</v>
      </c>
      <c r="M915">
        <v>315</v>
      </c>
      <c r="N915">
        <v>4</v>
      </c>
      <c r="O915">
        <v>11</v>
      </c>
      <c r="P915">
        <v>0</v>
      </c>
      <c r="Q915">
        <v>7</v>
      </c>
    </row>
    <row r="916" spans="1:17" x14ac:dyDescent="0.25">
      <c r="A916" t="s">
        <v>2487</v>
      </c>
      <c r="B916" t="s">
        <v>2489</v>
      </c>
      <c r="C916" t="s">
        <v>2008</v>
      </c>
      <c r="E916">
        <v>221</v>
      </c>
      <c r="F916">
        <v>248</v>
      </c>
      <c r="K916">
        <v>3</v>
      </c>
      <c r="L916">
        <v>3</v>
      </c>
      <c r="M916">
        <v>677</v>
      </c>
      <c r="N916">
        <v>16</v>
      </c>
      <c r="O916">
        <v>23</v>
      </c>
      <c r="P916">
        <v>0</v>
      </c>
      <c r="Q916">
        <v>7</v>
      </c>
    </row>
    <row r="917" spans="1:17" x14ac:dyDescent="0.25">
      <c r="A917" t="s">
        <v>2487</v>
      </c>
      <c r="B917" t="s">
        <v>2488</v>
      </c>
      <c r="C917" t="s">
        <v>2008</v>
      </c>
      <c r="E917">
        <v>250</v>
      </c>
      <c r="F917">
        <v>270</v>
      </c>
      <c r="K917">
        <v>3</v>
      </c>
      <c r="L917">
        <v>2</v>
      </c>
      <c r="M917">
        <v>585</v>
      </c>
      <c r="N917">
        <v>11</v>
      </c>
      <c r="O917">
        <v>21</v>
      </c>
      <c r="P917">
        <v>0</v>
      </c>
      <c r="Q917">
        <v>10</v>
      </c>
    </row>
    <row r="918" spans="1:17" x14ac:dyDescent="0.25">
      <c r="A918" t="s">
        <v>2487</v>
      </c>
      <c r="C918" t="s">
        <v>2007</v>
      </c>
      <c r="E918">
        <v>1</v>
      </c>
      <c r="F918">
        <v>277</v>
      </c>
      <c r="H918">
        <v>7801</v>
      </c>
    </row>
    <row r="919" spans="1:17" x14ac:dyDescent="0.25">
      <c r="A919" t="s">
        <v>855</v>
      </c>
      <c r="B919" t="s">
        <v>2024</v>
      </c>
      <c r="C919" t="s">
        <v>2023</v>
      </c>
      <c r="E919">
        <v>1</v>
      </c>
      <c r="F919">
        <v>432</v>
      </c>
      <c r="M919">
        <v>967</v>
      </c>
      <c r="N919">
        <v>1</v>
      </c>
      <c r="O919">
        <v>45</v>
      </c>
      <c r="P919">
        <v>7</v>
      </c>
      <c r="Q919">
        <v>37</v>
      </c>
    </row>
    <row r="920" spans="1:17" x14ac:dyDescent="0.25">
      <c r="A920" t="s">
        <v>855</v>
      </c>
      <c r="B920" t="s">
        <v>2479</v>
      </c>
      <c r="C920" t="s">
        <v>2021</v>
      </c>
      <c r="E920">
        <v>50</v>
      </c>
      <c r="F920">
        <v>431</v>
      </c>
      <c r="G920">
        <v>32</v>
      </c>
      <c r="M920">
        <v>1184</v>
      </c>
      <c r="N920">
        <v>21</v>
      </c>
      <c r="O920">
        <v>34</v>
      </c>
      <c r="P920">
        <v>6</v>
      </c>
      <c r="Q920">
        <v>19</v>
      </c>
    </row>
    <row r="921" spans="1:17" x14ac:dyDescent="0.25">
      <c r="A921" t="s">
        <v>855</v>
      </c>
      <c r="B921" t="s">
        <v>2139</v>
      </c>
      <c r="C921" t="s">
        <v>2008</v>
      </c>
      <c r="E921">
        <v>70</v>
      </c>
      <c r="F921">
        <v>84</v>
      </c>
      <c r="K921">
        <v>1</v>
      </c>
      <c r="L921">
        <v>2</v>
      </c>
      <c r="M921">
        <v>482</v>
      </c>
      <c r="N921">
        <v>10</v>
      </c>
      <c r="O921">
        <v>15</v>
      </c>
      <c r="P921">
        <v>0</v>
      </c>
      <c r="Q921">
        <v>5</v>
      </c>
    </row>
    <row r="922" spans="1:17" x14ac:dyDescent="0.25">
      <c r="A922" t="s">
        <v>855</v>
      </c>
      <c r="B922" t="s">
        <v>2486</v>
      </c>
      <c r="C922" t="s">
        <v>2008</v>
      </c>
      <c r="E922">
        <v>86</v>
      </c>
      <c r="F922">
        <v>193</v>
      </c>
      <c r="G922">
        <v>1</v>
      </c>
      <c r="K922">
        <v>35</v>
      </c>
      <c r="L922">
        <v>5</v>
      </c>
      <c r="M922">
        <v>3277</v>
      </c>
      <c r="N922">
        <v>84</v>
      </c>
      <c r="O922">
        <v>101</v>
      </c>
      <c r="P922">
        <v>6</v>
      </c>
      <c r="Q922">
        <v>14</v>
      </c>
    </row>
    <row r="923" spans="1:17" x14ac:dyDescent="0.25">
      <c r="A923" t="s">
        <v>855</v>
      </c>
      <c r="B923" t="s">
        <v>2485</v>
      </c>
      <c r="C923" t="s">
        <v>2103</v>
      </c>
      <c r="E923">
        <v>195</v>
      </c>
      <c r="F923">
        <v>199</v>
      </c>
      <c r="M923">
        <v>111</v>
      </c>
      <c r="N923">
        <v>4</v>
      </c>
      <c r="O923">
        <v>5</v>
      </c>
      <c r="P923">
        <v>0</v>
      </c>
      <c r="Q923">
        <v>1</v>
      </c>
    </row>
    <row r="924" spans="1:17" x14ac:dyDescent="0.25">
      <c r="A924" t="s">
        <v>855</v>
      </c>
      <c r="B924" t="s">
        <v>2096</v>
      </c>
      <c r="C924" t="s">
        <v>2008</v>
      </c>
      <c r="E924">
        <v>214</v>
      </c>
      <c r="F924">
        <v>245</v>
      </c>
      <c r="K924">
        <v>2</v>
      </c>
      <c r="L924">
        <v>2</v>
      </c>
      <c r="M924">
        <v>1052</v>
      </c>
      <c r="N924">
        <v>21</v>
      </c>
      <c r="O924">
        <v>27</v>
      </c>
      <c r="P924">
        <v>0</v>
      </c>
      <c r="Q924">
        <v>6</v>
      </c>
    </row>
    <row r="925" spans="1:17" x14ac:dyDescent="0.25">
      <c r="A925" t="s">
        <v>855</v>
      </c>
      <c r="B925" t="s">
        <v>2484</v>
      </c>
      <c r="C925" t="s">
        <v>2008</v>
      </c>
      <c r="E925">
        <v>247</v>
      </c>
      <c r="F925">
        <v>278</v>
      </c>
      <c r="K925">
        <v>3</v>
      </c>
      <c r="L925">
        <v>2</v>
      </c>
      <c r="M925">
        <v>983</v>
      </c>
      <c r="N925">
        <v>21</v>
      </c>
      <c r="O925">
        <v>28</v>
      </c>
      <c r="P925">
        <v>0</v>
      </c>
      <c r="Q925">
        <v>9</v>
      </c>
    </row>
    <row r="926" spans="1:17" x14ac:dyDescent="0.25">
      <c r="A926" t="s">
        <v>855</v>
      </c>
      <c r="B926" t="s">
        <v>2483</v>
      </c>
      <c r="C926" t="s">
        <v>2008</v>
      </c>
      <c r="E926">
        <v>280</v>
      </c>
      <c r="F926">
        <v>324</v>
      </c>
      <c r="K926">
        <v>8</v>
      </c>
      <c r="L926">
        <v>3</v>
      </c>
      <c r="M926">
        <v>1363</v>
      </c>
      <c r="N926">
        <v>34</v>
      </c>
      <c r="O926">
        <v>40</v>
      </c>
      <c r="P926">
        <v>0</v>
      </c>
      <c r="Q926">
        <v>9</v>
      </c>
    </row>
    <row r="927" spans="1:17" x14ac:dyDescent="0.25">
      <c r="A927" t="s">
        <v>855</v>
      </c>
      <c r="B927" t="s">
        <v>2482</v>
      </c>
      <c r="C927" t="s">
        <v>2008</v>
      </c>
      <c r="E927">
        <v>326</v>
      </c>
      <c r="F927">
        <v>342</v>
      </c>
      <c r="K927">
        <v>1</v>
      </c>
      <c r="L927">
        <v>2</v>
      </c>
      <c r="M927">
        <v>555</v>
      </c>
      <c r="N927">
        <v>11</v>
      </c>
      <c r="O927">
        <v>16</v>
      </c>
      <c r="P927">
        <v>0</v>
      </c>
      <c r="Q927">
        <v>6</v>
      </c>
    </row>
    <row r="928" spans="1:17" x14ac:dyDescent="0.25">
      <c r="A928" t="s">
        <v>855</v>
      </c>
      <c r="B928" t="s">
        <v>2481</v>
      </c>
      <c r="C928" t="s">
        <v>2008</v>
      </c>
      <c r="E928">
        <v>344</v>
      </c>
      <c r="F928">
        <v>360</v>
      </c>
      <c r="K928">
        <v>1</v>
      </c>
      <c r="L928">
        <v>2</v>
      </c>
      <c r="M928">
        <v>546</v>
      </c>
      <c r="N928">
        <v>11</v>
      </c>
      <c r="O928">
        <v>16</v>
      </c>
      <c r="P928">
        <v>0</v>
      </c>
      <c r="Q928">
        <v>6</v>
      </c>
    </row>
    <row r="929" spans="1:17" x14ac:dyDescent="0.25">
      <c r="A929" t="s">
        <v>855</v>
      </c>
      <c r="B929" t="s">
        <v>2480</v>
      </c>
      <c r="C929" t="s">
        <v>2008</v>
      </c>
      <c r="E929">
        <v>362</v>
      </c>
      <c r="F929">
        <v>426</v>
      </c>
      <c r="K929">
        <v>19</v>
      </c>
      <c r="L929">
        <v>3</v>
      </c>
      <c r="M929">
        <v>2091</v>
      </c>
      <c r="N929">
        <v>56</v>
      </c>
      <c r="O929">
        <v>62</v>
      </c>
      <c r="P929">
        <v>0</v>
      </c>
      <c r="Q929">
        <v>8</v>
      </c>
    </row>
    <row r="930" spans="1:17" x14ac:dyDescent="0.25">
      <c r="A930" t="s">
        <v>855</v>
      </c>
      <c r="C930" t="s">
        <v>2007</v>
      </c>
      <c r="E930">
        <v>1</v>
      </c>
      <c r="F930">
        <v>432</v>
      </c>
      <c r="H930">
        <v>12611</v>
      </c>
    </row>
    <row r="931" spans="1:17" x14ac:dyDescent="0.25">
      <c r="A931" t="s">
        <v>874</v>
      </c>
      <c r="B931" t="s">
        <v>2024</v>
      </c>
      <c r="C931" t="s">
        <v>2023</v>
      </c>
      <c r="E931">
        <v>1</v>
      </c>
      <c r="F931">
        <v>210</v>
      </c>
      <c r="M931">
        <v>1483</v>
      </c>
      <c r="N931">
        <v>6</v>
      </c>
      <c r="O931">
        <v>66</v>
      </c>
      <c r="P931">
        <v>10</v>
      </c>
      <c r="Q931">
        <v>50</v>
      </c>
    </row>
    <row r="932" spans="1:17" x14ac:dyDescent="0.25">
      <c r="A932" t="s">
        <v>874</v>
      </c>
      <c r="B932" t="s">
        <v>2479</v>
      </c>
      <c r="C932" t="s">
        <v>2021</v>
      </c>
      <c r="E932">
        <v>71</v>
      </c>
      <c r="F932">
        <v>205</v>
      </c>
      <c r="M932">
        <v>2373</v>
      </c>
      <c r="N932">
        <v>13</v>
      </c>
      <c r="O932">
        <v>63</v>
      </c>
      <c r="P932">
        <v>43</v>
      </c>
      <c r="Q932">
        <v>7</v>
      </c>
    </row>
    <row r="933" spans="1:17" x14ac:dyDescent="0.25">
      <c r="A933" t="s">
        <v>874</v>
      </c>
      <c r="B933" t="s">
        <v>2478</v>
      </c>
      <c r="C933" t="s">
        <v>2103</v>
      </c>
      <c r="E933">
        <v>134</v>
      </c>
      <c r="F933">
        <v>137</v>
      </c>
      <c r="M933">
        <v>97</v>
      </c>
      <c r="N933">
        <v>4</v>
      </c>
      <c r="O933">
        <v>4</v>
      </c>
      <c r="P933">
        <v>0</v>
      </c>
      <c r="Q933">
        <v>0</v>
      </c>
    </row>
    <row r="934" spans="1:17" x14ac:dyDescent="0.25">
      <c r="A934" t="s">
        <v>874</v>
      </c>
      <c r="B934" t="s">
        <v>2477</v>
      </c>
      <c r="C934" t="s">
        <v>2025</v>
      </c>
      <c r="E934">
        <v>139</v>
      </c>
      <c r="F934">
        <v>153</v>
      </c>
      <c r="M934">
        <v>152</v>
      </c>
      <c r="N934">
        <v>7</v>
      </c>
      <c r="O934">
        <v>7</v>
      </c>
      <c r="P934">
        <v>0</v>
      </c>
      <c r="Q934">
        <v>0</v>
      </c>
    </row>
    <row r="935" spans="1:17" x14ac:dyDescent="0.25">
      <c r="A935" t="s">
        <v>874</v>
      </c>
      <c r="B935" t="s">
        <v>2477</v>
      </c>
      <c r="C935" t="s">
        <v>2008</v>
      </c>
      <c r="E935">
        <v>141</v>
      </c>
      <c r="F935">
        <v>143</v>
      </c>
      <c r="K935">
        <v>0</v>
      </c>
      <c r="L935">
        <v>1</v>
      </c>
      <c r="M935">
        <v>143</v>
      </c>
      <c r="N935">
        <v>3</v>
      </c>
      <c r="O935">
        <v>3</v>
      </c>
      <c r="P935">
        <v>0</v>
      </c>
      <c r="Q935">
        <v>0</v>
      </c>
    </row>
    <row r="936" spans="1:17" x14ac:dyDescent="0.25">
      <c r="A936" t="s">
        <v>874</v>
      </c>
      <c r="B936" t="s">
        <v>2476</v>
      </c>
      <c r="C936" t="s">
        <v>2008</v>
      </c>
      <c r="E936">
        <v>145</v>
      </c>
      <c r="F936">
        <v>145</v>
      </c>
      <c r="K936">
        <v>0</v>
      </c>
      <c r="L936">
        <v>1</v>
      </c>
      <c r="M936">
        <v>52</v>
      </c>
      <c r="N936">
        <v>1</v>
      </c>
      <c r="O936">
        <v>1</v>
      </c>
      <c r="P936">
        <v>0</v>
      </c>
      <c r="Q936">
        <v>0</v>
      </c>
    </row>
    <row r="937" spans="1:17" x14ac:dyDescent="0.25">
      <c r="A937" t="s">
        <v>874</v>
      </c>
      <c r="B937" t="s">
        <v>2096</v>
      </c>
      <c r="C937" t="s">
        <v>2008</v>
      </c>
      <c r="E937">
        <v>146</v>
      </c>
      <c r="F937">
        <v>146</v>
      </c>
      <c r="K937">
        <v>0</v>
      </c>
      <c r="L937">
        <v>1</v>
      </c>
      <c r="M937">
        <v>64</v>
      </c>
      <c r="N937">
        <v>1</v>
      </c>
      <c r="O937">
        <v>1</v>
      </c>
      <c r="P937">
        <v>0</v>
      </c>
      <c r="Q937">
        <v>0</v>
      </c>
    </row>
    <row r="938" spans="1:17" x14ac:dyDescent="0.25">
      <c r="A938" t="s">
        <v>874</v>
      </c>
      <c r="B938" t="s">
        <v>2475</v>
      </c>
      <c r="C938" t="s">
        <v>2008</v>
      </c>
      <c r="E938">
        <v>147</v>
      </c>
      <c r="F938">
        <v>147</v>
      </c>
      <c r="K938">
        <v>0</v>
      </c>
      <c r="L938">
        <v>1</v>
      </c>
      <c r="M938">
        <v>53</v>
      </c>
      <c r="N938">
        <v>1</v>
      </c>
      <c r="O938">
        <v>1</v>
      </c>
      <c r="P938">
        <v>0</v>
      </c>
      <c r="Q938">
        <v>0</v>
      </c>
    </row>
    <row r="939" spans="1:17" x14ac:dyDescent="0.25">
      <c r="A939" t="s">
        <v>874</v>
      </c>
      <c r="B939" t="s">
        <v>2474</v>
      </c>
      <c r="C939" t="s">
        <v>2025</v>
      </c>
      <c r="E939">
        <v>155</v>
      </c>
      <c r="F939">
        <v>163</v>
      </c>
      <c r="M939">
        <v>128</v>
      </c>
      <c r="N939">
        <v>6</v>
      </c>
      <c r="O939">
        <v>6</v>
      </c>
      <c r="P939">
        <v>0</v>
      </c>
      <c r="Q939">
        <v>0</v>
      </c>
    </row>
    <row r="940" spans="1:17" x14ac:dyDescent="0.25">
      <c r="A940" t="s">
        <v>874</v>
      </c>
      <c r="B940" t="s">
        <v>2474</v>
      </c>
      <c r="C940" t="s">
        <v>2008</v>
      </c>
      <c r="E940">
        <v>157</v>
      </c>
      <c r="F940">
        <v>158</v>
      </c>
      <c r="K940">
        <v>0</v>
      </c>
      <c r="L940">
        <v>1</v>
      </c>
      <c r="M940">
        <v>49</v>
      </c>
      <c r="N940">
        <v>2</v>
      </c>
      <c r="O940">
        <v>2</v>
      </c>
      <c r="P940">
        <v>0</v>
      </c>
      <c r="Q940">
        <v>0</v>
      </c>
    </row>
    <row r="941" spans="1:17" x14ac:dyDescent="0.25">
      <c r="A941" t="s">
        <v>874</v>
      </c>
      <c r="B941" t="s">
        <v>2473</v>
      </c>
      <c r="C941" t="s">
        <v>2025</v>
      </c>
      <c r="E941">
        <v>167</v>
      </c>
      <c r="F941">
        <v>199</v>
      </c>
      <c r="M941">
        <v>831</v>
      </c>
      <c r="N941">
        <v>16</v>
      </c>
      <c r="O941">
        <v>23</v>
      </c>
      <c r="P941">
        <v>0</v>
      </c>
      <c r="Q941">
        <v>12</v>
      </c>
    </row>
    <row r="942" spans="1:17" x14ac:dyDescent="0.25">
      <c r="A942" t="s">
        <v>874</v>
      </c>
      <c r="B942" t="s">
        <v>2473</v>
      </c>
      <c r="C942" t="s">
        <v>2008</v>
      </c>
      <c r="E942">
        <v>169</v>
      </c>
      <c r="F942">
        <v>170</v>
      </c>
      <c r="K942">
        <v>0</v>
      </c>
      <c r="L942">
        <v>1</v>
      </c>
      <c r="M942">
        <v>72</v>
      </c>
      <c r="N942">
        <v>2</v>
      </c>
      <c r="O942">
        <v>2</v>
      </c>
      <c r="P942">
        <v>0</v>
      </c>
      <c r="Q942">
        <v>0</v>
      </c>
    </row>
    <row r="943" spans="1:17" x14ac:dyDescent="0.25">
      <c r="A943" t="s">
        <v>874</v>
      </c>
      <c r="B943" t="s">
        <v>2241</v>
      </c>
      <c r="C943" t="s">
        <v>2008</v>
      </c>
      <c r="E943">
        <v>174</v>
      </c>
      <c r="F943">
        <v>174</v>
      </c>
      <c r="K943">
        <v>0</v>
      </c>
      <c r="L943">
        <v>1</v>
      </c>
      <c r="M943">
        <v>41</v>
      </c>
      <c r="N943">
        <v>1</v>
      </c>
      <c r="O943">
        <v>1</v>
      </c>
      <c r="P943">
        <v>0</v>
      </c>
      <c r="Q943">
        <v>0</v>
      </c>
    </row>
    <row r="944" spans="1:17" x14ac:dyDescent="0.25">
      <c r="A944" t="s">
        <v>874</v>
      </c>
      <c r="B944" t="s">
        <v>2066</v>
      </c>
      <c r="C944" t="s">
        <v>2008</v>
      </c>
      <c r="E944">
        <v>175</v>
      </c>
      <c r="F944">
        <v>175</v>
      </c>
      <c r="K944">
        <v>0</v>
      </c>
      <c r="L944">
        <v>1</v>
      </c>
      <c r="M944">
        <v>46</v>
      </c>
      <c r="N944">
        <v>1</v>
      </c>
      <c r="O944">
        <v>1</v>
      </c>
      <c r="P944">
        <v>0</v>
      </c>
      <c r="Q944">
        <v>0</v>
      </c>
    </row>
    <row r="945" spans="1:17" x14ac:dyDescent="0.25">
      <c r="A945" t="s">
        <v>874</v>
      </c>
      <c r="B945" t="s">
        <v>2067</v>
      </c>
      <c r="C945" t="s">
        <v>2008</v>
      </c>
      <c r="E945">
        <v>176</v>
      </c>
      <c r="F945">
        <v>176</v>
      </c>
      <c r="K945">
        <v>0</v>
      </c>
      <c r="L945">
        <v>1</v>
      </c>
      <c r="M945">
        <v>64</v>
      </c>
      <c r="N945">
        <v>1</v>
      </c>
      <c r="O945">
        <v>1</v>
      </c>
      <c r="P945">
        <v>0</v>
      </c>
      <c r="Q945">
        <v>0</v>
      </c>
    </row>
    <row r="946" spans="1:17" x14ac:dyDescent="0.25">
      <c r="A946" t="s">
        <v>874</v>
      </c>
      <c r="C946" t="s">
        <v>2007</v>
      </c>
      <c r="E946">
        <v>1</v>
      </c>
      <c r="F946">
        <v>210</v>
      </c>
      <c r="H946">
        <v>5648</v>
      </c>
    </row>
    <row r="947" spans="1:17" x14ac:dyDescent="0.25">
      <c r="A947" t="s">
        <v>2428</v>
      </c>
      <c r="B947" t="s">
        <v>2024</v>
      </c>
      <c r="C947" t="s">
        <v>2023</v>
      </c>
      <c r="E947">
        <v>1</v>
      </c>
      <c r="F947">
        <v>603</v>
      </c>
      <c r="M947">
        <v>2469</v>
      </c>
      <c r="N947">
        <v>1</v>
      </c>
      <c r="O947">
        <v>62</v>
      </c>
      <c r="P947">
        <v>38</v>
      </c>
      <c r="Q947">
        <v>23</v>
      </c>
    </row>
    <row r="948" spans="1:17" x14ac:dyDescent="0.25">
      <c r="A948" t="s">
        <v>2428</v>
      </c>
      <c r="B948" t="s">
        <v>2472</v>
      </c>
      <c r="C948" t="s">
        <v>2103</v>
      </c>
      <c r="E948">
        <v>63</v>
      </c>
      <c r="F948">
        <v>69</v>
      </c>
      <c r="M948">
        <v>250</v>
      </c>
      <c r="N948">
        <v>4</v>
      </c>
      <c r="O948">
        <v>7</v>
      </c>
      <c r="P948">
        <v>2</v>
      </c>
      <c r="Q948">
        <v>3</v>
      </c>
    </row>
    <row r="949" spans="1:17" x14ac:dyDescent="0.25">
      <c r="A949" t="s">
        <v>2428</v>
      </c>
      <c r="B949" t="s">
        <v>2471</v>
      </c>
      <c r="C949" t="s">
        <v>2021</v>
      </c>
      <c r="E949">
        <v>80</v>
      </c>
      <c r="F949">
        <v>600</v>
      </c>
      <c r="M949">
        <v>160</v>
      </c>
      <c r="N949">
        <v>10</v>
      </c>
      <c r="O949">
        <v>11</v>
      </c>
      <c r="P949">
        <v>1</v>
      </c>
      <c r="Q949">
        <v>0</v>
      </c>
    </row>
    <row r="950" spans="1:17" x14ac:dyDescent="0.25">
      <c r="A950" t="s">
        <v>2428</v>
      </c>
      <c r="B950" t="s">
        <v>2470</v>
      </c>
      <c r="C950" t="s">
        <v>2025</v>
      </c>
      <c r="E950">
        <v>86</v>
      </c>
      <c r="F950">
        <v>105</v>
      </c>
      <c r="M950">
        <v>126</v>
      </c>
      <c r="N950">
        <v>6</v>
      </c>
      <c r="O950">
        <v>6</v>
      </c>
      <c r="P950">
        <v>0</v>
      </c>
      <c r="Q950">
        <v>0</v>
      </c>
    </row>
    <row r="951" spans="1:17" x14ac:dyDescent="0.25">
      <c r="A951" t="s">
        <v>2428</v>
      </c>
      <c r="B951" t="s">
        <v>2470</v>
      </c>
      <c r="C951" t="s">
        <v>2008</v>
      </c>
      <c r="E951">
        <v>90</v>
      </c>
      <c r="F951">
        <v>90</v>
      </c>
      <c r="K951">
        <v>0</v>
      </c>
      <c r="L951">
        <v>1</v>
      </c>
      <c r="M951">
        <v>37</v>
      </c>
      <c r="N951">
        <v>1</v>
      </c>
      <c r="O951">
        <v>1</v>
      </c>
      <c r="P951">
        <v>0</v>
      </c>
      <c r="Q951">
        <v>0</v>
      </c>
    </row>
    <row r="952" spans="1:17" x14ac:dyDescent="0.25">
      <c r="A952" t="s">
        <v>2428</v>
      </c>
      <c r="B952" t="s">
        <v>2403</v>
      </c>
      <c r="C952" t="s">
        <v>2008</v>
      </c>
      <c r="E952">
        <v>92</v>
      </c>
      <c r="F952">
        <v>95</v>
      </c>
      <c r="K952">
        <v>0</v>
      </c>
      <c r="L952">
        <v>1</v>
      </c>
      <c r="M952">
        <v>104</v>
      </c>
      <c r="N952">
        <v>4</v>
      </c>
      <c r="O952">
        <v>4</v>
      </c>
      <c r="P952">
        <v>0</v>
      </c>
      <c r="Q952">
        <v>0</v>
      </c>
    </row>
    <row r="953" spans="1:17" x14ac:dyDescent="0.25">
      <c r="A953" t="s">
        <v>2428</v>
      </c>
      <c r="B953" t="s">
        <v>2469</v>
      </c>
      <c r="C953" t="s">
        <v>2008</v>
      </c>
      <c r="E953">
        <v>97</v>
      </c>
      <c r="F953">
        <v>100</v>
      </c>
      <c r="K953">
        <v>0</v>
      </c>
      <c r="L953">
        <v>1</v>
      </c>
      <c r="M953">
        <v>63</v>
      </c>
      <c r="N953">
        <v>4</v>
      </c>
      <c r="O953">
        <v>4</v>
      </c>
      <c r="P953">
        <v>0</v>
      </c>
      <c r="Q953">
        <v>0</v>
      </c>
    </row>
    <row r="954" spans="1:17" x14ac:dyDescent="0.25">
      <c r="A954" t="s">
        <v>2428</v>
      </c>
      <c r="B954" t="s">
        <v>2468</v>
      </c>
      <c r="C954" t="s">
        <v>2008</v>
      </c>
      <c r="E954">
        <v>107</v>
      </c>
      <c r="F954">
        <v>113</v>
      </c>
      <c r="K954">
        <v>1</v>
      </c>
      <c r="L954">
        <v>1</v>
      </c>
      <c r="M954">
        <v>209</v>
      </c>
      <c r="N954">
        <v>7</v>
      </c>
      <c r="O954">
        <v>7</v>
      </c>
      <c r="P954">
        <v>0</v>
      </c>
      <c r="Q954">
        <v>0</v>
      </c>
    </row>
    <row r="955" spans="1:17" x14ac:dyDescent="0.25">
      <c r="A955" t="s">
        <v>2428</v>
      </c>
      <c r="B955" t="s">
        <v>2467</v>
      </c>
      <c r="C955" t="s">
        <v>2008</v>
      </c>
      <c r="E955">
        <v>115</v>
      </c>
      <c r="F955">
        <v>120</v>
      </c>
      <c r="K955">
        <v>1</v>
      </c>
      <c r="L955">
        <v>1</v>
      </c>
      <c r="M955">
        <v>184</v>
      </c>
      <c r="N955">
        <v>6</v>
      </c>
      <c r="O955">
        <v>6</v>
      </c>
      <c r="P955">
        <v>0</v>
      </c>
      <c r="Q955">
        <v>0</v>
      </c>
    </row>
    <row r="956" spans="1:17" x14ac:dyDescent="0.25">
      <c r="A956" t="s">
        <v>2428</v>
      </c>
      <c r="B956" t="s">
        <v>2466</v>
      </c>
      <c r="C956" t="s">
        <v>2008</v>
      </c>
      <c r="E956">
        <v>122</v>
      </c>
      <c r="F956">
        <v>128</v>
      </c>
      <c r="K956">
        <v>1</v>
      </c>
      <c r="L956">
        <v>1</v>
      </c>
      <c r="M956">
        <v>263</v>
      </c>
      <c r="N956">
        <v>6</v>
      </c>
      <c r="O956">
        <v>7</v>
      </c>
      <c r="P956">
        <v>1</v>
      </c>
      <c r="Q956">
        <v>0</v>
      </c>
    </row>
    <row r="957" spans="1:17" x14ac:dyDescent="0.25">
      <c r="A957" t="s">
        <v>2428</v>
      </c>
      <c r="B957" t="s">
        <v>2465</v>
      </c>
      <c r="C957" t="s">
        <v>2008</v>
      </c>
      <c r="E957">
        <v>131</v>
      </c>
      <c r="F957">
        <v>134</v>
      </c>
      <c r="K957">
        <v>0</v>
      </c>
      <c r="L957">
        <v>1</v>
      </c>
      <c r="M957">
        <v>117</v>
      </c>
      <c r="N957">
        <v>4</v>
      </c>
      <c r="O957">
        <v>4</v>
      </c>
      <c r="P957">
        <v>0</v>
      </c>
      <c r="Q957">
        <v>0</v>
      </c>
    </row>
    <row r="958" spans="1:17" x14ac:dyDescent="0.25">
      <c r="A958" t="s">
        <v>2428</v>
      </c>
      <c r="B958" t="s">
        <v>2464</v>
      </c>
      <c r="C958" t="s">
        <v>2025</v>
      </c>
      <c r="E958">
        <v>136</v>
      </c>
      <c r="F958">
        <v>260</v>
      </c>
      <c r="M958">
        <v>524</v>
      </c>
      <c r="N958">
        <v>9</v>
      </c>
      <c r="O958">
        <v>13</v>
      </c>
      <c r="P958">
        <v>1</v>
      </c>
      <c r="Q958">
        <v>3</v>
      </c>
    </row>
    <row r="959" spans="1:17" x14ac:dyDescent="0.25">
      <c r="A959" t="s">
        <v>2428</v>
      </c>
      <c r="B959" t="s">
        <v>2464</v>
      </c>
      <c r="C959" t="s">
        <v>2008</v>
      </c>
      <c r="E959">
        <v>142</v>
      </c>
      <c r="F959">
        <v>147</v>
      </c>
      <c r="K959">
        <v>1</v>
      </c>
      <c r="L959">
        <v>1</v>
      </c>
      <c r="M959">
        <v>140</v>
      </c>
      <c r="N959">
        <v>6</v>
      </c>
      <c r="O959">
        <v>6</v>
      </c>
      <c r="P959">
        <v>0</v>
      </c>
      <c r="Q959">
        <v>0</v>
      </c>
    </row>
    <row r="960" spans="1:17" x14ac:dyDescent="0.25">
      <c r="A960" t="s">
        <v>2428</v>
      </c>
      <c r="B960" t="s">
        <v>2464</v>
      </c>
      <c r="C960" t="s">
        <v>2008</v>
      </c>
      <c r="E960">
        <v>149</v>
      </c>
      <c r="F960">
        <v>154</v>
      </c>
      <c r="K960">
        <v>1</v>
      </c>
      <c r="L960">
        <v>1</v>
      </c>
      <c r="M960">
        <v>173</v>
      </c>
      <c r="N960">
        <v>6</v>
      </c>
      <c r="O960">
        <v>6</v>
      </c>
      <c r="P960">
        <v>0</v>
      </c>
      <c r="Q960">
        <v>0</v>
      </c>
    </row>
    <row r="961" spans="1:17" x14ac:dyDescent="0.25">
      <c r="A961" t="s">
        <v>2428</v>
      </c>
      <c r="B961" t="s">
        <v>2464</v>
      </c>
      <c r="C961" t="s">
        <v>2008</v>
      </c>
      <c r="E961">
        <v>156</v>
      </c>
      <c r="F961">
        <v>162</v>
      </c>
      <c r="K961">
        <v>1</v>
      </c>
      <c r="L961">
        <v>1</v>
      </c>
      <c r="M961">
        <v>244</v>
      </c>
      <c r="N961">
        <v>7</v>
      </c>
      <c r="O961">
        <v>7</v>
      </c>
      <c r="P961">
        <v>0</v>
      </c>
      <c r="Q961">
        <v>0</v>
      </c>
    </row>
    <row r="962" spans="1:17" x14ac:dyDescent="0.25">
      <c r="A962" t="s">
        <v>2428</v>
      </c>
      <c r="B962" t="s">
        <v>2464</v>
      </c>
      <c r="C962" t="s">
        <v>2008</v>
      </c>
      <c r="E962">
        <v>164</v>
      </c>
      <c r="F962">
        <v>170</v>
      </c>
      <c r="K962">
        <v>2</v>
      </c>
      <c r="L962">
        <v>1</v>
      </c>
      <c r="M962">
        <v>210</v>
      </c>
      <c r="N962">
        <v>6</v>
      </c>
      <c r="O962">
        <v>7</v>
      </c>
      <c r="P962">
        <v>1</v>
      </c>
      <c r="Q962">
        <v>0</v>
      </c>
    </row>
    <row r="963" spans="1:17" x14ac:dyDescent="0.25">
      <c r="A963" t="s">
        <v>2428</v>
      </c>
      <c r="B963" t="s">
        <v>2458</v>
      </c>
      <c r="C963" t="s">
        <v>2008</v>
      </c>
      <c r="E963">
        <v>172</v>
      </c>
      <c r="F963">
        <v>176</v>
      </c>
      <c r="K963">
        <v>1</v>
      </c>
      <c r="L963">
        <v>1</v>
      </c>
      <c r="M963">
        <v>130</v>
      </c>
      <c r="N963">
        <v>5</v>
      </c>
      <c r="O963">
        <v>5</v>
      </c>
      <c r="P963">
        <v>0</v>
      </c>
      <c r="Q963">
        <v>0</v>
      </c>
    </row>
    <row r="964" spans="1:17" x14ac:dyDescent="0.25">
      <c r="A964" t="s">
        <v>2428</v>
      </c>
      <c r="B964" t="s">
        <v>2463</v>
      </c>
      <c r="C964" t="s">
        <v>2008</v>
      </c>
      <c r="E964">
        <v>179</v>
      </c>
      <c r="F964">
        <v>183</v>
      </c>
      <c r="K964">
        <v>0</v>
      </c>
      <c r="L964">
        <v>1</v>
      </c>
      <c r="M964">
        <v>117</v>
      </c>
      <c r="N964">
        <v>5</v>
      </c>
      <c r="O964">
        <v>5</v>
      </c>
      <c r="P964">
        <v>0</v>
      </c>
      <c r="Q964">
        <v>0</v>
      </c>
    </row>
    <row r="965" spans="1:17" x14ac:dyDescent="0.25">
      <c r="A965" t="s">
        <v>2428</v>
      </c>
      <c r="B965" t="s">
        <v>2462</v>
      </c>
      <c r="C965" t="s">
        <v>2008</v>
      </c>
      <c r="E965">
        <v>185</v>
      </c>
      <c r="F965">
        <v>193</v>
      </c>
      <c r="K965">
        <v>2</v>
      </c>
      <c r="L965">
        <v>1</v>
      </c>
      <c r="M965">
        <v>241</v>
      </c>
      <c r="N965">
        <v>9</v>
      </c>
      <c r="O965">
        <v>9</v>
      </c>
      <c r="P965">
        <v>0</v>
      </c>
      <c r="Q965">
        <v>0</v>
      </c>
    </row>
    <row r="966" spans="1:17" x14ac:dyDescent="0.25">
      <c r="A966" t="s">
        <v>2428</v>
      </c>
      <c r="B966" t="s">
        <v>2462</v>
      </c>
      <c r="C966" t="s">
        <v>2008</v>
      </c>
      <c r="E966">
        <v>195</v>
      </c>
      <c r="F966">
        <v>203</v>
      </c>
      <c r="K966">
        <v>2</v>
      </c>
      <c r="L966">
        <v>1</v>
      </c>
      <c r="M966">
        <v>265</v>
      </c>
      <c r="N966">
        <v>9</v>
      </c>
      <c r="O966">
        <v>9</v>
      </c>
      <c r="P966">
        <v>0</v>
      </c>
      <c r="Q966">
        <v>0</v>
      </c>
    </row>
    <row r="967" spans="1:17" x14ac:dyDescent="0.25">
      <c r="A967" t="s">
        <v>2428</v>
      </c>
      <c r="B967" t="s">
        <v>2462</v>
      </c>
      <c r="C967" t="s">
        <v>2008</v>
      </c>
      <c r="E967">
        <v>205</v>
      </c>
      <c r="F967">
        <v>214</v>
      </c>
      <c r="K967">
        <v>2</v>
      </c>
      <c r="L967">
        <v>1</v>
      </c>
      <c r="M967">
        <v>345</v>
      </c>
      <c r="N967">
        <v>10</v>
      </c>
      <c r="O967">
        <v>10</v>
      </c>
      <c r="P967">
        <v>0</v>
      </c>
      <c r="Q967">
        <v>0</v>
      </c>
    </row>
    <row r="968" spans="1:17" x14ac:dyDescent="0.25">
      <c r="A968" t="s">
        <v>2428</v>
      </c>
      <c r="B968" t="s">
        <v>2461</v>
      </c>
      <c r="C968" t="s">
        <v>2008</v>
      </c>
      <c r="E968">
        <v>216</v>
      </c>
      <c r="F968">
        <v>221</v>
      </c>
      <c r="K968">
        <v>1</v>
      </c>
      <c r="L968">
        <v>1</v>
      </c>
      <c r="M968">
        <v>169</v>
      </c>
      <c r="N968">
        <v>6</v>
      </c>
      <c r="O968">
        <v>6</v>
      </c>
      <c r="P968">
        <v>0</v>
      </c>
      <c r="Q968">
        <v>0</v>
      </c>
    </row>
    <row r="969" spans="1:17" x14ac:dyDescent="0.25">
      <c r="A969" t="s">
        <v>2428</v>
      </c>
      <c r="B969" t="s">
        <v>2362</v>
      </c>
      <c r="C969" t="s">
        <v>2008</v>
      </c>
      <c r="E969">
        <v>223</v>
      </c>
      <c r="F969">
        <v>228</v>
      </c>
      <c r="K969">
        <v>1</v>
      </c>
      <c r="L969">
        <v>1</v>
      </c>
      <c r="M969">
        <v>169</v>
      </c>
      <c r="N969">
        <v>6</v>
      </c>
      <c r="O969">
        <v>6</v>
      </c>
      <c r="P969">
        <v>0</v>
      </c>
      <c r="Q969">
        <v>0</v>
      </c>
    </row>
    <row r="970" spans="1:17" x14ac:dyDescent="0.25">
      <c r="A970" t="s">
        <v>2428</v>
      </c>
      <c r="B970" t="s">
        <v>2460</v>
      </c>
      <c r="C970" t="s">
        <v>2008</v>
      </c>
      <c r="E970">
        <v>230</v>
      </c>
      <c r="F970">
        <v>234</v>
      </c>
      <c r="K970">
        <v>0</v>
      </c>
      <c r="L970">
        <v>1</v>
      </c>
      <c r="M970">
        <v>109</v>
      </c>
      <c r="N970">
        <v>5</v>
      </c>
      <c r="O970">
        <v>5</v>
      </c>
      <c r="P970">
        <v>0</v>
      </c>
      <c r="Q970">
        <v>0</v>
      </c>
    </row>
    <row r="971" spans="1:17" x14ac:dyDescent="0.25">
      <c r="A971" t="s">
        <v>2428</v>
      </c>
      <c r="B971" t="s">
        <v>2317</v>
      </c>
      <c r="C971" t="s">
        <v>2008</v>
      </c>
      <c r="E971">
        <v>236</v>
      </c>
      <c r="F971">
        <v>239</v>
      </c>
      <c r="K971">
        <v>0</v>
      </c>
      <c r="L971">
        <v>1</v>
      </c>
      <c r="M971">
        <v>80</v>
      </c>
      <c r="N971">
        <v>4</v>
      </c>
      <c r="O971">
        <v>4</v>
      </c>
      <c r="P971">
        <v>0</v>
      </c>
      <c r="Q971">
        <v>0</v>
      </c>
    </row>
    <row r="972" spans="1:17" x14ac:dyDescent="0.25">
      <c r="A972" t="s">
        <v>2428</v>
      </c>
      <c r="B972" t="s">
        <v>2317</v>
      </c>
      <c r="C972" t="s">
        <v>2008</v>
      </c>
      <c r="E972">
        <v>241</v>
      </c>
      <c r="F972">
        <v>244</v>
      </c>
      <c r="K972">
        <v>0</v>
      </c>
      <c r="L972">
        <v>1</v>
      </c>
      <c r="M972">
        <v>116</v>
      </c>
      <c r="N972">
        <v>4</v>
      </c>
      <c r="O972">
        <v>4</v>
      </c>
      <c r="P972">
        <v>0</v>
      </c>
      <c r="Q972">
        <v>0</v>
      </c>
    </row>
    <row r="973" spans="1:17" x14ac:dyDescent="0.25">
      <c r="A973" t="s">
        <v>2428</v>
      </c>
      <c r="B973" t="s">
        <v>2046</v>
      </c>
      <c r="C973" t="s">
        <v>2008</v>
      </c>
      <c r="E973">
        <v>246</v>
      </c>
      <c r="F973">
        <v>249</v>
      </c>
      <c r="K973">
        <v>0</v>
      </c>
      <c r="L973">
        <v>1</v>
      </c>
      <c r="M973">
        <v>111</v>
      </c>
      <c r="N973">
        <v>4</v>
      </c>
      <c r="O973">
        <v>4</v>
      </c>
      <c r="P973">
        <v>0</v>
      </c>
      <c r="Q973">
        <v>0</v>
      </c>
    </row>
    <row r="974" spans="1:17" x14ac:dyDescent="0.25">
      <c r="A974" t="s">
        <v>2428</v>
      </c>
      <c r="B974" t="s">
        <v>2459</v>
      </c>
      <c r="C974" t="s">
        <v>2025</v>
      </c>
      <c r="E974">
        <v>262</v>
      </c>
      <c r="F974">
        <v>328</v>
      </c>
      <c r="M974">
        <v>491</v>
      </c>
      <c r="N974">
        <v>12</v>
      </c>
      <c r="O974">
        <v>16</v>
      </c>
      <c r="P974">
        <v>1</v>
      </c>
      <c r="Q974">
        <v>3</v>
      </c>
    </row>
    <row r="975" spans="1:17" x14ac:dyDescent="0.25">
      <c r="A975" t="s">
        <v>2428</v>
      </c>
      <c r="B975" t="s">
        <v>2459</v>
      </c>
      <c r="C975" t="s">
        <v>2008</v>
      </c>
      <c r="E975">
        <v>266</v>
      </c>
      <c r="F975">
        <v>272</v>
      </c>
      <c r="K975">
        <v>1</v>
      </c>
      <c r="L975">
        <v>1</v>
      </c>
      <c r="M975">
        <v>152</v>
      </c>
      <c r="N975">
        <v>7</v>
      </c>
      <c r="O975">
        <v>7</v>
      </c>
      <c r="P975">
        <v>0</v>
      </c>
      <c r="Q975">
        <v>0</v>
      </c>
    </row>
    <row r="976" spans="1:17" x14ac:dyDescent="0.25">
      <c r="A976" t="s">
        <v>2428</v>
      </c>
      <c r="B976" t="s">
        <v>2459</v>
      </c>
      <c r="C976" t="s">
        <v>2008</v>
      </c>
      <c r="E976">
        <v>275</v>
      </c>
      <c r="F976">
        <v>286</v>
      </c>
      <c r="K976">
        <v>1</v>
      </c>
      <c r="L976">
        <v>1</v>
      </c>
      <c r="M976">
        <v>407</v>
      </c>
      <c r="N976">
        <v>10</v>
      </c>
      <c r="O976">
        <v>10</v>
      </c>
      <c r="P976">
        <v>0</v>
      </c>
      <c r="Q976">
        <v>0</v>
      </c>
    </row>
    <row r="977" spans="1:17" x14ac:dyDescent="0.25">
      <c r="A977" t="s">
        <v>2428</v>
      </c>
      <c r="B977" t="s">
        <v>2459</v>
      </c>
      <c r="C977" t="s">
        <v>2008</v>
      </c>
      <c r="E977">
        <v>288</v>
      </c>
      <c r="F977">
        <v>292</v>
      </c>
      <c r="K977">
        <v>1</v>
      </c>
      <c r="L977">
        <v>1</v>
      </c>
      <c r="M977">
        <v>133</v>
      </c>
      <c r="N977">
        <v>4</v>
      </c>
      <c r="O977">
        <v>5</v>
      </c>
      <c r="P977">
        <v>1</v>
      </c>
      <c r="Q977">
        <v>0</v>
      </c>
    </row>
    <row r="978" spans="1:17" x14ac:dyDescent="0.25">
      <c r="A978" t="s">
        <v>2428</v>
      </c>
      <c r="B978" t="s">
        <v>2458</v>
      </c>
      <c r="C978" t="s">
        <v>2008</v>
      </c>
      <c r="E978">
        <v>293</v>
      </c>
      <c r="F978">
        <v>297</v>
      </c>
      <c r="K978">
        <v>1</v>
      </c>
      <c r="L978">
        <v>1</v>
      </c>
      <c r="M978">
        <v>130</v>
      </c>
      <c r="N978">
        <v>5</v>
      </c>
      <c r="O978">
        <v>5</v>
      </c>
      <c r="P978">
        <v>0</v>
      </c>
      <c r="Q978">
        <v>0</v>
      </c>
    </row>
    <row r="979" spans="1:17" x14ac:dyDescent="0.25">
      <c r="A979" t="s">
        <v>2428</v>
      </c>
      <c r="B979" t="s">
        <v>2457</v>
      </c>
      <c r="C979" t="s">
        <v>2008</v>
      </c>
      <c r="E979">
        <v>300</v>
      </c>
      <c r="F979">
        <v>303</v>
      </c>
      <c r="K979">
        <v>0</v>
      </c>
      <c r="L979">
        <v>1</v>
      </c>
      <c r="M979">
        <v>61</v>
      </c>
      <c r="N979">
        <v>4</v>
      </c>
      <c r="O979">
        <v>4</v>
      </c>
      <c r="P979">
        <v>0</v>
      </c>
      <c r="Q979">
        <v>0</v>
      </c>
    </row>
    <row r="980" spans="1:17" x14ac:dyDescent="0.25">
      <c r="A980" t="s">
        <v>2428</v>
      </c>
      <c r="B980" t="s">
        <v>2454</v>
      </c>
      <c r="C980" t="s">
        <v>2008</v>
      </c>
      <c r="E980">
        <v>305</v>
      </c>
      <c r="F980">
        <v>312</v>
      </c>
      <c r="K980">
        <v>1</v>
      </c>
      <c r="L980">
        <v>1</v>
      </c>
      <c r="M980">
        <v>194</v>
      </c>
      <c r="N980">
        <v>8</v>
      </c>
      <c r="O980">
        <v>8</v>
      </c>
      <c r="P980">
        <v>0</v>
      </c>
      <c r="Q980">
        <v>0</v>
      </c>
    </row>
    <row r="981" spans="1:17" x14ac:dyDescent="0.25">
      <c r="A981" t="s">
        <v>2428</v>
      </c>
      <c r="B981" t="s">
        <v>2456</v>
      </c>
      <c r="C981" t="s">
        <v>2025</v>
      </c>
      <c r="E981">
        <v>330</v>
      </c>
      <c r="F981">
        <v>477</v>
      </c>
      <c r="M981">
        <v>516</v>
      </c>
      <c r="N981">
        <v>14</v>
      </c>
      <c r="O981">
        <v>16</v>
      </c>
      <c r="P981">
        <v>2</v>
      </c>
      <c r="Q981">
        <v>0</v>
      </c>
    </row>
    <row r="982" spans="1:17" x14ac:dyDescent="0.25">
      <c r="A982" t="s">
        <v>2428</v>
      </c>
      <c r="B982" t="s">
        <v>2456</v>
      </c>
      <c r="C982" t="s">
        <v>2008</v>
      </c>
      <c r="E982">
        <v>335</v>
      </c>
      <c r="F982">
        <v>341</v>
      </c>
      <c r="K982">
        <v>1</v>
      </c>
      <c r="L982">
        <v>1</v>
      </c>
      <c r="M982">
        <v>218</v>
      </c>
      <c r="N982">
        <v>7</v>
      </c>
      <c r="O982">
        <v>7</v>
      </c>
      <c r="P982">
        <v>0</v>
      </c>
      <c r="Q982">
        <v>0</v>
      </c>
    </row>
    <row r="983" spans="1:17" x14ac:dyDescent="0.25">
      <c r="A983" t="s">
        <v>2428</v>
      </c>
      <c r="B983" t="s">
        <v>2456</v>
      </c>
      <c r="C983" t="s">
        <v>2008</v>
      </c>
      <c r="E983">
        <v>343</v>
      </c>
      <c r="F983">
        <v>347</v>
      </c>
      <c r="K983">
        <v>1</v>
      </c>
      <c r="L983">
        <v>1</v>
      </c>
      <c r="M983">
        <v>129</v>
      </c>
      <c r="N983">
        <v>4</v>
      </c>
      <c r="O983">
        <v>5</v>
      </c>
      <c r="P983">
        <v>1</v>
      </c>
      <c r="Q983">
        <v>0</v>
      </c>
    </row>
    <row r="984" spans="1:17" x14ac:dyDescent="0.25">
      <c r="A984" t="s">
        <v>2428</v>
      </c>
      <c r="B984" t="s">
        <v>2061</v>
      </c>
      <c r="C984" t="s">
        <v>2008</v>
      </c>
      <c r="E984">
        <v>348</v>
      </c>
      <c r="F984">
        <v>352</v>
      </c>
      <c r="K984">
        <v>1</v>
      </c>
      <c r="L984">
        <v>1</v>
      </c>
      <c r="M984">
        <v>125</v>
      </c>
      <c r="N984">
        <v>5</v>
      </c>
      <c r="O984">
        <v>5</v>
      </c>
      <c r="P984">
        <v>0</v>
      </c>
      <c r="Q984">
        <v>0</v>
      </c>
    </row>
    <row r="985" spans="1:17" x14ac:dyDescent="0.25">
      <c r="A985" t="s">
        <v>2428</v>
      </c>
      <c r="B985" t="s">
        <v>2455</v>
      </c>
      <c r="C985" t="s">
        <v>2008</v>
      </c>
      <c r="E985">
        <v>355</v>
      </c>
      <c r="F985">
        <v>358</v>
      </c>
      <c r="K985">
        <v>0</v>
      </c>
      <c r="L985">
        <v>1</v>
      </c>
      <c r="M985">
        <v>60</v>
      </c>
      <c r="N985">
        <v>4</v>
      </c>
      <c r="O985">
        <v>4</v>
      </c>
      <c r="P985">
        <v>0</v>
      </c>
      <c r="Q985">
        <v>0</v>
      </c>
    </row>
    <row r="986" spans="1:17" x14ac:dyDescent="0.25">
      <c r="A986" t="s">
        <v>2428</v>
      </c>
      <c r="B986" t="s">
        <v>2454</v>
      </c>
      <c r="C986" t="s">
        <v>2008</v>
      </c>
      <c r="E986">
        <v>365</v>
      </c>
      <c r="F986">
        <v>373</v>
      </c>
      <c r="K986">
        <v>1</v>
      </c>
      <c r="L986">
        <v>1</v>
      </c>
      <c r="M986">
        <v>220</v>
      </c>
      <c r="N986">
        <v>8</v>
      </c>
      <c r="O986">
        <v>9</v>
      </c>
      <c r="P986">
        <v>0</v>
      </c>
      <c r="Q986">
        <v>1</v>
      </c>
    </row>
    <row r="987" spans="1:17" x14ac:dyDescent="0.25">
      <c r="A987" t="s">
        <v>2428</v>
      </c>
      <c r="B987" t="s">
        <v>2453</v>
      </c>
      <c r="C987" t="s">
        <v>2008</v>
      </c>
      <c r="E987">
        <v>375</v>
      </c>
      <c r="F987">
        <v>381</v>
      </c>
      <c r="K987">
        <v>1</v>
      </c>
      <c r="L987">
        <v>1</v>
      </c>
      <c r="M987">
        <v>240</v>
      </c>
      <c r="N987">
        <v>7</v>
      </c>
      <c r="O987">
        <v>7</v>
      </c>
      <c r="P987">
        <v>0</v>
      </c>
      <c r="Q987">
        <v>0</v>
      </c>
    </row>
    <row r="988" spans="1:17" x14ac:dyDescent="0.25">
      <c r="A988" t="s">
        <v>2428</v>
      </c>
      <c r="B988" t="s">
        <v>2452</v>
      </c>
      <c r="C988" t="s">
        <v>2008</v>
      </c>
      <c r="E988">
        <v>383</v>
      </c>
      <c r="F988">
        <v>389</v>
      </c>
      <c r="K988">
        <v>1</v>
      </c>
      <c r="L988">
        <v>1</v>
      </c>
      <c r="M988">
        <v>235</v>
      </c>
      <c r="N988">
        <v>7</v>
      </c>
      <c r="O988">
        <v>7</v>
      </c>
      <c r="P988">
        <v>0</v>
      </c>
      <c r="Q988">
        <v>0</v>
      </c>
    </row>
    <row r="989" spans="1:17" x14ac:dyDescent="0.25">
      <c r="A989" t="s">
        <v>2428</v>
      </c>
      <c r="B989" t="s">
        <v>2451</v>
      </c>
      <c r="C989" t="s">
        <v>2008</v>
      </c>
      <c r="E989">
        <v>391</v>
      </c>
      <c r="F989">
        <v>396</v>
      </c>
      <c r="K989">
        <v>1</v>
      </c>
      <c r="L989">
        <v>1</v>
      </c>
      <c r="M989">
        <v>159</v>
      </c>
      <c r="N989">
        <v>6</v>
      </c>
      <c r="O989">
        <v>6</v>
      </c>
      <c r="P989">
        <v>0</v>
      </c>
      <c r="Q989">
        <v>0</v>
      </c>
    </row>
    <row r="990" spans="1:17" x14ac:dyDescent="0.25">
      <c r="A990" t="s">
        <v>2428</v>
      </c>
      <c r="B990" t="s">
        <v>2450</v>
      </c>
      <c r="C990" t="s">
        <v>2008</v>
      </c>
      <c r="E990">
        <v>398</v>
      </c>
      <c r="F990">
        <v>403</v>
      </c>
      <c r="K990">
        <v>1</v>
      </c>
      <c r="L990">
        <v>1</v>
      </c>
      <c r="M990">
        <v>163</v>
      </c>
      <c r="N990">
        <v>6</v>
      </c>
      <c r="O990">
        <v>6</v>
      </c>
      <c r="P990">
        <v>0</v>
      </c>
      <c r="Q990">
        <v>0</v>
      </c>
    </row>
    <row r="991" spans="1:17" x14ac:dyDescent="0.25">
      <c r="A991" t="s">
        <v>2428</v>
      </c>
      <c r="B991" t="s">
        <v>2449</v>
      </c>
      <c r="C991" t="s">
        <v>2008</v>
      </c>
      <c r="E991">
        <v>405</v>
      </c>
      <c r="F991">
        <v>410</v>
      </c>
      <c r="K991">
        <v>1</v>
      </c>
      <c r="L991">
        <v>1</v>
      </c>
      <c r="M991">
        <v>165</v>
      </c>
      <c r="N991">
        <v>6</v>
      </c>
      <c r="O991">
        <v>6</v>
      </c>
      <c r="P991">
        <v>0</v>
      </c>
      <c r="Q991">
        <v>0</v>
      </c>
    </row>
    <row r="992" spans="1:17" x14ac:dyDescent="0.25">
      <c r="A992" t="s">
        <v>2428</v>
      </c>
      <c r="B992" t="s">
        <v>2448</v>
      </c>
      <c r="C992" t="s">
        <v>2008</v>
      </c>
      <c r="E992">
        <v>412</v>
      </c>
      <c r="F992">
        <v>417</v>
      </c>
      <c r="K992">
        <v>1</v>
      </c>
      <c r="L992">
        <v>1</v>
      </c>
      <c r="M992">
        <v>171</v>
      </c>
      <c r="N992">
        <v>6</v>
      </c>
      <c r="O992">
        <v>6</v>
      </c>
      <c r="P992">
        <v>0</v>
      </c>
      <c r="Q992">
        <v>0</v>
      </c>
    </row>
    <row r="993" spans="1:17" x14ac:dyDescent="0.25">
      <c r="A993" t="s">
        <v>2428</v>
      </c>
      <c r="B993" t="s">
        <v>2447</v>
      </c>
      <c r="C993" t="s">
        <v>2008</v>
      </c>
      <c r="E993">
        <v>419</v>
      </c>
      <c r="F993">
        <v>422</v>
      </c>
      <c r="K993">
        <v>0</v>
      </c>
      <c r="L993">
        <v>1</v>
      </c>
      <c r="M993">
        <v>76</v>
      </c>
      <c r="N993">
        <v>4</v>
      </c>
      <c r="O993">
        <v>4</v>
      </c>
      <c r="P993">
        <v>0</v>
      </c>
      <c r="Q993">
        <v>0</v>
      </c>
    </row>
    <row r="994" spans="1:17" x14ac:dyDescent="0.25">
      <c r="A994" t="s">
        <v>2428</v>
      </c>
      <c r="B994" t="s">
        <v>2446</v>
      </c>
      <c r="C994" t="s">
        <v>2008</v>
      </c>
      <c r="E994">
        <v>424</v>
      </c>
      <c r="F994">
        <v>432</v>
      </c>
      <c r="K994">
        <v>2</v>
      </c>
      <c r="L994">
        <v>1</v>
      </c>
      <c r="M994">
        <v>312</v>
      </c>
      <c r="N994">
        <v>9</v>
      </c>
      <c r="O994">
        <v>9</v>
      </c>
      <c r="P994">
        <v>0</v>
      </c>
      <c r="Q994">
        <v>0</v>
      </c>
    </row>
    <row r="995" spans="1:17" x14ac:dyDescent="0.25">
      <c r="A995" t="s">
        <v>2428</v>
      </c>
      <c r="B995" t="s">
        <v>2446</v>
      </c>
      <c r="C995" t="s">
        <v>2008</v>
      </c>
      <c r="E995">
        <v>434</v>
      </c>
      <c r="F995">
        <v>442</v>
      </c>
      <c r="K995">
        <v>2</v>
      </c>
      <c r="L995">
        <v>1</v>
      </c>
      <c r="M995">
        <v>294</v>
      </c>
      <c r="N995">
        <v>9</v>
      </c>
      <c r="O995">
        <v>9</v>
      </c>
      <c r="P995">
        <v>0</v>
      </c>
      <c r="Q995">
        <v>0</v>
      </c>
    </row>
    <row r="996" spans="1:17" x14ac:dyDescent="0.25">
      <c r="A996" t="s">
        <v>2428</v>
      </c>
      <c r="B996" t="s">
        <v>2446</v>
      </c>
      <c r="C996" t="s">
        <v>2008</v>
      </c>
      <c r="E996">
        <v>444</v>
      </c>
      <c r="F996">
        <v>448</v>
      </c>
      <c r="K996">
        <v>1</v>
      </c>
      <c r="L996">
        <v>1</v>
      </c>
      <c r="M996">
        <v>145</v>
      </c>
      <c r="N996">
        <v>4</v>
      </c>
      <c r="O996">
        <v>5</v>
      </c>
      <c r="P996">
        <v>1</v>
      </c>
      <c r="Q996">
        <v>0</v>
      </c>
    </row>
    <row r="997" spans="1:17" x14ac:dyDescent="0.25">
      <c r="A997" t="s">
        <v>2428</v>
      </c>
      <c r="B997" t="s">
        <v>2445</v>
      </c>
      <c r="C997" t="s">
        <v>2008</v>
      </c>
      <c r="E997">
        <v>451</v>
      </c>
      <c r="F997">
        <v>459</v>
      </c>
      <c r="K997">
        <v>2</v>
      </c>
      <c r="L997">
        <v>1</v>
      </c>
      <c r="M997">
        <v>306</v>
      </c>
      <c r="N997">
        <v>9</v>
      </c>
      <c r="O997">
        <v>9</v>
      </c>
      <c r="P997">
        <v>0</v>
      </c>
      <c r="Q997">
        <v>0</v>
      </c>
    </row>
    <row r="998" spans="1:17" x14ac:dyDescent="0.25">
      <c r="A998" t="s">
        <v>2428</v>
      </c>
      <c r="B998" t="s">
        <v>2445</v>
      </c>
      <c r="C998" t="s">
        <v>2008</v>
      </c>
      <c r="E998">
        <v>461</v>
      </c>
      <c r="F998">
        <v>469</v>
      </c>
      <c r="K998">
        <v>2</v>
      </c>
      <c r="L998">
        <v>1</v>
      </c>
      <c r="M998">
        <v>295</v>
      </c>
      <c r="N998">
        <v>9</v>
      </c>
      <c r="O998">
        <v>9</v>
      </c>
      <c r="P998">
        <v>0</v>
      </c>
      <c r="Q998">
        <v>0</v>
      </c>
    </row>
    <row r="999" spans="1:17" x14ac:dyDescent="0.25">
      <c r="A999" t="s">
        <v>2428</v>
      </c>
      <c r="B999" t="s">
        <v>2444</v>
      </c>
      <c r="C999" t="s">
        <v>2025</v>
      </c>
      <c r="E999">
        <v>479</v>
      </c>
      <c r="F999">
        <v>599</v>
      </c>
      <c r="M999">
        <v>191</v>
      </c>
      <c r="N999">
        <v>5</v>
      </c>
      <c r="O999">
        <v>5</v>
      </c>
      <c r="P999">
        <v>0</v>
      </c>
      <c r="Q999">
        <v>0</v>
      </c>
    </row>
    <row r="1000" spans="1:17" x14ac:dyDescent="0.25">
      <c r="A1000" t="s">
        <v>2428</v>
      </c>
      <c r="B1000" t="s">
        <v>2444</v>
      </c>
      <c r="C1000" t="s">
        <v>2008</v>
      </c>
      <c r="E1000">
        <v>481</v>
      </c>
      <c r="F1000">
        <v>482</v>
      </c>
      <c r="K1000">
        <v>0</v>
      </c>
      <c r="L1000">
        <v>1</v>
      </c>
      <c r="M1000">
        <v>48</v>
      </c>
      <c r="N1000">
        <v>2</v>
      </c>
      <c r="O1000">
        <v>2</v>
      </c>
      <c r="P1000">
        <v>0</v>
      </c>
      <c r="Q1000">
        <v>0</v>
      </c>
    </row>
    <row r="1001" spans="1:17" x14ac:dyDescent="0.25">
      <c r="A1001" t="s">
        <v>2428</v>
      </c>
      <c r="B1001" t="s">
        <v>2443</v>
      </c>
      <c r="C1001" t="s">
        <v>2008</v>
      </c>
      <c r="E1001">
        <v>483</v>
      </c>
      <c r="F1001">
        <v>483</v>
      </c>
      <c r="K1001">
        <v>0</v>
      </c>
      <c r="L1001">
        <v>1</v>
      </c>
      <c r="M1001">
        <v>23</v>
      </c>
      <c r="N1001">
        <v>1</v>
      </c>
      <c r="O1001">
        <v>1</v>
      </c>
      <c r="P1001">
        <v>0</v>
      </c>
      <c r="Q1001">
        <v>0</v>
      </c>
    </row>
    <row r="1002" spans="1:17" x14ac:dyDescent="0.25">
      <c r="A1002" t="s">
        <v>2428</v>
      </c>
      <c r="B1002" t="s">
        <v>2442</v>
      </c>
      <c r="C1002" t="s">
        <v>2008</v>
      </c>
      <c r="E1002">
        <v>485</v>
      </c>
      <c r="F1002">
        <v>576</v>
      </c>
      <c r="K1002">
        <v>17</v>
      </c>
      <c r="L1002">
        <v>3</v>
      </c>
      <c r="M1002">
        <v>3713</v>
      </c>
      <c r="N1002">
        <v>76</v>
      </c>
      <c r="O1002">
        <v>85</v>
      </c>
      <c r="P1002">
        <v>8</v>
      </c>
      <c r="Q1002">
        <v>1</v>
      </c>
    </row>
    <row r="1003" spans="1:17" x14ac:dyDescent="0.25">
      <c r="A1003" t="s">
        <v>2428</v>
      </c>
      <c r="B1003" t="s">
        <v>2441</v>
      </c>
      <c r="C1003" t="s">
        <v>2008</v>
      </c>
      <c r="E1003">
        <v>578</v>
      </c>
      <c r="F1003">
        <v>583</v>
      </c>
      <c r="K1003">
        <v>1</v>
      </c>
      <c r="L1003">
        <v>1</v>
      </c>
      <c r="M1003">
        <v>156</v>
      </c>
      <c r="N1003">
        <v>5</v>
      </c>
      <c r="O1003">
        <v>6</v>
      </c>
      <c r="P1003">
        <v>1</v>
      </c>
      <c r="Q1003">
        <v>0</v>
      </c>
    </row>
    <row r="1004" spans="1:17" x14ac:dyDescent="0.25">
      <c r="A1004" t="s">
        <v>2428</v>
      </c>
      <c r="B1004" t="s">
        <v>2440</v>
      </c>
      <c r="C1004" t="s">
        <v>2008</v>
      </c>
      <c r="E1004">
        <v>584</v>
      </c>
      <c r="F1004">
        <v>585</v>
      </c>
      <c r="K1004">
        <v>0</v>
      </c>
      <c r="L1004">
        <v>1</v>
      </c>
      <c r="M1004">
        <v>51</v>
      </c>
      <c r="N1004">
        <v>1</v>
      </c>
      <c r="O1004">
        <v>2</v>
      </c>
      <c r="P1004">
        <v>1</v>
      </c>
      <c r="Q1004">
        <v>0</v>
      </c>
    </row>
    <row r="1005" spans="1:17" x14ac:dyDescent="0.25">
      <c r="A1005" t="s">
        <v>2428</v>
      </c>
      <c r="B1005" t="s">
        <v>2439</v>
      </c>
      <c r="C1005" t="s">
        <v>2008</v>
      </c>
      <c r="E1005">
        <v>586</v>
      </c>
      <c r="F1005">
        <v>586</v>
      </c>
      <c r="K1005">
        <v>0</v>
      </c>
      <c r="L1005">
        <v>1</v>
      </c>
      <c r="M1005">
        <v>108</v>
      </c>
      <c r="N1005">
        <v>1</v>
      </c>
      <c r="O1005">
        <v>1</v>
      </c>
      <c r="P1005">
        <v>0</v>
      </c>
      <c r="Q1005">
        <v>0</v>
      </c>
    </row>
    <row r="1006" spans="1:17" x14ac:dyDescent="0.25">
      <c r="A1006" t="s">
        <v>2428</v>
      </c>
      <c r="B1006" t="s">
        <v>2438</v>
      </c>
      <c r="C1006" t="s">
        <v>2008</v>
      </c>
      <c r="E1006">
        <v>587</v>
      </c>
      <c r="F1006">
        <v>587</v>
      </c>
      <c r="K1006">
        <v>0</v>
      </c>
      <c r="L1006">
        <v>1</v>
      </c>
      <c r="M1006">
        <v>114</v>
      </c>
      <c r="N1006">
        <v>1</v>
      </c>
      <c r="O1006">
        <v>1</v>
      </c>
      <c r="P1006">
        <v>0</v>
      </c>
      <c r="Q1006">
        <v>0</v>
      </c>
    </row>
    <row r="1007" spans="1:17" x14ac:dyDescent="0.25">
      <c r="A1007" t="s">
        <v>2428</v>
      </c>
      <c r="B1007" t="s">
        <v>2437</v>
      </c>
      <c r="C1007" t="s">
        <v>2008</v>
      </c>
      <c r="E1007">
        <v>588</v>
      </c>
      <c r="F1007">
        <v>588</v>
      </c>
      <c r="K1007">
        <v>0</v>
      </c>
      <c r="L1007">
        <v>1</v>
      </c>
      <c r="M1007">
        <v>114</v>
      </c>
      <c r="N1007">
        <v>1</v>
      </c>
      <c r="O1007">
        <v>1</v>
      </c>
      <c r="P1007">
        <v>0</v>
      </c>
      <c r="Q1007">
        <v>0</v>
      </c>
    </row>
    <row r="1008" spans="1:17" x14ac:dyDescent="0.25">
      <c r="A1008" t="s">
        <v>2428</v>
      </c>
      <c r="B1008" t="s">
        <v>2436</v>
      </c>
      <c r="C1008" t="s">
        <v>2008</v>
      </c>
      <c r="E1008">
        <v>589</v>
      </c>
      <c r="F1008">
        <v>589</v>
      </c>
      <c r="K1008">
        <v>0</v>
      </c>
      <c r="L1008">
        <v>1</v>
      </c>
      <c r="M1008">
        <v>108</v>
      </c>
      <c r="N1008">
        <v>1</v>
      </c>
      <c r="O1008">
        <v>1</v>
      </c>
      <c r="P1008">
        <v>0</v>
      </c>
      <c r="Q1008">
        <v>0</v>
      </c>
    </row>
    <row r="1009" spans="1:17" x14ac:dyDescent="0.25">
      <c r="A1009" t="s">
        <v>2428</v>
      </c>
      <c r="B1009" t="s">
        <v>2435</v>
      </c>
      <c r="C1009" t="s">
        <v>2008</v>
      </c>
      <c r="E1009">
        <v>590</v>
      </c>
      <c r="F1009">
        <v>590</v>
      </c>
      <c r="K1009">
        <v>0</v>
      </c>
      <c r="L1009">
        <v>1</v>
      </c>
      <c r="M1009">
        <v>110</v>
      </c>
      <c r="N1009">
        <v>1</v>
      </c>
      <c r="O1009">
        <v>1</v>
      </c>
      <c r="P1009">
        <v>0</v>
      </c>
      <c r="Q1009">
        <v>0</v>
      </c>
    </row>
    <row r="1010" spans="1:17" x14ac:dyDescent="0.25">
      <c r="A1010" t="s">
        <v>2428</v>
      </c>
      <c r="B1010" t="s">
        <v>2434</v>
      </c>
      <c r="C1010" t="s">
        <v>2008</v>
      </c>
      <c r="E1010">
        <v>591</v>
      </c>
      <c r="F1010">
        <v>591</v>
      </c>
      <c r="K1010">
        <v>0</v>
      </c>
      <c r="L1010">
        <v>1</v>
      </c>
      <c r="M1010">
        <v>107</v>
      </c>
      <c r="N1010">
        <v>1</v>
      </c>
      <c r="O1010">
        <v>1</v>
      </c>
      <c r="P1010">
        <v>0</v>
      </c>
      <c r="Q1010">
        <v>0</v>
      </c>
    </row>
    <row r="1011" spans="1:17" x14ac:dyDescent="0.25">
      <c r="A1011" t="s">
        <v>2428</v>
      </c>
      <c r="B1011" t="s">
        <v>2433</v>
      </c>
      <c r="C1011" t="s">
        <v>2008</v>
      </c>
      <c r="E1011">
        <v>592</v>
      </c>
      <c r="F1011">
        <v>592</v>
      </c>
      <c r="K1011">
        <v>0</v>
      </c>
      <c r="L1011">
        <v>1</v>
      </c>
      <c r="M1011">
        <v>112</v>
      </c>
      <c r="N1011">
        <v>1</v>
      </c>
      <c r="O1011">
        <v>1</v>
      </c>
      <c r="P1011">
        <v>0</v>
      </c>
      <c r="Q1011">
        <v>0</v>
      </c>
    </row>
    <row r="1012" spans="1:17" x14ac:dyDescent="0.25">
      <c r="A1012" t="s">
        <v>2428</v>
      </c>
      <c r="B1012" t="s">
        <v>2432</v>
      </c>
      <c r="C1012" t="s">
        <v>2008</v>
      </c>
      <c r="E1012">
        <v>593</v>
      </c>
      <c r="F1012">
        <v>593</v>
      </c>
      <c r="K1012">
        <v>0</v>
      </c>
      <c r="L1012">
        <v>1</v>
      </c>
      <c r="M1012">
        <v>105</v>
      </c>
      <c r="N1012">
        <v>1</v>
      </c>
      <c r="O1012">
        <v>1</v>
      </c>
      <c r="P1012">
        <v>0</v>
      </c>
      <c r="Q1012">
        <v>0</v>
      </c>
    </row>
    <row r="1013" spans="1:17" x14ac:dyDescent="0.25">
      <c r="A1013" t="s">
        <v>2428</v>
      </c>
      <c r="B1013" t="s">
        <v>2431</v>
      </c>
      <c r="C1013" t="s">
        <v>2008</v>
      </c>
      <c r="E1013">
        <v>594</v>
      </c>
      <c r="F1013">
        <v>594</v>
      </c>
      <c r="K1013">
        <v>0</v>
      </c>
      <c r="L1013">
        <v>1</v>
      </c>
      <c r="M1013">
        <v>111</v>
      </c>
      <c r="N1013">
        <v>1</v>
      </c>
      <c r="O1013">
        <v>1</v>
      </c>
      <c r="P1013">
        <v>0</v>
      </c>
      <c r="Q1013">
        <v>0</v>
      </c>
    </row>
    <row r="1014" spans="1:17" x14ac:dyDescent="0.25">
      <c r="A1014" t="s">
        <v>2428</v>
      </c>
      <c r="B1014" t="s">
        <v>2430</v>
      </c>
      <c r="C1014" t="s">
        <v>2008</v>
      </c>
      <c r="E1014">
        <v>595</v>
      </c>
      <c r="F1014">
        <v>595</v>
      </c>
      <c r="K1014">
        <v>0</v>
      </c>
      <c r="L1014">
        <v>1</v>
      </c>
      <c r="M1014">
        <v>111</v>
      </c>
      <c r="N1014">
        <v>1</v>
      </c>
      <c r="O1014">
        <v>1</v>
      </c>
      <c r="P1014">
        <v>0</v>
      </c>
      <c r="Q1014">
        <v>0</v>
      </c>
    </row>
    <row r="1015" spans="1:17" x14ac:dyDescent="0.25">
      <c r="A1015" t="s">
        <v>2428</v>
      </c>
      <c r="B1015" t="s">
        <v>2429</v>
      </c>
      <c r="C1015" t="s">
        <v>2008</v>
      </c>
      <c r="E1015">
        <v>596</v>
      </c>
      <c r="F1015">
        <v>596</v>
      </c>
      <c r="K1015">
        <v>0</v>
      </c>
      <c r="L1015">
        <v>1</v>
      </c>
      <c r="M1015">
        <v>106</v>
      </c>
      <c r="N1015">
        <v>1</v>
      </c>
      <c r="O1015">
        <v>1</v>
      </c>
      <c r="P1015">
        <v>0</v>
      </c>
      <c r="Q1015">
        <v>0</v>
      </c>
    </row>
    <row r="1016" spans="1:17" x14ac:dyDescent="0.25">
      <c r="A1016" t="s">
        <v>2428</v>
      </c>
      <c r="C1016" t="s">
        <v>2007</v>
      </c>
      <c r="E1016">
        <v>1</v>
      </c>
      <c r="F1016">
        <v>603</v>
      </c>
      <c r="H1016">
        <v>17910</v>
      </c>
    </row>
    <row r="1017" spans="1:17" x14ac:dyDescent="0.25">
      <c r="A1017" t="s">
        <v>890</v>
      </c>
      <c r="B1017" t="s">
        <v>2024</v>
      </c>
      <c r="C1017" t="s">
        <v>2023</v>
      </c>
      <c r="E1017">
        <v>1</v>
      </c>
      <c r="F1017">
        <v>115</v>
      </c>
      <c r="M1017">
        <v>191</v>
      </c>
      <c r="N1017">
        <v>1</v>
      </c>
      <c r="O1017">
        <v>10</v>
      </c>
      <c r="P1017">
        <v>9</v>
      </c>
      <c r="Q1017">
        <v>0</v>
      </c>
    </row>
    <row r="1018" spans="1:17" x14ac:dyDescent="0.25">
      <c r="A1018" t="s">
        <v>890</v>
      </c>
      <c r="B1018" t="s">
        <v>2427</v>
      </c>
      <c r="C1018" t="s">
        <v>2025</v>
      </c>
      <c r="E1018">
        <v>12</v>
      </c>
      <c r="F1018">
        <v>112</v>
      </c>
      <c r="M1018">
        <v>362</v>
      </c>
      <c r="N1018">
        <v>11</v>
      </c>
      <c r="O1018">
        <v>11</v>
      </c>
      <c r="P1018">
        <v>0</v>
      </c>
      <c r="Q1018">
        <v>2</v>
      </c>
    </row>
    <row r="1019" spans="1:17" x14ac:dyDescent="0.25">
      <c r="A1019" t="s">
        <v>890</v>
      </c>
      <c r="B1019" t="s">
        <v>2427</v>
      </c>
      <c r="C1019" t="s">
        <v>2008</v>
      </c>
      <c r="E1019">
        <v>14</v>
      </c>
      <c r="F1019">
        <v>15</v>
      </c>
      <c r="K1019">
        <v>0</v>
      </c>
      <c r="L1019">
        <v>1</v>
      </c>
      <c r="M1019">
        <v>63</v>
      </c>
      <c r="N1019">
        <v>2</v>
      </c>
      <c r="O1019">
        <v>2</v>
      </c>
      <c r="P1019">
        <v>0</v>
      </c>
      <c r="Q1019">
        <v>0</v>
      </c>
    </row>
    <row r="1020" spans="1:17" x14ac:dyDescent="0.25">
      <c r="A1020" t="s">
        <v>890</v>
      </c>
      <c r="B1020" t="s">
        <v>2427</v>
      </c>
      <c r="C1020" t="s">
        <v>2008</v>
      </c>
      <c r="E1020">
        <v>16</v>
      </c>
      <c r="F1020">
        <v>16</v>
      </c>
      <c r="K1020">
        <v>0</v>
      </c>
      <c r="L1020">
        <v>1</v>
      </c>
      <c r="M1020">
        <v>90</v>
      </c>
      <c r="N1020">
        <v>1</v>
      </c>
      <c r="O1020">
        <v>1</v>
      </c>
      <c r="P1020">
        <v>0</v>
      </c>
      <c r="Q1020">
        <v>0</v>
      </c>
    </row>
    <row r="1021" spans="1:17" x14ac:dyDescent="0.25">
      <c r="A1021" t="s">
        <v>890</v>
      </c>
      <c r="B1021" t="s">
        <v>2426</v>
      </c>
      <c r="C1021" t="s">
        <v>2008</v>
      </c>
      <c r="E1021">
        <v>17</v>
      </c>
      <c r="F1021">
        <v>17</v>
      </c>
      <c r="K1021">
        <v>0</v>
      </c>
      <c r="L1021">
        <v>1</v>
      </c>
      <c r="M1021">
        <v>23</v>
      </c>
      <c r="N1021">
        <v>1</v>
      </c>
      <c r="O1021">
        <v>1</v>
      </c>
      <c r="P1021">
        <v>0</v>
      </c>
      <c r="Q1021">
        <v>0</v>
      </c>
    </row>
    <row r="1022" spans="1:17" x14ac:dyDescent="0.25">
      <c r="A1022" t="s">
        <v>890</v>
      </c>
      <c r="B1022" t="s">
        <v>2067</v>
      </c>
      <c r="C1022" t="s">
        <v>2008</v>
      </c>
      <c r="E1022">
        <v>19</v>
      </c>
      <c r="F1022">
        <v>28</v>
      </c>
      <c r="K1022">
        <v>2</v>
      </c>
      <c r="L1022">
        <v>2</v>
      </c>
      <c r="M1022">
        <v>222</v>
      </c>
      <c r="N1022">
        <v>10</v>
      </c>
      <c r="O1022">
        <v>10</v>
      </c>
      <c r="P1022">
        <v>0</v>
      </c>
      <c r="Q1022">
        <v>0</v>
      </c>
    </row>
    <row r="1023" spans="1:17" x14ac:dyDescent="0.25">
      <c r="A1023" t="s">
        <v>890</v>
      </c>
      <c r="B1023" t="s">
        <v>2023</v>
      </c>
      <c r="C1023" t="s">
        <v>2008</v>
      </c>
      <c r="E1023">
        <v>30</v>
      </c>
      <c r="F1023">
        <v>30</v>
      </c>
      <c r="K1023">
        <v>0</v>
      </c>
      <c r="L1023">
        <v>1</v>
      </c>
      <c r="M1023">
        <v>33</v>
      </c>
      <c r="N1023">
        <v>1</v>
      </c>
      <c r="O1023">
        <v>1</v>
      </c>
      <c r="P1023">
        <v>0</v>
      </c>
      <c r="Q1023">
        <v>0</v>
      </c>
    </row>
    <row r="1024" spans="1:17" x14ac:dyDescent="0.25">
      <c r="A1024" t="s">
        <v>890</v>
      </c>
      <c r="B1024" t="s">
        <v>2066</v>
      </c>
      <c r="C1024" t="s">
        <v>2008</v>
      </c>
      <c r="E1024">
        <v>32</v>
      </c>
      <c r="F1024">
        <v>54</v>
      </c>
      <c r="G1024">
        <v>1</v>
      </c>
      <c r="K1024">
        <v>1</v>
      </c>
      <c r="L1024">
        <v>2</v>
      </c>
      <c r="M1024">
        <v>899</v>
      </c>
      <c r="N1024">
        <v>21</v>
      </c>
      <c r="O1024">
        <v>21</v>
      </c>
      <c r="P1024">
        <v>0</v>
      </c>
      <c r="Q1024">
        <v>6</v>
      </c>
    </row>
    <row r="1025" spans="1:17" x14ac:dyDescent="0.25">
      <c r="A1025" t="s">
        <v>890</v>
      </c>
      <c r="B1025" t="s">
        <v>2425</v>
      </c>
      <c r="C1025" t="s">
        <v>2008</v>
      </c>
      <c r="E1025">
        <v>56</v>
      </c>
      <c r="F1025">
        <v>84</v>
      </c>
      <c r="K1025">
        <v>3</v>
      </c>
      <c r="L1025">
        <v>3</v>
      </c>
      <c r="M1025">
        <v>1078</v>
      </c>
      <c r="N1025">
        <v>25</v>
      </c>
      <c r="O1025">
        <v>26</v>
      </c>
      <c r="P1025">
        <v>0</v>
      </c>
      <c r="Q1025">
        <v>8</v>
      </c>
    </row>
    <row r="1026" spans="1:17" x14ac:dyDescent="0.25">
      <c r="A1026" t="s">
        <v>890</v>
      </c>
      <c r="B1026" t="s">
        <v>2424</v>
      </c>
      <c r="C1026" t="s">
        <v>2008</v>
      </c>
      <c r="E1026">
        <v>86</v>
      </c>
      <c r="F1026">
        <v>97</v>
      </c>
      <c r="G1026">
        <v>3</v>
      </c>
      <c r="K1026">
        <v>1</v>
      </c>
      <c r="L1026">
        <v>2</v>
      </c>
      <c r="M1026">
        <v>423</v>
      </c>
      <c r="N1026">
        <v>11</v>
      </c>
      <c r="O1026">
        <v>12</v>
      </c>
      <c r="P1026">
        <v>0</v>
      </c>
      <c r="Q1026">
        <v>1</v>
      </c>
    </row>
    <row r="1027" spans="1:17" x14ac:dyDescent="0.25">
      <c r="A1027" t="s">
        <v>890</v>
      </c>
      <c r="C1027" t="s">
        <v>2007</v>
      </c>
      <c r="E1027">
        <v>1</v>
      </c>
      <c r="F1027">
        <v>115</v>
      </c>
      <c r="H1027">
        <v>3384</v>
      </c>
    </row>
    <row r="1028" spans="1:17" x14ac:dyDescent="0.25">
      <c r="A1028" t="s">
        <v>891</v>
      </c>
      <c r="B1028" t="s">
        <v>2024</v>
      </c>
      <c r="C1028" t="s">
        <v>2023</v>
      </c>
      <c r="E1028">
        <v>1</v>
      </c>
      <c r="F1028">
        <v>283</v>
      </c>
      <c r="M1028">
        <v>1198</v>
      </c>
      <c r="N1028">
        <v>0</v>
      </c>
      <c r="O1028">
        <v>50</v>
      </c>
      <c r="P1028">
        <v>7</v>
      </c>
      <c r="Q1028">
        <v>43</v>
      </c>
    </row>
    <row r="1029" spans="1:17" x14ac:dyDescent="0.25">
      <c r="A1029" t="s">
        <v>891</v>
      </c>
      <c r="B1029" t="s">
        <v>2022</v>
      </c>
      <c r="C1029" t="s">
        <v>2021</v>
      </c>
      <c r="E1029">
        <v>54</v>
      </c>
      <c r="F1029">
        <v>280</v>
      </c>
      <c r="M1029">
        <v>1106</v>
      </c>
      <c r="N1029">
        <v>6</v>
      </c>
      <c r="O1029">
        <v>24</v>
      </c>
      <c r="P1029">
        <v>0</v>
      </c>
      <c r="Q1029">
        <v>18</v>
      </c>
    </row>
    <row r="1030" spans="1:17" x14ac:dyDescent="0.25">
      <c r="A1030" t="s">
        <v>891</v>
      </c>
      <c r="B1030" t="s">
        <v>2347</v>
      </c>
      <c r="C1030" t="s">
        <v>2025</v>
      </c>
      <c r="E1030">
        <v>62</v>
      </c>
      <c r="F1030">
        <v>260</v>
      </c>
      <c r="M1030">
        <v>8273</v>
      </c>
      <c r="N1030">
        <v>64</v>
      </c>
      <c r="O1030">
        <v>164</v>
      </c>
      <c r="P1030">
        <v>0</v>
      </c>
      <c r="Q1030">
        <v>100</v>
      </c>
    </row>
    <row r="1031" spans="1:17" x14ac:dyDescent="0.25">
      <c r="A1031" t="s">
        <v>891</v>
      </c>
      <c r="C1031" t="s">
        <v>2007</v>
      </c>
      <c r="E1031">
        <v>1</v>
      </c>
      <c r="F1031">
        <v>283</v>
      </c>
      <c r="H1031">
        <v>10577</v>
      </c>
    </row>
    <row r="1032" spans="1:17" x14ac:dyDescent="0.25">
      <c r="A1032" t="s">
        <v>914</v>
      </c>
      <c r="B1032" t="s">
        <v>2024</v>
      </c>
      <c r="C1032" t="s">
        <v>2023</v>
      </c>
      <c r="E1032">
        <v>1</v>
      </c>
      <c r="F1032">
        <v>220</v>
      </c>
      <c r="M1032">
        <v>808</v>
      </c>
      <c r="N1032">
        <v>0</v>
      </c>
      <c r="O1032">
        <v>40</v>
      </c>
      <c r="P1032">
        <v>3</v>
      </c>
      <c r="Q1032">
        <v>37</v>
      </c>
    </row>
    <row r="1033" spans="1:17" x14ac:dyDescent="0.25">
      <c r="A1033" t="s">
        <v>914</v>
      </c>
      <c r="B1033" t="s">
        <v>2022</v>
      </c>
      <c r="C1033" t="s">
        <v>2021</v>
      </c>
      <c r="E1033">
        <v>44</v>
      </c>
      <c r="F1033">
        <v>219</v>
      </c>
      <c r="M1033">
        <v>913</v>
      </c>
      <c r="N1033">
        <v>10</v>
      </c>
      <c r="O1033">
        <v>21</v>
      </c>
      <c r="P1033">
        <v>5</v>
      </c>
      <c r="Q1033">
        <v>6</v>
      </c>
    </row>
    <row r="1034" spans="1:17" x14ac:dyDescent="0.25">
      <c r="A1034" t="s">
        <v>914</v>
      </c>
      <c r="B1034" t="s">
        <v>2401</v>
      </c>
      <c r="C1034" t="s">
        <v>2008</v>
      </c>
      <c r="E1034">
        <v>68</v>
      </c>
      <c r="F1034">
        <v>70</v>
      </c>
      <c r="K1034">
        <v>0</v>
      </c>
      <c r="L1034">
        <v>1</v>
      </c>
      <c r="M1034">
        <v>27</v>
      </c>
      <c r="N1034">
        <v>3</v>
      </c>
      <c r="O1034">
        <v>3</v>
      </c>
      <c r="P1034">
        <v>0</v>
      </c>
      <c r="Q1034">
        <v>0</v>
      </c>
    </row>
    <row r="1035" spans="1:17" x14ac:dyDescent="0.25">
      <c r="A1035" t="s">
        <v>914</v>
      </c>
      <c r="B1035" t="s">
        <v>2401</v>
      </c>
      <c r="C1035" t="s">
        <v>2008</v>
      </c>
      <c r="E1035">
        <v>72</v>
      </c>
      <c r="F1035">
        <v>81</v>
      </c>
      <c r="K1035">
        <v>0</v>
      </c>
      <c r="L1035">
        <v>1</v>
      </c>
      <c r="M1035">
        <v>228</v>
      </c>
      <c r="N1035">
        <v>10</v>
      </c>
      <c r="O1035">
        <v>10</v>
      </c>
      <c r="P1035">
        <v>0</v>
      </c>
      <c r="Q1035">
        <v>0</v>
      </c>
    </row>
    <row r="1036" spans="1:17" x14ac:dyDescent="0.25">
      <c r="A1036" t="s">
        <v>914</v>
      </c>
      <c r="B1036" t="s">
        <v>2401</v>
      </c>
      <c r="C1036" t="s">
        <v>2008</v>
      </c>
      <c r="E1036">
        <v>83</v>
      </c>
      <c r="F1036">
        <v>95</v>
      </c>
      <c r="K1036">
        <v>0</v>
      </c>
      <c r="L1036">
        <v>1</v>
      </c>
      <c r="M1036">
        <v>262</v>
      </c>
      <c r="N1036">
        <v>12</v>
      </c>
      <c r="O1036">
        <v>12</v>
      </c>
      <c r="P1036">
        <v>0</v>
      </c>
      <c r="Q1036">
        <v>0</v>
      </c>
    </row>
    <row r="1037" spans="1:17" x14ac:dyDescent="0.25">
      <c r="A1037" t="s">
        <v>914</v>
      </c>
      <c r="B1037" t="s">
        <v>2423</v>
      </c>
      <c r="C1037" t="s">
        <v>2008</v>
      </c>
      <c r="E1037">
        <v>97</v>
      </c>
      <c r="F1037">
        <v>105</v>
      </c>
      <c r="K1037">
        <v>0</v>
      </c>
      <c r="L1037">
        <v>1</v>
      </c>
      <c r="M1037">
        <v>203</v>
      </c>
      <c r="N1037">
        <v>9</v>
      </c>
      <c r="O1037">
        <v>9</v>
      </c>
      <c r="P1037">
        <v>0</v>
      </c>
      <c r="Q1037">
        <v>0</v>
      </c>
    </row>
    <row r="1038" spans="1:17" x14ac:dyDescent="0.25">
      <c r="A1038" t="s">
        <v>914</v>
      </c>
      <c r="B1038" t="s">
        <v>2423</v>
      </c>
      <c r="C1038" t="s">
        <v>2008</v>
      </c>
      <c r="E1038">
        <v>107</v>
      </c>
      <c r="F1038">
        <v>115</v>
      </c>
      <c r="K1038">
        <v>0</v>
      </c>
      <c r="L1038">
        <v>1</v>
      </c>
      <c r="M1038">
        <v>211</v>
      </c>
      <c r="N1038">
        <v>9</v>
      </c>
      <c r="O1038">
        <v>9</v>
      </c>
      <c r="P1038">
        <v>0</v>
      </c>
      <c r="Q1038">
        <v>0</v>
      </c>
    </row>
    <row r="1039" spans="1:17" x14ac:dyDescent="0.25">
      <c r="A1039" t="s">
        <v>914</v>
      </c>
      <c r="B1039" t="s">
        <v>2423</v>
      </c>
      <c r="C1039" t="s">
        <v>2008</v>
      </c>
      <c r="E1039">
        <v>117</v>
      </c>
      <c r="F1039">
        <v>125</v>
      </c>
      <c r="K1039">
        <v>0</v>
      </c>
      <c r="L1039">
        <v>1</v>
      </c>
      <c r="M1039">
        <v>215</v>
      </c>
      <c r="N1039">
        <v>9</v>
      </c>
      <c r="O1039">
        <v>9</v>
      </c>
      <c r="P1039">
        <v>0</v>
      </c>
      <c r="Q1039">
        <v>0</v>
      </c>
    </row>
    <row r="1040" spans="1:17" x14ac:dyDescent="0.25">
      <c r="A1040" t="s">
        <v>914</v>
      </c>
      <c r="B1040" t="s">
        <v>2403</v>
      </c>
      <c r="C1040" t="s">
        <v>2008</v>
      </c>
      <c r="E1040">
        <v>127</v>
      </c>
      <c r="F1040">
        <v>149</v>
      </c>
      <c r="K1040">
        <v>4</v>
      </c>
      <c r="L1040">
        <v>3</v>
      </c>
      <c r="M1040">
        <v>658</v>
      </c>
      <c r="N1040">
        <v>23</v>
      </c>
      <c r="O1040">
        <v>23</v>
      </c>
      <c r="P1040">
        <v>0</v>
      </c>
      <c r="Q1040">
        <v>0</v>
      </c>
    </row>
    <row r="1041" spans="1:17" x14ac:dyDescent="0.25">
      <c r="A1041" t="s">
        <v>914</v>
      </c>
      <c r="B1041" t="s">
        <v>2422</v>
      </c>
      <c r="C1041" t="s">
        <v>2008</v>
      </c>
      <c r="E1041">
        <v>151</v>
      </c>
      <c r="F1041">
        <v>179</v>
      </c>
      <c r="K1041">
        <v>4</v>
      </c>
      <c r="L1041">
        <v>3</v>
      </c>
      <c r="M1041">
        <v>850</v>
      </c>
      <c r="N1041">
        <v>29</v>
      </c>
      <c r="O1041">
        <v>29</v>
      </c>
      <c r="P1041">
        <v>0</v>
      </c>
      <c r="Q1041">
        <v>0</v>
      </c>
    </row>
    <row r="1042" spans="1:17" x14ac:dyDescent="0.25">
      <c r="A1042" t="s">
        <v>914</v>
      </c>
      <c r="B1042" t="s">
        <v>2421</v>
      </c>
      <c r="C1042" t="s">
        <v>2008</v>
      </c>
      <c r="E1042">
        <v>181</v>
      </c>
      <c r="F1042">
        <v>187</v>
      </c>
      <c r="K1042">
        <v>0</v>
      </c>
      <c r="L1042">
        <v>1</v>
      </c>
      <c r="M1042">
        <v>137</v>
      </c>
      <c r="N1042">
        <v>7</v>
      </c>
      <c r="O1042">
        <v>7</v>
      </c>
      <c r="P1042">
        <v>0</v>
      </c>
      <c r="Q1042">
        <v>0</v>
      </c>
    </row>
    <row r="1043" spans="1:17" x14ac:dyDescent="0.25">
      <c r="A1043" t="s">
        <v>914</v>
      </c>
      <c r="B1043" t="s">
        <v>2420</v>
      </c>
      <c r="C1043" t="s">
        <v>2008</v>
      </c>
      <c r="E1043">
        <v>189</v>
      </c>
      <c r="F1043">
        <v>194</v>
      </c>
      <c r="K1043">
        <v>0</v>
      </c>
      <c r="L1043">
        <v>1</v>
      </c>
      <c r="M1043">
        <v>136</v>
      </c>
      <c r="N1043">
        <v>6</v>
      </c>
      <c r="O1043">
        <v>6</v>
      </c>
      <c r="P1043">
        <v>0</v>
      </c>
      <c r="Q1043">
        <v>0</v>
      </c>
    </row>
    <row r="1044" spans="1:17" x14ac:dyDescent="0.25">
      <c r="A1044" t="s">
        <v>914</v>
      </c>
      <c r="B1044" t="s">
        <v>2419</v>
      </c>
      <c r="C1044" t="s">
        <v>2008</v>
      </c>
      <c r="E1044">
        <v>196</v>
      </c>
      <c r="F1044">
        <v>201</v>
      </c>
      <c r="G1044">
        <v>2</v>
      </c>
      <c r="K1044">
        <v>0</v>
      </c>
      <c r="L1044">
        <v>1</v>
      </c>
      <c r="M1044">
        <v>155</v>
      </c>
      <c r="N1044">
        <v>6</v>
      </c>
      <c r="O1044">
        <v>6</v>
      </c>
      <c r="P1044">
        <v>0</v>
      </c>
      <c r="Q1044">
        <v>0</v>
      </c>
    </row>
    <row r="1045" spans="1:17" x14ac:dyDescent="0.25">
      <c r="A1045" t="s">
        <v>914</v>
      </c>
      <c r="B1045" t="s">
        <v>2418</v>
      </c>
      <c r="C1045" t="s">
        <v>2008</v>
      </c>
      <c r="E1045">
        <v>203</v>
      </c>
      <c r="F1045">
        <v>210</v>
      </c>
      <c r="K1045">
        <v>1</v>
      </c>
      <c r="L1045">
        <v>2</v>
      </c>
      <c r="M1045">
        <v>208</v>
      </c>
      <c r="N1045">
        <v>8</v>
      </c>
      <c r="O1045">
        <v>8</v>
      </c>
      <c r="P1045">
        <v>0</v>
      </c>
      <c r="Q1045">
        <v>0</v>
      </c>
    </row>
    <row r="1046" spans="1:17" x14ac:dyDescent="0.25">
      <c r="A1046" t="s">
        <v>914</v>
      </c>
      <c r="B1046" t="s">
        <v>2043</v>
      </c>
      <c r="C1046" t="s">
        <v>2008</v>
      </c>
      <c r="E1046">
        <v>212</v>
      </c>
      <c r="F1046">
        <v>217</v>
      </c>
      <c r="K1046">
        <v>0</v>
      </c>
      <c r="L1046">
        <v>1</v>
      </c>
      <c r="M1046">
        <v>204</v>
      </c>
      <c r="N1046">
        <v>6</v>
      </c>
      <c r="O1046">
        <v>6</v>
      </c>
      <c r="P1046">
        <v>0</v>
      </c>
      <c r="Q1046">
        <v>0</v>
      </c>
    </row>
    <row r="1047" spans="1:17" x14ac:dyDescent="0.25">
      <c r="A1047" t="s">
        <v>914</v>
      </c>
      <c r="C1047" t="s">
        <v>2007</v>
      </c>
      <c r="E1047">
        <v>1</v>
      </c>
      <c r="F1047">
        <v>220</v>
      </c>
      <c r="H1047">
        <v>5215</v>
      </c>
    </row>
    <row r="1048" spans="1:17" x14ac:dyDescent="0.25">
      <c r="A1048" t="s">
        <v>992</v>
      </c>
      <c r="B1048" t="s">
        <v>2024</v>
      </c>
      <c r="C1048" t="s">
        <v>2023</v>
      </c>
      <c r="E1048">
        <v>1</v>
      </c>
      <c r="F1048">
        <v>436</v>
      </c>
      <c r="M1048">
        <v>1618</v>
      </c>
      <c r="N1048">
        <v>0</v>
      </c>
      <c r="O1048">
        <v>63</v>
      </c>
      <c r="P1048">
        <v>8</v>
      </c>
      <c r="Q1048">
        <v>55</v>
      </c>
    </row>
    <row r="1049" spans="1:17" x14ac:dyDescent="0.25">
      <c r="A1049" t="s">
        <v>992</v>
      </c>
      <c r="B1049" t="s">
        <v>2022</v>
      </c>
      <c r="C1049" t="s">
        <v>2021</v>
      </c>
      <c r="E1049">
        <v>72</v>
      </c>
      <c r="F1049">
        <v>435</v>
      </c>
      <c r="M1049">
        <v>730</v>
      </c>
      <c r="N1049">
        <v>2</v>
      </c>
      <c r="O1049">
        <v>27</v>
      </c>
      <c r="P1049">
        <v>0</v>
      </c>
      <c r="Q1049">
        <v>25</v>
      </c>
    </row>
    <row r="1050" spans="1:17" x14ac:dyDescent="0.25">
      <c r="A1050" t="s">
        <v>992</v>
      </c>
      <c r="B1050" t="s">
        <v>2267</v>
      </c>
      <c r="C1050" t="s">
        <v>2008</v>
      </c>
      <c r="E1050">
        <v>82</v>
      </c>
      <c r="F1050">
        <v>84</v>
      </c>
      <c r="K1050">
        <v>0</v>
      </c>
      <c r="L1050">
        <v>1</v>
      </c>
      <c r="M1050">
        <v>52</v>
      </c>
      <c r="N1050">
        <v>3</v>
      </c>
      <c r="O1050">
        <v>3</v>
      </c>
      <c r="P1050">
        <v>0</v>
      </c>
      <c r="Q1050">
        <v>0</v>
      </c>
    </row>
    <row r="1051" spans="1:17" x14ac:dyDescent="0.25">
      <c r="A1051" t="s">
        <v>992</v>
      </c>
      <c r="B1051" t="s">
        <v>2417</v>
      </c>
      <c r="C1051" t="s">
        <v>2008</v>
      </c>
      <c r="E1051">
        <v>86</v>
      </c>
      <c r="F1051">
        <v>88</v>
      </c>
      <c r="K1051">
        <v>0</v>
      </c>
      <c r="L1051">
        <v>1</v>
      </c>
      <c r="M1051">
        <v>29</v>
      </c>
      <c r="N1051">
        <v>3</v>
      </c>
      <c r="O1051">
        <v>3</v>
      </c>
      <c r="P1051">
        <v>0</v>
      </c>
      <c r="Q1051">
        <v>0</v>
      </c>
    </row>
    <row r="1052" spans="1:17" x14ac:dyDescent="0.25">
      <c r="A1052" t="s">
        <v>992</v>
      </c>
      <c r="B1052" t="s">
        <v>2061</v>
      </c>
      <c r="C1052" t="s">
        <v>2008</v>
      </c>
      <c r="E1052">
        <v>90</v>
      </c>
      <c r="F1052">
        <v>98</v>
      </c>
      <c r="K1052">
        <v>1</v>
      </c>
      <c r="L1052">
        <v>2</v>
      </c>
      <c r="M1052">
        <v>274</v>
      </c>
      <c r="N1052">
        <v>9</v>
      </c>
      <c r="O1052">
        <v>9</v>
      </c>
      <c r="P1052">
        <v>0</v>
      </c>
      <c r="Q1052">
        <v>2</v>
      </c>
    </row>
    <row r="1053" spans="1:17" x14ac:dyDescent="0.25">
      <c r="A1053" t="s">
        <v>992</v>
      </c>
      <c r="B1053" t="s">
        <v>2416</v>
      </c>
      <c r="C1053" t="s">
        <v>2008</v>
      </c>
      <c r="E1053">
        <v>100</v>
      </c>
      <c r="F1053">
        <v>105</v>
      </c>
      <c r="K1053">
        <v>0</v>
      </c>
      <c r="L1053">
        <v>1</v>
      </c>
      <c r="M1053">
        <v>155</v>
      </c>
      <c r="N1053">
        <v>4</v>
      </c>
      <c r="O1053">
        <v>6</v>
      </c>
      <c r="P1053">
        <v>0</v>
      </c>
      <c r="Q1053">
        <v>2</v>
      </c>
    </row>
    <row r="1054" spans="1:17" x14ac:dyDescent="0.25">
      <c r="A1054" t="s">
        <v>992</v>
      </c>
      <c r="B1054" t="s">
        <v>2416</v>
      </c>
      <c r="C1054" t="s">
        <v>2008</v>
      </c>
      <c r="E1054">
        <v>107</v>
      </c>
      <c r="F1054">
        <v>110</v>
      </c>
      <c r="K1054">
        <v>0</v>
      </c>
      <c r="L1054">
        <v>1</v>
      </c>
      <c r="M1054">
        <v>97</v>
      </c>
      <c r="N1054">
        <v>4</v>
      </c>
      <c r="O1054">
        <v>4</v>
      </c>
      <c r="P1054">
        <v>0</v>
      </c>
      <c r="Q1054">
        <v>0</v>
      </c>
    </row>
    <row r="1055" spans="1:17" x14ac:dyDescent="0.25">
      <c r="A1055" t="s">
        <v>992</v>
      </c>
      <c r="B1055" t="s">
        <v>2415</v>
      </c>
      <c r="C1055" t="s">
        <v>2008</v>
      </c>
      <c r="E1055">
        <v>112</v>
      </c>
      <c r="F1055">
        <v>116</v>
      </c>
      <c r="K1055">
        <v>0</v>
      </c>
      <c r="L1055">
        <v>1</v>
      </c>
      <c r="M1055">
        <v>123</v>
      </c>
      <c r="N1055">
        <v>5</v>
      </c>
      <c r="O1055">
        <v>5</v>
      </c>
      <c r="P1055">
        <v>0</v>
      </c>
      <c r="Q1055">
        <v>0</v>
      </c>
    </row>
    <row r="1056" spans="1:17" x14ac:dyDescent="0.25">
      <c r="A1056" t="s">
        <v>992</v>
      </c>
      <c r="B1056" t="s">
        <v>2063</v>
      </c>
      <c r="C1056" t="s">
        <v>2008</v>
      </c>
      <c r="E1056">
        <v>118</v>
      </c>
      <c r="F1056">
        <v>121</v>
      </c>
      <c r="K1056">
        <v>0</v>
      </c>
      <c r="L1056">
        <v>1</v>
      </c>
      <c r="M1056">
        <v>70</v>
      </c>
      <c r="N1056">
        <v>4</v>
      </c>
      <c r="O1056">
        <v>4</v>
      </c>
      <c r="P1056">
        <v>0</v>
      </c>
      <c r="Q1056">
        <v>0</v>
      </c>
    </row>
    <row r="1057" spans="1:17" x14ac:dyDescent="0.25">
      <c r="A1057" t="s">
        <v>992</v>
      </c>
      <c r="B1057" t="s">
        <v>2414</v>
      </c>
      <c r="C1057" t="s">
        <v>2008</v>
      </c>
      <c r="E1057">
        <v>123</v>
      </c>
      <c r="F1057">
        <v>127</v>
      </c>
      <c r="K1057">
        <v>0</v>
      </c>
      <c r="L1057">
        <v>1</v>
      </c>
      <c r="M1057">
        <v>117</v>
      </c>
      <c r="N1057">
        <v>5</v>
      </c>
      <c r="O1057">
        <v>5</v>
      </c>
      <c r="P1057">
        <v>0</v>
      </c>
      <c r="Q1057">
        <v>0</v>
      </c>
    </row>
    <row r="1058" spans="1:17" x14ac:dyDescent="0.25">
      <c r="A1058" t="s">
        <v>992</v>
      </c>
      <c r="B1058" t="s">
        <v>2035</v>
      </c>
      <c r="C1058" t="s">
        <v>2008</v>
      </c>
      <c r="E1058">
        <v>131</v>
      </c>
      <c r="F1058">
        <v>134</v>
      </c>
      <c r="K1058">
        <v>0</v>
      </c>
      <c r="L1058">
        <v>1</v>
      </c>
      <c r="M1058">
        <v>170</v>
      </c>
      <c r="N1058">
        <v>4</v>
      </c>
      <c r="O1058">
        <v>4</v>
      </c>
      <c r="P1058">
        <v>0</v>
      </c>
      <c r="Q1058">
        <v>0</v>
      </c>
    </row>
    <row r="1059" spans="1:17" x14ac:dyDescent="0.25">
      <c r="A1059" t="s">
        <v>992</v>
      </c>
      <c r="B1059" t="s">
        <v>2092</v>
      </c>
      <c r="C1059" t="s">
        <v>2008</v>
      </c>
      <c r="E1059">
        <v>138</v>
      </c>
      <c r="F1059">
        <v>152</v>
      </c>
      <c r="K1059">
        <v>0</v>
      </c>
      <c r="L1059">
        <v>1</v>
      </c>
      <c r="M1059">
        <v>762</v>
      </c>
      <c r="N1059">
        <v>15</v>
      </c>
      <c r="O1059">
        <v>15</v>
      </c>
      <c r="P1059">
        <v>0</v>
      </c>
      <c r="Q1059">
        <v>0</v>
      </c>
    </row>
    <row r="1060" spans="1:17" x14ac:dyDescent="0.25">
      <c r="A1060" t="s">
        <v>992</v>
      </c>
      <c r="B1060" t="s">
        <v>2413</v>
      </c>
      <c r="C1060" t="s">
        <v>2008</v>
      </c>
      <c r="E1060">
        <v>154</v>
      </c>
      <c r="F1060">
        <v>168</v>
      </c>
      <c r="K1060">
        <v>0</v>
      </c>
      <c r="L1060">
        <v>1</v>
      </c>
      <c r="M1060">
        <v>555</v>
      </c>
      <c r="N1060">
        <v>15</v>
      </c>
      <c r="O1060">
        <v>15</v>
      </c>
      <c r="P1060">
        <v>0</v>
      </c>
      <c r="Q1060">
        <v>0</v>
      </c>
    </row>
    <row r="1061" spans="1:17" x14ac:dyDescent="0.25">
      <c r="A1061" t="s">
        <v>992</v>
      </c>
      <c r="B1061" t="s">
        <v>2092</v>
      </c>
      <c r="C1061" t="s">
        <v>2008</v>
      </c>
      <c r="E1061">
        <v>172</v>
      </c>
      <c r="F1061">
        <v>181</v>
      </c>
      <c r="K1061">
        <v>1</v>
      </c>
      <c r="L1061">
        <v>2</v>
      </c>
      <c r="M1061">
        <v>287</v>
      </c>
      <c r="N1061">
        <v>10</v>
      </c>
      <c r="O1061">
        <v>10</v>
      </c>
      <c r="P1061">
        <v>0</v>
      </c>
      <c r="Q1061">
        <v>0</v>
      </c>
    </row>
    <row r="1062" spans="1:17" x14ac:dyDescent="0.25">
      <c r="A1062" t="s">
        <v>992</v>
      </c>
      <c r="B1062" t="s">
        <v>2413</v>
      </c>
      <c r="C1062" t="s">
        <v>2008</v>
      </c>
      <c r="E1062">
        <v>183</v>
      </c>
      <c r="F1062">
        <v>192</v>
      </c>
      <c r="K1062">
        <v>1</v>
      </c>
      <c r="L1062">
        <v>2</v>
      </c>
      <c r="M1062">
        <v>280</v>
      </c>
      <c r="N1062">
        <v>10</v>
      </c>
      <c r="O1062">
        <v>10</v>
      </c>
      <c r="P1062">
        <v>0</v>
      </c>
      <c r="Q1062">
        <v>0</v>
      </c>
    </row>
    <row r="1063" spans="1:17" x14ac:dyDescent="0.25">
      <c r="A1063" t="s">
        <v>992</v>
      </c>
      <c r="B1063" t="s">
        <v>2092</v>
      </c>
      <c r="C1063" t="s">
        <v>2008</v>
      </c>
      <c r="E1063">
        <v>196</v>
      </c>
      <c r="F1063">
        <v>204</v>
      </c>
      <c r="K1063">
        <v>1</v>
      </c>
      <c r="L1063">
        <v>2</v>
      </c>
      <c r="M1063">
        <v>234</v>
      </c>
      <c r="N1063">
        <v>9</v>
      </c>
      <c r="O1063">
        <v>9</v>
      </c>
      <c r="P1063">
        <v>0</v>
      </c>
      <c r="Q1063">
        <v>0</v>
      </c>
    </row>
    <row r="1064" spans="1:17" x14ac:dyDescent="0.25">
      <c r="A1064" t="s">
        <v>992</v>
      </c>
      <c r="B1064" t="s">
        <v>2413</v>
      </c>
      <c r="C1064" t="s">
        <v>2008</v>
      </c>
      <c r="E1064">
        <v>206</v>
      </c>
      <c r="F1064">
        <v>211</v>
      </c>
      <c r="K1064">
        <v>1</v>
      </c>
      <c r="L1064">
        <v>2</v>
      </c>
      <c r="M1064">
        <v>164</v>
      </c>
      <c r="N1064">
        <v>6</v>
      </c>
      <c r="O1064">
        <v>6</v>
      </c>
      <c r="P1064">
        <v>0</v>
      </c>
      <c r="Q1064">
        <v>0</v>
      </c>
    </row>
    <row r="1065" spans="1:17" x14ac:dyDescent="0.25">
      <c r="A1065" t="s">
        <v>992</v>
      </c>
      <c r="B1065" t="s">
        <v>2092</v>
      </c>
      <c r="C1065" t="s">
        <v>2008</v>
      </c>
      <c r="E1065">
        <v>215</v>
      </c>
      <c r="F1065">
        <v>220</v>
      </c>
      <c r="K1065">
        <v>1</v>
      </c>
      <c r="L1065">
        <v>2</v>
      </c>
      <c r="M1065">
        <v>154</v>
      </c>
      <c r="N1065">
        <v>6</v>
      </c>
      <c r="O1065">
        <v>6</v>
      </c>
      <c r="P1065">
        <v>0</v>
      </c>
      <c r="Q1065">
        <v>0</v>
      </c>
    </row>
    <row r="1066" spans="1:17" x14ac:dyDescent="0.25">
      <c r="A1066" t="s">
        <v>992</v>
      </c>
      <c r="B1066" t="s">
        <v>2413</v>
      </c>
      <c r="C1066" t="s">
        <v>2008</v>
      </c>
      <c r="E1066">
        <v>222</v>
      </c>
      <c r="F1066">
        <v>227</v>
      </c>
      <c r="K1066">
        <v>1</v>
      </c>
      <c r="L1066">
        <v>2</v>
      </c>
      <c r="M1066">
        <v>141</v>
      </c>
      <c r="N1066">
        <v>6</v>
      </c>
      <c r="O1066">
        <v>6</v>
      </c>
      <c r="P1066">
        <v>0</v>
      </c>
      <c r="Q1066">
        <v>0</v>
      </c>
    </row>
    <row r="1067" spans="1:17" x14ac:dyDescent="0.25">
      <c r="A1067" t="s">
        <v>992</v>
      </c>
      <c r="B1067" t="s">
        <v>2092</v>
      </c>
      <c r="C1067" t="s">
        <v>2008</v>
      </c>
      <c r="E1067">
        <v>235</v>
      </c>
      <c r="F1067">
        <v>241</v>
      </c>
      <c r="K1067">
        <v>1</v>
      </c>
      <c r="L1067">
        <v>2</v>
      </c>
      <c r="M1067">
        <v>252</v>
      </c>
      <c r="N1067">
        <v>7</v>
      </c>
      <c r="O1067">
        <v>7</v>
      </c>
      <c r="P1067">
        <v>0</v>
      </c>
      <c r="Q1067">
        <v>0</v>
      </c>
    </row>
    <row r="1068" spans="1:17" x14ac:dyDescent="0.25">
      <c r="A1068" t="s">
        <v>992</v>
      </c>
      <c r="B1068" t="s">
        <v>2413</v>
      </c>
      <c r="C1068" t="s">
        <v>2008</v>
      </c>
      <c r="E1068">
        <v>243</v>
      </c>
      <c r="F1068">
        <v>250</v>
      </c>
      <c r="K1068">
        <v>1</v>
      </c>
      <c r="L1068">
        <v>2</v>
      </c>
      <c r="M1068">
        <v>222</v>
      </c>
      <c r="N1068">
        <v>8</v>
      </c>
      <c r="O1068">
        <v>8</v>
      </c>
      <c r="P1068">
        <v>0</v>
      </c>
      <c r="Q1068">
        <v>0</v>
      </c>
    </row>
    <row r="1069" spans="1:17" x14ac:dyDescent="0.25">
      <c r="A1069" t="s">
        <v>992</v>
      </c>
      <c r="B1069" t="s">
        <v>2260</v>
      </c>
      <c r="C1069" t="s">
        <v>2008</v>
      </c>
      <c r="E1069">
        <v>254</v>
      </c>
      <c r="F1069">
        <v>256</v>
      </c>
      <c r="K1069">
        <v>0</v>
      </c>
      <c r="L1069">
        <v>1</v>
      </c>
      <c r="M1069">
        <v>52</v>
      </c>
      <c r="N1069">
        <v>3</v>
      </c>
      <c r="O1069">
        <v>3</v>
      </c>
      <c r="P1069">
        <v>0</v>
      </c>
      <c r="Q1069">
        <v>0</v>
      </c>
    </row>
    <row r="1070" spans="1:17" x14ac:dyDescent="0.25">
      <c r="A1070" t="s">
        <v>992</v>
      </c>
      <c r="B1070" t="s">
        <v>2092</v>
      </c>
      <c r="C1070" t="s">
        <v>2008</v>
      </c>
      <c r="E1070">
        <v>258</v>
      </c>
      <c r="F1070">
        <v>269</v>
      </c>
      <c r="K1070">
        <v>0</v>
      </c>
      <c r="L1070">
        <v>1</v>
      </c>
      <c r="M1070">
        <v>512</v>
      </c>
      <c r="N1070">
        <v>12</v>
      </c>
      <c r="O1070">
        <v>12</v>
      </c>
      <c r="P1070">
        <v>0</v>
      </c>
      <c r="Q1070">
        <v>0</v>
      </c>
    </row>
    <row r="1071" spans="1:17" x14ac:dyDescent="0.25">
      <c r="A1071" t="s">
        <v>992</v>
      </c>
      <c r="B1071" t="s">
        <v>2413</v>
      </c>
      <c r="C1071" t="s">
        <v>2008</v>
      </c>
      <c r="E1071">
        <v>271</v>
      </c>
      <c r="F1071">
        <v>282</v>
      </c>
      <c r="K1071">
        <v>0</v>
      </c>
      <c r="L1071">
        <v>1</v>
      </c>
      <c r="M1071">
        <v>438</v>
      </c>
      <c r="N1071">
        <v>12</v>
      </c>
      <c r="O1071">
        <v>12</v>
      </c>
      <c r="P1071">
        <v>0</v>
      </c>
      <c r="Q1071">
        <v>0</v>
      </c>
    </row>
    <row r="1072" spans="1:17" x14ac:dyDescent="0.25">
      <c r="A1072" t="s">
        <v>992</v>
      </c>
      <c r="B1072" t="s">
        <v>2259</v>
      </c>
      <c r="C1072" t="s">
        <v>2008</v>
      </c>
      <c r="E1072">
        <v>286</v>
      </c>
      <c r="F1072">
        <v>300</v>
      </c>
      <c r="K1072">
        <v>0</v>
      </c>
      <c r="L1072">
        <v>1</v>
      </c>
      <c r="M1072">
        <v>230</v>
      </c>
      <c r="N1072">
        <v>15</v>
      </c>
      <c r="O1072">
        <v>15</v>
      </c>
      <c r="P1072">
        <v>0</v>
      </c>
      <c r="Q1072">
        <v>0</v>
      </c>
    </row>
    <row r="1073" spans="1:17" x14ac:dyDescent="0.25">
      <c r="A1073" t="s">
        <v>992</v>
      </c>
      <c r="B1073" t="s">
        <v>2092</v>
      </c>
      <c r="C1073" t="s">
        <v>2008</v>
      </c>
      <c r="E1073">
        <v>302</v>
      </c>
      <c r="F1073">
        <v>316</v>
      </c>
      <c r="K1073">
        <v>0</v>
      </c>
      <c r="L1073">
        <v>1</v>
      </c>
      <c r="M1073">
        <v>588</v>
      </c>
      <c r="N1073">
        <v>15</v>
      </c>
      <c r="O1073">
        <v>15</v>
      </c>
      <c r="P1073">
        <v>0</v>
      </c>
      <c r="Q1073">
        <v>0</v>
      </c>
    </row>
    <row r="1074" spans="1:17" x14ac:dyDescent="0.25">
      <c r="A1074" t="s">
        <v>992</v>
      </c>
      <c r="B1074" t="s">
        <v>2413</v>
      </c>
      <c r="C1074" t="s">
        <v>2008</v>
      </c>
      <c r="E1074">
        <v>318</v>
      </c>
      <c r="F1074">
        <v>332</v>
      </c>
      <c r="K1074">
        <v>0</v>
      </c>
      <c r="L1074">
        <v>1</v>
      </c>
      <c r="M1074">
        <v>473</v>
      </c>
      <c r="N1074">
        <v>15</v>
      </c>
      <c r="O1074">
        <v>15</v>
      </c>
      <c r="P1074">
        <v>0</v>
      </c>
      <c r="Q1074">
        <v>0</v>
      </c>
    </row>
    <row r="1075" spans="1:17" x14ac:dyDescent="0.25">
      <c r="A1075" t="s">
        <v>992</v>
      </c>
      <c r="B1075" t="s">
        <v>2092</v>
      </c>
      <c r="C1075" t="s">
        <v>2008</v>
      </c>
      <c r="E1075">
        <v>340</v>
      </c>
      <c r="F1075">
        <v>350</v>
      </c>
      <c r="K1075">
        <v>0</v>
      </c>
      <c r="L1075">
        <v>1</v>
      </c>
      <c r="M1075">
        <v>537</v>
      </c>
      <c r="N1075">
        <v>11</v>
      </c>
      <c r="O1075">
        <v>11</v>
      </c>
      <c r="P1075">
        <v>0</v>
      </c>
      <c r="Q1075">
        <v>0</v>
      </c>
    </row>
    <row r="1076" spans="1:17" x14ac:dyDescent="0.25">
      <c r="A1076" t="s">
        <v>992</v>
      </c>
      <c r="B1076" t="s">
        <v>2413</v>
      </c>
      <c r="C1076" t="s">
        <v>2008</v>
      </c>
      <c r="E1076">
        <v>352</v>
      </c>
      <c r="F1076">
        <v>362</v>
      </c>
      <c r="K1076">
        <v>0</v>
      </c>
      <c r="L1076">
        <v>1</v>
      </c>
      <c r="M1076">
        <v>407</v>
      </c>
      <c r="N1076">
        <v>11</v>
      </c>
      <c r="O1076">
        <v>11</v>
      </c>
      <c r="P1076">
        <v>0</v>
      </c>
      <c r="Q1076">
        <v>0</v>
      </c>
    </row>
    <row r="1077" spans="1:17" x14ac:dyDescent="0.25">
      <c r="A1077" t="s">
        <v>992</v>
      </c>
      <c r="B1077" t="s">
        <v>2092</v>
      </c>
      <c r="C1077" t="s">
        <v>2008</v>
      </c>
      <c r="E1077">
        <v>366</v>
      </c>
      <c r="F1077">
        <v>368</v>
      </c>
      <c r="K1077">
        <v>0</v>
      </c>
      <c r="L1077">
        <v>1</v>
      </c>
      <c r="M1077">
        <v>28</v>
      </c>
      <c r="N1077">
        <v>3</v>
      </c>
      <c r="O1077">
        <v>3</v>
      </c>
      <c r="P1077">
        <v>0</v>
      </c>
      <c r="Q1077">
        <v>0</v>
      </c>
    </row>
    <row r="1078" spans="1:17" x14ac:dyDescent="0.25">
      <c r="A1078" t="s">
        <v>992</v>
      </c>
      <c r="B1078" t="s">
        <v>2413</v>
      </c>
      <c r="C1078" t="s">
        <v>2008</v>
      </c>
      <c r="E1078">
        <v>370</v>
      </c>
      <c r="F1078">
        <v>372</v>
      </c>
      <c r="K1078">
        <v>0</v>
      </c>
      <c r="L1078">
        <v>1</v>
      </c>
      <c r="M1078">
        <v>26</v>
      </c>
      <c r="N1078">
        <v>3</v>
      </c>
      <c r="O1078">
        <v>3</v>
      </c>
      <c r="P1078">
        <v>0</v>
      </c>
      <c r="Q1078">
        <v>0</v>
      </c>
    </row>
    <row r="1079" spans="1:17" x14ac:dyDescent="0.25">
      <c r="A1079" t="s">
        <v>992</v>
      </c>
      <c r="B1079" t="s">
        <v>2092</v>
      </c>
      <c r="C1079" t="s">
        <v>2008</v>
      </c>
      <c r="E1079">
        <v>376</v>
      </c>
      <c r="F1079">
        <v>379</v>
      </c>
      <c r="K1079">
        <v>0</v>
      </c>
      <c r="L1079">
        <v>1</v>
      </c>
      <c r="M1079">
        <v>138</v>
      </c>
      <c r="N1079">
        <v>4</v>
      </c>
      <c r="O1079">
        <v>4</v>
      </c>
      <c r="P1079">
        <v>0</v>
      </c>
      <c r="Q1079">
        <v>0</v>
      </c>
    </row>
    <row r="1080" spans="1:17" x14ac:dyDescent="0.25">
      <c r="A1080" t="s">
        <v>992</v>
      </c>
      <c r="B1080" t="s">
        <v>2413</v>
      </c>
      <c r="C1080" t="s">
        <v>2008</v>
      </c>
      <c r="E1080">
        <v>381</v>
      </c>
      <c r="F1080">
        <v>384</v>
      </c>
      <c r="K1080">
        <v>0</v>
      </c>
      <c r="L1080">
        <v>1</v>
      </c>
      <c r="M1080">
        <v>153</v>
      </c>
      <c r="N1080">
        <v>4</v>
      </c>
      <c r="O1080">
        <v>4</v>
      </c>
      <c r="P1080">
        <v>0</v>
      </c>
      <c r="Q1080">
        <v>0</v>
      </c>
    </row>
    <row r="1081" spans="1:17" x14ac:dyDescent="0.25">
      <c r="A1081" t="s">
        <v>992</v>
      </c>
      <c r="B1081" t="s">
        <v>2092</v>
      </c>
      <c r="C1081" t="s">
        <v>2008</v>
      </c>
      <c r="E1081">
        <v>388</v>
      </c>
      <c r="F1081">
        <v>391</v>
      </c>
      <c r="K1081">
        <v>0</v>
      </c>
      <c r="L1081">
        <v>1</v>
      </c>
      <c r="M1081">
        <v>123</v>
      </c>
      <c r="N1081">
        <v>4</v>
      </c>
      <c r="O1081">
        <v>4</v>
      </c>
      <c r="P1081">
        <v>0</v>
      </c>
      <c r="Q1081">
        <v>0</v>
      </c>
    </row>
    <row r="1082" spans="1:17" x14ac:dyDescent="0.25">
      <c r="A1082" t="s">
        <v>992</v>
      </c>
      <c r="B1082" t="s">
        <v>2413</v>
      </c>
      <c r="C1082" t="s">
        <v>2008</v>
      </c>
      <c r="E1082">
        <v>393</v>
      </c>
      <c r="F1082">
        <v>396</v>
      </c>
      <c r="K1082">
        <v>0</v>
      </c>
      <c r="L1082">
        <v>1</v>
      </c>
      <c r="M1082">
        <v>130</v>
      </c>
      <c r="N1082">
        <v>4</v>
      </c>
      <c r="O1082">
        <v>4</v>
      </c>
      <c r="P1082">
        <v>0</v>
      </c>
      <c r="Q1082">
        <v>0</v>
      </c>
    </row>
    <row r="1083" spans="1:17" x14ac:dyDescent="0.25">
      <c r="A1083" t="s">
        <v>992</v>
      </c>
      <c r="B1083" t="s">
        <v>2092</v>
      </c>
      <c r="C1083" t="s">
        <v>2008</v>
      </c>
      <c r="E1083">
        <v>400</v>
      </c>
      <c r="F1083">
        <v>404</v>
      </c>
      <c r="K1083">
        <v>0</v>
      </c>
      <c r="L1083">
        <v>1</v>
      </c>
      <c r="M1083">
        <v>150</v>
      </c>
      <c r="N1083">
        <v>5</v>
      </c>
      <c r="O1083">
        <v>5</v>
      </c>
      <c r="P1083">
        <v>0</v>
      </c>
      <c r="Q1083">
        <v>0</v>
      </c>
    </row>
    <row r="1084" spans="1:17" x14ac:dyDescent="0.25">
      <c r="A1084" t="s">
        <v>992</v>
      </c>
      <c r="B1084" t="s">
        <v>2413</v>
      </c>
      <c r="C1084" t="s">
        <v>2008</v>
      </c>
      <c r="E1084">
        <v>406</v>
      </c>
      <c r="F1084">
        <v>410</v>
      </c>
      <c r="K1084">
        <v>0</v>
      </c>
      <c r="L1084">
        <v>1</v>
      </c>
      <c r="M1084">
        <v>147</v>
      </c>
      <c r="N1084">
        <v>5</v>
      </c>
      <c r="O1084">
        <v>5</v>
      </c>
      <c r="P1084">
        <v>0</v>
      </c>
      <c r="Q1084">
        <v>0</v>
      </c>
    </row>
    <row r="1085" spans="1:17" x14ac:dyDescent="0.25">
      <c r="A1085" t="s">
        <v>992</v>
      </c>
      <c r="B1085" t="s">
        <v>2250</v>
      </c>
      <c r="C1085" t="s">
        <v>2008</v>
      </c>
      <c r="E1085">
        <v>414</v>
      </c>
      <c r="F1085">
        <v>416</v>
      </c>
      <c r="K1085">
        <v>0</v>
      </c>
      <c r="L1085">
        <v>1</v>
      </c>
      <c r="M1085">
        <v>50</v>
      </c>
      <c r="N1085">
        <v>3</v>
      </c>
      <c r="O1085">
        <v>3</v>
      </c>
      <c r="P1085">
        <v>0</v>
      </c>
      <c r="Q1085">
        <v>0</v>
      </c>
    </row>
    <row r="1086" spans="1:17" x14ac:dyDescent="0.25">
      <c r="A1086" t="s">
        <v>992</v>
      </c>
      <c r="B1086" t="s">
        <v>2412</v>
      </c>
      <c r="C1086" t="s">
        <v>2008</v>
      </c>
      <c r="E1086">
        <v>418</v>
      </c>
      <c r="F1086">
        <v>421</v>
      </c>
      <c r="K1086">
        <v>0</v>
      </c>
      <c r="L1086">
        <v>1</v>
      </c>
      <c r="M1086">
        <v>44</v>
      </c>
      <c r="N1086">
        <v>4</v>
      </c>
      <c r="O1086">
        <v>4</v>
      </c>
      <c r="P1086">
        <v>0</v>
      </c>
      <c r="Q1086">
        <v>0</v>
      </c>
    </row>
    <row r="1087" spans="1:17" x14ac:dyDescent="0.25">
      <c r="A1087" t="s">
        <v>992</v>
      </c>
      <c r="B1087" t="s">
        <v>2411</v>
      </c>
      <c r="C1087" t="s">
        <v>2008</v>
      </c>
      <c r="E1087">
        <v>423</v>
      </c>
      <c r="F1087">
        <v>427</v>
      </c>
      <c r="K1087">
        <v>0</v>
      </c>
      <c r="L1087">
        <v>1</v>
      </c>
      <c r="M1087">
        <v>77</v>
      </c>
      <c r="N1087">
        <v>5</v>
      </c>
      <c r="O1087">
        <v>5</v>
      </c>
      <c r="P1087">
        <v>0</v>
      </c>
      <c r="Q1087">
        <v>0</v>
      </c>
    </row>
    <row r="1088" spans="1:17" x14ac:dyDescent="0.25">
      <c r="A1088" t="s">
        <v>992</v>
      </c>
      <c r="B1088" t="s">
        <v>2101</v>
      </c>
      <c r="C1088" t="s">
        <v>2008</v>
      </c>
      <c r="E1088">
        <v>429</v>
      </c>
      <c r="F1088">
        <v>433</v>
      </c>
      <c r="K1088">
        <v>1</v>
      </c>
      <c r="L1088">
        <v>1</v>
      </c>
      <c r="M1088">
        <v>84</v>
      </c>
      <c r="N1088">
        <v>5</v>
      </c>
      <c r="O1088">
        <v>5</v>
      </c>
      <c r="P1088">
        <v>0</v>
      </c>
      <c r="Q1088">
        <v>0</v>
      </c>
    </row>
    <row r="1089" spans="1:17" x14ac:dyDescent="0.25">
      <c r="A1089" t="s">
        <v>992</v>
      </c>
      <c r="C1089" t="s">
        <v>2007</v>
      </c>
      <c r="E1089">
        <v>1</v>
      </c>
      <c r="F1089">
        <v>436</v>
      </c>
      <c r="H1089">
        <v>10873</v>
      </c>
    </row>
    <row r="1090" spans="1:17" x14ac:dyDescent="0.25">
      <c r="A1090" t="s">
        <v>1019</v>
      </c>
      <c r="B1090" t="s">
        <v>2024</v>
      </c>
      <c r="C1090" t="s">
        <v>2023</v>
      </c>
      <c r="E1090">
        <v>1</v>
      </c>
      <c r="F1090">
        <v>299</v>
      </c>
      <c r="M1090">
        <v>1582</v>
      </c>
      <c r="N1090">
        <v>0</v>
      </c>
      <c r="O1090">
        <v>60</v>
      </c>
      <c r="P1090">
        <v>7</v>
      </c>
      <c r="Q1090">
        <v>53</v>
      </c>
    </row>
    <row r="1091" spans="1:17" x14ac:dyDescent="0.25">
      <c r="A1091" t="s">
        <v>1019</v>
      </c>
      <c r="B1091" t="s">
        <v>2022</v>
      </c>
      <c r="C1091" t="s">
        <v>2021</v>
      </c>
      <c r="E1091">
        <v>66</v>
      </c>
      <c r="F1091">
        <v>296</v>
      </c>
      <c r="M1091">
        <v>385</v>
      </c>
      <c r="N1091">
        <v>3</v>
      </c>
      <c r="O1091">
        <v>12</v>
      </c>
      <c r="P1091">
        <v>3</v>
      </c>
      <c r="Q1091">
        <v>6</v>
      </c>
    </row>
    <row r="1092" spans="1:17" x14ac:dyDescent="0.25">
      <c r="A1092" t="s">
        <v>1019</v>
      </c>
      <c r="B1092" t="s">
        <v>2379</v>
      </c>
      <c r="C1092" t="s">
        <v>2025</v>
      </c>
      <c r="E1092">
        <v>78</v>
      </c>
      <c r="F1092">
        <v>294</v>
      </c>
      <c r="G1092">
        <v>1</v>
      </c>
      <c r="M1092">
        <v>6648</v>
      </c>
      <c r="N1092">
        <v>53</v>
      </c>
      <c r="O1092">
        <v>129</v>
      </c>
      <c r="P1092">
        <v>0</v>
      </c>
      <c r="Q1092">
        <v>76</v>
      </c>
    </row>
    <row r="1093" spans="1:17" x14ac:dyDescent="0.25">
      <c r="A1093" t="s">
        <v>1019</v>
      </c>
      <c r="B1093" t="s">
        <v>2410</v>
      </c>
      <c r="C1093" t="s">
        <v>2008</v>
      </c>
      <c r="E1093">
        <v>85</v>
      </c>
      <c r="F1093">
        <v>85</v>
      </c>
      <c r="K1093">
        <v>0</v>
      </c>
      <c r="L1093">
        <v>1</v>
      </c>
      <c r="M1093">
        <v>23</v>
      </c>
      <c r="N1093">
        <v>1</v>
      </c>
      <c r="O1093">
        <v>1</v>
      </c>
      <c r="P1093">
        <v>0</v>
      </c>
      <c r="Q1093">
        <v>0</v>
      </c>
    </row>
    <row r="1094" spans="1:17" x14ac:dyDescent="0.25">
      <c r="A1094" t="s">
        <v>1019</v>
      </c>
      <c r="B1094" t="s">
        <v>2188</v>
      </c>
      <c r="C1094" t="s">
        <v>2008</v>
      </c>
      <c r="E1094">
        <v>119</v>
      </c>
      <c r="F1094">
        <v>122</v>
      </c>
      <c r="K1094">
        <v>0</v>
      </c>
      <c r="L1094">
        <v>1</v>
      </c>
      <c r="M1094">
        <v>232</v>
      </c>
      <c r="N1094">
        <v>1</v>
      </c>
      <c r="O1094">
        <v>4</v>
      </c>
      <c r="P1094">
        <v>0</v>
      </c>
      <c r="Q1094">
        <v>3</v>
      </c>
    </row>
    <row r="1095" spans="1:17" x14ac:dyDescent="0.25">
      <c r="A1095" t="s">
        <v>1019</v>
      </c>
      <c r="B1095" t="s">
        <v>2409</v>
      </c>
      <c r="C1095" t="s">
        <v>2008</v>
      </c>
      <c r="E1095">
        <v>126</v>
      </c>
      <c r="F1095">
        <v>129</v>
      </c>
      <c r="K1095">
        <v>0</v>
      </c>
      <c r="L1095">
        <v>1</v>
      </c>
      <c r="M1095">
        <v>212</v>
      </c>
      <c r="N1095">
        <v>1</v>
      </c>
      <c r="O1095">
        <v>4</v>
      </c>
      <c r="P1095">
        <v>0</v>
      </c>
      <c r="Q1095">
        <v>3</v>
      </c>
    </row>
    <row r="1096" spans="1:17" x14ac:dyDescent="0.25">
      <c r="A1096" t="s">
        <v>1019</v>
      </c>
      <c r="B1096" t="s">
        <v>2206</v>
      </c>
      <c r="C1096" t="s">
        <v>2008</v>
      </c>
      <c r="E1096">
        <v>131</v>
      </c>
      <c r="F1096">
        <v>134</v>
      </c>
      <c r="K1096">
        <v>0</v>
      </c>
      <c r="L1096">
        <v>1</v>
      </c>
      <c r="M1096">
        <v>214</v>
      </c>
      <c r="N1096">
        <v>1</v>
      </c>
      <c r="O1096">
        <v>4</v>
      </c>
      <c r="P1096">
        <v>0</v>
      </c>
      <c r="Q1096">
        <v>3</v>
      </c>
    </row>
    <row r="1097" spans="1:17" x14ac:dyDescent="0.25">
      <c r="A1097" t="s">
        <v>1019</v>
      </c>
      <c r="B1097" t="s">
        <v>2408</v>
      </c>
      <c r="C1097" t="s">
        <v>2008</v>
      </c>
      <c r="E1097">
        <v>136</v>
      </c>
      <c r="F1097">
        <v>139</v>
      </c>
      <c r="K1097">
        <v>0</v>
      </c>
      <c r="L1097">
        <v>1</v>
      </c>
      <c r="M1097">
        <v>220</v>
      </c>
      <c r="N1097">
        <v>1</v>
      </c>
      <c r="O1097">
        <v>4</v>
      </c>
      <c r="P1097">
        <v>0</v>
      </c>
      <c r="Q1097">
        <v>3</v>
      </c>
    </row>
    <row r="1098" spans="1:17" x14ac:dyDescent="0.25">
      <c r="A1098" t="s">
        <v>1019</v>
      </c>
      <c r="B1098" t="s">
        <v>2189</v>
      </c>
      <c r="C1098" t="s">
        <v>2008</v>
      </c>
      <c r="E1098">
        <v>141</v>
      </c>
      <c r="F1098">
        <v>144</v>
      </c>
      <c r="K1098">
        <v>0</v>
      </c>
      <c r="L1098">
        <v>1</v>
      </c>
      <c r="M1098">
        <v>220</v>
      </c>
      <c r="N1098">
        <v>1</v>
      </c>
      <c r="O1098">
        <v>4</v>
      </c>
      <c r="P1098">
        <v>0</v>
      </c>
      <c r="Q1098">
        <v>3</v>
      </c>
    </row>
    <row r="1099" spans="1:17" x14ac:dyDescent="0.25">
      <c r="A1099" t="s">
        <v>1019</v>
      </c>
      <c r="B1099" t="s">
        <v>2407</v>
      </c>
      <c r="C1099" t="s">
        <v>2008</v>
      </c>
      <c r="E1099">
        <v>146</v>
      </c>
      <c r="F1099">
        <v>149</v>
      </c>
      <c r="K1099">
        <v>0</v>
      </c>
      <c r="L1099">
        <v>1</v>
      </c>
      <c r="M1099">
        <v>222</v>
      </c>
      <c r="N1099">
        <v>1</v>
      </c>
      <c r="O1099">
        <v>4</v>
      </c>
      <c r="P1099">
        <v>0</v>
      </c>
      <c r="Q1099">
        <v>3</v>
      </c>
    </row>
    <row r="1100" spans="1:17" x14ac:dyDescent="0.25">
      <c r="A1100" t="s">
        <v>1019</v>
      </c>
      <c r="B1100" t="s">
        <v>2318</v>
      </c>
      <c r="C1100" t="s">
        <v>2008</v>
      </c>
      <c r="E1100">
        <v>151</v>
      </c>
      <c r="F1100">
        <v>154</v>
      </c>
      <c r="K1100">
        <v>0</v>
      </c>
      <c r="L1100">
        <v>1</v>
      </c>
      <c r="M1100">
        <v>222</v>
      </c>
      <c r="N1100">
        <v>1</v>
      </c>
      <c r="O1100">
        <v>4</v>
      </c>
      <c r="P1100">
        <v>0</v>
      </c>
      <c r="Q1100">
        <v>3</v>
      </c>
    </row>
    <row r="1101" spans="1:17" x14ac:dyDescent="0.25">
      <c r="A1101" t="s">
        <v>1019</v>
      </c>
      <c r="B1101" t="s">
        <v>2205</v>
      </c>
      <c r="C1101" t="s">
        <v>2008</v>
      </c>
      <c r="E1101">
        <v>156</v>
      </c>
      <c r="F1101">
        <v>159</v>
      </c>
      <c r="K1101">
        <v>0</v>
      </c>
      <c r="L1101">
        <v>1</v>
      </c>
      <c r="M1101">
        <v>220</v>
      </c>
      <c r="N1101">
        <v>1</v>
      </c>
      <c r="O1101">
        <v>4</v>
      </c>
      <c r="P1101">
        <v>0</v>
      </c>
      <c r="Q1101">
        <v>3</v>
      </c>
    </row>
    <row r="1102" spans="1:17" x14ac:dyDescent="0.25">
      <c r="A1102" t="s">
        <v>1019</v>
      </c>
      <c r="B1102" t="s">
        <v>2204</v>
      </c>
      <c r="C1102" t="s">
        <v>2008</v>
      </c>
      <c r="E1102">
        <v>161</v>
      </c>
      <c r="F1102">
        <v>164</v>
      </c>
      <c r="K1102">
        <v>0</v>
      </c>
      <c r="L1102">
        <v>1</v>
      </c>
      <c r="M1102">
        <v>218</v>
      </c>
      <c r="N1102">
        <v>1</v>
      </c>
      <c r="O1102">
        <v>4</v>
      </c>
      <c r="P1102">
        <v>0</v>
      </c>
      <c r="Q1102">
        <v>3</v>
      </c>
    </row>
    <row r="1103" spans="1:17" x14ac:dyDescent="0.25">
      <c r="A1103" t="s">
        <v>1019</v>
      </c>
      <c r="B1103" t="s">
        <v>2393</v>
      </c>
      <c r="C1103" t="s">
        <v>2008</v>
      </c>
      <c r="E1103">
        <v>166</v>
      </c>
      <c r="F1103">
        <v>169</v>
      </c>
      <c r="K1103">
        <v>0</v>
      </c>
      <c r="L1103">
        <v>1</v>
      </c>
      <c r="M1103">
        <v>213</v>
      </c>
      <c r="N1103">
        <v>1</v>
      </c>
      <c r="O1103">
        <v>4</v>
      </c>
      <c r="P1103">
        <v>0</v>
      </c>
      <c r="Q1103">
        <v>3</v>
      </c>
    </row>
    <row r="1104" spans="1:17" x14ac:dyDescent="0.25">
      <c r="A1104" t="s">
        <v>1019</v>
      </c>
      <c r="B1104" t="s">
        <v>2406</v>
      </c>
      <c r="C1104" t="s">
        <v>2008</v>
      </c>
      <c r="E1104">
        <v>171</v>
      </c>
      <c r="F1104">
        <v>174</v>
      </c>
      <c r="K1104">
        <v>0</v>
      </c>
      <c r="L1104">
        <v>1</v>
      </c>
      <c r="M1104">
        <v>210</v>
      </c>
      <c r="N1104">
        <v>1</v>
      </c>
      <c r="O1104">
        <v>4</v>
      </c>
      <c r="P1104">
        <v>0</v>
      </c>
      <c r="Q1104">
        <v>3</v>
      </c>
    </row>
    <row r="1105" spans="1:17" x14ac:dyDescent="0.25">
      <c r="A1105" t="s">
        <v>1019</v>
      </c>
      <c r="B1105" t="s">
        <v>2405</v>
      </c>
      <c r="C1105" t="s">
        <v>2008</v>
      </c>
      <c r="E1105">
        <v>176</v>
      </c>
      <c r="F1105">
        <v>179</v>
      </c>
      <c r="K1105">
        <v>0</v>
      </c>
      <c r="L1105">
        <v>1</v>
      </c>
      <c r="M1105">
        <v>216</v>
      </c>
      <c r="N1105">
        <v>1</v>
      </c>
      <c r="O1105">
        <v>4</v>
      </c>
      <c r="P1105">
        <v>0</v>
      </c>
      <c r="Q1105">
        <v>3</v>
      </c>
    </row>
    <row r="1106" spans="1:17" x14ac:dyDescent="0.25">
      <c r="A1106" t="s">
        <v>1019</v>
      </c>
      <c r="C1106" t="s">
        <v>2007</v>
      </c>
      <c r="E1106">
        <v>1</v>
      </c>
      <c r="F1106">
        <v>299</v>
      </c>
      <c r="H1106">
        <v>11257</v>
      </c>
    </row>
    <row r="1107" spans="1:17" x14ac:dyDescent="0.25">
      <c r="A1107" t="s">
        <v>1030</v>
      </c>
      <c r="B1107" t="s">
        <v>2024</v>
      </c>
      <c r="C1107" t="s">
        <v>2023</v>
      </c>
      <c r="E1107">
        <v>1</v>
      </c>
      <c r="F1107">
        <v>77</v>
      </c>
      <c r="M1107">
        <v>776</v>
      </c>
      <c r="N1107">
        <v>0</v>
      </c>
      <c r="O1107">
        <v>38</v>
      </c>
      <c r="P1107">
        <v>1</v>
      </c>
      <c r="Q1107">
        <v>37</v>
      </c>
    </row>
    <row r="1108" spans="1:17" x14ac:dyDescent="0.25">
      <c r="A1108" t="s">
        <v>1030</v>
      </c>
      <c r="B1108" t="s">
        <v>2022</v>
      </c>
      <c r="C1108" t="s">
        <v>2021</v>
      </c>
      <c r="E1108">
        <v>41</v>
      </c>
      <c r="F1108">
        <v>74</v>
      </c>
      <c r="M1108">
        <v>258</v>
      </c>
      <c r="N1108">
        <v>2</v>
      </c>
      <c r="O1108">
        <v>8</v>
      </c>
      <c r="P1108">
        <v>0</v>
      </c>
      <c r="Q1108">
        <v>6</v>
      </c>
    </row>
    <row r="1109" spans="1:17" x14ac:dyDescent="0.25">
      <c r="A1109" t="s">
        <v>1030</v>
      </c>
      <c r="B1109" t="s">
        <v>2383</v>
      </c>
      <c r="C1109" t="s">
        <v>2008</v>
      </c>
      <c r="E1109">
        <v>49</v>
      </c>
      <c r="F1109">
        <v>50</v>
      </c>
      <c r="K1109">
        <v>0</v>
      </c>
      <c r="L1109">
        <v>1</v>
      </c>
      <c r="M1109">
        <v>77</v>
      </c>
      <c r="N1109">
        <v>2</v>
      </c>
      <c r="O1109">
        <v>2</v>
      </c>
      <c r="P1109">
        <v>0</v>
      </c>
      <c r="Q1109">
        <v>0</v>
      </c>
    </row>
    <row r="1110" spans="1:17" x14ac:dyDescent="0.25">
      <c r="A1110" t="s">
        <v>1030</v>
      </c>
      <c r="B1110" t="s">
        <v>2404</v>
      </c>
      <c r="C1110" t="s">
        <v>2008</v>
      </c>
      <c r="E1110">
        <v>52</v>
      </c>
      <c r="F1110">
        <v>53</v>
      </c>
      <c r="K1110">
        <v>0</v>
      </c>
      <c r="L1110">
        <v>1</v>
      </c>
      <c r="M1110">
        <v>35</v>
      </c>
      <c r="N1110">
        <v>2</v>
      </c>
      <c r="O1110">
        <v>2</v>
      </c>
      <c r="P1110">
        <v>0</v>
      </c>
      <c r="Q1110">
        <v>0</v>
      </c>
    </row>
    <row r="1111" spans="1:17" x14ac:dyDescent="0.25">
      <c r="A1111" t="s">
        <v>1030</v>
      </c>
      <c r="B1111" t="s">
        <v>2403</v>
      </c>
      <c r="C1111" t="s">
        <v>2008</v>
      </c>
      <c r="E1111">
        <v>55</v>
      </c>
      <c r="F1111">
        <v>58</v>
      </c>
      <c r="K1111">
        <v>0</v>
      </c>
      <c r="L1111">
        <v>1</v>
      </c>
      <c r="M1111">
        <v>73</v>
      </c>
      <c r="N1111">
        <v>4</v>
      </c>
      <c r="O1111">
        <v>4</v>
      </c>
      <c r="P1111">
        <v>0</v>
      </c>
      <c r="Q1111">
        <v>0</v>
      </c>
    </row>
    <row r="1112" spans="1:17" x14ac:dyDescent="0.25">
      <c r="A1112" t="s">
        <v>1030</v>
      </c>
      <c r="B1112" t="s">
        <v>2402</v>
      </c>
      <c r="C1112" t="s">
        <v>2008</v>
      </c>
      <c r="E1112">
        <v>60</v>
      </c>
      <c r="F1112">
        <v>63</v>
      </c>
      <c r="K1112">
        <v>0</v>
      </c>
      <c r="L1112">
        <v>1</v>
      </c>
      <c r="M1112">
        <v>58</v>
      </c>
      <c r="N1112">
        <v>4</v>
      </c>
      <c r="O1112">
        <v>4</v>
      </c>
      <c r="P1112">
        <v>0</v>
      </c>
      <c r="Q1112">
        <v>0</v>
      </c>
    </row>
    <row r="1113" spans="1:17" x14ac:dyDescent="0.25">
      <c r="A1113" t="s">
        <v>1030</v>
      </c>
      <c r="B1113" t="s">
        <v>2382</v>
      </c>
      <c r="C1113" t="s">
        <v>2008</v>
      </c>
      <c r="E1113">
        <v>65</v>
      </c>
      <c r="F1113">
        <v>66</v>
      </c>
      <c r="K1113">
        <v>0</v>
      </c>
      <c r="L1113">
        <v>1</v>
      </c>
      <c r="M1113">
        <v>79</v>
      </c>
      <c r="N1113">
        <v>2</v>
      </c>
      <c r="O1113">
        <v>2</v>
      </c>
      <c r="P1113">
        <v>0</v>
      </c>
      <c r="Q1113">
        <v>0</v>
      </c>
    </row>
    <row r="1114" spans="1:17" x14ac:dyDescent="0.25">
      <c r="A1114" t="s">
        <v>1030</v>
      </c>
      <c r="B1114" t="s">
        <v>2381</v>
      </c>
      <c r="C1114" t="s">
        <v>2008</v>
      </c>
      <c r="E1114">
        <v>68</v>
      </c>
      <c r="F1114">
        <v>69</v>
      </c>
      <c r="K1114">
        <v>0</v>
      </c>
      <c r="L1114">
        <v>1</v>
      </c>
      <c r="M1114">
        <v>75</v>
      </c>
      <c r="N1114">
        <v>2</v>
      </c>
      <c r="O1114">
        <v>2</v>
      </c>
      <c r="P1114">
        <v>0</v>
      </c>
      <c r="Q1114">
        <v>0</v>
      </c>
    </row>
    <row r="1115" spans="1:17" x14ac:dyDescent="0.25">
      <c r="A1115" t="s">
        <v>1030</v>
      </c>
      <c r="B1115" t="s">
        <v>2380</v>
      </c>
      <c r="C1115" t="s">
        <v>2008</v>
      </c>
      <c r="E1115">
        <v>71</v>
      </c>
      <c r="F1115">
        <v>72</v>
      </c>
      <c r="K1115">
        <v>0</v>
      </c>
      <c r="L1115">
        <v>1</v>
      </c>
      <c r="M1115">
        <v>67</v>
      </c>
      <c r="N1115">
        <v>2</v>
      </c>
      <c r="O1115">
        <v>2</v>
      </c>
      <c r="P1115">
        <v>0</v>
      </c>
      <c r="Q1115">
        <v>0</v>
      </c>
    </row>
    <row r="1116" spans="1:17" x14ac:dyDescent="0.25">
      <c r="A1116" t="s">
        <v>1030</v>
      </c>
      <c r="C1116" t="s">
        <v>2007</v>
      </c>
      <c r="E1116">
        <v>1</v>
      </c>
      <c r="F1116">
        <v>77</v>
      </c>
      <c r="H1116">
        <v>1498</v>
      </c>
    </row>
    <row r="1117" spans="1:17" x14ac:dyDescent="0.25">
      <c r="A1117" t="s">
        <v>1033</v>
      </c>
      <c r="B1117" t="s">
        <v>2024</v>
      </c>
      <c r="C1117" t="s">
        <v>2023</v>
      </c>
      <c r="E1117">
        <v>1</v>
      </c>
      <c r="F1117">
        <v>158</v>
      </c>
      <c r="M1117">
        <v>1557</v>
      </c>
      <c r="N1117">
        <v>0</v>
      </c>
      <c r="O1117">
        <v>61</v>
      </c>
      <c r="P1117">
        <v>9</v>
      </c>
      <c r="Q1117">
        <v>52</v>
      </c>
    </row>
    <row r="1118" spans="1:17" x14ac:dyDescent="0.25">
      <c r="A1118" t="s">
        <v>1033</v>
      </c>
      <c r="B1118" t="s">
        <v>2022</v>
      </c>
      <c r="C1118" t="s">
        <v>2021</v>
      </c>
      <c r="E1118">
        <v>68</v>
      </c>
      <c r="F1118">
        <v>155</v>
      </c>
      <c r="M1118">
        <v>244</v>
      </c>
      <c r="N1118">
        <v>3</v>
      </c>
      <c r="O1118">
        <v>9</v>
      </c>
      <c r="P1118">
        <v>0</v>
      </c>
      <c r="Q1118">
        <v>6</v>
      </c>
    </row>
    <row r="1119" spans="1:17" x14ac:dyDescent="0.25">
      <c r="A1119" t="s">
        <v>1033</v>
      </c>
      <c r="B1119" t="s">
        <v>2401</v>
      </c>
      <c r="C1119" t="s">
        <v>2025</v>
      </c>
      <c r="E1119">
        <v>76</v>
      </c>
      <c r="F1119">
        <v>153</v>
      </c>
      <c r="M1119">
        <v>2276</v>
      </c>
      <c r="N1119">
        <v>47</v>
      </c>
      <c r="O1119">
        <v>56</v>
      </c>
      <c r="P1119">
        <v>6</v>
      </c>
      <c r="Q1119">
        <v>3</v>
      </c>
    </row>
    <row r="1120" spans="1:17" x14ac:dyDescent="0.25">
      <c r="A1120" t="s">
        <v>1033</v>
      </c>
      <c r="B1120" t="s">
        <v>2400</v>
      </c>
      <c r="C1120" t="s">
        <v>2103</v>
      </c>
      <c r="E1120">
        <v>113</v>
      </c>
      <c r="F1120">
        <v>120</v>
      </c>
      <c r="M1120">
        <v>143</v>
      </c>
      <c r="N1120">
        <v>7</v>
      </c>
      <c r="O1120">
        <v>7</v>
      </c>
      <c r="P1120">
        <v>0</v>
      </c>
      <c r="Q1120">
        <v>0</v>
      </c>
    </row>
    <row r="1121" spans="1:17" x14ac:dyDescent="0.25">
      <c r="A1121" t="s">
        <v>1033</v>
      </c>
      <c r="B1121" t="s">
        <v>2400</v>
      </c>
      <c r="C1121" t="s">
        <v>2008</v>
      </c>
      <c r="E1121">
        <v>114</v>
      </c>
      <c r="F1121">
        <v>114</v>
      </c>
      <c r="K1121">
        <v>0</v>
      </c>
      <c r="L1121">
        <v>1</v>
      </c>
      <c r="M1121">
        <v>36</v>
      </c>
      <c r="N1121">
        <v>1</v>
      </c>
      <c r="O1121">
        <v>1</v>
      </c>
      <c r="P1121">
        <v>0</v>
      </c>
      <c r="Q1121">
        <v>0</v>
      </c>
    </row>
    <row r="1122" spans="1:17" x14ac:dyDescent="0.25">
      <c r="A1122" t="s">
        <v>1033</v>
      </c>
      <c r="C1122" t="s">
        <v>2007</v>
      </c>
      <c r="E1122">
        <v>1</v>
      </c>
      <c r="F1122">
        <v>158</v>
      </c>
      <c r="H1122">
        <v>4256</v>
      </c>
    </row>
    <row r="1123" spans="1:17" x14ac:dyDescent="0.25">
      <c r="A1123" t="s">
        <v>1058</v>
      </c>
      <c r="B1123" t="s">
        <v>2024</v>
      </c>
      <c r="C1123" t="s">
        <v>2023</v>
      </c>
      <c r="E1123">
        <v>1</v>
      </c>
      <c r="F1123">
        <v>271</v>
      </c>
      <c r="M1123">
        <v>883</v>
      </c>
      <c r="N1123">
        <v>1</v>
      </c>
      <c r="O1123">
        <v>44</v>
      </c>
      <c r="P1123">
        <v>6</v>
      </c>
      <c r="Q1123">
        <v>37</v>
      </c>
    </row>
    <row r="1124" spans="1:17" x14ac:dyDescent="0.25">
      <c r="A1124" t="s">
        <v>1058</v>
      </c>
      <c r="B1124" t="s">
        <v>2022</v>
      </c>
      <c r="C1124" t="s">
        <v>2021</v>
      </c>
      <c r="E1124">
        <v>49</v>
      </c>
      <c r="F1124">
        <v>270</v>
      </c>
      <c r="M1124">
        <v>265</v>
      </c>
      <c r="N1124">
        <v>2</v>
      </c>
      <c r="O1124">
        <v>8</v>
      </c>
      <c r="P1124">
        <v>0</v>
      </c>
      <c r="Q1124">
        <v>6</v>
      </c>
    </row>
    <row r="1125" spans="1:17" x14ac:dyDescent="0.25">
      <c r="A1125" t="s">
        <v>1058</v>
      </c>
      <c r="B1125" t="s">
        <v>2248</v>
      </c>
      <c r="C1125" t="s">
        <v>2008</v>
      </c>
      <c r="E1125">
        <v>57</v>
      </c>
      <c r="F1125">
        <v>66</v>
      </c>
      <c r="J1125">
        <v>1</v>
      </c>
      <c r="K1125">
        <v>0</v>
      </c>
      <c r="L1125">
        <v>1</v>
      </c>
      <c r="M1125">
        <v>415</v>
      </c>
      <c r="N1125">
        <v>7</v>
      </c>
      <c r="O1125">
        <v>10</v>
      </c>
      <c r="P1125">
        <v>0</v>
      </c>
      <c r="Q1125">
        <v>4</v>
      </c>
    </row>
    <row r="1126" spans="1:17" x14ac:dyDescent="0.25">
      <c r="A1126" t="s">
        <v>1058</v>
      </c>
      <c r="B1126" t="s">
        <v>2209</v>
      </c>
      <c r="C1126" t="s">
        <v>2008</v>
      </c>
      <c r="E1126">
        <v>68</v>
      </c>
      <c r="F1126">
        <v>88</v>
      </c>
      <c r="K1126">
        <v>2</v>
      </c>
      <c r="L1126">
        <v>3</v>
      </c>
      <c r="M1126">
        <v>717</v>
      </c>
      <c r="N1126">
        <v>17</v>
      </c>
      <c r="O1126">
        <v>21</v>
      </c>
      <c r="P1126">
        <v>0</v>
      </c>
      <c r="Q1126">
        <v>4</v>
      </c>
    </row>
    <row r="1127" spans="1:17" x14ac:dyDescent="0.25">
      <c r="A1127" t="s">
        <v>1058</v>
      </c>
      <c r="B1127" t="s">
        <v>2207</v>
      </c>
      <c r="C1127" t="s">
        <v>2008</v>
      </c>
      <c r="E1127">
        <v>90</v>
      </c>
      <c r="F1127">
        <v>96</v>
      </c>
      <c r="K1127">
        <v>0</v>
      </c>
      <c r="L1127">
        <v>1</v>
      </c>
      <c r="M1127">
        <v>244</v>
      </c>
      <c r="N1127">
        <v>4</v>
      </c>
      <c r="O1127">
        <v>7</v>
      </c>
      <c r="P1127">
        <v>0</v>
      </c>
      <c r="Q1127">
        <v>3</v>
      </c>
    </row>
    <row r="1128" spans="1:17" x14ac:dyDescent="0.25">
      <c r="A1128" t="s">
        <v>1058</v>
      </c>
      <c r="B1128" t="s">
        <v>2205</v>
      </c>
      <c r="C1128" t="s">
        <v>2008</v>
      </c>
      <c r="E1128">
        <v>98</v>
      </c>
      <c r="F1128">
        <v>110</v>
      </c>
      <c r="K1128">
        <v>0</v>
      </c>
      <c r="L1128">
        <v>1</v>
      </c>
      <c r="M1128">
        <v>492</v>
      </c>
      <c r="N1128">
        <v>7</v>
      </c>
      <c r="O1128">
        <v>12</v>
      </c>
      <c r="P1128">
        <v>0</v>
      </c>
      <c r="Q1128">
        <v>5</v>
      </c>
    </row>
    <row r="1129" spans="1:17" x14ac:dyDescent="0.25">
      <c r="A1129" t="s">
        <v>1058</v>
      </c>
      <c r="B1129" t="s">
        <v>2204</v>
      </c>
      <c r="C1129" t="s">
        <v>2008</v>
      </c>
      <c r="E1129">
        <v>112</v>
      </c>
      <c r="F1129">
        <v>120</v>
      </c>
      <c r="K1129">
        <v>0</v>
      </c>
      <c r="L1129">
        <v>1</v>
      </c>
      <c r="M1129">
        <v>343</v>
      </c>
      <c r="N1129">
        <v>5</v>
      </c>
      <c r="O1129">
        <v>9</v>
      </c>
      <c r="P1129">
        <v>0</v>
      </c>
      <c r="Q1129">
        <v>4</v>
      </c>
    </row>
    <row r="1130" spans="1:17" x14ac:dyDescent="0.25">
      <c r="A1130" t="s">
        <v>1058</v>
      </c>
      <c r="B1130" t="s">
        <v>2318</v>
      </c>
      <c r="C1130" t="s">
        <v>2008</v>
      </c>
      <c r="E1130">
        <v>122</v>
      </c>
      <c r="F1130">
        <v>143</v>
      </c>
      <c r="K1130">
        <v>2</v>
      </c>
      <c r="L1130">
        <v>3</v>
      </c>
      <c r="M1130">
        <v>862</v>
      </c>
      <c r="N1130">
        <v>13</v>
      </c>
      <c r="O1130">
        <v>20</v>
      </c>
      <c r="P1130">
        <v>0</v>
      </c>
      <c r="Q1130">
        <v>7</v>
      </c>
    </row>
    <row r="1131" spans="1:17" x14ac:dyDescent="0.25">
      <c r="A1131" t="s">
        <v>1058</v>
      </c>
      <c r="B1131" t="s">
        <v>2399</v>
      </c>
      <c r="C1131" t="s">
        <v>2008</v>
      </c>
      <c r="E1131">
        <v>145</v>
      </c>
      <c r="F1131">
        <v>164</v>
      </c>
      <c r="K1131">
        <v>1</v>
      </c>
      <c r="L1131">
        <v>2</v>
      </c>
      <c r="M1131">
        <v>667</v>
      </c>
      <c r="N1131">
        <v>11</v>
      </c>
      <c r="O1131">
        <v>17</v>
      </c>
      <c r="P1131">
        <v>0</v>
      </c>
      <c r="Q1131">
        <v>6</v>
      </c>
    </row>
    <row r="1132" spans="1:17" x14ac:dyDescent="0.25">
      <c r="A1132" t="s">
        <v>1058</v>
      </c>
      <c r="B1132" t="s">
        <v>2398</v>
      </c>
      <c r="C1132" t="s">
        <v>2008</v>
      </c>
      <c r="E1132">
        <v>166</v>
      </c>
      <c r="F1132">
        <v>166</v>
      </c>
      <c r="G1132">
        <v>1</v>
      </c>
      <c r="K1132">
        <v>0</v>
      </c>
      <c r="L1132">
        <v>1</v>
      </c>
      <c r="M1132">
        <v>82</v>
      </c>
      <c r="N1132">
        <v>1</v>
      </c>
      <c r="O1132">
        <v>1</v>
      </c>
      <c r="P1132">
        <v>0</v>
      </c>
      <c r="Q1132">
        <v>0</v>
      </c>
    </row>
    <row r="1133" spans="1:17" x14ac:dyDescent="0.25">
      <c r="A1133" t="s">
        <v>1058</v>
      </c>
      <c r="B1133" t="s">
        <v>2397</v>
      </c>
      <c r="C1133" t="s">
        <v>2008</v>
      </c>
      <c r="E1133">
        <v>168</v>
      </c>
      <c r="F1133">
        <v>204</v>
      </c>
      <c r="K1133">
        <v>3</v>
      </c>
      <c r="L1133">
        <v>3</v>
      </c>
      <c r="M1133">
        <v>1186</v>
      </c>
      <c r="N1133">
        <v>16</v>
      </c>
      <c r="O1133">
        <v>36</v>
      </c>
      <c r="P1133">
        <v>0</v>
      </c>
      <c r="Q1133">
        <v>20</v>
      </c>
    </row>
    <row r="1134" spans="1:17" x14ac:dyDescent="0.25">
      <c r="A1134" t="s">
        <v>1058</v>
      </c>
      <c r="B1134" t="s">
        <v>2396</v>
      </c>
      <c r="C1134" t="s">
        <v>2008</v>
      </c>
      <c r="E1134">
        <v>206</v>
      </c>
      <c r="F1134">
        <v>224</v>
      </c>
      <c r="K1134">
        <v>0</v>
      </c>
      <c r="L1134">
        <v>1</v>
      </c>
      <c r="M1134">
        <v>841</v>
      </c>
      <c r="N1134">
        <v>13</v>
      </c>
      <c r="O1134">
        <v>18</v>
      </c>
      <c r="P1134">
        <v>0</v>
      </c>
      <c r="Q1134">
        <v>5</v>
      </c>
    </row>
    <row r="1135" spans="1:17" x14ac:dyDescent="0.25">
      <c r="A1135" t="s">
        <v>1058</v>
      </c>
      <c r="B1135" t="s">
        <v>2395</v>
      </c>
      <c r="C1135" t="s">
        <v>2008</v>
      </c>
      <c r="E1135">
        <v>226</v>
      </c>
      <c r="F1135">
        <v>246</v>
      </c>
      <c r="G1135">
        <v>1</v>
      </c>
      <c r="J1135">
        <v>1</v>
      </c>
      <c r="K1135">
        <v>1</v>
      </c>
      <c r="L1135">
        <v>2</v>
      </c>
      <c r="M1135">
        <v>995</v>
      </c>
      <c r="N1135">
        <v>15</v>
      </c>
      <c r="O1135">
        <v>21</v>
      </c>
      <c r="P1135">
        <v>0</v>
      </c>
      <c r="Q1135">
        <v>6</v>
      </c>
    </row>
    <row r="1136" spans="1:17" x14ac:dyDescent="0.25">
      <c r="A1136" t="s">
        <v>1058</v>
      </c>
      <c r="B1136" t="s">
        <v>2388</v>
      </c>
      <c r="C1136" t="s">
        <v>2008</v>
      </c>
      <c r="E1136">
        <v>248</v>
      </c>
      <c r="F1136">
        <v>268</v>
      </c>
      <c r="J1136">
        <v>1</v>
      </c>
      <c r="K1136">
        <v>1</v>
      </c>
      <c r="L1136">
        <v>2</v>
      </c>
      <c r="M1136">
        <v>996</v>
      </c>
      <c r="N1136">
        <v>14</v>
      </c>
      <c r="O1136">
        <v>21</v>
      </c>
      <c r="P1136">
        <v>0</v>
      </c>
      <c r="Q1136">
        <v>7</v>
      </c>
    </row>
    <row r="1137" spans="1:17" x14ac:dyDescent="0.25">
      <c r="A1137" t="s">
        <v>1058</v>
      </c>
      <c r="C1137" t="s">
        <v>2007</v>
      </c>
      <c r="E1137">
        <v>1</v>
      </c>
      <c r="F1137">
        <v>271</v>
      </c>
      <c r="H1137">
        <v>8988</v>
      </c>
    </row>
    <row r="1138" spans="1:17" x14ac:dyDescent="0.25">
      <c r="A1138" t="s">
        <v>1059</v>
      </c>
      <c r="B1138" t="s">
        <v>2024</v>
      </c>
      <c r="C1138" t="s">
        <v>2023</v>
      </c>
      <c r="E1138">
        <v>1</v>
      </c>
      <c r="F1138">
        <v>174</v>
      </c>
      <c r="M1138">
        <v>1498</v>
      </c>
      <c r="N1138">
        <v>0</v>
      </c>
      <c r="O1138">
        <v>56</v>
      </c>
      <c r="P1138">
        <v>4</v>
      </c>
      <c r="Q1138">
        <v>52</v>
      </c>
    </row>
    <row r="1139" spans="1:17" x14ac:dyDescent="0.25">
      <c r="A1139" t="s">
        <v>1059</v>
      </c>
      <c r="B1139" t="s">
        <v>2394</v>
      </c>
      <c r="C1139" t="s">
        <v>2021</v>
      </c>
      <c r="E1139">
        <v>63</v>
      </c>
      <c r="F1139">
        <v>65</v>
      </c>
      <c r="M1139">
        <v>31</v>
      </c>
      <c r="N1139">
        <v>3</v>
      </c>
      <c r="O1139">
        <v>3</v>
      </c>
      <c r="P1139">
        <v>0</v>
      </c>
      <c r="Q1139">
        <v>0</v>
      </c>
    </row>
    <row r="1140" spans="1:17" x14ac:dyDescent="0.25">
      <c r="A1140" t="s">
        <v>1059</v>
      </c>
      <c r="B1140" t="s">
        <v>2022</v>
      </c>
      <c r="C1140" t="s">
        <v>2021</v>
      </c>
      <c r="E1140">
        <v>67</v>
      </c>
      <c r="F1140">
        <v>171</v>
      </c>
      <c r="M1140">
        <v>244</v>
      </c>
      <c r="N1140">
        <v>3</v>
      </c>
      <c r="O1140">
        <v>9</v>
      </c>
      <c r="P1140">
        <v>0</v>
      </c>
      <c r="Q1140">
        <v>6</v>
      </c>
    </row>
    <row r="1141" spans="1:17" x14ac:dyDescent="0.25">
      <c r="A1141" t="s">
        <v>1059</v>
      </c>
      <c r="B1141" t="s">
        <v>2210</v>
      </c>
      <c r="C1141" t="s">
        <v>2025</v>
      </c>
      <c r="E1141">
        <v>75</v>
      </c>
      <c r="F1141">
        <v>169</v>
      </c>
      <c r="M1141">
        <v>4076</v>
      </c>
      <c r="N1141">
        <v>23</v>
      </c>
      <c r="O1141">
        <v>76</v>
      </c>
      <c r="P1141">
        <v>0</v>
      </c>
      <c r="Q1141">
        <v>54</v>
      </c>
    </row>
    <row r="1142" spans="1:17" x14ac:dyDescent="0.25">
      <c r="A1142" t="s">
        <v>1059</v>
      </c>
      <c r="C1142" t="s">
        <v>2007</v>
      </c>
      <c r="E1142">
        <v>1</v>
      </c>
      <c r="F1142">
        <v>174</v>
      </c>
      <c r="H1142">
        <v>5849</v>
      </c>
    </row>
    <row r="1143" spans="1:17" x14ac:dyDescent="0.25">
      <c r="A1143" t="s">
        <v>1060</v>
      </c>
      <c r="B1143" t="s">
        <v>2024</v>
      </c>
      <c r="C1143" t="s">
        <v>2023</v>
      </c>
      <c r="E1143">
        <v>1</v>
      </c>
      <c r="F1143">
        <v>108</v>
      </c>
      <c r="M1143">
        <v>1511</v>
      </c>
      <c r="N1143">
        <v>0</v>
      </c>
      <c r="O1143">
        <v>57</v>
      </c>
      <c r="P1143">
        <v>5</v>
      </c>
      <c r="Q1143">
        <v>52</v>
      </c>
    </row>
    <row r="1144" spans="1:17" x14ac:dyDescent="0.25">
      <c r="A1144" t="s">
        <v>1060</v>
      </c>
      <c r="B1144" t="s">
        <v>2022</v>
      </c>
      <c r="C1144" t="s">
        <v>2021</v>
      </c>
      <c r="E1144">
        <v>63</v>
      </c>
      <c r="F1144">
        <v>105</v>
      </c>
      <c r="M1144">
        <v>244</v>
      </c>
      <c r="N1144">
        <v>3</v>
      </c>
      <c r="O1144">
        <v>9</v>
      </c>
      <c r="P1144">
        <v>0</v>
      </c>
      <c r="Q1144">
        <v>6</v>
      </c>
    </row>
    <row r="1145" spans="1:17" x14ac:dyDescent="0.25">
      <c r="A1145" t="s">
        <v>1060</v>
      </c>
      <c r="B1145" t="s">
        <v>2364</v>
      </c>
      <c r="C1145" t="s">
        <v>2025</v>
      </c>
      <c r="E1145">
        <v>71</v>
      </c>
      <c r="F1145">
        <v>103</v>
      </c>
      <c r="M1145">
        <v>829</v>
      </c>
      <c r="N1145">
        <v>26</v>
      </c>
      <c r="O1145">
        <v>30</v>
      </c>
      <c r="P1145">
        <v>0</v>
      </c>
      <c r="Q1145">
        <v>4</v>
      </c>
    </row>
    <row r="1146" spans="1:17" x14ac:dyDescent="0.25">
      <c r="A1146" t="s">
        <v>1060</v>
      </c>
      <c r="C1146" t="s">
        <v>2007</v>
      </c>
      <c r="E1146">
        <v>1</v>
      </c>
      <c r="F1146">
        <v>108</v>
      </c>
      <c r="H1146">
        <v>2584</v>
      </c>
    </row>
    <row r="1147" spans="1:17" x14ac:dyDescent="0.25">
      <c r="A1147" t="s">
        <v>1083</v>
      </c>
      <c r="B1147" t="s">
        <v>2024</v>
      </c>
      <c r="C1147" t="s">
        <v>2023</v>
      </c>
      <c r="E1147">
        <v>1</v>
      </c>
      <c r="F1147">
        <v>288</v>
      </c>
      <c r="M1147">
        <v>869</v>
      </c>
      <c r="N1147">
        <v>1</v>
      </c>
      <c r="O1147">
        <v>43</v>
      </c>
      <c r="P1147">
        <v>5</v>
      </c>
      <c r="Q1147">
        <v>37</v>
      </c>
    </row>
    <row r="1148" spans="1:17" x14ac:dyDescent="0.25">
      <c r="A1148" t="s">
        <v>1083</v>
      </c>
      <c r="B1148" t="s">
        <v>2022</v>
      </c>
      <c r="C1148" t="s">
        <v>2021</v>
      </c>
      <c r="E1148">
        <v>47</v>
      </c>
      <c r="F1148">
        <v>287</v>
      </c>
      <c r="M1148">
        <v>263</v>
      </c>
      <c r="N1148">
        <v>2</v>
      </c>
      <c r="O1148">
        <v>8</v>
      </c>
      <c r="P1148">
        <v>0</v>
      </c>
      <c r="Q1148">
        <v>6</v>
      </c>
    </row>
    <row r="1149" spans="1:17" x14ac:dyDescent="0.25">
      <c r="A1149" t="s">
        <v>1083</v>
      </c>
      <c r="B1149" t="s">
        <v>2301</v>
      </c>
      <c r="C1149" t="s">
        <v>2008</v>
      </c>
      <c r="E1149">
        <v>55</v>
      </c>
      <c r="F1149">
        <v>65</v>
      </c>
      <c r="K1149">
        <v>0</v>
      </c>
      <c r="L1149">
        <v>1</v>
      </c>
      <c r="M1149">
        <v>350</v>
      </c>
      <c r="N1149">
        <v>6</v>
      </c>
      <c r="O1149">
        <v>10</v>
      </c>
      <c r="P1149">
        <v>0</v>
      </c>
      <c r="Q1149">
        <v>4</v>
      </c>
    </row>
    <row r="1150" spans="1:17" x14ac:dyDescent="0.25">
      <c r="A1150" t="s">
        <v>1083</v>
      </c>
      <c r="B1150" t="s">
        <v>2209</v>
      </c>
      <c r="C1150" t="s">
        <v>2008</v>
      </c>
      <c r="E1150">
        <v>67</v>
      </c>
      <c r="F1150">
        <v>81</v>
      </c>
      <c r="G1150">
        <v>1</v>
      </c>
      <c r="K1150">
        <v>0</v>
      </c>
      <c r="L1150">
        <v>1</v>
      </c>
      <c r="M1150">
        <v>418</v>
      </c>
      <c r="N1150">
        <v>10</v>
      </c>
      <c r="O1150">
        <v>13</v>
      </c>
      <c r="P1150">
        <v>0</v>
      </c>
      <c r="Q1150">
        <v>3</v>
      </c>
    </row>
    <row r="1151" spans="1:17" x14ac:dyDescent="0.25">
      <c r="A1151" t="s">
        <v>1083</v>
      </c>
      <c r="B1151" t="s">
        <v>2207</v>
      </c>
      <c r="C1151" t="s">
        <v>2008</v>
      </c>
      <c r="E1151">
        <v>83</v>
      </c>
      <c r="F1151">
        <v>92</v>
      </c>
      <c r="K1151">
        <v>0</v>
      </c>
      <c r="L1151">
        <v>1</v>
      </c>
      <c r="M1151">
        <v>281</v>
      </c>
      <c r="N1151">
        <v>6</v>
      </c>
      <c r="O1151">
        <v>9</v>
      </c>
      <c r="P1151">
        <v>0</v>
      </c>
      <c r="Q1151">
        <v>3</v>
      </c>
    </row>
    <row r="1152" spans="1:17" x14ac:dyDescent="0.25">
      <c r="A1152" t="s">
        <v>1083</v>
      </c>
      <c r="B1152" t="s">
        <v>2205</v>
      </c>
      <c r="C1152" t="s">
        <v>2008</v>
      </c>
      <c r="E1152">
        <v>94</v>
      </c>
      <c r="F1152">
        <v>122</v>
      </c>
      <c r="K1152">
        <v>0</v>
      </c>
      <c r="L1152">
        <v>1</v>
      </c>
      <c r="M1152">
        <v>932</v>
      </c>
      <c r="N1152">
        <v>16</v>
      </c>
      <c r="O1152">
        <v>24</v>
      </c>
      <c r="P1152">
        <v>0</v>
      </c>
      <c r="Q1152">
        <v>8</v>
      </c>
    </row>
    <row r="1153" spans="1:17" x14ac:dyDescent="0.25">
      <c r="A1153" t="s">
        <v>1083</v>
      </c>
      <c r="B1153" t="s">
        <v>2393</v>
      </c>
      <c r="C1153" t="s">
        <v>2008</v>
      </c>
      <c r="E1153">
        <v>124</v>
      </c>
      <c r="F1153">
        <v>130</v>
      </c>
      <c r="K1153">
        <v>0</v>
      </c>
      <c r="L1153">
        <v>1</v>
      </c>
      <c r="M1153">
        <v>201</v>
      </c>
      <c r="N1153">
        <v>3</v>
      </c>
      <c r="O1153">
        <v>6</v>
      </c>
      <c r="P1153">
        <v>0</v>
      </c>
      <c r="Q1153">
        <v>3</v>
      </c>
    </row>
    <row r="1154" spans="1:17" x14ac:dyDescent="0.25">
      <c r="A1154" t="s">
        <v>1083</v>
      </c>
      <c r="B1154" t="s">
        <v>2188</v>
      </c>
      <c r="C1154" t="s">
        <v>2008</v>
      </c>
      <c r="E1154">
        <v>132</v>
      </c>
      <c r="F1154">
        <v>156</v>
      </c>
      <c r="K1154">
        <v>2</v>
      </c>
      <c r="L1154">
        <v>2</v>
      </c>
      <c r="M1154">
        <v>890</v>
      </c>
      <c r="N1154">
        <v>18</v>
      </c>
      <c r="O1154">
        <v>24</v>
      </c>
      <c r="P1154">
        <v>2</v>
      </c>
      <c r="Q1154">
        <v>4</v>
      </c>
    </row>
    <row r="1155" spans="1:17" x14ac:dyDescent="0.25">
      <c r="A1155" t="s">
        <v>1083</v>
      </c>
      <c r="B1155" t="s">
        <v>2392</v>
      </c>
      <c r="C1155" t="s">
        <v>2008</v>
      </c>
      <c r="E1155">
        <v>158</v>
      </c>
      <c r="F1155">
        <v>167</v>
      </c>
      <c r="K1155">
        <v>0</v>
      </c>
      <c r="L1155">
        <v>1</v>
      </c>
      <c r="M1155">
        <v>429</v>
      </c>
      <c r="N1155">
        <v>6</v>
      </c>
      <c r="O1155">
        <v>10</v>
      </c>
      <c r="P1155">
        <v>0</v>
      </c>
      <c r="Q1155">
        <v>4</v>
      </c>
    </row>
    <row r="1156" spans="1:17" x14ac:dyDescent="0.25">
      <c r="A1156" t="s">
        <v>1083</v>
      </c>
      <c r="B1156" t="s">
        <v>2391</v>
      </c>
      <c r="C1156" t="s">
        <v>2008</v>
      </c>
      <c r="E1156">
        <v>169</v>
      </c>
      <c r="F1156">
        <v>214</v>
      </c>
      <c r="K1156">
        <v>5</v>
      </c>
      <c r="L1156">
        <v>3</v>
      </c>
      <c r="M1156">
        <v>1656</v>
      </c>
      <c r="N1156">
        <v>25</v>
      </c>
      <c r="O1156">
        <v>36</v>
      </c>
      <c r="P1156">
        <v>0</v>
      </c>
      <c r="Q1156">
        <v>11</v>
      </c>
    </row>
    <row r="1157" spans="1:17" x14ac:dyDescent="0.25">
      <c r="A1157" t="s">
        <v>1083</v>
      </c>
      <c r="B1157" t="s">
        <v>2390</v>
      </c>
      <c r="C1157" t="s">
        <v>2008</v>
      </c>
      <c r="E1157">
        <v>216</v>
      </c>
      <c r="F1157">
        <v>233</v>
      </c>
      <c r="K1157">
        <v>0</v>
      </c>
      <c r="L1157">
        <v>1</v>
      </c>
      <c r="M1157">
        <v>720</v>
      </c>
      <c r="N1157">
        <v>12</v>
      </c>
      <c r="O1157">
        <v>17</v>
      </c>
      <c r="P1157">
        <v>0</v>
      </c>
      <c r="Q1157">
        <v>5</v>
      </c>
    </row>
    <row r="1158" spans="1:17" x14ac:dyDescent="0.25">
      <c r="A1158" t="s">
        <v>1083</v>
      </c>
      <c r="B1158" t="s">
        <v>2389</v>
      </c>
      <c r="C1158" t="s">
        <v>2008</v>
      </c>
      <c r="E1158">
        <v>235</v>
      </c>
      <c r="F1158">
        <v>237</v>
      </c>
      <c r="K1158">
        <v>0</v>
      </c>
      <c r="L1158">
        <v>1</v>
      </c>
      <c r="M1158">
        <v>88</v>
      </c>
      <c r="N1158">
        <v>3</v>
      </c>
      <c r="O1158">
        <v>3</v>
      </c>
      <c r="P1158">
        <v>0</v>
      </c>
      <c r="Q1158">
        <v>0</v>
      </c>
    </row>
    <row r="1159" spans="1:17" x14ac:dyDescent="0.25">
      <c r="A1159" t="s">
        <v>1083</v>
      </c>
      <c r="B1159" t="s">
        <v>2388</v>
      </c>
      <c r="C1159" t="s">
        <v>2008</v>
      </c>
      <c r="E1159">
        <v>239</v>
      </c>
      <c r="F1159">
        <v>285</v>
      </c>
      <c r="G1159">
        <v>2</v>
      </c>
      <c r="K1159">
        <v>2</v>
      </c>
      <c r="L1159">
        <v>2</v>
      </c>
      <c r="M1159">
        <v>2105</v>
      </c>
      <c r="N1159">
        <v>25</v>
      </c>
      <c r="O1159">
        <v>39</v>
      </c>
      <c r="P1159">
        <v>0</v>
      </c>
      <c r="Q1159">
        <v>14</v>
      </c>
    </row>
    <row r="1160" spans="1:17" x14ac:dyDescent="0.25">
      <c r="A1160" t="s">
        <v>1083</v>
      </c>
      <c r="C1160" t="s">
        <v>2007</v>
      </c>
      <c r="E1160">
        <v>1</v>
      </c>
      <c r="F1160">
        <v>288</v>
      </c>
      <c r="H1160">
        <v>9202</v>
      </c>
    </row>
    <row r="1161" spans="1:17" x14ac:dyDescent="0.25">
      <c r="A1161" t="s">
        <v>1106</v>
      </c>
      <c r="B1161" t="s">
        <v>2024</v>
      </c>
      <c r="C1161" t="s">
        <v>2023</v>
      </c>
      <c r="E1161">
        <v>1</v>
      </c>
      <c r="F1161">
        <v>238</v>
      </c>
      <c r="M1161">
        <v>879</v>
      </c>
      <c r="N1161">
        <v>0</v>
      </c>
      <c r="O1161">
        <v>43</v>
      </c>
      <c r="P1161">
        <v>6</v>
      </c>
      <c r="Q1161">
        <v>37</v>
      </c>
    </row>
    <row r="1162" spans="1:17" x14ac:dyDescent="0.25">
      <c r="A1162" t="s">
        <v>1106</v>
      </c>
      <c r="B1162" t="s">
        <v>2022</v>
      </c>
      <c r="C1162" t="s">
        <v>2021</v>
      </c>
      <c r="E1162">
        <v>47</v>
      </c>
      <c r="F1162">
        <v>237</v>
      </c>
      <c r="M1162">
        <v>243</v>
      </c>
      <c r="N1162">
        <v>2</v>
      </c>
      <c r="O1162">
        <v>8</v>
      </c>
      <c r="P1162">
        <v>0</v>
      </c>
      <c r="Q1162">
        <v>6</v>
      </c>
    </row>
    <row r="1163" spans="1:17" x14ac:dyDescent="0.25">
      <c r="A1163" t="s">
        <v>1106</v>
      </c>
      <c r="B1163" t="s">
        <v>2298</v>
      </c>
      <c r="C1163" t="s">
        <v>2021</v>
      </c>
      <c r="E1163">
        <v>55</v>
      </c>
      <c r="F1163">
        <v>235</v>
      </c>
      <c r="M1163">
        <v>259</v>
      </c>
      <c r="N1163">
        <v>2</v>
      </c>
      <c r="O1163">
        <v>6</v>
      </c>
      <c r="P1163">
        <v>0</v>
      </c>
      <c r="Q1163">
        <v>4</v>
      </c>
    </row>
    <row r="1164" spans="1:17" x14ac:dyDescent="0.25">
      <c r="A1164" t="s">
        <v>1106</v>
      </c>
      <c r="B1164" t="s">
        <v>2139</v>
      </c>
      <c r="C1164" t="s">
        <v>2008</v>
      </c>
      <c r="E1164">
        <v>61</v>
      </c>
      <c r="F1164">
        <v>75</v>
      </c>
      <c r="K1164">
        <v>1</v>
      </c>
      <c r="L1164">
        <v>2</v>
      </c>
      <c r="M1164">
        <v>548</v>
      </c>
      <c r="N1164">
        <v>10</v>
      </c>
      <c r="O1164">
        <v>15</v>
      </c>
      <c r="P1164">
        <v>0</v>
      </c>
      <c r="Q1164">
        <v>5</v>
      </c>
    </row>
    <row r="1165" spans="1:17" x14ac:dyDescent="0.25">
      <c r="A1165" t="s">
        <v>1106</v>
      </c>
      <c r="B1165" t="s">
        <v>2139</v>
      </c>
      <c r="C1165" t="s">
        <v>2008</v>
      </c>
      <c r="E1165">
        <v>77</v>
      </c>
      <c r="F1165">
        <v>87</v>
      </c>
      <c r="K1165">
        <v>0</v>
      </c>
      <c r="L1165">
        <v>1</v>
      </c>
      <c r="M1165">
        <v>414</v>
      </c>
      <c r="N1165">
        <v>6</v>
      </c>
      <c r="O1165">
        <v>11</v>
      </c>
      <c r="P1165">
        <v>0</v>
      </c>
      <c r="Q1165">
        <v>5</v>
      </c>
    </row>
    <row r="1166" spans="1:17" x14ac:dyDescent="0.25">
      <c r="A1166" t="s">
        <v>1106</v>
      </c>
      <c r="B1166" t="s">
        <v>2138</v>
      </c>
      <c r="C1166" t="s">
        <v>2008</v>
      </c>
      <c r="E1166">
        <v>89</v>
      </c>
      <c r="F1166">
        <v>111</v>
      </c>
      <c r="K1166">
        <v>2</v>
      </c>
      <c r="L1166">
        <v>3</v>
      </c>
      <c r="M1166">
        <v>714</v>
      </c>
      <c r="N1166">
        <v>18</v>
      </c>
      <c r="O1166">
        <v>23</v>
      </c>
      <c r="P1166">
        <v>0</v>
      </c>
      <c r="Q1166">
        <v>5</v>
      </c>
    </row>
    <row r="1167" spans="1:17" x14ac:dyDescent="0.25">
      <c r="A1167" t="s">
        <v>1106</v>
      </c>
      <c r="B1167" t="s">
        <v>2137</v>
      </c>
      <c r="C1167" t="s">
        <v>2008</v>
      </c>
      <c r="E1167">
        <v>113</v>
      </c>
      <c r="F1167">
        <v>125</v>
      </c>
      <c r="K1167">
        <v>1</v>
      </c>
      <c r="L1167">
        <v>2</v>
      </c>
      <c r="M1167">
        <v>444</v>
      </c>
      <c r="N1167">
        <v>9</v>
      </c>
      <c r="O1167">
        <v>13</v>
      </c>
      <c r="P1167">
        <v>0</v>
      </c>
      <c r="Q1167">
        <v>4</v>
      </c>
    </row>
    <row r="1168" spans="1:17" x14ac:dyDescent="0.25">
      <c r="A1168" t="s">
        <v>1106</v>
      </c>
      <c r="B1168" t="s">
        <v>1287</v>
      </c>
      <c r="C1168" t="s">
        <v>2008</v>
      </c>
      <c r="E1168">
        <v>127</v>
      </c>
      <c r="F1168">
        <v>141</v>
      </c>
      <c r="K1168">
        <v>1</v>
      </c>
      <c r="L1168">
        <v>2</v>
      </c>
      <c r="M1168">
        <v>480</v>
      </c>
      <c r="N1168">
        <v>11</v>
      </c>
      <c r="O1168">
        <v>15</v>
      </c>
      <c r="P1168">
        <v>0</v>
      </c>
      <c r="Q1168">
        <v>4</v>
      </c>
    </row>
    <row r="1169" spans="1:17" x14ac:dyDescent="0.25">
      <c r="A1169" t="s">
        <v>1106</v>
      </c>
      <c r="B1169" t="s">
        <v>1287</v>
      </c>
      <c r="C1169" t="s">
        <v>2008</v>
      </c>
      <c r="E1169">
        <v>143</v>
      </c>
      <c r="F1169">
        <v>157</v>
      </c>
      <c r="K1169">
        <v>1</v>
      </c>
      <c r="L1169">
        <v>2</v>
      </c>
      <c r="M1169">
        <v>431</v>
      </c>
      <c r="N1169">
        <v>11</v>
      </c>
      <c r="O1169">
        <v>15</v>
      </c>
      <c r="P1169">
        <v>0</v>
      </c>
      <c r="Q1169">
        <v>4</v>
      </c>
    </row>
    <row r="1170" spans="1:17" x14ac:dyDescent="0.25">
      <c r="A1170" t="s">
        <v>1106</v>
      </c>
      <c r="B1170" t="s">
        <v>2387</v>
      </c>
      <c r="C1170" t="s">
        <v>2008</v>
      </c>
      <c r="E1170">
        <v>159</v>
      </c>
      <c r="F1170">
        <v>166</v>
      </c>
      <c r="K1170">
        <v>0</v>
      </c>
      <c r="L1170">
        <v>1</v>
      </c>
      <c r="M1170">
        <v>263</v>
      </c>
      <c r="N1170">
        <v>4</v>
      </c>
      <c r="O1170">
        <v>8</v>
      </c>
      <c r="P1170">
        <v>0</v>
      </c>
      <c r="Q1170">
        <v>4</v>
      </c>
    </row>
    <row r="1171" spans="1:17" x14ac:dyDescent="0.25">
      <c r="A1171" t="s">
        <v>1106</v>
      </c>
      <c r="B1171" t="s">
        <v>2386</v>
      </c>
      <c r="C1171" t="s">
        <v>2008</v>
      </c>
      <c r="E1171">
        <v>168</v>
      </c>
      <c r="F1171">
        <v>178</v>
      </c>
      <c r="K1171">
        <v>2</v>
      </c>
      <c r="L1171">
        <v>1</v>
      </c>
      <c r="M1171">
        <v>428</v>
      </c>
      <c r="N1171">
        <v>7</v>
      </c>
      <c r="O1171">
        <v>11</v>
      </c>
      <c r="P1171">
        <v>0</v>
      </c>
      <c r="Q1171">
        <v>4</v>
      </c>
    </row>
    <row r="1172" spans="1:17" x14ac:dyDescent="0.25">
      <c r="A1172" t="s">
        <v>1106</v>
      </c>
      <c r="B1172" t="s">
        <v>2385</v>
      </c>
      <c r="C1172" t="s">
        <v>2008</v>
      </c>
      <c r="E1172">
        <v>180</v>
      </c>
      <c r="F1172">
        <v>187</v>
      </c>
      <c r="K1172">
        <v>0</v>
      </c>
      <c r="L1172">
        <v>1</v>
      </c>
      <c r="M1172">
        <v>297</v>
      </c>
      <c r="N1172">
        <v>4</v>
      </c>
      <c r="O1172">
        <v>8</v>
      </c>
      <c r="P1172">
        <v>0</v>
      </c>
      <c r="Q1172">
        <v>4</v>
      </c>
    </row>
    <row r="1173" spans="1:17" x14ac:dyDescent="0.25">
      <c r="A1173" t="s">
        <v>1106</v>
      </c>
      <c r="B1173" t="s">
        <v>2385</v>
      </c>
      <c r="C1173" t="s">
        <v>2008</v>
      </c>
      <c r="E1173">
        <v>189</v>
      </c>
      <c r="F1173">
        <v>196</v>
      </c>
      <c r="K1173">
        <v>0</v>
      </c>
      <c r="L1173">
        <v>1</v>
      </c>
      <c r="M1173">
        <v>310</v>
      </c>
      <c r="N1173">
        <v>4</v>
      </c>
      <c r="O1173">
        <v>8</v>
      </c>
      <c r="P1173">
        <v>0</v>
      </c>
      <c r="Q1173">
        <v>4</v>
      </c>
    </row>
    <row r="1174" spans="1:17" x14ac:dyDescent="0.25">
      <c r="A1174" t="s">
        <v>1106</v>
      </c>
      <c r="B1174" t="s">
        <v>2384</v>
      </c>
      <c r="C1174" t="s">
        <v>2008</v>
      </c>
      <c r="E1174">
        <v>198</v>
      </c>
      <c r="F1174">
        <v>205</v>
      </c>
      <c r="K1174">
        <v>0</v>
      </c>
      <c r="L1174">
        <v>1</v>
      </c>
      <c r="M1174">
        <v>294</v>
      </c>
      <c r="N1174">
        <v>4</v>
      </c>
      <c r="O1174">
        <v>8</v>
      </c>
      <c r="P1174">
        <v>0</v>
      </c>
      <c r="Q1174">
        <v>4</v>
      </c>
    </row>
    <row r="1175" spans="1:17" x14ac:dyDescent="0.25">
      <c r="A1175" t="s">
        <v>1106</v>
      </c>
      <c r="B1175" t="s">
        <v>2384</v>
      </c>
      <c r="C1175" t="s">
        <v>2008</v>
      </c>
      <c r="E1175">
        <v>207</v>
      </c>
      <c r="F1175">
        <v>214</v>
      </c>
      <c r="K1175">
        <v>0</v>
      </c>
      <c r="L1175">
        <v>1</v>
      </c>
      <c r="M1175">
        <v>306</v>
      </c>
      <c r="N1175">
        <v>4</v>
      </c>
      <c r="O1175">
        <v>8</v>
      </c>
      <c r="P1175">
        <v>0</v>
      </c>
      <c r="Q1175">
        <v>4</v>
      </c>
    </row>
    <row r="1176" spans="1:17" x14ac:dyDescent="0.25">
      <c r="A1176" t="s">
        <v>1106</v>
      </c>
      <c r="B1176" t="s">
        <v>2131</v>
      </c>
      <c r="C1176" t="s">
        <v>2008</v>
      </c>
      <c r="E1176">
        <v>216</v>
      </c>
      <c r="F1176">
        <v>233</v>
      </c>
      <c r="G1176">
        <v>13</v>
      </c>
      <c r="K1176">
        <v>3</v>
      </c>
      <c r="L1176">
        <v>3</v>
      </c>
      <c r="M1176">
        <v>733</v>
      </c>
      <c r="N1176">
        <v>14</v>
      </c>
      <c r="O1176">
        <v>18</v>
      </c>
      <c r="P1176">
        <v>0</v>
      </c>
      <c r="Q1176">
        <v>4</v>
      </c>
    </row>
    <row r="1177" spans="1:17" x14ac:dyDescent="0.25">
      <c r="A1177" t="s">
        <v>1106</v>
      </c>
      <c r="C1177" t="s">
        <v>2007</v>
      </c>
      <c r="E1177">
        <v>1</v>
      </c>
      <c r="F1177">
        <v>238</v>
      </c>
      <c r="H1177">
        <v>7043</v>
      </c>
    </row>
    <row r="1178" spans="1:17" x14ac:dyDescent="0.25">
      <c r="A1178" t="s">
        <v>1108</v>
      </c>
      <c r="B1178" t="s">
        <v>2024</v>
      </c>
      <c r="C1178" t="s">
        <v>2023</v>
      </c>
      <c r="E1178">
        <v>1</v>
      </c>
      <c r="F1178">
        <v>90</v>
      </c>
      <c r="M1178">
        <v>983</v>
      </c>
      <c r="N1178">
        <v>0</v>
      </c>
      <c r="O1178">
        <v>44</v>
      </c>
      <c r="P1178">
        <v>4</v>
      </c>
      <c r="Q1178">
        <v>40</v>
      </c>
    </row>
    <row r="1179" spans="1:17" x14ac:dyDescent="0.25">
      <c r="A1179" t="s">
        <v>1108</v>
      </c>
      <c r="B1179" t="s">
        <v>2022</v>
      </c>
      <c r="C1179" t="s">
        <v>2021</v>
      </c>
      <c r="E1179">
        <v>47</v>
      </c>
      <c r="F1179">
        <v>85</v>
      </c>
      <c r="M1179">
        <v>334</v>
      </c>
      <c r="N1179">
        <v>6</v>
      </c>
      <c r="O1179">
        <v>14</v>
      </c>
      <c r="P1179">
        <v>0</v>
      </c>
      <c r="Q1179">
        <v>8</v>
      </c>
    </row>
    <row r="1180" spans="1:17" x14ac:dyDescent="0.25">
      <c r="A1180" t="s">
        <v>1108</v>
      </c>
      <c r="B1180" t="s">
        <v>2383</v>
      </c>
      <c r="C1180" t="s">
        <v>2025</v>
      </c>
      <c r="E1180">
        <v>58</v>
      </c>
      <c r="F1180">
        <v>67</v>
      </c>
      <c r="M1180">
        <v>278</v>
      </c>
      <c r="N1180">
        <v>10</v>
      </c>
      <c r="O1180">
        <v>10</v>
      </c>
      <c r="P1180">
        <v>0</v>
      </c>
      <c r="Q1180">
        <v>0</v>
      </c>
    </row>
    <row r="1181" spans="1:17" x14ac:dyDescent="0.25">
      <c r="A1181" t="s">
        <v>1108</v>
      </c>
      <c r="B1181" t="s">
        <v>2382</v>
      </c>
      <c r="C1181" t="s">
        <v>2025</v>
      </c>
      <c r="E1181">
        <v>69</v>
      </c>
      <c r="F1181">
        <v>72</v>
      </c>
      <c r="M1181">
        <v>100</v>
      </c>
      <c r="N1181">
        <v>4</v>
      </c>
      <c r="O1181">
        <v>4</v>
      </c>
      <c r="P1181">
        <v>0</v>
      </c>
      <c r="Q1181">
        <v>0</v>
      </c>
    </row>
    <row r="1182" spans="1:17" x14ac:dyDescent="0.25">
      <c r="A1182" t="s">
        <v>1108</v>
      </c>
      <c r="B1182" t="s">
        <v>2381</v>
      </c>
      <c r="C1182" t="s">
        <v>2025</v>
      </c>
      <c r="E1182">
        <v>74</v>
      </c>
      <c r="F1182">
        <v>77</v>
      </c>
      <c r="M1182">
        <v>96</v>
      </c>
      <c r="N1182">
        <v>4</v>
      </c>
      <c r="O1182">
        <v>4</v>
      </c>
      <c r="P1182">
        <v>0</v>
      </c>
      <c r="Q1182">
        <v>0</v>
      </c>
    </row>
    <row r="1183" spans="1:17" x14ac:dyDescent="0.25">
      <c r="A1183" t="s">
        <v>1108</v>
      </c>
      <c r="B1183" t="s">
        <v>2380</v>
      </c>
      <c r="C1183" t="s">
        <v>2025</v>
      </c>
      <c r="E1183">
        <v>79</v>
      </c>
      <c r="F1183">
        <v>82</v>
      </c>
      <c r="M1183">
        <v>85</v>
      </c>
      <c r="N1183">
        <v>4</v>
      </c>
      <c r="O1183">
        <v>4</v>
      </c>
      <c r="P1183">
        <v>0</v>
      </c>
      <c r="Q1183">
        <v>0</v>
      </c>
    </row>
    <row r="1184" spans="1:17" x14ac:dyDescent="0.25">
      <c r="A1184" t="s">
        <v>1108</v>
      </c>
      <c r="C1184" t="s">
        <v>2007</v>
      </c>
      <c r="E1184">
        <v>1</v>
      </c>
      <c r="F1184">
        <v>90</v>
      </c>
      <c r="H1184">
        <v>1876</v>
      </c>
    </row>
    <row r="1185" spans="1:17" x14ac:dyDescent="0.25">
      <c r="A1185" t="s">
        <v>1110</v>
      </c>
      <c r="B1185" t="s">
        <v>2024</v>
      </c>
      <c r="C1185" t="s">
        <v>2023</v>
      </c>
      <c r="E1185">
        <v>1</v>
      </c>
      <c r="F1185">
        <v>42</v>
      </c>
      <c r="M1185">
        <v>63</v>
      </c>
      <c r="N1185">
        <v>1</v>
      </c>
      <c r="O1185">
        <v>3</v>
      </c>
      <c r="P1185">
        <v>2</v>
      </c>
      <c r="Q1185">
        <v>0</v>
      </c>
    </row>
    <row r="1186" spans="1:17" x14ac:dyDescent="0.25">
      <c r="A1186" t="s">
        <v>1110</v>
      </c>
      <c r="B1186" t="s">
        <v>66</v>
      </c>
      <c r="C1186" t="s">
        <v>2008</v>
      </c>
      <c r="E1186">
        <v>6</v>
      </c>
      <c r="F1186">
        <v>41</v>
      </c>
      <c r="G1186">
        <v>3</v>
      </c>
      <c r="K1186">
        <v>0</v>
      </c>
      <c r="L1186">
        <v>1</v>
      </c>
      <c r="M1186">
        <v>1056</v>
      </c>
      <c r="N1186">
        <v>27</v>
      </c>
      <c r="O1186">
        <v>27</v>
      </c>
      <c r="P1186">
        <v>0</v>
      </c>
      <c r="Q1186">
        <v>0</v>
      </c>
    </row>
    <row r="1187" spans="1:17" x14ac:dyDescent="0.25">
      <c r="A1187" t="s">
        <v>1110</v>
      </c>
      <c r="C1187" t="s">
        <v>2007</v>
      </c>
      <c r="E1187">
        <v>1</v>
      </c>
      <c r="F1187">
        <v>42</v>
      </c>
      <c r="H1187">
        <v>1119</v>
      </c>
    </row>
    <row r="1188" spans="1:17" x14ac:dyDescent="0.25">
      <c r="A1188" t="s">
        <v>1154</v>
      </c>
      <c r="B1188" t="s">
        <v>2024</v>
      </c>
      <c r="C1188" t="s">
        <v>2023</v>
      </c>
      <c r="E1188">
        <v>1</v>
      </c>
      <c r="F1188">
        <v>597</v>
      </c>
      <c r="M1188">
        <v>1009</v>
      </c>
      <c r="N1188">
        <v>2</v>
      </c>
      <c r="O1188">
        <v>49</v>
      </c>
      <c r="P1188">
        <v>10</v>
      </c>
      <c r="Q1188">
        <v>37</v>
      </c>
    </row>
    <row r="1189" spans="1:17" x14ac:dyDescent="0.25">
      <c r="A1189" t="s">
        <v>1154</v>
      </c>
      <c r="B1189" t="s">
        <v>2022</v>
      </c>
      <c r="C1189" t="s">
        <v>2021</v>
      </c>
      <c r="E1189">
        <v>56</v>
      </c>
      <c r="F1189">
        <v>596</v>
      </c>
      <c r="M1189">
        <v>752</v>
      </c>
      <c r="N1189">
        <v>7</v>
      </c>
      <c r="O1189">
        <v>21</v>
      </c>
      <c r="P1189">
        <v>8</v>
      </c>
      <c r="Q1189">
        <v>6</v>
      </c>
    </row>
    <row r="1190" spans="1:17" x14ac:dyDescent="0.25">
      <c r="A1190" t="s">
        <v>1154</v>
      </c>
      <c r="B1190" t="s">
        <v>2379</v>
      </c>
      <c r="C1190" t="s">
        <v>2008</v>
      </c>
      <c r="E1190">
        <v>81</v>
      </c>
      <c r="F1190">
        <v>88</v>
      </c>
      <c r="K1190">
        <v>0</v>
      </c>
      <c r="L1190">
        <v>1</v>
      </c>
      <c r="M1190">
        <v>251</v>
      </c>
      <c r="N1190">
        <v>5</v>
      </c>
      <c r="O1190">
        <v>8</v>
      </c>
      <c r="P1190">
        <v>0</v>
      </c>
      <c r="Q1190">
        <v>3</v>
      </c>
    </row>
    <row r="1191" spans="1:17" x14ac:dyDescent="0.25">
      <c r="A1191" t="s">
        <v>1154</v>
      </c>
      <c r="B1191" t="s">
        <v>2319</v>
      </c>
      <c r="C1191" t="s">
        <v>2008</v>
      </c>
      <c r="E1191">
        <v>90</v>
      </c>
      <c r="F1191">
        <v>104</v>
      </c>
      <c r="K1191">
        <v>1</v>
      </c>
      <c r="L1191">
        <v>2</v>
      </c>
      <c r="M1191">
        <v>478</v>
      </c>
      <c r="N1191">
        <v>10</v>
      </c>
      <c r="O1191">
        <v>14</v>
      </c>
      <c r="P1191">
        <v>0</v>
      </c>
      <c r="Q1191">
        <v>4</v>
      </c>
    </row>
    <row r="1192" spans="1:17" x14ac:dyDescent="0.25">
      <c r="A1192" t="s">
        <v>1154</v>
      </c>
      <c r="B1192" t="s">
        <v>2209</v>
      </c>
      <c r="C1192" t="s">
        <v>2008</v>
      </c>
      <c r="E1192">
        <v>106</v>
      </c>
      <c r="F1192">
        <v>112</v>
      </c>
      <c r="K1192">
        <v>0</v>
      </c>
      <c r="L1192">
        <v>1</v>
      </c>
      <c r="M1192">
        <v>250</v>
      </c>
      <c r="N1192">
        <v>3</v>
      </c>
      <c r="O1192">
        <v>7</v>
      </c>
      <c r="P1192">
        <v>0</v>
      </c>
      <c r="Q1192">
        <v>4</v>
      </c>
    </row>
    <row r="1193" spans="1:17" x14ac:dyDescent="0.25">
      <c r="A1193" t="s">
        <v>1154</v>
      </c>
      <c r="B1193" t="s">
        <v>2208</v>
      </c>
      <c r="C1193" t="s">
        <v>2008</v>
      </c>
      <c r="E1193">
        <v>114</v>
      </c>
      <c r="F1193">
        <v>120</v>
      </c>
      <c r="K1193">
        <v>0</v>
      </c>
      <c r="L1193">
        <v>1</v>
      </c>
      <c r="M1193">
        <v>250</v>
      </c>
      <c r="N1193">
        <v>3</v>
      </c>
      <c r="O1193">
        <v>7</v>
      </c>
      <c r="P1193">
        <v>0</v>
      </c>
      <c r="Q1193">
        <v>4</v>
      </c>
    </row>
    <row r="1194" spans="1:17" x14ac:dyDescent="0.25">
      <c r="A1194" t="s">
        <v>1154</v>
      </c>
      <c r="B1194" t="s">
        <v>2207</v>
      </c>
      <c r="C1194" t="s">
        <v>2008</v>
      </c>
      <c r="E1194">
        <v>122</v>
      </c>
      <c r="F1194">
        <v>128</v>
      </c>
      <c r="K1194">
        <v>0</v>
      </c>
      <c r="L1194">
        <v>1</v>
      </c>
      <c r="M1194">
        <v>242</v>
      </c>
      <c r="N1194">
        <v>4</v>
      </c>
      <c r="O1194">
        <v>7</v>
      </c>
      <c r="P1194">
        <v>0</v>
      </c>
      <c r="Q1194">
        <v>3</v>
      </c>
    </row>
    <row r="1195" spans="1:17" x14ac:dyDescent="0.25">
      <c r="A1195" t="s">
        <v>1154</v>
      </c>
      <c r="B1195" t="s">
        <v>2178</v>
      </c>
      <c r="C1195" t="s">
        <v>2008</v>
      </c>
      <c r="E1195">
        <v>130</v>
      </c>
      <c r="F1195">
        <v>148</v>
      </c>
      <c r="K1195">
        <v>1</v>
      </c>
      <c r="L1195">
        <v>1</v>
      </c>
      <c r="M1195">
        <v>675</v>
      </c>
      <c r="N1195">
        <v>11</v>
      </c>
      <c r="O1195">
        <v>17</v>
      </c>
      <c r="P1195">
        <v>0</v>
      </c>
      <c r="Q1195">
        <v>6</v>
      </c>
    </row>
    <row r="1196" spans="1:17" x14ac:dyDescent="0.25">
      <c r="A1196" t="s">
        <v>1154</v>
      </c>
      <c r="B1196" t="s">
        <v>2018</v>
      </c>
      <c r="C1196" t="s">
        <v>2008</v>
      </c>
      <c r="E1196">
        <v>150</v>
      </c>
      <c r="F1196">
        <v>261</v>
      </c>
      <c r="K1196">
        <v>18</v>
      </c>
      <c r="L1196">
        <v>5</v>
      </c>
      <c r="M1196">
        <v>3292</v>
      </c>
      <c r="N1196">
        <v>73</v>
      </c>
      <c r="O1196">
        <v>89</v>
      </c>
      <c r="P1196">
        <v>0</v>
      </c>
      <c r="Q1196">
        <v>16</v>
      </c>
    </row>
    <row r="1197" spans="1:17" x14ac:dyDescent="0.25">
      <c r="A1197" t="s">
        <v>1154</v>
      </c>
      <c r="B1197" t="s">
        <v>2378</v>
      </c>
      <c r="C1197" t="s">
        <v>2008</v>
      </c>
      <c r="E1197">
        <v>263</v>
      </c>
      <c r="F1197">
        <v>270</v>
      </c>
      <c r="K1197">
        <v>0</v>
      </c>
      <c r="L1197">
        <v>1</v>
      </c>
      <c r="M1197">
        <v>320</v>
      </c>
      <c r="N1197">
        <v>4</v>
      </c>
      <c r="O1197">
        <v>8</v>
      </c>
      <c r="P1197">
        <v>0</v>
      </c>
      <c r="Q1197">
        <v>4</v>
      </c>
    </row>
    <row r="1198" spans="1:17" x14ac:dyDescent="0.25">
      <c r="A1198" t="s">
        <v>1154</v>
      </c>
      <c r="B1198" t="s">
        <v>2377</v>
      </c>
      <c r="C1198" t="s">
        <v>2008</v>
      </c>
      <c r="E1198">
        <v>272</v>
      </c>
      <c r="F1198">
        <v>281</v>
      </c>
      <c r="K1198">
        <v>0</v>
      </c>
      <c r="L1198">
        <v>1</v>
      </c>
      <c r="M1198">
        <v>402</v>
      </c>
      <c r="N1198">
        <v>6</v>
      </c>
      <c r="O1198">
        <v>10</v>
      </c>
      <c r="P1198">
        <v>0</v>
      </c>
      <c r="Q1198">
        <v>4</v>
      </c>
    </row>
    <row r="1199" spans="1:17" x14ac:dyDescent="0.25">
      <c r="A1199" t="s">
        <v>1154</v>
      </c>
      <c r="B1199" t="s">
        <v>2377</v>
      </c>
      <c r="C1199" t="s">
        <v>2008</v>
      </c>
      <c r="E1199">
        <v>283</v>
      </c>
      <c r="F1199">
        <v>291</v>
      </c>
      <c r="K1199">
        <v>0</v>
      </c>
      <c r="L1199">
        <v>1</v>
      </c>
      <c r="M1199">
        <v>365</v>
      </c>
      <c r="N1199">
        <v>5</v>
      </c>
      <c r="O1199">
        <v>9</v>
      </c>
      <c r="P1199">
        <v>0</v>
      </c>
      <c r="Q1199">
        <v>4</v>
      </c>
    </row>
    <row r="1200" spans="1:17" x14ac:dyDescent="0.25">
      <c r="A1200" t="s">
        <v>1154</v>
      </c>
      <c r="B1200" t="s">
        <v>2376</v>
      </c>
      <c r="C1200" t="s">
        <v>2008</v>
      </c>
      <c r="E1200">
        <v>293</v>
      </c>
      <c r="F1200">
        <v>368</v>
      </c>
      <c r="K1200">
        <v>14</v>
      </c>
      <c r="L1200">
        <v>3</v>
      </c>
      <c r="M1200">
        <v>1865</v>
      </c>
      <c r="N1200">
        <v>49</v>
      </c>
      <c r="O1200">
        <v>58</v>
      </c>
      <c r="P1200">
        <v>2</v>
      </c>
      <c r="Q1200">
        <v>7</v>
      </c>
    </row>
    <row r="1201" spans="1:17" x14ac:dyDescent="0.25">
      <c r="A1201" t="s">
        <v>1154</v>
      </c>
      <c r="B1201" t="s">
        <v>2375</v>
      </c>
      <c r="C1201" t="s">
        <v>2008</v>
      </c>
      <c r="E1201">
        <v>370</v>
      </c>
      <c r="F1201">
        <v>389</v>
      </c>
      <c r="K1201">
        <v>0</v>
      </c>
      <c r="L1201">
        <v>1</v>
      </c>
      <c r="M1201">
        <v>695</v>
      </c>
      <c r="N1201">
        <v>16</v>
      </c>
      <c r="O1201">
        <v>20</v>
      </c>
      <c r="P1201">
        <v>0</v>
      </c>
      <c r="Q1201">
        <v>4</v>
      </c>
    </row>
    <row r="1202" spans="1:17" x14ac:dyDescent="0.25">
      <c r="A1202" t="s">
        <v>1154</v>
      </c>
      <c r="B1202" t="s">
        <v>2374</v>
      </c>
      <c r="C1202" t="s">
        <v>2008</v>
      </c>
      <c r="E1202">
        <v>391</v>
      </c>
      <c r="F1202">
        <v>402</v>
      </c>
      <c r="K1202">
        <v>0</v>
      </c>
      <c r="L1202">
        <v>1</v>
      </c>
      <c r="M1202">
        <v>450</v>
      </c>
      <c r="N1202">
        <v>8</v>
      </c>
      <c r="O1202">
        <v>12</v>
      </c>
      <c r="P1202">
        <v>0</v>
      </c>
      <c r="Q1202">
        <v>4</v>
      </c>
    </row>
    <row r="1203" spans="1:17" x14ac:dyDescent="0.25">
      <c r="A1203" t="s">
        <v>1154</v>
      </c>
      <c r="B1203" t="s">
        <v>2373</v>
      </c>
      <c r="C1203" t="s">
        <v>2008</v>
      </c>
      <c r="E1203">
        <v>404</v>
      </c>
      <c r="F1203">
        <v>417</v>
      </c>
      <c r="K1203">
        <v>0</v>
      </c>
      <c r="L1203">
        <v>1</v>
      </c>
      <c r="M1203">
        <v>503</v>
      </c>
      <c r="N1203">
        <v>10</v>
      </c>
      <c r="O1203">
        <v>14</v>
      </c>
      <c r="P1203">
        <v>0</v>
      </c>
      <c r="Q1203">
        <v>4</v>
      </c>
    </row>
    <row r="1204" spans="1:17" x14ac:dyDescent="0.25">
      <c r="A1204" t="s">
        <v>1154</v>
      </c>
      <c r="B1204" t="s">
        <v>2372</v>
      </c>
      <c r="C1204" t="s">
        <v>2008</v>
      </c>
      <c r="E1204">
        <v>419</v>
      </c>
      <c r="F1204">
        <v>428</v>
      </c>
      <c r="K1204">
        <v>0</v>
      </c>
      <c r="L1204">
        <v>1</v>
      </c>
      <c r="M1204">
        <v>382</v>
      </c>
      <c r="N1204">
        <v>7</v>
      </c>
      <c r="O1204">
        <v>10</v>
      </c>
      <c r="P1204">
        <v>0</v>
      </c>
      <c r="Q1204">
        <v>3</v>
      </c>
    </row>
    <row r="1205" spans="1:17" x14ac:dyDescent="0.25">
      <c r="A1205" t="s">
        <v>1154</v>
      </c>
      <c r="B1205" t="s">
        <v>2371</v>
      </c>
      <c r="C1205" t="s">
        <v>2008</v>
      </c>
      <c r="E1205">
        <v>430</v>
      </c>
      <c r="F1205">
        <v>442</v>
      </c>
      <c r="K1205">
        <v>0</v>
      </c>
      <c r="L1205">
        <v>1</v>
      </c>
      <c r="M1205">
        <v>506</v>
      </c>
      <c r="N1205">
        <v>9</v>
      </c>
      <c r="O1205">
        <v>13</v>
      </c>
      <c r="P1205">
        <v>0</v>
      </c>
      <c r="Q1205">
        <v>4</v>
      </c>
    </row>
    <row r="1206" spans="1:17" x14ac:dyDescent="0.25">
      <c r="A1206" t="s">
        <v>1154</v>
      </c>
      <c r="B1206" t="s">
        <v>2370</v>
      </c>
      <c r="C1206" t="s">
        <v>2008</v>
      </c>
      <c r="E1206">
        <v>444</v>
      </c>
      <c r="F1206">
        <v>459</v>
      </c>
      <c r="K1206">
        <v>0</v>
      </c>
      <c r="L1206">
        <v>1</v>
      </c>
      <c r="M1206">
        <v>619</v>
      </c>
      <c r="N1206">
        <v>12</v>
      </c>
      <c r="O1206">
        <v>16</v>
      </c>
      <c r="P1206">
        <v>0</v>
      </c>
      <c r="Q1206">
        <v>4</v>
      </c>
    </row>
    <row r="1207" spans="1:17" x14ac:dyDescent="0.25">
      <c r="A1207" t="s">
        <v>1154</v>
      </c>
      <c r="B1207" t="s">
        <v>2369</v>
      </c>
      <c r="C1207" t="s">
        <v>2008</v>
      </c>
      <c r="E1207">
        <v>461</v>
      </c>
      <c r="F1207">
        <v>487</v>
      </c>
      <c r="K1207">
        <v>1</v>
      </c>
      <c r="L1207">
        <v>2</v>
      </c>
      <c r="M1207">
        <v>1149</v>
      </c>
      <c r="N1207">
        <v>21</v>
      </c>
      <c r="O1207">
        <v>26</v>
      </c>
      <c r="P1207">
        <v>0</v>
      </c>
      <c r="Q1207">
        <v>5</v>
      </c>
    </row>
    <row r="1208" spans="1:17" x14ac:dyDescent="0.25">
      <c r="A1208" t="s">
        <v>1154</v>
      </c>
      <c r="B1208" t="s">
        <v>2368</v>
      </c>
      <c r="C1208" t="s">
        <v>2008</v>
      </c>
      <c r="E1208">
        <v>489</v>
      </c>
      <c r="F1208">
        <v>513</v>
      </c>
      <c r="K1208">
        <v>1</v>
      </c>
      <c r="L1208">
        <v>2</v>
      </c>
      <c r="M1208">
        <v>806</v>
      </c>
      <c r="N1208">
        <v>15</v>
      </c>
      <c r="O1208">
        <v>22</v>
      </c>
      <c r="P1208">
        <v>0</v>
      </c>
      <c r="Q1208">
        <v>7</v>
      </c>
    </row>
    <row r="1209" spans="1:17" x14ac:dyDescent="0.25">
      <c r="A1209" t="s">
        <v>1154</v>
      </c>
      <c r="B1209" t="s">
        <v>2367</v>
      </c>
      <c r="C1209" t="s">
        <v>2008</v>
      </c>
      <c r="E1209">
        <v>515</v>
      </c>
      <c r="F1209">
        <v>528</v>
      </c>
      <c r="K1209">
        <v>0</v>
      </c>
      <c r="L1209">
        <v>1</v>
      </c>
      <c r="M1209">
        <v>644</v>
      </c>
      <c r="N1209">
        <v>10</v>
      </c>
      <c r="O1209">
        <v>14</v>
      </c>
      <c r="P1209">
        <v>0</v>
      </c>
      <c r="Q1209">
        <v>4</v>
      </c>
    </row>
    <row r="1210" spans="1:17" x14ac:dyDescent="0.25">
      <c r="A1210" t="s">
        <v>1154</v>
      </c>
      <c r="B1210" t="s">
        <v>2366</v>
      </c>
      <c r="C1210" t="s">
        <v>2008</v>
      </c>
      <c r="E1210">
        <v>530</v>
      </c>
      <c r="F1210">
        <v>583</v>
      </c>
      <c r="K1210">
        <v>8</v>
      </c>
      <c r="L1210">
        <v>3</v>
      </c>
      <c r="M1210">
        <v>1847</v>
      </c>
      <c r="N1210">
        <v>39</v>
      </c>
      <c r="O1210">
        <v>47</v>
      </c>
      <c r="P1210">
        <v>0</v>
      </c>
      <c r="Q1210">
        <v>8</v>
      </c>
    </row>
    <row r="1211" spans="1:17" x14ac:dyDescent="0.25">
      <c r="A1211" t="s">
        <v>1154</v>
      </c>
      <c r="B1211" t="s">
        <v>2365</v>
      </c>
      <c r="C1211" t="s">
        <v>2008</v>
      </c>
      <c r="E1211">
        <v>585</v>
      </c>
      <c r="F1211">
        <v>593</v>
      </c>
      <c r="K1211">
        <v>0</v>
      </c>
      <c r="L1211">
        <v>1</v>
      </c>
      <c r="M1211">
        <v>342</v>
      </c>
      <c r="N1211">
        <v>5</v>
      </c>
      <c r="O1211">
        <v>9</v>
      </c>
      <c r="P1211">
        <v>0</v>
      </c>
      <c r="Q1211">
        <v>4</v>
      </c>
    </row>
    <row r="1212" spans="1:17" x14ac:dyDescent="0.25">
      <c r="A1212" t="s">
        <v>1154</v>
      </c>
      <c r="C1212" t="s">
        <v>2007</v>
      </c>
      <c r="E1212">
        <v>1</v>
      </c>
      <c r="F1212">
        <v>597</v>
      </c>
      <c r="H1212">
        <v>18094</v>
      </c>
    </row>
    <row r="1213" spans="1:17" x14ac:dyDescent="0.25">
      <c r="A1213" t="s">
        <v>1155</v>
      </c>
      <c r="B1213" t="s">
        <v>2024</v>
      </c>
      <c r="C1213" t="s">
        <v>2023</v>
      </c>
      <c r="E1213">
        <v>1</v>
      </c>
      <c r="F1213">
        <v>78</v>
      </c>
      <c r="M1213">
        <v>1592</v>
      </c>
      <c r="N1213">
        <v>0</v>
      </c>
      <c r="O1213">
        <v>63</v>
      </c>
      <c r="P1213">
        <v>14</v>
      </c>
      <c r="Q1213">
        <v>49</v>
      </c>
    </row>
    <row r="1214" spans="1:17" x14ac:dyDescent="0.25">
      <c r="A1214" t="s">
        <v>1155</v>
      </c>
      <c r="C1214" t="s">
        <v>2007</v>
      </c>
      <c r="E1214">
        <v>1</v>
      </c>
      <c r="F1214">
        <v>78</v>
      </c>
      <c r="H1214">
        <v>1592</v>
      </c>
    </row>
    <row r="1215" spans="1:17" x14ac:dyDescent="0.25">
      <c r="A1215" t="s">
        <v>1197</v>
      </c>
      <c r="B1215" t="s">
        <v>2024</v>
      </c>
      <c r="C1215" t="s">
        <v>2023</v>
      </c>
      <c r="E1215">
        <v>1</v>
      </c>
      <c r="F1215">
        <v>176</v>
      </c>
      <c r="M1215">
        <v>787</v>
      </c>
      <c r="N1215">
        <v>0</v>
      </c>
      <c r="O1215">
        <v>38</v>
      </c>
      <c r="P1215">
        <v>1</v>
      </c>
      <c r="Q1215">
        <v>37</v>
      </c>
    </row>
    <row r="1216" spans="1:17" x14ac:dyDescent="0.25">
      <c r="A1216" t="s">
        <v>1197</v>
      </c>
      <c r="B1216" t="s">
        <v>2022</v>
      </c>
      <c r="C1216" t="s">
        <v>2021</v>
      </c>
      <c r="E1216">
        <v>41</v>
      </c>
      <c r="F1216">
        <v>175</v>
      </c>
      <c r="M1216">
        <v>290</v>
      </c>
      <c r="N1216">
        <v>2</v>
      </c>
      <c r="O1216">
        <v>8</v>
      </c>
      <c r="P1216">
        <v>0</v>
      </c>
      <c r="Q1216">
        <v>6</v>
      </c>
    </row>
    <row r="1217" spans="1:17" x14ac:dyDescent="0.25">
      <c r="A1217" t="s">
        <v>1197</v>
      </c>
      <c r="B1217" t="s">
        <v>2364</v>
      </c>
      <c r="C1217" t="s">
        <v>2008</v>
      </c>
      <c r="E1217">
        <v>49</v>
      </c>
      <c r="F1217">
        <v>52</v>
      </c>
      <c r="K1217">
        <v>0</v>
      </c>
      <c r="L1217">
        <v>1</v>
      </c>
      <c r="M1217">
        <v>29</v>
      </c>
      <c r="N1217">
        <v>4</v>
      </c>
      <c r="O1217">
        <v>4</v>
      </c>
      <c r="P1217">
        <v>0</v>
      </c>
      <c r="Q1217">
        <v>0</v>
      </c>
    </row>
    <row r="1218" spans="1:17" x14ac:dyDescent="0.25">
      <c r="A1218" t="s">
        <v>1197</v>
      </c>
      <c r="B1218" t="s">
        <v>2067</v>
      </c>
      <c r="C1218" t="s">
        <v>2008</v>
      </c>
      <c r="E1218">
        <v>54</v>
      </c>
      <c r="F1218">
        <v>58</v>
      </c>
      <c r="K1218">
        <v>0</v>
      </c>
      <c r="L1218">
        <v>1</v>
      </c>
      <c r="M1218">
        <v>62</v>
      </c>
      <c r="N1218">
        <v>4</v>
      </c>
      <c r="O1218">
        <v>5</v>
      </c>
      <c r="P1218">
        <v>0</v>
      </c>
      <c r="Q1218">
        <v>1</v>
      </c>
    </row>
    <row r="1219" spans="1:17" x14ac:dyDescent="0.25">
      <c r="A1219" t="s">
        <v>1197</v>
      </c>
      <c r="B1219" t="s">
        <v>2363</v>
      </c>
      <c r="C1219" t="s">
        <v>2008</v>
      </c>
      <c r="E1219">
        <v>61</v>
      </c>
      <c r="F1219">
        <v>65</v>
      </c>
      <c r="K1219">
        <v>0</v>
      </c>
      <c r="L1219">
        <v>1</v>
      </c>
      <c r="M1219">
        <v>104</v>
      </c>
      <c r="N1219">
        <v>4</v>
      </c>
      <c r="O1219">
        <v>5</v>
      </c>
      <c r="P1219">
        <v>0</v>
      </c>
      <c r="Q1219">
        <v>1</v>
      </c>
    </row>
    <row r="1220" spans="1:17" x14ac:dyDescent="0.25">
      <c r="A1220" t="s">
        <v>1197</v>
      </c>
      <c r="B1220" t="s">
        <v>2362</v>
      </c>
      <c r="C1220" t="s">
        <v>2008</v>
      </c>
      <c r="E1220">
        <v>68</v>
      </c>
      <c r="F1220">
        <v>72</v>
      </c>
      <c r="K1220">
        <v>0</v>
      </c>
      <c r="L1220">
        <v>1</v>
      </c>
      <c r="M1220">
        <v>77</v>
      </c>
      <c r="N1220">
        <v>4</v>
      </c>
      <c r="O1220">
        <v>5</v>
      </c>
      <c r="P1220">
        <v>0</v>
      </c>
      <c r="Q1220">
        <v>1</v>
      </c>
    </row>
    <row r="1221" spans="1:17" x14ac:dyDescent="0.25">
      <c r="A1221" t="s">
        <v>1197</v>
      </c>
      <c r="B1221" t="s">
        <v>2361</v>
      </c>
      <c r="C1221" t="s">
        <v>2008</v>
      </c>
      <c r="E1221">
        <v>75</v>
      </c>
      <c r="F1221">
        <v>79</v>
      </c>
      <c r="K1221">
        <v>0</v>
      </c>
      <c r="L1221">
        <v>1</v>
      </c>
      <c r="M1221">
        <v>71</v>
      </c>
      <c r="N1221">
        <v>4</v>
      </c>
      <c r="O1221">
        <v>5</v>
      </c>
      <c r="P1221">
        <v>0</v>
      </c>
      <c r="Q1221">
        <v>1</v>
      </c>
    </row>
    <row r="1222" spans="1:17" x14ac:dyDescent="0.25">
      <c r="A1222" t="s">
        <v>1197</v>
      </c>
      <c r="B1222" t="s">
        <v>2360</v>
      </c>
      <c r="C1222" t="s">
        <v>2008</v>
      </c>
      <c r="E1222">
        <v>81</v>
      </c>
      <c r="F1222">
        <v>84</v>
      </c>
      <c r="K1222">
        <v>0</v>
      </c>
      <c r="L1222">
        <v>1</v>
      </c>
      <c r="M1222">
        <v>68</v>
      </c>
      <c r="N1222">
        <v>4</v>
      </c>
      <c r="O1222">
        <v>4</v>
      </c>
      <c r="P1222">
        <v>0</v>
      </c>
      <c r="Q1222">
        <v>0</v>
      </c>
    </row>
    <row r="1223" spans="1:17" x14ac:dyDescent="0.25">
      <c r="A1223" t="s">
        <v>1197</v>
      </c>
      <c r="B1223" t="s">
        <v>2359</v>
      </c>
      <c r="C1223" t="s">
        <v>2008</v>
      </c>
      <c r="E1223">
        <v>86</v>
      </c>
      <c r="F1223">
        <v>89</v>
      </c>
      <c r="K1223">
        <v>0</v>
      </c>
      <c r="L1223">
        <v>1</v>
      </c>
      <c r="M1223">
        <v>64</v>
      </c>
      <c r="N1223">
        <v>4</v>
      </c>
      <c r="O1223">
        <v>4</v>
      </c>
      <c r="P1223">
        <v>0</v>
      </c>
      <c r="Q1223">
        <v>0</v>
      </c>
    </row>
    <row r="1224" spans="1:17" x14ac:dyDescent="0.25">
      <c r="A1224" t="s">
        <v>1197</v>
      </c>
      <c r="B1224" t="s">
        <v>2358</v>
      </c>
      <c r="C1224" t="s">
        <v>2008</v>
      </c>
      <c r="E1224">
        <v>91</v>
      </c>
      <c r="F1224">
        <v>94</v>
      </c>
      <c r="K1224">
        <v>0</v>
      </c>
      <c r="L1224">
        <v>1</v>
      </c>
      <c r="M1224">
        <v>86</v>
      </c>
      <c r="N1224">
        <v>4</v>
      </c>
      <c r="O1224">
        <v>4</v>
      </c>
      <c r="P1224">
        <v>0</v>
      </c>
      <c r="Q1224">
        <v>0</v>
      </c>
    </row>
    <row r="1225" spans="1:17" x14ac:dyDescent="0.25">
      <c r="A1225" t="s">
        <v>1197</v>
      </c>
      <c r="B1225" t="s">
        <v>2357</v>
      </c>
      <c r="C1225" t="s">
        <v>2008</v>
      </c>
      <c r="E1225">
        <v>97</v>
      </c>
      <c r="F1225">
        <v>101</v>
      </c>
      <c r="K1225">
        <v>0</v>
      </c>
      <c r="L1225">
        <v>1</v>
      </c>
      <c r="M1225">
        <v>79</v>
      </c>
      <c r="N1225">
        <v>4</v>
      </c>
      <c r="O1225">
        <v>5</v>
      </c>
      <c r="P1225">
        <v>0</v>
      </c>
      <c r="Q1225">
        <v>1</v>
      </c>
    </row>
    <row r="1226" spans="1:17" x14ac:dyDescent="0.25">
      <c r="A1226" t="s">
        <v>1197</v>
      </c>
      <c r="B1226" t="s">
        <v>2356</v>
      </c>
      <c r="C1226" t="s">
        <v>2008</v>
      </c>
      <c r="E1226">
        <v>104</v>
      </c>
      <c r="F1226">
        <v>108</v>
      </c>
      <c r="K1226">
        <v>0</v>
      </c>
      <c r="L1226">
        <v>1</v>
      </c>
      <c r="M1226">
        <v>92</v>
      </c>
      <c r="N1226">
        <v>4</v>
      </c>
      <c r="O1226">
        <v>5</v>
      </c>
      <c r="P1226">
        <v>0</v>
      </c>
      <c r="Q1226">
        <v>1</v>
      </c>
    </row>
    <row r="1227" spans="1:17" x14ac:dyDescent="0.25">
      <c r="A1227" t="s">
        <v>1197</v>
      </c>
      <c r="B1227" t="s">
        <v>2356</v>
      </c>
      <c r="C1227" t="s">
        <v>2008</v>
      </c>
      <c r="E1227">
        <v>110</v>
      </c>
      <c r="F1227">
        <v>113</v>
      </c>
      <c r="K1227">
        <v>0</v>
      </c>
      <c r="L1227">
        <v>1</v>
      </c>
      <c r="M1227">
        <v>88</v>
      </c>
      <c r="N1227">
        <v>4</v>
      </c>
      <c r="O1227">
        <v>4</v>
      </c>
      <c r="P1227">
        <v>0</v>
      </c>
      <c r="Q1227">
        <v>0</v>
      </c>
    </row>
    <row r="1228" spans="1:17" x14ac:dyDescent="0.25">
      <c r="A1228" t="s">
        <v>1197</v>
      </c>
      <c r="B1228" t="s">
        <v>2355</v>
      </c>
      <c r="C1228" t="s">
        <v>2008</v>
      </c>
      <c r="E1228">
        <v>116</v>
      </c>
      <c r="F1228">
        <v>120</v>
      </c>
      <c r="K1228">
        <v>0</v>
      </c>
      <c r="L1228">
        <v>1</v>
      </c>
      <c r="M1228">
        <v>82</v>
      </c>
      <c r="N1228">
        <v>4</v>
      </c>
      <c r="O1228">
        <v>5</v>
      </c>
      <c r="P1228">
        <v>0</v>
      </c>
      <c r="Q1228">
        <v>1</v>
      </c>
    </row>
    <row r="1229" spans="1:17" x14ac:dyDescent="0.25">
      <c r="A1229" t="s">
        <v>1197</v>
      </c>
      <c r="B1229" t="s">
        <v>2354</v>
      </c>
      <c r="C1229" t="s">
        <v>2008</v>
      </c>
      <c r="E1229">
        <v>122</v>
      </c>
      <c r="F1229">
        <v>125</v>
      </c>
      <c r="K1229">
        <v>0</v>
      </c>
      <c r="L1229">
        <v>1</v>
      </c>
      <c r="M1229">
        <v>78</v>
      </c>
      <c r="N1229">
        <v>4</v>
      </c>
      <c r="O1229">
        <v>4</v>
      </c>
      <c r="P1229">
        <v>0</v>
      </c>
      <c r="Q1229">
        <v>0</v>
      </c>
    </row>
    <row r="1230" spans="1:17" x14ac:dyDescent="0.25">
      <c r="A1230" t="s">
        <v>1197</v>
      </c>
      <c r="B1230" t="s">
        <v>2353</v>
      </c>
      <c r="C1230" t="s">
        <v>2008</v>
      </c>
      <c r="E1230">
        <v>127</v>
      </c>
      <c r="F1230">
        <v>130</v>
      </c>
      <c r="K1230">
        <v>0</v>
      </c>
      <c r="L1230">
        <v>1</v>
      </c>
      <c r="M1230">
        <v>78</v>
      </c>
      <c r="N1230">
        <v>4</v>
      </c>
      <c r="O1230">
        <v>4</v>
      </c>
      <c r="P1230">
        <v>0</v>
      </c>
      <c r="Q1230">
        <v>0</v>
      </c>
    </row>
    <row r="1231" spans="1:17" x14ac:dyDescent="0.25">
      <c r="A1231" t="s">
        <v>1197</v>
      </c>
      <c r="B1231" t="s">
        <v>2057</v>
      </c>
      <c r="C1231" t="s">
        <v>2008</v>
      </c>
      <c r="E1231">
        <v>132</v>
      </c>
      <c r="F1231">
        <v>137</v>
      </c>
      <c r="G1231">
        <v>1</v>
      </c>
      <c r="K1231">
        <v>0</v>
      </c>
      <c r="L1231">
        <v>1</v>
      </c>
      <c r="M1231">
        <v>127</v>
      </c>
      <c r="N1231">
        <v>6</v>
      </c>
      <c r="O1231">
        <v>6</v>
      </c>
      <c r="P1231">
        <v>0</v>
      </c>
      <c r="Q1231">
        <v>0</v>
      </c>
    </row>
    <row r="1232" spans="1:17" x14ac:dyDescent="0.25">
      <c r="A1232" t="s">
        <v>1197</v>
      </c>
      <c r="B1232" t="s">
        <v>2352</v>
      </c>
      <c r="C1232" t="s">
        <v>2008</v>
      </c>
      <c r="E1232">
        <v>139</v>
      </c>
      <c r="F1232">
        <v>144</v>
      </c>
      <c r="G1232">
        <v>1</v>
      </c>
      <c r="K1232">
        <v>0</v>
      </c>
      <c r="L1232">
        <v>1</v>
      </c>
      <c r="M1232">
        <v>138</v>
      </c>
      <c r="N1232">
        <v>6</v>
      </c>
      <c r="O1232">
        <v>6</v>
      </c>
      <c r="P1232">
        <v>0</v>
      </c>
      <c r="Q1232">
        <v>0</v>
      </c>
    </row>
    <row r="1233" spans="1:17" x14ac:dyDescent="0.25">
      <c r="A1233" t="s">
        <v>1197</v>
      </c>
      <c r="B1233" t="s">
        <v>2351</v>
      </c>
      <c r="C1233" t="s">
        <v>2008</v>
      </c>
      <c r="E1233">
        <v>146</v>
      </c>
      <c r="F1233">
        <v>151</v>
      </c>
      <c r="G1233">
        <v>1</v>
      </c>
      <c r="K1233">
        <v>0</v>
      </c>
      <c r="L1233">
        <v>1</v>
      </c>
      <c r="M1233">
        <v>138</v>
      </c>
      <c r="N1233">
        <v>6</v>
      </c>
      <c r="O1233">
        <v>6</v>
      </c>
      <c r="P1233">
        <v>0</v>
      </c>
      <c r="Q1233">
        <v>0</v>
      </c>
    </row>
    <row r="1234" spans="1:17" x14ac:dyDescent="0.25">
      <c r="A1234" t="s">
        <v>1197</v>
      </c>
      <c r="B1234" t="s">
        <v>2350</v>
      </c>
      <c r="C1234" t="s">
        <v>2008</v>
      </c>
      <c r="E1234">
        <v>154</v>
      </c>
      <c r="F1234">
        <v>158</v>
      </c>
      <c r="K1234">
        <v>0</v>
      </c>
      <c r="L1234">
        <v>1</v>
      </c>
      <c r="M1234">
        <v>103</v>
      </c>
      <c r="N1234">
        <v>4</v>
      </c>
      <c r="O1234">
        <v>5</v>
      </c>
      <c r="P1234">
        <v>0</v>
      </c>
      <c r="Q1234">
        <v>1</v>
      </c>
    </row>
    <row r="1235" spans="1:17" x14ac:dyDescent="0.25">
      <c r="A1235" t="s">
        <v>1197</v>
      </c>
      <c r="B1235" t="s">
        <v>2065</v>
      </c>
      <c r="C1235" t="s">
        <v>2008</v>
      </c>
      <c r="E1235">
        <v>160</v>
      </c>
      <c r="F1235">
        <v>163</v>
      </c>
      <c r="K1235">
        <v>0</v>
      </c>
      <c r="L1235">
        <v>1</v>
      </c>
      <c r="M1235">
        <v>52</v>
      </c>
      <c r="N1235">
        <v>4</v>
      </c>
      <c r="O1235">
        <v>4</v>
      </c>
      <c r="P1235">
        <v>0</v>
      </c>
      <c r="Q1235">
        <v>0</v>
      </c>
    </row>
    <row r="1236" spans="1:17" x14ac:dyDescent="0.25">
      <c r="A1236" t="s">
        <v>1197</v>
      </c>
      <c r="B1236" t="s">
        <v>2349</v>
      </c>
      <c r="C1236" t="s">
        <v>2008</v>
      </c>
      <c r="E1236">
        <v>165</v>
      </c>
      <c r="F1236">
        <v>168</v>
      </c>
      <c r="K1236">
        <v>0</v>
      </c>
      <c r="L1236">
        <v>1</v>
      </c>
      <c r="M1236">
        <v>58</v>
      </c>
      <c r="N1236">
        <v>4</v>
      </c>
      <c r="O1236">
        <v>4</v>
      </c>
      <c r="P1236">
        <v>0</v>
      </c>
      <c r="Q1236">
        <v>0</v>
      </c>
    </row>
    <row r="1237" spans="1:17" x14ac:dyDescent="0.25">
      <c r="A1237" t="s">
        <v>1197</v>
      </c>
      <c r="B1237" t="s">
        <v>2348</v>
      </c>
      <c r="C1237" t="s">
        <v>2008</v>
      </c>
      <c r="E1237">
        <v>170</v>
      </c>
      <c r="F1237">
        <v>173</v>
      </c>
      <c r="K1237">
        <v>0</v>
      </c>
      <c r="L1237">
        <v>1</v>
      </c>
      <c r="M1237">
        <v>40</v>
      </c>
      <c r="N1237">
        <v>4</v>
      </c>
      <c r="O1237">
        <v>4</v>
      </c>
      <c r="P1237">
        <v>0</v>
      </c>
      <c r="Q1237">
        <v>0</v>
      </c>
    </row>
    <row r="1238" spans="1:17" x14ac:dyDescent="0.25">
      <c r="A1238" t="s">
        <v>1197</v>
      </c>
      <c r="C1238" t="s">
        <v>2007</v>
      </c>
      <c r="E1238">
        <v>1</v>
      </c>
      <c r="F1238">
        <v>176</v>
      </c>
      <c r="H1238">
        <v>2791</v>
      </c>
    </row>
    <row r="1239" spans="1:17" x14ac:dyDescent="0.25">
      <c r="A1239" t="s">
        <v>1257</v>
      </c>
      <c r="B1239" t="s">
        <v>2024</v>
      </c>
      <c r="C1239" t="s">
        <v>2023</v>
      </c>
      <c r="E1239">
        <v>1</v>
      </c>
      <c r="F1239">
        <v>782</v>
      </c>
      <c r="M1239">
        <v>1256</v>
      </c>
      <c r="N1239">
        <v>1</v>
      </c>
      <c r="O1239">
        <v>59</v>
      </c>
      <c r="P1239">
        <v>20</v>
      </c>
      <c r="Q1239">
        <v>38</v>
      </c>
    </row>
    <row r="1240" spans="1:17" x14ac:dyDescent="0.25">
      <c r="A1240" t="s">
        <v>1257</v>
      </c>
      <c r="B1240" t="s">
        <v>2022</v>
      </c>
      <c r="C1240" t="s">
        <v>2021</v>
      </c>
      <c r="E1240">
        <v>70</v>
      </c>
      <c r="F1240">
        <v>781</v>
      </c>
      <c r="G1240">
        <v>1</v>
      </c>
      <c r="M1240">
        <v>807</v>
      </c>
      <c r="N1240">
        <v>16</v>
      </c>
      <c r="O1240">
        <v>22</v>
      </c>
      <c r="P1240">
        <v>0</v>
      </c>
      <c r="Q1240">
        <v>6</v>
      </c>
    </row>
    <row r="1241" spans="1:17" x14ac:dyDescent="0.25">
      <c r="A1241" t="s">
        <v>1257</v>
      </c>
      <c r="B1241" t="s">
        <v>2347</v>
      </c>
      <c r="C1241" t="s">
        <v>2008</v>
      </c>
      <c r="E1241">
        <v>78</v>
      </c>
      <c r="F1241">
        <v>84</v>
      </c>
      <c r="K1241">
        <v>0</v>
      </c>
      <c r="L1241">
        <v>1</v>
      </c>
      <c r="M1241">
        <v>229</v>
      </c>
      <c r="N1241">
        <v>4</v>
      </c>
      <c r="O1241">
        <v>7</v>
      </c>
      <c r="P1241">
        <v>0</v>
      </c>
      <c r="Q1241">
        <v>3</v>
      </c>
    </row>
    <row r="1242" spans="1:17" x14ac:dyDescent="0.25">
      <c r="A1242" t="s">
        <v>1257</v>
      </c>
      <c r="B1242" t="s">
        <v>2347</v>
      </c>
      <c r="C1242" t="s">
        <v>2008</v>
      </c>
      <c r="E1242">
        <v>86</v>
      </c>
      <c r="F1242">
        <v>92</v>
      </c>
      <c r="K1242">
        <v>0</v>
      </c>
      <c r="L1242">
        <v>1</v>
      </c>
      <c r="M1242">
        <v>243</v>
      </c>
      <c r="N1242">
        <v>4</v>
      </c>
      <c r="O1242">
        <v>7</v>
      </c>
      <c r="P1242">
        <v>0</v>
      </c>
      <c r="Q1242">
        <v>3</v>
      </c>
    </row>
    <row r="1243" spans="1:17" x14ac:dyDescent="0.25">
      <c r="A1243" t="s">
        <v>1257</v>
      </c>
      <c r="B1243" t="s">
        <v>2178</v>
      </c>
      <c r="C1243" t="s">
        <v>2008</v>
      </c>
      <c r="E1243">
        <v>94</v>
      </c>
      <c r="F1243">
        <v>125</v>
      </c>
      <c r="G1243">
        <v>2</v>
      </c>
      <c r="K1243">
        <v>2</v>
      </c>
      <c r="L1243">
        <v>2</v>
      </c>
      <c r="M1243">
        <v>1323</v>
      </c>
      <c r="N1243">
        <v>24</v>
      </c>
      <c r="O1243">
        <v>30</v>
      </c>
      <c r="P1243">
        <v>0</v>
      </c>
      <c r="Q1243">
        <v>12</v>
      </c>
    </row>
    <row r="1244" spans="1:17" x14ac:dyDescent="0.25">
      <c r="A1244" t="s">
        <v>1257</v>
      </c>
      <c r="B1244" t="s">
        <v>2346</v>
      </c>
      <c r="C1244" t="s">
        <v>2008</v>
      </c>
      <c r="E1244">
        <v>127</v>
      </c>
      <c r="F1244">
        <v>134</v>
      </c>
      <c r="K1244">
        <v>0</v>
      </c>
      <c r="L1244">
        <v>1</v>
      </c>
      <c r="M1244">
        <v>300</v>
      </c>
      <c r="N1244">
        <v>4</v>
      </c>
      <c r="O1244">
        <v>8</v>
      </c>
      <c r="P1244">
        <v>0</v>
      </c>
      <c r="Q1244">
        <v>4</v>
      </c>
    </row>
    <row r="1245" spans="1:17" x14ac:dyDescent="0.25">
      <c r="A1245" t="s">
        <v>1257</v>
      </c>
      <c r="B1245" t="s">
        <v>2345</v>
      </c>
      <c r="C1245" t="s">
        <v>2008</v>
      </c>
      <c r="E1245">
        <v>136</v>
      </c>
      <c r="F1245">
        <v>161</v>
      </c>
      <c r="K1245">
        <v>0</v>
      </c>
      <c r="L1245">
        <v>1</v>
      </c>
      <c r="M1245">
        <v>1019</v>
      </c>
      <c r="N1245">
        <v>19</v>
      </c>
      <c r="O1245">
        <v>23</v>
      </c>
      <c r="P1245">
        <v>0</v>
      </c>
      <c r="Q1245">
        <v>4</v>
      </c>
    </row>
    <row r="1246" spans="1:17" x14ac:dyDescent="0.25">
      <c r="A1246" t="s">
        <v>1257</v>
      </c>
      <c r="B1246" t="s">
        <v>2344</v>
      </c>
      <c r="C1246" t="s">
        <v>2008</v>
      </c>
      <c r="E1246">
        <v>163</v>
      </c>
      <c r="F1246">
        <v>170</v>
      </c>
      <c r="K1246">
        <v>0</v>
      </c>
      <c r="L1246">
        <v>1</v>
      </c>
      <c r="M1246">
        <v>324</v>
      </c>
      <c r="N1246">
        <v>4</v>
      </c>
      <c r="O1246">
        <v>8</v>
      </c>
      <c r="P1246">
        <v>0</v>
      </c>
      <c r="Q1246">
        <v>4</v>
      </c>
    </row>
    <row r="1247" spans="1:17" x14ac:dyDescent="0.25">
      <c r="A1247" t="s">
        <v>1257</v>
      </c>
      <c r="B1247" t="s">
        <v>2101</v>
      </c>
      <c r="C1247" t="s">
        <v>2008</v>
      </c>
      <c r="E1247">
        <v>172</v>
      </c>
      <c r="F1247">
        <v>182</v>
      </c>
      <c r="K1247">
        <v>0</v>
      </c>
      <c r="L1247">
        <v>1</v>
      </c>
      <c r="M1247">
        <v>431</v>
      </c>
      <c r="N1247">
        <v>7</v>
      </c>
      <c r="O1247">
        <v>11</v>
      </c>
      <c r="P1247">
        <v>0</v>
      </c>
      <c r="Q1247">
        <v>4</v>
      </c>
    </row>
    <row r="1248" spans="1:17" x14ac:dyDescent="0.25">
      <c r="A1248" t="s">
        <v>1257</v>
      </c>
      <c r="B1248" t="s">
        <v>2343</v>
      </c>
      <c r="C1248" t="s">
        <v>2008</v>
      </c>
      <c r="E1248">
        <v>184</v>
      </c>
      <c r="F1248">
        <v>195</v>
      </c>
      <c r="K1248">
        <v>1</v>
      </c>
      <c r="L1248">
        <v>2</v>
      </c>
      <c r="M1248">
        <v>471</v>
      </c>
      <c r="N1248">
        <v>8</v>
      </c>
      <c r="O1248">
        <v>12</v>
      </c>
      <c r="P1248">
        <v>0</v>
      </c>
      <c r="Q1248">
        <v>4</v>
      </c>
    </row>
    <row r="1249" spans="1:17" x14ac:dyDescent="0.25">
      <c r="A1249" t="s">
        <v>1257</v>
      </c>
      <c r="B1249" t="s">
        <v>2342</v>
      </c>
      <c r="C1249" t="s">
        <v>2008</v>
      </c>
      <c r="E1249">
        <v>197</v>
      </c>
      <c r="F1249">
        <v>204</v>
      </c>
      <c r="K1249">
        <v>0</v>
      </c>
      <c r="L1249">
        <v>1</v>
      </c>
      <c r="M1249">
        <v>302</v>
      </c>
      <c r="N1249">
        <v>4</v>
      </c>
      <c r="O1249">
        <v>8</v>
      </c>
      <c r="P1249">
        <v>0</v>
      </c>
      <c r="Q1249">
        <v>4</v>
      </c>
    </row>
    <row r="1250" spans="1:17" x14ac:dyDescent="0.25">
      <c r="A1250" t="s">
        <v>1257</v>
      </c>
      <c r="B1250" t="s">
        <v>2341</v>
      </c>
      <c r="C1250" t="s">
        <v>2008</v>
      </c>
      <c r="E1250">
        <v>206</v>
      </c>
      <c r="F1250">
        <v>225</v>
      </c>
      <c r="K1250">
        <v>1</v>
      </c>
      <c r="L1250">
        <v>2</v>
      </c>
      <c r="M1250">
        <v>837</v>
      </c>
      <c r="N1250">
        <v>15</v>
      </c>
      <c r="O1250">
        <v>19</v>
      </c>
      <c r="P1250">
        <v>0</v>
      </c>
      <c r="Q1250">
        <v>4</v>
      </c>
    </row>
    <row r="1251" spans="1:17" x14ac:dyDescent="0.25">
      <c r="A1251" t="s">
        <v>1257</v>
      </c>
      <c r="B1251" t="s">
        <v>2340</v>
      </c>
      <c r="C1251" t="s">
        <v>2008</v>
      </c>
      <c r="E1251">
        <v>227</v>
      </c>
      <c r="F1251">
        <v>234</v>
      </c>
      <c r="K1251">
        <v>0</v>
      </c>
      <c r="L1251">
        <v>1</v>
      </c>
      <c r="M1251">
        <v>287</v>
      </c>
      <c r="N1251">
        <v>4</v>
      </c>
      <c r="O1251">
        <v>8</v>
      </c>
      <c r="P1251">
        <v>0</v>
      </c>
      <c r="Q1251">
        <v>4</v>
      </c>
    </row>
    <row r="1252" spans="1:17" x14ac:dyDescent="0.25">
      <c r="A1252" t="s">
        <v>1257</v>
      </c>
      <c r="B1252" t="s">
        <v>2339</v>
      </c>
      <c r="C1252" t="s">
        <v>2008</v>
      </c>
      <c r="E1252">
        <v>236</v>
      </c>
      <c r="F1252">
        <v>253</v>
      </c>
      <c r="K1252">
        <v>1</v>
      </c>
      <c r="L1252">
        <v>2</v>
      </c>
      <c r="M1252">
        <v>657</v>
      </c>
      <c r="N1252">
        <v>13</v>
      </c>
      <c r="O1252">
        <v>17</v>
      </c>
      <c r="P1252">
        <v>0</v>
      </c>
      <c r="Q1252">
        <v>4</v>
      </c>
    </row>
    <row r="1253" spans="1:17" x14ac:dyDescent="0.25">
      <c r="A1253" t="s">
        <v>1257</v>
      </c>
      <c r="B1253" t="s">
        <v>2338</v>
      </c>
      <c r="C1253" t="s">
        <v>2008</v>
      </c>
      <c r="E1253">
        <v>255</v>
      </c>
      <c r="F1253">
        <v>262</v>
      </c>
      <c r="K1253">
        <v>0</v>
      </c>
      <c r="L1253">
        <v>1</v>
      </c>
      <c r="M1253">
        <v>276</v>
      </c>
      <c r="N1253">
        <v>4</v>
      </c>
      <c r="O1253">
        <v>8</v>
      </c>
      <c r="P1253">
        <v>0</v>
      </c>
      <c r="Q1253">
        <v>4</v>
      </c>
    </row>
    <row r="1254" spans="1:17" x14ac:dyDescent="0.25">
      <c r="A1254" t="s">
        <v>1257</v>
      </c>
      <c r="B1254" t="s">
        <v>2337</v>
      </c>
      <c r="C1254" t="s">
        <v>2008</v>
      </c>
      <c r="E1254">
        <v>264</v>
      </c>
      <c r="F1254">
        <v>281</v>
      </c>
      <c r="K1254">
        <v>1</v>
      </c>
      <c r="L1254">
        <v>2</v>
      </c>
      <c r="M1254">
        <v>640</v>
      </c>
      <c r="N1254">
        <v>13</v>
      </c>
      <c r="O1254">
        <v>17</v>
      </c>
      <c r="P1254">
        <v>0</v>
      </c>
      <c r="Q1254">
        <v>4</v>
      </c>
    </row>
    <row r="1255" spans="1:17" x14ac:dyDescent="0.25">
      <c r="A1255" t="s">
        <v>1257</v>
      </c>
      <c r="B1255" t="s">
        <v>2336</v>
      </c>
      <c r="C1255" t="s">
        <v>2008</v>
      </c>
      <c r="E1255">
        <v>283</v>
      </c>
      <c r="F1255">
        <v>294</v>
      </c>
      <c r="K1255">
        <v>0</v>
      </c>
      <c r="L1255">
        <v>1</v>
      </c>
      <c r="M1255">
        <v>544</v>
      </c>
      <c r="N1255">
        <v>8</v>
      </c>
      <c r="O1255">
        <v>12</v>
      </c>
      <c r="P1255">
        <v>0</v>
      </c>
      <c r="Q1255">
        <v>4</v>
      </c>
    </row>
    <row r="1256" spans="1:17" x14ac:dyDescent="0.25">
      <c r="A1256" t="s">
        <v>1257</v>
      </c>
      <c r="B1256" t="s">
        <v>2335</v>
      </c>
      <c r="C1256" t="s">
        <v>2008</v>
      </c>
      <c r="E1256">
        <v>296</v>
      </c>
      <c r="F1256">
        <v>303</v>
      </c>
      <c r="K1256">
        <v>0</v>
      </c>
      <c r="L1256">
        <v>1</v>
      </c>
      <c r="M1256">
        <v>291</v>
      </c>
      <c r="N1256">
        <v>4</v>
      </c>
      <c r="O1256">
        <v>8</v>
      </c>
      <c r="P1256">
        <v>0</v>
      </c>
      <c r="Q1256">
        <v>4</v>
      </c>
    </row>
    <row r="1257" spans="1:17" x14ac:dyDescent="0.25">
      <c r="A1257" t="s">
        <v>1257</v>
      </c>
      <c r="B1257" t="s">
        <v>2334</v>
      </c>
      <c r="C1257" t="s">
        <v>2008</v>
      </c>
      <c r="E1257">
        <v>305</v>
      </c>
      <c r="F1257">
        <v>312</v>
      </c>
      <c r="K1257">
        <v>0</v>
      </c>
      <c r="L1257">
        <v>1</v>
      </c>
      <c r="M1257">
        <v>290</v>
      </c>
      <c r="N1257">
        <v>4</v>
      </c>
      <c r="O1257">
        <v>8</v>
      </c>
      <c r="P1257">
        <v>0</v>
      </c>
      <c r="Q1257">
        <v>4</v>
      </c>
    </row>
    <row r="1258" spans="1:17" x14ac:dyDescent="0.25">
      <c r="A1258" t="s">
        <v>1257</v>
      </c>
      <c r="B1258" t="s">
        <v>2333</v>
      </c>
      <c r="C1258" t="s">
        <v>2008</v>
      </c>
      <c r="E1258">
        <v>314</v>
      </c>
      <c r="F1258">
        <v>334</v>
      </c>
      <c r="K1258">
        <v>2</v>
      </c>
      <c r="L1258">
        <v>2</v>
      </c>
      <c r="M1258">
        <v>708</v>
      </c>
      <c r="N1258">
        <v>15</v>
      </c>
      <c r="O1258">
        <v>19</v>
      </c>
      <c r="P1258">
        <v>0</v>
      </c>
      <c r="Q1258">
        <v>4</v>
      </c>
    </row>
    <row r="1259" spans="1:17" x14ac:dyDescent="0.25">
      <c r="A1259" t="s">
        <v>1257</v>
      </c>
      <c r="B1259" t="s">
        <v>2332</v>
      </c>
      <c r="C1259" t="s">
        <v>2008</v>
      </c>
      <c r="E1259">
        <v>336</v>
      </c>
      <c r="F1259">
        <v>348</v>
      </c>
      <c r="K1259">
        <v>1</v>
      </c>
      <c r="L1259">
        <v>2</v>
      </c>
      <c r="M1259">
        <v>580</v>
      </c>
      <c r="N1259">
        <v>9</v>
      </c>
      <c r="O1259">
        <v>13</v>
      </c>
      <c r="P1259">
        <v>0</v>
      </c>
      <c r="Q1259">
        <v>4</v>
      </c>
    </row>
    <row r="1260" spans="1:17" x14ac:dyDescent="0.25">
      <c r="A1260" t="s">
        <v>1257</v>
      </c>
      <c r="B1260" t="s">
        <v>2331</v>
      </c>
      <c r="C1260" t="s">
        <v>2008</v>
      </c>
      <c r="E1260">
        <v>350</v>
      </c>
      <c r="F1260">
        <v>359</v>
      </c>
      <c r="K1260">
        <v>0</v>
      </c>
      <c r="L1260">
        <v>1</v>
      </c>
      <c r="M1260">
        <v>383</v>
      </c>
      <c r="N1260">
        <v>6</v>
      </c>
      <c r="O1260">
        <v>10</v>
      </c>
      <c r="P1260">
        <v>0</v>
      </c>
      <c r="Q1260">
        <v>4</v>
      </c>
    </row>
    <row r="1261" spans="1:17" x14ac:dyDescent="0.25">
      <c r="A1261" t="s">
        <v>1257</v>
      </c>
      <c r="B1261" t="s">
        <v>2330</v>
      </c>
      <c r="C1261" t="s">
        <v>2008</v>
      </c>
      <c r="E1261">
        <v>361</v>
      </c>
      <c r="F1261">
        <v>369</v>
      </c>
      <c r="K1261">
        <v>0</v>
      </c>
      <c r="L1261">
        <v>1</v>
      </c>
      <c r="M1261">
        <v>346</v>
      </c>
      <c r="N1261">
        <v>5</v>
      </c>
      <c r="O1261">
        <v>9</v>
      </c>
      <c r="P1261">
        <v>0</v>
      </c>
      <c r="Q1261">
        <v>4</v>
      </c>
    </row>
    <row r="1262" spans="1:17" x14ac:dyDescent="0.25">
      <c r="A1262" t="s">
        <v>1257</v>
      </c>
      <c r="B1262" t="s">
        <v>2329</v>
      </c>
      <c r="C1262" t="s">
        <v>2008</v>
      </c>
      <c r="E1262">
        <v>371</v>
      </c>
      <c r="F1262">
        <v>387</v>
      </c>
      <c r="K1262">
        <v>1</v>
      </c>
      <c r="L1262">
        <v>2</v>
      </c>
      <c r="M1262">
        <v>527</v>
      </c>
      <c r="N1262">
        <v>12</v>
      </c>
      <c r="O1262">
        <v>16</v>
      </c>
      <c r="P1262">
        <v>0</v>
      </c>
      <c r="Q1262">
        <v>4</v>
      </c>
    </row>
    <row r="1263" spans="1:17" x14ac:dyDescent="0.25">
      <c r="A1263" t="s">
        <v>1257</v>
      </c>
      <c r="B1263" t="s">
        <v>2328</v>
      </c>
      <c r="C1263" t="s">
        <v>2008</v>
      </c>
      <c r="E1263">
        <v>389</v>
      </c>
      <c r="F1263">
        <v>455</v>
      </c>
      <c r="K1263">
        <v>5</v>
      </c>
      <c r="L1263">
        <v>2</v>
      </c>
      <c r="M1263">
        <v>2383</v>
      </c>
      <c r="N1263">
        <v>50</v>
      </c>
      <c r="O1263">
        <v>59</v>
      </c>
      <c r="P1263">
        <v>0</v>
      </c>
      <c r="Q1263">
        <v>9</v>
      </c>
    </row>
    <row r="1264" spans="1:17" x14ac:dyDescent="0.25">
      <c r="A1264" t="s">
        <v>1257</v>
      </c>
      <c r="B1264" t="s">
        <v>2327</v>
      </c>
      <c r="C1264" t="s">
        <v>2008</v>
      </c>
      <c r="E1264">
        <v>457</v>
      </c>
      <c r="F1264">
        <v>501</v>
      </c>
      <c r="K1264">
        <v>3</v>
      </c>
      <c r="L1264">
        <v>2</v>
      </c>
      <c r="M1264">
        <v>1522</v>
      </c>
      <c r="N1264">
        <v>33</v>
      </c>
      <c r="O1264">
        <v>40</v>
      </c>
      <c r="P1264">
        <v>0</v>
      </c>
      <c r="Q1264">
        <v>7</v>
      </c>
    </row>
    <row r="1265" spans="1:17" x14ac:dyDescent="0.25">
      <c r="A1265" t="s">
        <v>1257</v>
      </c>
      <c r="B1265" t="s">
        <v>2326</v>
      </c>
      <c r="C1265" t="s">
        <v>2008</v>
      </c>
      <c r="E1265">
        <v>503</v>
      </c>
      <c r="F1265">
        <v>703</v>
      </c>
      <c r="K1265">
        <v>26</v>
      </c>
      <c r="L1265">
        <v>4</v>
      </c>
      <c r="M1265">
        <v>7883</v>
      </c>
      <c r="N1265">
        <v>152</v>
      </c>
      <c r="O1265">
        <v>170</v>
      </c>
      <c r="P1265">
        <v>0</v>
      </c>
      <c r="Q1265">
        <v>18</v>
      </c>
    </row>
    <row r="1266" spans="1:17" x14ac:dyDescent="0.25">
      <c r="A1266" t="s">
        <v>1257</v>
      </c>
      <c r="B1266" t="s">
        <v>2325</v>
      </c>
      <c r="C1266" t="s">
        <v>2008</v>
      </c>
      <c r="E1266">
        <v>705</v>
      </c>
      <c r="F1266">
        <v>719</v>
      </c>
      <c r="K1266">
        <v>0</v>
      </c>
      <c r="L1266">
        <v>1</v>
      </c>
      <c r="M1266">
        <v>765</v>
      </c>
      <c r="N1266">
        <v>10</v>
      </c>
      <c r="O1266">
        <v>15</v>
      </c>
      <c r="P1266">
        <v>0</v>
      </c>
      <c r="Q1266">
        <v>5</v>
      </c>
    </row>
    <row r="1267" spans="1:17" x14ac:dyDescent="0.25">
      <c r="A1267" t="s">
        <v>1257</v>
      </c>
      <c r="B1267" t="s">
        <v>2324</v>
      </c>
      <c r="C1267" t="s">
        <v>2008</v>
      </c>
      <c r="E1267">
        <v>721</v>
      </c>
      <c r="F1267">
        <v>729</v>
      </c>
      <c r="K1267">
        <v>1</v>
      </c>
      <c r="L1267">
        <v>1</v>
      </c>
      <c r="M1267">
        <v>394</v>
      </c>
      <c r="N1267">
        <v>5</v>
      </c>
      <c r="O1267">
        <v>9</v>
      </c>
      <c r="P1267">
        <v>0</v>
      </c>
      <c r="Q1267">
        <v>4</v>
      </c>
    </row>
    <row r="1268" spans="1:17" x14ac:dyDescent="0.25">
      <c r="A1268" t="s">
        <v>1257</v>
      </c>
      <c r="B1268" t="s">
        <v>2323</v>
      </c>
      <c r="C1268" t="s">
        <v>2008</v>
      </c>
      <c r="E1268">
        <v>731</v>
      </c>
      <c r="F1268">
        <v>740</v>
      </c>
      <c r="K1268">
        <v>2</v>
      </c>
      <c r="L1268">
        <v>1</v>
      </c>
      <c r="M1268">
        <v>379</v>
      </c>
      <c r="N1268">
        <v>6</v>
      </c>
      <c r="O1268">
        <v>10</v>
      </c>
      <c r="P1268">
        <v>0</v>
      </c>
      <c r="Q1268">
        <v>4</v>
      </c>
    </row>
    <row r="1269" spans="1:17" x14ac:dyDescent="0.25">
      <c r="A1269" t="s">
        <v>1257</v>
      </c>
      <c r="B1269" t="s">
        <v>2322</v>
      </c>
      <c r="C1269" t="s">
        <v>2008</v>
      </c>
      <c r="E1269">
        <v>742</v>
      </c>
      <c r="F1269">
        <v>751</v>
      </c>
      <c r="K1269">
        <v>2</v>
      </c>
      <c r="L1269">
        <v>1</v>
      </c>
      <c r="M1269">
        <v>397</v>
      </c>
      <c r="N1269">
        <v>6</v>
      </c>
      <c r="O1269">
        <v>10</v>
      </c>
      <c r="P1269">
        <v>0</v>
      </c>
      <c r="Q1269">
        <v>4</v>
      </c>
    </row>
    <row r="1270" spans="1:17" x14ac:dyDescent="0.25">
      <c r="A1270" t="s">
        <v>1257</v>
      </c>
      <c r="B1270" t="s">
        <v>2321</v>
      </c>
      <c r="C1270" t="s">
        <v>2008</v>
      </c>
      <c r="E1270">
        <v>753</v>
      </c>
      <c r="F1270">
        <v>762</v>
      </c>
      <c r="K1270">
        <v>1</v>
      </c>
      <c r="L1270">
        <v>1</v>
      </c>
      <c r="M1270">
        <v>421</v>
      </c>
      <c r="N1270">
        <v>5</v>
      </c>
      <c r="O1270">
        <v>9</v>
      </c>
      <c r="P1270">
        <v>0</v>
      </c>
      <c r="Q1270">
        <v>4</v>
      </c>
    </row>
    <row r="1271" spans="1:17" x14ac:dyDescent="0.25">
      <c r="A1271" t="s">
        <v>1257</v>
      </c>
      <c r="C1271" t="s">
        <v>2007</v>
      </c>
      <c r="E1271">
        <v>1</v>
      </c>
      <c r="F1271">
        <v>782</v>
      </c>
      <c r="H1271">
        <v>27215</v>
      </c>
    </row>
    <row r="1272" spans="1:17" x14ac:dyDescent="0.25">
      <c r="A1272" t="s">
        <v>1280</v>
      </c>
      <c r="B1272" t="s">
        <v>2024</v>
      </c>
      <c r="C1272" t="s">
        <v>2023</v>
      </c>
      <c r="E1272">
        <v>1</v>
      </c>
      <c r="F1272">
        <v>335</v>
      </c>
      <c r="M1272">
        <v>997</v>
      </c>
      <c r="N1272">
        <v>1</v>
      </c>
      <c r="O1272">
        <v>49</v>
      </c>
      <c r="P1272">
        <v>11</v>
      </c>
      <c r="Q1272">
        <v>37</v>
      </c>
    </row>
    <row r="1273" spans="1:17" x14ac:dyDescent="0.25">
      <c r="A1273" t="s">
        <v>1280</v>
      </c>
      <c r="B1273" t="s">
        <v>2022</v>
      </c>
      <c r="C1273" t="s">
        <v>2021</v>
      </c>
      <c r="E1273">
        <v>55</v>
      </c>
      <c r="F1273">
        <v>334</v>
      </c>
      <c r="M1273">
        <v>263</v>
      </c>
      <c r="N1273">
        <v>2</v>
      </c>
      <c r="O1273">
        <v>8</v>
      </c>
      <c r="P1273">
        <v>0</v>
      </c>
      <c r="Q1273">
        <v>6</v>
      </c>
    </row>
    <row r="1274" spans="1:17" x14ac:dyDescent="0.25">
      <c r="A1274" t="s">
        <v>1280</v>
      </c>
      <c r="B1274" t="s">
        <v>2192</v>
      </c>
      <c r="C1274" t="s">
        <v>2008</v>
      </c>
      <c r="E1274">
        <v>63</v>
      </c>
      <c r="F1274">
        <v>74</v>
      </c>
      <c r="G1274">
        <v>1</v>
      </c>
      <c r="J1274">
        <v>1</v>
      </c>
      <c r="K1274">
        <v>0</v>
      </c>
      <c r="L1274">
        <v>1</v>
      </c>
      <c r="M1274">
        <v>462</v>
      </c>
      <c r="N1274">
        <v>8</v>
      </c>
      <c r="O1274">
        <v>11</v>
      </c>
      <c r="P1274">
        <v>0</v>
      </c>
      <c r="Q1274">
        <v>4</v>
      </c>
    </row>
    <row r="1275" spans="1:17" x14ac:dyDescent="0.25">
      <c r="A1275" t="s">
        <v>1280</v>
      </c>
      <c r="B1275" t="s">
        <v>2320</v>
      </c>
      <c r="C1275" t="s">
        <v>2008</v>
      </c>
      <c r="E1275">
        <v>76</v>
      </c>
      <c r="F1275">
        <v>82</v>
      </c>
      <c r="K1275">
        <v>0</v>
      </c>
      <c r="L1275">
        <v>1</v>
      </c>
      <c r="M1275">
        <v>213</v>
      </c>
      <c r="N1275">
        <v>4</v>
      </c>
      <c r="O1275">
        <v>7</v>
      </c>
      <c r="P1275">
        <v>0</v>
      </c>
      <c r="Q1275">
        <v>3</v>
      </c>
    </row>
    <row r="1276" spans="1:17" x14ac:dyDescent="0.25">
      <c r="A1276" t="s">
        <v>1280</v>
      </c>
      <c r="B1276" t="s">
        <v>2319</v>
      </c>
      <c r="C1276" t="s">
        <v>2008</v>
      </c>
      <c r="E1276">
        <v>84</v>
      </c>
      <c r="F1276">
        <v>98</v>
      </c>
      <c r="K1276">
        <v>1</v>
      </c>
      <c r="L1276">
        <v>2</v>
      </c>
      <c r="M1276">
        <v>566</v>
      </c>
      <c r="N1276">
        <v>9</v>
      </c>
      <c r="O1276">
        <v>14</v>
      </c>
      <c r="P1276">
        <v>0</v>
      </c>
      <c r="Q1276">
        <v>5</v>
      </c>
    </row>
    <row r="1277" spans="1:17" x14ac:dyDescent="0.25">
      <c r="A1277" t="s">
        <v>1280</v>
      </c>
      <c r="B1277" t="s">
        <v>2209</v>
      </c>
      <c r="C1277" t="s">
        <v>2008</v>
      </c>
      <c r="E1277">
        <v>100</v>
      </c>
      <c r="F1277">
        <v>121</v>
      </c>
      <c r="G1277">
        <v>2</v>
      </c>
      <c r="K1277">
        <v>0</v>
      </c>
      <c r="L1277">
        <v>1</v>
      </c>
      <c r="M1277">
        <v>776</v>
      </c>
      <c r="N1277">
        <v>14</v>
      </c>
      <c r="O1277">
        <v>18</v>
      </c>
      <c r="P1277">
        <v>0</v>
      </c>
      <c r="Q1277">
        <v>4</v>
      </c>
    </row>
    <row r="1278" spans="1:17" x14ac:dyDescent="0.25">
      <c r="A1278" t="s">
        <v>1280</v>
      </c>
      <c r="B1278" t="s">
        <v>2208</v>
      </c>
      <c r="C1278" t="s">
        <v>2008</v>
      </c>
      <c r="E1278">
        <v>123</v>
      </c>
      <c r="F1278">
        <v>136</v>
      </c>
      <c r="K1278">
        <v>0</v>
      </c>
      <c r="L1278">
        <v>1</v>
      </c>
      <c r="M1278">
        <v>505</v>
      </c>
      <c r="N1278">
        <v>8</v>
      </c>
      <c r="O1278">
        <v>13</v>
      </c>
      <c r="P1278">
        <v>0</v>
      </c>
      <c r="Q1278">
        <v>5</v>
      </c>
    </row>
    <row r="1279" spans="1:17" x14ac:dyDescent="0.25">
      <c r="A1279" t="s">
        <v>1280</v>
      </c>
      <c r="B1279" t="s">
        <v>2207</v>
      </c>
      <c r="C1279" t="s">
        <v>2008</v>
      </c>
      <c r="E1279">
        <v>138</v>
      </c>
      <c r="F1279">
        <v>144</v>
      </c>
      <c r="K1279">
        <v>0</v>
      </c>
      <c r="L1279">
        <v>1</v>
      </c>
      <c r="M1279">
        <v>245</v>
      </c>
      <c r="N1279">
        <v>4</v>
      </c>
      <c r="O1279">
        <v>7</v>
      </c>
      <c r="P1279">
        <v>0</v>
      </c>
      <c r="Q1279">
        <v>3</v>
      </c>
    </row>
    <row r="1280" spans="1:17" x14ac:dyDescent="0.25">
      <c r="A1280" t="s">
        <v>1280</v>
      </c>
      <c r="B1280" t="s">
        <v>2188</v>
      </c>
      <c r="C1280" t="s">
        <v>2008</v>
      </c>
      <c r="E1280">
        <v>146</v>
      </c>
      <c r="F1280">
        <v>224</v>
      </c>
      <c r="J1280">
        <v>1</v>
      </c>
      <c r="K1280">
        <v>6</v>
      </c>
      <c r="L1280">
        <v>4</v>
      </c>
      <c r="M1280">
        <v>2941</v>
      </c>
      <c r="N1280">
        <v>56</v>
      </c>
      <c r="O1280">
        <v>70</v>
      </c>
      <c r="P1280">
        <v>0</v>
      </c>
      <c r="Q1280">
        <v>14</v>
      </c>
    </row>
    <row r="1281" spans="1:17" x14ac:dyDescent="0.25">
      <c r="A1281" t="s">
        <v>1280</v>
      </c>
      <c r="B1281" t="s">
        <v>2206</v>
      </c>
      <c r="C1281" t="s">
        <v>2008</v>
      </c>
      <c r="E1281">
        <v>226</v>
      </c>
      <c r="F1281">
        <v>280</v>
      </c>
      <c r="G1281">
        <v>1</v>
      </c>
      <c r="J1281">
        <v>1</v>
      </c>
      <c r="K1281">
        <v>2</v>
      </c>
      <c r="L1281">
        <v>3</v>
      </c>
      <c r="M1281">
        <v>2297</v>
      </c>
      <c r="N1281">
        <v>16</v>
      </c>
      <c r="O1281">
        <v>48</v>
      </c>
      <c r="P1281">
        <v>0</v>
      </c>
      <c r="Q1281">
        <v>32</v>
      </c>
    </row>
    <row r="1282" spans="1:17" x14ac:dyDescent="0.25">
      <c r="A1282" t="s">
        <v>1280</v>
      </c>
      <c r="B1282" t="s">
        <v>2204</v>
      </c>
      <c r="C1282" t="s">
        <v>2008</v>
      </c>
      <c r="E1282">
        <v>282</v>
      </c>
      <c r="F1282">
        <v>303</v>
      </c>
      <c r="J1282">
        <v>1</v>
      </c>
      <c r="K1282">
        <v>1</v>
      </c>
      <c r="L1282">
        <v>2</v>
      </c>
      <c r="M1282">
        <v>1055</v>
      </c>
      <c r="N1282">
        <v>16</v>
      </c>
      <c r="O1282">
        <v>21</v>
      </c>
      <c r="P1282">
        <v>0</v>
      </c>
      <c r="Q1282">
        <v>5</v>
      </c>
    </row>
    <row r="1283" spans="1:17" x14ac:dyDescent="0.25">
      <c r="A1283" t="s">
        <v>1280</v>
      </c>
      <c r="B1283" t="s">
        <v>2318</v>
      </c>
      <c r="C1283" t="s">
        <v>2008</v>
      </c>
      <c r="E1283">
        <v>305</v>
      </c>
      <c r="F1283">
        <v>310</v>
      </c>
      <c r="K1283">
        <v>0</v>
      </c>
      <c r="L1283">
        <v>1</v>
      </c>
      <c r="M1283">
        <v>217</v>
      </c>
      <c r="N1283">
        <v>3</v>
      </c>
      <c r="O1283">
        <v>6</v>
      </c>
      <c r="P1283">
        <v>0</v>
      </c>
      <c r="Q1283">
        <v>3</v>
      </c>
    </row>
    <row r="1284" spans="1:17" x14ac:dyDescent="0.25">
      <c r="A1284" t="s">
        <v>1280</v>
      </c>
      <c r="B1284" t="s">
        <v>2184</v>
      </c>
      <c r="C1284" t="s">
        <v>2008</v>
      </c>
      <c r="E1284">
        <v>312</v>
      </c>
      <c r="F1284">
        <v>332</v>
      </c>
      <c r="K1284">
        <v>1</v>
      </c>
      <c r="L1284">
        <v>2</v>
      </c>
      <c r="M1284">
        <v>664</v>
      </c>
      <c r="N1284">
        <v>12</v>
      </c>
      <c r="O1284">
        <v>19</v>
      </c>
      <c r="P1284">
        <v>0</v>
      </c>
      <c r="Q1284">
        <v>7</v>
      </c>
    </row>
    <row r="1285" spans="1:17" x14ac:dyDescent="0.25">
      <c r="A1285" t="s">
        <v>1280</v>
      </c>
      <c r="C1285" t="s">
        <v>2007</v>
      </c>
      <c r="E1285">
        <v>1</v>
      </c>
      <c r="F1285">
        <v>335</v>
      </c>
      <c r="H1285">
        <v>11201</v>
      </c>
    </row>
    <row r="1286" spans="1:17" x14ac:dyDescent="0.25">
      <c r="A1286" t="s">
        <v>1285</v>
      </c>
      <c r="B1286" t="s">
        <v>2024</v>
      </c>
      <c r="C1286" t="s">
        <v>2023</v>
      </c>
      <c r="E1286">
        <v>1</v>
      </c>
      <c r="F1286">
        <v>234</v>
      </c>
      <c r="M1286">
        <v>1534</v>
      </c>
      <c r="N1286">
        <v>0</v>
      </c>
      <c r="O1286">
        <v>59</v>
      </c>
      <c r="P1286">
        <v>6</v>
      </c>
      <c r="Q1286">
        <v>53</v>
      </c>
    </row>
    <row r="1287" spans="1:17" x14ac:dyDescent="0.25">
      <c r="A1287" t="s">
        <v>1285</v>
      </c>
      <c r="B1287" t="s">
        <v>2022</v>
      </c>
      <c r="C1287" t="s">
        <v>2021</v>
      </c>
      <c r="E1287">
        <v>65</v>
      </c>
      <c r="F1287">
        <v>231</v>
      </c>
      <c r="M1287">
        <v>243</v>
      </c>
      <c r="N1287">
        <v>2</v>
      </c>
      <c r="O1287">
        <v>8</v>
      </c>
      <c r="P1287">
        <v>0</v>
      </c>
      <c r="Q1287">
        <v>6</v>
      </c>
    </row>
    <row r="1288" spans="1:17" x14ac:dyDescent="0.25">
      <c r="A1288" t="s">
        <v>1285</v>
      </c>
      <c r="B1288" t="s">
        <v>2298</v>
      </c>
      <c r="C1288" t="s">
        <v>2021</v>
      </c>
      <c r="E1288">
        <v>73</v>
      </c>
      <c r="F1288">
        <v>229</v>
      </c>
      <c r="M1288">
        <v>4524</v>
      </c>
      <c r="N1288">
        <v>16</v>
      </c>
      <c r="O1288">
        <v>105</v>
      </c>
      <c r="P1288">
        <v>0</v>
      </c>
      <c r="Q1288">
        <v>89</v>
      </c>
    </row>
    <row r="1289" spans="1:17" x14ac:dyDescent="0.25">
      <c r="A1289" t="s">
        <v>1285</v>
      </c>
      <c r="B1289" t="s">
        <v>2123</v>
      </c>
      <c r="C1289" t="s">
        <v>2008</v>
      </c>
      <c r="E1289">
        <v>79</v>
      </c>
      <c r="F1289">
        <v>95</v>
      </c>
      <c r="K1289">
        <v>0</v>
      </c>
      <c r="L1289">
        <v>1</v>
      </c>
      <c r="M1289">
        <v>489</v>
      </c>
      <c r="N1289">
        <v>7</v>
      </c>
      <c r="O1289">
        <v>17</v>
      </c>
      <c r="P1289">
        <v>0</v>
      </c>
      <c r="Q1289">
        <v>10</v>
      </c>
    </row>
    <row r="1290" spans="1:17" x14ac:dyDescent="0.25">
      <c r="A1290" t="s">
        <v>1285</v>
      </c>
      <c r="B1290" t="s">
        <v>2122</v>
      </c>
      <c r="C1290" t="s">
        <v>2008</v>
      </c>
      <c r="E1290">
        <v>97</v>
      </c>
      <c r="F1290">
        <v>115</v>
      </c>
      <c r="K1290">
        <v>0</v>
      </c>
      <c r="L1290">
        <v>1</v>
      </c>
      <c r="M1290">
        <v>495</v>
      </c>
      <c r="N1290">
        <v>8</v>
      </c>
      <c r="O1290">
        <v>19</v>
      </c>
      <c r="P1290">
        <v>0</v>
      </c>
      <c r="Q1290">
        <v>11</v>
      </c>
    </row>
    <row r="1291" spans="1:17" x14ac:dyDescent="0.25">
      <c r="A1291" t="s">
        <v>1285</v>
      </c>
      <c r="C1291" t="s">
        <v>2007</v>
      </c>
      <c r="E1291">
        <v>1</v>
      </c>
      <c r="F1291">
        <v>234</v>
      </c>
      <c r="H1291">
        <v>7285</v>
      </c>
    </row>
    <row r="1292" spans="1:17" x14ac:dyDescent="0.25">
      <c r="A1292" t="s">
        <v>1288</v>
      </c>
      <c r="B1292" t="s">
        <v>2024</v>
      </c>
      <c r="C1292" t="s">
        <v>2023</v>
      </c>
      <c r="E1292">
        <v>1</v>
      </c>
      <c r="F1292">
        <v>135</v>
      </c>
      <c r="M1292">
        <v>3193</v>
      </c>
      <c r="N1292">
        <v>5</v>
      </c>
      <c r="O1292">
        <v>102</v>
      </c>
      <c r="P1292">
        <v>35</v>
      </c>
      <c r="Q1292">
        <v>62</v>
      </c>
    </row>
    <row r="1293" spans="1:17" x14ac:dyDescent="0.25">
      <c r="A1293" t="s">
        <v>1288</v>
      </c>
      <c r="B1293" t="s">
        <v>1287</v>
      </c>
      <c r="C1293" t="s">
        <v>2008</v>
      </c>
      <c r="E1293">
        <v>122</v>
      </c>
      <c r="F1293">
        <v>131</v>
      </c>
      <c r="G1293">
        <v>1</v>
      </c>
      <c r="K1293">
        <v>1</v>
      </c>
      <c r="L1293">
        <v>2</v>
      </c>
      <c r="M1293">
        <v>345</v>
      </c>
      <c r="N1293">
        <v>10</v>
      </c>
      <c r="O1293">
        <v>10</v>
      </c>
      <c r="P1293">
        <v>0</v>
      </c>
      <c r="Q1293">
        <v>0</v>
      </c>
    </row>
    <row r="1294" spans="1:17" x14ac:dyDescent="0.25">
      <c r="A1294" t="s">
        <v>1288</v>
      </c>
      <c r="C1294" t="s">
        <v>2007</v>
      </c>
      <c r="E1294">
        <v>1</v>
      </c>
      <c r="F1294">
        <v>135</v>
      </c>
      <c r="H1294">
        <v>3538</v>
      </c>
    </row>
    <row r="1295" spans="1:17" x14ac:dyDescent="0.25">
      <c r="A1295" t="s">
        <v>1297</v>
      </c>
      <c r="B1295" t="s">
        <v>2024</v>
      </c>
      <c r="C1295" t="s">
        <v>2023</v>
      </c>
      <c r="E1295">
        <v>1</v>
      </c>
      <c r="F1295">
        <v>157</v>
      </c>
      <c r="M1295">
        <v>785</v>
      </c>
      <c r="N1295">
        <v>0</v>
      </c>
      <c r="O1295">
        <v>38</v>
      </c>
      <c r="P1295">
        <v>1</v>
      </c>
      <c r="Q1295">
        <v>37</v>
      </c>
    </row>
    <row r="1296" spans="1:17" x14ac:dyDescent="0.25">
      <c r="A1296" t="s">
        <v>1297</v>
      </c>
      <c r="B1296" t="s">
        <v>2022</v>
      </c>
      <c r="C1296" t="s">
        <v>2021</v>
      </c>
      <c r="E1296">
        <v>41</v>
      </c>
      <c r="F1296">
        <v>156</v>
      </c>
      <c r="M1296">
        <v>249</v>
      </c>
      <c r="N1296">
        <v>2</v>
      </c>
      <c r="O1296">
        <v>8</v>
      </c>
      <c r="P1296">
        <v>0</v>
      </c>
      <c r="Q1296">
        <v>6</v>
      </c>
    </row>
    <row r="1297" spans="1:17" x14ac:dyDescent="0.25">
      <c r="A1297" t="s">
        <v>1297</v>
      </c>
      <c r="B1297" t="s">
        <v>2196</v>
      </c>
      <c r="C1297" t="s">
        <v>2008</v>
      </c>
      <c r="E1297">
        <v>49</v>
      </c>
      <c r="F1297">
        <v>51</v>
      </c>
      <c r="K1297">
        <v>0</v>
      </c>
      <c r="L1297">
        <v>1</v>
      </c>
      <c r="M1297">
        <v>42</v>
      </c>
      <c r="N1297">
        <v>3</v>
      </c>
      <c r="O1297">
        <v>3</v>
      </c>
      <c r="P1297">
        <v>0</v>
      </c>
      <c r="Q1297">
        <v>0</v>
      </c>
    </row>
    <row r="1298" spans="1:17" x14ac:dyDescent="0.25">
      <c r="A1298" t="s">
        <v>1297</v>
      </c>
      <c r="B1298" t="s">
        <v>2067</v>
      </c>
      <c r="C1298" t="s">
        <v>2008</v>
      </c>
      <c r="E1298">
        <v>53</v>
      </c>
      <c r="F1298">
        <v>66</v>
      </c>
      <c r="K1298">
        <v>0</v>
      </c>
      <c r="L1298">
        <v>1</v>
      </c>
      <c r="M1298">
        <v>327</v>
      </c>
      <c r="N1298">
        <v>14</v>
      </c>
      <c r="O1298">
        <v>14</v>
      </c>
      <c r="P1298">
        <v>0</v>
      </c>
      <c r="Q1298">
        <v>0</v>
      </c>
    </row>
    <row r="1299" spans="1:17" x14ac:dyDescent="0.25">
      <c r="A1299" t="s">
        <v>1297</v>
      </c>
      <c r="B1299" t="s">
        <v>2317</v>
      </c>
      <c r="C1299" t="s">
        <v>2008</v>
      </c>
      <c r="E1299">
        <v>68</v>
      </c>
      <c r="F1299">
        <v>71</v>
      </c>
      <c r="K1299">
        <v>0</v>
      </c>
      <c r="L1299">
        <v>2</v>
      </c>
      <c r="M1299">
        <v>126</v>
      </c>
      <c r="N1299">
        <v>4</v>
      </c>
      <c r="O1299">
        <v>4</v>
      </c>
      <c r="P1299">
        <v>0</v>
      </c>
      <c r="Q1299">
        <v>0</v>
      </c>
    </row>
    <row r="1300" spans="1:17" x14ac:dyDescent="0.25">
      <c r="A1300" t="s">
        <v>1297</v>
      </c>
      <c r="B1300" t="s">
        <v>2043</v>
      </c>
      <c r="C1300" t="s">
        <v>2008</v>
      </c>
      <c r="E1300">
        <v>73</v>
      </c>
      <c r="F1300">
        <v>154</v>
      </c>
      <c r="K1300">
        <v>0</v>
      </c>
      <c r="L1300">
        <v>1</v>
      </c>
      <c r="M1300">
        <v>4518</v>
      </c>
      <c r="N1300">
        <v>46</v>
      </c>
      <c r="O1300">
        <v>71</v>
      </c>
      <c r="P1300">
        <v>0</v>
      </c>
      <c r="Q1300">
        <v>25</v>
      </c>
    </row>
    <row r="1301" spans="1:17" x14ac:dyDescent="0.25">
      <c r="A1301" t="s">
        <v>1297</v>
      </c>
      <c r="C1301" t="s">
        <v>2007</v>
      </c>
      <c r="E1301">
        <v>1</v>
      </c>
      <c r="F1301">
        <v>157</v>
      </c>
      <c r="H1301">
        <v>6047</v>
      </c>
    </row>
    <row r="1302" spans="1:17" x14ac:dyDescent="0.25">
      <c r="A1302" t="s">
        <v>1298</v>
      </c>
      <c r="B1302" t="s">
        <v>2024</v>
      </c>
      <c r="C1302" t="s">
        <v>2023</v>
      </c>
      <c r="E1302">
        <v>1</v>
      </c>
      <c r="F1302">
        <v>77</v>
      </c>
      <c r="M1302">
        <v>1751</v>
      </c>
      <c r="N1302">
        <v>0</v>
      </c>
      <c r="O1302">
        <v>66</v>
      </c>
      <c r="P1302">
        <v>20</v>
      </c>
      <c r="Q1302">
        <v>46</v>
      </c>
    </row>
    <row r="1303" spans="1:17" x14ac:dyDescent="0.25">
      <c r="A1303" t="s">
        <v>1298</v>
      </c>
      <c r="C1303" t="s">
        <v>2007</v>
      </c>
      <c r="E1303">
        <v>1</v>
      </c>
      <c r="F1303">
        <v>77</v>
      </c>
      <c r="H1303">
        <v>1751</v>
      </c>
    </row>
    <row r="1304" spans="1:17" x14ac:dyDescent="0.25">
      <c r="A1304" t="s">
        <v>1327</v>
      </c>
      <c r="B1304" t="s">
        <v>2024</v>
      </c>
      <c r="C1304" t="s">
        <v>2023</v>
      </c>
      <c r="E1304">
        <v>1</v>
      </c>
      <c r="F1304">
        <v>436</v>
      </c>
      <c r="M1304">
        <v>967</v>
      </c>
      <c r="N1304">
        <v>0</v>
      </c>
      <c r="O1304">
        <v>48</v>
      </c>
      <c r="P1304">
        <v>11</v>
      </c>
      <c r="Q1304">
        <v>37</v>
      </c>
    </row>
    <row r="1305" spans="1:17" x14ac:dyDescent="0.25">
      <c r="A1305" t="s">
        <v>1327</v>
      </c>
      <c r="B1305" t="s">
        <v>2022</v>
      </c>
      <c r="C1305" t="s">
        <v>2021</v>
      </c>
      <c r="E1305">
        <v>54</v>
      </c>
      <c r="F1305">
        <v>435</v>
      </c>
      <c r="M1305">
        <v>269</v>
      </c>
      <c r="N1305">
        <v>2</v>
      </c>
      <c r="O1305">
        <v>8</v>
      </c>
      <c r="P1305">
        <v>0</v>
      </c>
      <c r="Q1305">
        <v>6</v>
      </c>
    </row>
    <row r="1306" spans="1:17" x14ac:dyDescent="0.25">
      <c r="A1306" t="s">
        <v>1327</v>
      </c>
      <c r="B1306" t="s">
        <v>2218</v>
      </c>
      <c r="C1306" t="s">
        <v>2008</v>
      </c>
      <c r="E1306">
        <v>62</v>
      </c>
      <c r="F1306">
        <v>67</v>
      </c>
      <c r="K1306">
        <v>0</v>
      </c>
      <c r="L1306">
        <v>1</v>
      </c>
      <c r="M1306">
        <v>227</v>
      </c>
      <c r="N1306">
        <v>3</v>
      </c>
      <c r="O1306">
        <v>6</v>
      </c>
      <c r="P1306">
        <v>0</v>
      </c>
      <c r="Q1306">
        <v>3</v>
      </c>
    </row>
    <row r="1307" spans="1:17" x14ac:dyDescent="0.25">
      <c r="A1307" t="s">
        <v>1327</v>
      </c>
      <c r="B1307" t="s">
        <v>2316</v>
      </c>
      <c r="C1307" t="s">
        <v>2008</v>
      </c>
      <c r="E1307">
        <v>69</v>
      </c>
      <c r="F1307">
        <v>96</v>
      </c>
      <c r="J1307">
        <v>1</v>
      </c>
      <c r="K1307">
        <v>0</v>
      </c>
      <c r="L1307">
        <v>1</v>
      </c>
      <c r="M1307">
        <v>998</v>
      </c>
      <c r="N1307">
        <v>12</v>
      </c>
      <c r="O1307">
        <v>22</v>
      </c>
      <c r="P1307">
        <v>0</v>
      </c>
      <c r="Q1307">
        <v>10</v>
      </c>
    </row>
    <row r="1308" spans="1:17" x14ac:dyDescent="0.25">
      <c r="A1308" t="s">
        <v>1327</v>
      </c>
      <c r="B1308" t="s">
        <v>2315</v>
      </c>
      <c r="C1308" t="s">
        <v>2008</v>
      </c>
      <c r="E1308">
        <v>98</v>
      </c>
      <c r="F1308">
        <v>107</v>
      </c>
      <c r="J1308">
        <v>1</v>
      </c>
      <c r="K1308">
        <v>0</v>
      </c>
      <c r="L1308">
        <v>1</v>
      </c>
      <c r="M1308">
        <v>354</v>
      </c>
      <c r="N1308">
        <v>4</v>
      </c>
      <c r="O1308">
        <v>9</v>
      </c>
      <c r="P1308">
        <v>0</v>
      </c>
      <c r="Q1308">
        <v>5</v>
      </c>
    </row>
    <row r="1309" spans="1:17" x14ac:dyDescent="0.25">
      <c r="A1309" t="s">
        <v>1327</v>
      </c>
      <c r="B1309" t="s">
        <v>2314</v>
      </c>
      <c r="C1309" t="s">
        <v>2008</v>
      </c>
      <c r="E1309">
        <v>109</v>
      </c>
      <c r="F1309">
        <v>137</v>
      </c>
      <c r="G1309">
        <v>2</v>
      </c>
      <c r="K1309">
        <v>0</v>
      </c>
      <c r="L1309">
        <v>1</v>
      </c>
      <c r="M1309">
        <v>967</v>
      </c>
      <c r="N1309">
        <v>16</v>
      </c>
      <c r="O1309">
        <v>23</v>
      </c>
      <c r="P1309">
        <v>0</v>
      </c>
      <c r="Q1309">
        <v>7</v>
      </c>
    </row>
    <row r="1310" spans="1:17" x14ac:dyDescent="0.25">
      <c r="A1310" t="s">
        <v>1327</v>
      </c>
      <c r="B1310" t="s">
        <v>2313</v>
      </c>
      <c r="C1310" t="s">
        <v>2008</v>
      </c>
      <c r="E1310">
        <v>139</v>
      </c>
      <c r="F1310">
        <v>172</v>
      </c>
      <c r="G1310">
        <v>3</v>
      </c>
      <c r="K1310">
        <v>0</v>
      </c>
      <c r="L1310">
        <v>1</v>
      </c>
      <c r="M1310">
        <v>1113</v>
      </c>
      <c r="N1310">
        <v>21</v>
      </c>
      <c r="O1310">
        <v>27</v>
      </c>
      <c r="P1310">
        <v>0</v>
      </c>
      <c r="Q1310">
        <v>6</v>
      </c>
    </row>
    <row r="1311" spans="1:17" x14ac:dyDescent="0.25">
      <c r="A1311" t="s">
        <v>1327</v>
      </c>
      <c r="B1311" t="s">
        <v>2312</v>
      </c>
      <c r="C1311" t="s">
        <v>2008</v>
      </c>
      <c r="E1311">
        <v>174</v>
      </c>
      <c r="F1311">
        <v>207</v>
      </c>
      <c r="G1311">
        <v>3</v>
      </c>
      <c r="K1311">
        <v>1</v>
      </c>
      <c r="L1311">
        <v>1</v>
      </c>
      <c r="M1311">
        <v>1173</v>
      </c>
      <c r="N1311">
        <v>21</v>
      </c>
      <c r="O1311">
        <v>27</v>
      </c>
      <c r="P1311">
        <v>0</v>
      </c>
      <c r="Q1311">
        <v>6</v>
      </c>
    </row>
    <row r="1312" spans="1:17" x14ac:dyDescent="0.25">
      <c r="A1312" t="s">
        <v>1327</v>
      </c>
      <c r="B1312" t="s">
        <v>2311</v>
      </c>
      <c r="C1312" t="s">
        <v>2008</v>
      </c>
      <c r="E1312">
        <v>209</v>
      </c>
      <c r="F1312">
        <v>241</v>
      </c>
      <c r="G1312">
        <v>3</v>
      </c>
      <c r="K1312">
        <v>1</v>
      </c>
      <c r="L1312">
        <v>1</v>
      </c>
      <c r="M1312">
        <v>1090</v>
      </c>
      <c r="N1312">
        <v>21</v>
      </c>
      <c r="O1312">
        <v>26</v>
      </c>
      <c r="P1312">
        <v>0</v>
      </c>
      <c r="Q1312">
        <v>5</v>
      </c>
    </row>
    <row r="1313" spans="1:17" x14ac:dyDescent="0.25">
      <c r="A1313" t="s">
        <v>1327</v>
      </c>
      <c r="B1313" t="s">
        <v>2310</v>
      </c>
      <c r="C1313" t="s">
        <v>2008</v>
      </c>
      <c r="E1313">
        <v>243</v>
      </c>
      <c r="F1313">
        <v>281</v>
      </c>
      <c r="G1313">
        <v>3</v>
      </c>
      <c r="K1313">
        <v>2</v>
      </c>
      <c r="L1313">
        <v>1</v>
      </c>
      <c r="M1313">
        <v>1322</v>
      </c>
      <c r="N1313">
        <v>24</v>
      </c>
      <c r="O1313">
        <v>30</v>
      </c>
      <c r="P1313">
        <v>0</v>
      </c>
      <c r="Q1313">
        <v>6</v>
      </c>
    </row>
    <row r="1314" spans="1:17" x14ac:dyDescent="0.25">
      <c r="A1314" t="s">
        <v>1327</v>
      </c>
      <c r="B1314" t="s">
        <v>2309</v>
      </c>
      <c r="C1314" t="s">
        <v>2008</v>
      </c>
      <c r="E1314">
        <v>283</v>
      </c>
      <c r="F1314">
        <v>316</v>
      </c>
      <c r="G1314">
        <v>3</v>
      </c>
      <c r="K1314">
        <v>0</v>
      </c>
      <c r="L1314">
        <v>1</v>
      </c>
      <c r="M1314">
        <v>1142</v>
      </c>
      <c r="N1314">
        <v>21</v>
      </c>
      <c r="O1314">
        <v>27</v>
      </c>
      <c r="P1314">
        <v>0</v>
      </c>
      <c r="Q1314">
        <v>7</v>
      </c>
    </row>
    <row r="1315" spans="1:17" x14ac:dyDescent="0.25">
      <c r="A1315" t="s">
        <v>1327</v>
      </c>
      <c r="B1315" t="s">
        <v>2308</v>
      </c>
      <c r="C1315" t="s">
        <v>2008</v>
      </c>
      <c r="E1315">
        <v>318</v>
      </c>
      <c r="F1315">
        <v>370</v>
      </c>
      <c r="G1315">
        <v>2</v>
      </c>
      <c r="K1315">
        <v>11</v>
      </c>
      <c r="L1315">
        <v>3</v>
      </c>
      <c r="M1315">
        <v>1892</v>
      </c>
      <c r="N1315">
        <v>48</v>
      </c>
      <c r="O1315">
        <v>51</v>
      </c>
      <c r="P1315">
        <v>0</v>
      </c>
      <c r="Q1315">
        <v>3</v>
      </c>
    </row>
    <row r="1316" spans="1:17" x14ac:dyDescent="0.25">
      <c r="A1316" t="s">
        <v>1327</v>
      </c>
      <c r="B1316" t="s">
        <v>2307</v>
      </c>
      <c r="C1316" t="s">
        <v>2008</v>
      </c>
      <c r="E1316">
        <v>372</v>
      </c>
      <c r="F1316">
        <v>390</v>
      </c>
      <c r="G1316">
        <v>1</v>
      </c>
      <c r="K1316">
        <v>0</v>
      </c>
      <c r="L1316">
        <v>1</v>
      </c>
      <c r="M1316">
        <v>576</v>
      </c>
      <c r="N1316">
        <v>11</v>
      </c>
      <c r="O1316">
        <v>15</v>
      </c>
      <c r="P1316">
        <v>0</v>
      </c>
      <c r="Q1316">
        <v>4</v>
      </c>
    </row>
    <row r="1317" spans="1:17" x14ac:dyDescent="0.25">
      <c r="A1317" t="s">
        <v>1327</v>
      </c>
      <c r="B1317" t="s">
        <v>2306</v>
      </c>
      <c r="C1317" t="s">
        <v>2008</v>
      </c>
      <c r="E1317">
        <v>392</v>
      </c>
      <c r="F1317">
        <v>410</v>
      </c>
      <c r="K1317">
        <v>1</v>
      </c>
      <c r="L1317">
        <v>2</v>
      </c>
      <c r="M1317">
        <v>609</v>
      </c>
      <c r="N1317">
        <v>15</v>
      </c>
      <c r="O1317">
        <v>18</v>
      </c>
      <c r="P1317">
        <v>0</v>
      </c>
      <c r="Q1317">
        <v>3</v>
      </c>
    </row>
    <row r="1318" spans="1:17" x14ac:dyDescent="0.25">
      <c r="A1318" t="s">
        <v>1327</v>
      </c>
      <c r="B1318" t="s">
        <v>2305</v>
      </c>
      <c r="C1318" t="s">
        <v>2008</v>
      </c>
      <c r="E1318">
        <v>412</v>
      </c>
      <c r="F1318">
        <v>421</v>
      </c>
      <c r="K1318">
        <v>0</v>
      </c>
      <c r="L1318">
        <v>1</v>
      </c>
      <c r="M1318">
        <v>397</v>
      </c>
      <c r="N1318">
        <v>7</v>
      </c>
      <c r="O1318">
        <v>10</v>
      </c>
      <c r="P1318">
        <v>0</v>
      </c>
      <c r="Q1318">
        <v>3</v>
      </c>
    </row>
    <row r="1319" spans="1:17" x14ac:dyDescent="0.25">
      <c r="A1319" t="s">
        <v>1327</v>
      </c>
      <c r="B1319" t="s">
        <v>2304</v>
      </c>
      <c r="C1319" t="s">
        <v>2008</v>
      </c>
      <c r="E1319">
        <v>423</v>
      </c>
      <c r="F1319">
        <v>433</v>
      </c>
      <c r="K1319">
        <v>0</v>
      </c>
      <c r="L1319">
        <v>1</v>
      </c>
      <c r="M1319">
        <v>455</v>
      </c>
      <c r="N1319">
        <v>7</v>
      </c>
      <c r="O1319">
        <v>10</v>
      </c>
      <c r="P1319">
        <v>0</v>
      </c>
      <c r="Q1319">
        <v>3</v>
      </c>
    </row>
    <row r="1320" spans="1:17" x14ac:dyDescent="0.25">
      <c r="A1320" t="s">
        <v>1327</v>
      </c>
      <c r="C1320" t="s">
        <v>2007</v>
      </c>
      <c r="E1320">
        <v>1</v>
      </c>
      <c r="F1320">
        <v>436</v>
      </c>
      <c r="H1320">
        <v>13551</v>
      </c>
    </row>
    <row r="1321" spans="1:17" x14ac:dyDescent="0.25">
      <c r="A1321" t="s">
        <v>1332</v>
      </c>
      <c r="B1321" t="s">
        <v>2024</v>
      </c>
      <c r="C1321" t="s">
        <v>2023</v>
      </c>
      <c r="E1321">
        <v>1</v>
      </c>
      <c r="F1321">
        <v>252</v>
      </c>
      <c r="M1321">
        <v>1735</v>
      </c>
      <c r="N1321">
        <v>1</v>
      </c>
      <c r="O1321">
        <v>69</v>
      </c>
      <c r="P1321">
        <v>11</v>
      </c>
      <c r="Q1321">
        <v>57</v>
      </c>
    </row>
    <row r="1322" spans="1:17" x14ac:dyDescent="0.25">
      <c r="A1322" t="s">
        <v>1332</v>
      </c>
      <c r="B1322" t="s">
        <v>2022</v>
      </c>
      <c r="C1322" t="s">
        <v>2021</v>
      </c>
      <c r="E1322">
        <v>75</v>
      </c>
      <c r="F1322">
        <v>249</v>
      </c>
      <c r="M1322">
        <v>244</v>
      </c>
      <c r="N1322">
        <v>3</v>
      </c>
      <c r="O1322">
        <v>9</v>
      </c>
      <c r="P1322">
        <v>0</v>
      </c>
      <c r="Q1322">
        <v>6</v>
      </c>
    </row>
    <row r="1323" spans="1:17" x14ac:dyDescent="0.25">
      <c r="A1323" t="s">
        <v>1332</v>
      </c>
      <c r="B1323" t="s">
        <v>2303</v>
      </c>
      <c r="C1323" t="s">
        <v>2025</v>
      </c>
      <c r="E1323">
        <v>83</v>
      </c>
      <c r="F1323">
        <v>247</v>
      </c>
      <c r="M1323">
        <v>7205</v>
      </c>
      <c r="N1323">
        <v>44</v>
      </c>
      <c r="O1323">
        <v>130</v>
      </c>
      <c r="P1323">
        <v>0</v>
      </c>
      <c r="Q1323">
        <v>86</v>
      </c>
    </row>
    <row r="1324" spans="1:17" x14ac:dyDescent="0.25">
      <c r="A1324" t="s">
        <v>1332</v>
      </c>
      <c r="B1324" t="s">
        <v>2303</v>
      </c>
      <c r="C1324" t="s">
        <v>2008</v>
      </c>
      <c r="E1324">
        <v>90</v>
      </c>
      <c r="F1324">
        <v>93</v>
      </c>
      <c r="K1324">
        <v>0</v>
      </c>
      <c r="L1324">
        <v>1</v>
      </c>
      <c r="M1324">
        <v>233</v>
      </c>
      <c r="N1324">
        <v>1</v>
      </c>
      <c r="O1324">
        <v>4</v>
      </c>
      <c r="P1324">
        <v>0</v>
      </c>
      <c r="Q1324">
        <v>3</v>
      </c>
    </row>
    <row r="1325" spans="1:17" x14ac:dyDescent="0.25">
      <c r="A1325" t="s">
        <v>1332</v>
      </c>
      <c r="B1325" t="s">
        <v>2302</v>
      </c>
      <c r="C1325" t="s">
        <v>2008</v>
      </c>
      <c r="E1325">
        <v>95</v>
      </c>
      <c r="F1325">
        <v>98</v>
      </c>
      <c r="K1325">
        <v>0</v>
      </c>
      <c r="L1325">
        <v>1</v>
      </c>
      <c r="M1325">
        <v>223</v>
      </c>
      <c r="N1325">
        <v>1</v>
      </c>
      <c r="O1325">
        <v>4</v>
      </c>
      <c r="P1325">
        <v>0</v>
      </c>
      <c r="Q1325">
        <v>3</v>
      </c>
    </row>
    <row r="1326" spans="1:17" x14ac:dyDescent="0.25">
      <c r="A1326" t="s">
        <v>1332</v>
      </c>
      <c r="C1326" t="s">
        <v>2007</v>
      </c>
      <c r="E1326">
        <v>1</v>
      </c>
      <c r="F1326">
        <v>252</v>
      </c>
      <c r="H1326">
        <v>9640</v>
      </c>
    </row>
    <row r="1327" spans="1:17" x14ac:dyDescent="0.25">
      <c r="A1327" t="s">
        <v>1333</v>
      </c>
      <c r="B1327" t="s">
        <v>2024</v>
      </c>
      <c r="C1327" t="s">
        <v>2023</v>
      </c>
      <c r="E1327">
        <v>1</v>
      </c>
      <c r="F1327">
        <v>89</v>
      </c>
      <c r="M1327">
        <v>2465</v>
      </c>
      <c r="N1327">
        <v>0</v>
      </c>
      <c r="O1327">
        <v>81</v>
      </c>
      <c r="P1327">
        <v>28</v>
      </c>
      <c r="Q1327">
        <v>53</v>
      </c>
    </row>
    <row r="1328" spans="1:17" x14ac:dyDescent="0.25">
      <c r="A1328" t="s">
        <v>1333</v>
      </c>
      <c r="C1328" t="s">
        <v>2007</v>
      </c>
      <c r="E1328">
        <v>1</v>
      </c>
      <c r="F1328">
        <v>89</v>
      </c>
      <c r="H1328">
        <v>2465</v>
      </c>
    </row>
    <row r="1329" spans="1:17" x14ac:dyDescent="0.25">
      <c r="A1329" t="s">
        <v>1334</v>
      </c>
      <c r="B1329" t="s">
        <v>2024</v>
      </c>
      <c r="C1329" t="s">
        <v>2023</v>
      </c>
      <c r="E1329">
        <v>1</v>
      </c>
      <c r="F1329">
        <v>96</v>
      </c>
      <c r="M1329">
        <v>1490</v>
      </c>
      <c r="N1329">
        <v>0</v>
      </c>
      <c r="O1329">
        <v>56</v>
      </c>
      <c r="P1329">
        <v>4</v>
      </c>
      <c r="Q1329">
        <v>52</v>
      </c>
    </row>
    <row r="1330" spans="1:17" x14ac:dyDescent="0.25">
      <c r="A1330" t="s">
        <v>1334</v>
      </c>
      <c r="B1330" t="s">
        <v>2022</v>
      </c>
      <c r="C1330" t="s">
        <v>2021</v>
      </c>
      <c r="E1330">
        <v>63</v>
      </c>
      <c r="F1330">
        <v>93</v>
      </c>
      <c r="M1330">
        <v>244</v>
      </c>
      <c r="N1330">
        <v>3</v>
      </c>
      <c r="O1330">
        <v>9</v>
      </c>
      <c r="P1330">
        <v>0</v>
      </c>
      <c r="Q1330">
        <v>6</v>
      </c>
    </row>
    <row r="1331" spans="1:17" x14ac:dyDescent="0.25">
      <c r="A1331" t="s">
        <v>1334</v>
      </c>
      <c r="B1331" t="s">
        <v>2190</v>
      </c>
      <c r="C1331" t="s">
        <v>2025</v>
      </c>
      <c r="E1331">
        <v>71</v>
      </c>
      <c r="F1331">
        <v>91</v>
      </c>
      <c r="M1331">
        <v>735</v>
      </c>
      <c r="N1331">
        <v>7</v>
      </c>
      <c r="O1331">
        <v>16</v>
      </c>
      <c r="P1331">
        <v>0</v>
      </c>
      <c r="Q1331">
        <v>9</v>
      </c>
    </row>
    <row r="1332" spans="1:17" x14ac:dyDescent="0.25">
      <c r="A1332" t="s">
        <v>1334</v>
      </c>
      <c r="C1332" t="s">
        <v>2007</v>
      </c>
      <c r="E1332">
        <v>1</v>
      </c>
      <c r="F1332">
        <v>96</v>
      </c>
      <c r="H1332">
        <v>2469</v>
      </c>
    </row>
    <row r="1333" spans="1:17" x14ac:dyDescent="0.25">
      <c r="A1333" t="s">
        <v>1335</v>
      </c>
      <c r="B1333" t="s">
        <v>2024</v>
      </c>
      <c r="C1333" t="s">
        <v>2023</v>
      </c>
      <c r="E1333">
        <v>1</v>
      </c>
      <c r="F1333">
        <v>61</v>
      </c>
      <c r="M1333">
        <v>1224</v>
      </c>
      <c r="N1333">
        <v>0</v>
      </c>
      <c r="O1333">
        <v>53</v>
      </c>
      <c r="P1333">
        <v>12</v>
      </c>
      <c r="Q1333">
        <v>41</v>
      </c>
    </row>
    <row r="1334" spans="1:17" x14ac:dyDescent="0.25">
      <c r="A1334" t="s">
        <v>1335</v>
      </c>
      <c r="C1334" t="s">
        <v>2007</v>
      </c>
      <c r="E1334">
        <v>1</v>
      </c>
      <c r="F1334">
        <v>61</v>
      </c>
      <c r="H1334">
        <v>1224</v>
      </c>
    </row>
    <row r="1335" spans="1:17" x14ac:dyDescent="0.25">
      <c r="A1335" t="s">
        <v>1336</v>
      </c>
      <c r="B1335" t="s">
        <v>2024</v>
      </c>
      <c r="C1335" t="s">
        <v>2023</v>
      </c>
      <c r="E1335">
        <v>1</v>
      </c>
      <c r="F1335">
        <v>164</v>
      </c>
      <c r="M1335">
        <v>1540</v>
      </c>
      <c r="N1335">
        <v>0</v>
      </c>
      <c r="O1335">
        <v>58</v>
      </c>
      <c r="P1335">
        <v>6</v>
      </c>
      <c r="Q1335">
        <v>52</v>
      </c>
    </row>
    <row r="1336" spans="1:17" x14ac:dyDescent="0.25">
      <c r="A1336" t="s">
        <v>1336</v>
      </c>
      <c r="B1336" t="s">
        <v>2022</v>
      </c>
      <c r="C1336" t="s">
        <v>2021</v>
      </c>
      <c r="E1336">
        <v>66</v>
      </c>
      <c r="F1336">
        <v>161</v>
      </c>
      <c r="M1336">
        <v>270</v>
      </c>
      <c r="N1336">
        <v>4</v>
      </c>
      <c r="O1336">
        <v>10</v>
      </c>
      <c r="P1336">
        <v>0</v>
      </c>
      <c r="Q1336">
        <v>6</v>
      </c>
    </row>
    <row r="1337" spans="1:17" x14ac:dyDescent="0.25">
      <c r="A1337" t="s">
        <v>1336</v>
      </c>
      <c r="B1337" t="s">
        <v>2301</v>
      </c>
      <c r="C1337" t="s">
        <v>2025</v>
      </c>
      <c r="E1337">
        <v>76</v>
      </c>
      <c r="F1337">
        <v>159</v>
      </c>
      <c r="M1337">
        <v>3319</v>
      </c>
      <c r="N1337">
        <v>32</v>
      </c>
      <c r="O1337">
        <v>67</v>
      </c>
      <c r="P1337">
        <v>0</v>
      </c>
      <c r="Q1337">
        <v>35</v>
      </c>
    </row>
    <row r="1338" spans="1:17" x14ac:dyDescent="0.25">
      <c r="A1338" t="s">
        <v>1336</v>
      </c>
      <c r="C1338" t="s">
        <v>2007</v>
      </c>
      <c r="E1338">
        <v>1</v>
      </c>
      <c r="F1338">
        <v>164</v>
      </c>
      <c r="H1338">
        <v>5129</v>
      </c>
    </row>
    <row r="1339" spans="1:17" x14ac:dyDescent="0.25">
      <c r="A1339" t="s">
        <v>1337</v>
      </c>
      <c r="B1339" t="s">
        <v>2024</v>
      </c>
      <c r="C1339" t="s">
        <v>2023</v>
      </c>
      <c r="E1339">
        <v>1</v>
      </c>
      <c r="F1339">
        <v>108</v>
      </c>
      <c r="M1339">
        <v>1554</v>
      </c>
      <c r="N1339">
        <v>0</v>
      </c>
      <c r="O1339">
        <v>60</v>
      </c>
      <c r="P1339">
        <v>7</v>
      </c>
      <c r="Q1339">
        <v>53</v>
      </c>
    </row>
    <row r="1340" spans="1:17" x14ac:dyDescent="0.25">
      <c r="A1340" t="s">
        <v>1337</v>
      </c>
      <c r="B1340" t="s">
        <v>2022</v>
      </c>
      <c r="C1340" t="s">
        <v>2021</v>
      </c>
      <c r="E1340">
        <v>66</v>
      </c>
      <c r="F1340">
        <v>105</v>
      </c>
      <c r="M1340">
        <v>244</v>
      </c>
      <c r="N1340">
        <v>3</v>
      </c>
      <c r="O1340">
        <v>9</v>
      </c>
      <c r="P1340">
        <v>0</v>
      </c>
      <c r="Q1340">
        <v>6</v>
      </c>
    </row>
    <row r="1341" spans="1:17" x14ac:dyDescent="0.25">
      <c r="A1341" t="s">
        <v>1337</v>
      </c>
      <c r="B1341" t="s">
        <v>2273</v>
      </c>
      <c r="C1341" t="s">
        <v>2025</v>
      </c>
      <c r="E1341">
        <v>74</v>
      </c>
      <c r="F1341">
        <v>103</v>
      </c>
      <c r="M1341">
        <v>578</v>
      </c>
      <c r="N1341">
        <v>16</v>
      </c>
      <c r="O1341">
        <v>19</v>
      </c>
      <c r="P1341">
        <v>0</v>
      </c>
      <c r="Q1341">
        <v>3</v>
      </c>
    </row>
    <row r="1342" spans="1:17" x14ac:dyDescent="0.25">
      <c r="A1342" t="s">
        <v>1337</v>
      </c>
      <c r="B1342" t="s">
        <v>2300</v>
      </c>
      <c r="C1342" t="s">
        <v>2103</v>
      </c>
      <c r="E1342">
        <v>83</v>
      </c>
      <c r="F1342">
        <v>89</v>
      </c>
      <c r="M1342">
        <v>184</v>
      </c>
      <c r="N1342">
        <v>7</v>
      </c>
      <c r="O1342">
        <v>7</v>
      </c>
      <c r="P1342">
        <v>0</v>
      </c>
      <c r="Q1342">
        <v>0</v>
      </c>
    </row>
    <row r="1343" spans="1:17" x14ac:dyDescent="0.25">
      <c r="A1343" t="s">
        <v>1337</v>
      </c>
      <c r="C1343" t="s">
        <v>2007</v>
      </c>
      <c r="E1343">
        <v>1</v>
      </c>
      <c r="F1343">
        <v>108</v>
      </c>
      <c r="H1343">
        <v>2560</v>
      </c>
    </row>
    <row r="1344" spans="1:17" x14ac:dyDescent="0.25">
      <c r="A1344" t="s">
        <v>1353</v>
      </c>
      <c r="B1344" t="s">
        <v>2024</v>
      </c>
      <c r="C1344" t="s">
        <v>2023</v>
      </c>
      <c r="E1344">
        <v>1</v>
      </c>
      <c r="F1344">
        <v>158</v>
      </c>
      <c r="M1344">
        <v>933</v>
      </c>
      <c r="N1344">
        <v>0</v>
      </c>
      <c r="O1344">
        <v>45</v>
      </c>
      <c r="P1344">
        <v>8</v>
      </c>
      <c r="Q1344">
        <v>37</v>
      </c>
    </row>
    <row r="1345" spans="1:17" x14ac:dyDescent="0.25">
      <c r="A1345" t="s">
        <v>1353</v>
      </c>
      <c r="B1345" t="s">
        <v>2022</v>
      </c>
      <c r="C1345" t="s">
        <v>2021</v>
      </c>
      <c r="E1345">
        <v>50</v>
      </c>
      <c r="F1345">
        <v>157</v>
      </c>
      <c r="M1345">
        <v>293</v>
      </c>
      <c r="N1345">
        <v>3</v>
      </c>
      <c r="O1345">
        <v>9</v>
      </c>
      <c r="P1345">
        <v>0</v>
      </c>
      <c r="Q1345">
        <v>6</v>
      </c>
    </row>
    <row r="1346" spans="1:17" x14ac:dyDescent="0.25">
      <c r="A1346" t="s">
        <v>1353</v>
      </c>
      <c r="B1346" t="s">
        <v>2249</v>
      </c>
      <c r="C1346" t="s">
        <v>2008</v>
      </c>
      <c r="E1346">
        <v>60</v>
      </c>
      <c r="F1346">
        <v>65</v>
      </c>
      <c r="K1346">
        <v>0</v>
      </c>
      <c r="L1346">
        <v>1</v>
      </c>
      <c r="M1346">
        <v>236</v>
      </c>
      <c r="N1346">
        <v>3</v>
      </c>
      <c r="O1346">
        <v>6</v>
      </c>
      <c r="P1346">
        <v>0</v>
      </c>
      <c r="Q1346">
        <v>3</v>
      </c>
    </row>
    <row r="1347" spans="1:17" x14ac:dyDescent="0.25">
      <c r="A1347" t="s">
        <v>1353</v>
      </c>
      <c r="B1347" t="s">
        <v>2299</v>
      </c>
      <c r="C1347" t="s">
        <v>2008</v>
      </c>
      <c r="E1347">
        <v>67</v>
      </c>
      <c r="F1347">
        <v>98</v>
      </c>
      <c r="K1347">
        <v>5</v>
      </c>
      <c r="L1347">
        <v>3</v>
      </c>
      <c r="M1347">
        <v>995</v>
      </c>
      <c r="N1347">
        <v>28</v>
      </c>
      <c r="O1347">
        <v>28</v>
      </c>
      <c r="P1347">
        <v>0</v>
      </c>
      <c r="Q1347">
        <v>0</v>
      </c>
    </row>
    <row r="1348" spans="1:17" x14ac:dyDescent="0.25">
      <c r="A1348" t="s">
        <v>1353</v>
      </c>
      <c r="B1348" t="s">
        <v>2299</v>
      </c>
      <c r="C1348" t="s">
        <v>2008</v>
      </c>
      <c r="E1348">
        <v>100</v>
      </c>
      <c r="F1348">
        <v>116</v>
      </c>
      <c r="G1348">
        <v>1</v>
      </c>
      <c r="K1348">
        <v>4</v>
      </c>
      <c r="L1348">
        <v>1</v>
      </c>
      <c r="M1348">
        <v>771</v>
      </c>
      <c r="N1348">
        <v>17</v>
      </c>
      <c r="O1348">
        <v>17</v>
      </c>
      <c r="P1348">
        <v>0</v>
      </c>
      <c r="Q1348">
        <v>0</v>
      </c>
    </row>
    <row r="1349" spans="1:17" x14ac:dyDescent="0.25">
      <c r="A1349" t="s">
        <v>1353</v>
      </c>
      <c r="B1349" t="s">
        <v>2298</v>
      </c>
      <c r="C1349" t="s">
        <v>2008</v>
      </c>
      <c r="E1349">
        <v>118</v>
      </c>
      <c r="F1349">
        <v>121</v>
      </c>
      <c r="K1349">
        <v>0</v>
      </c>
      <c r="L1349">
        <v>1</v>
      </c>
      <c r="M1349">
        <v>63</v>
      </c>
      <c r="N1349">
        <v>4</v>
      </c>
      <c r="O1349">
        <v>4</v>
      </c>
      <c r="P1349">
        <v>0</v>
      </c>
      <c r="Q1349">
        <v>0</v>
      </c>
    </row>
    <row r="1350" spans="1:17" x14ac:dyDescent="0.25">
      <c r="A1350" t="s">
        <v>1353</v>
      </c>
      <c r="B1350" t="s">
        <v>2297</v>
      </c>
      <c r="C1350" t="s">
        <v>2008</v>
      </c>
      <c r="E1350">
        <v>123</v>
      </c>
      <c r="F1350">
        <v>126</v>
      </c>
      <c r="K1350">
        <v>0</v>
      </c>
      <c r="L1350">
        <v>1</v>
      </c>
      <c r="M1350">
        <v>69</v>
      </c>
      <c r="N1350">
        <v>4</v>
      </c>
      <c r="O1350">
        <v>4</v>
      </c>
      <c r="P1350">
        <v>0</v>
      </c>
      <c r="Q1350">
        <v>0</v>
      </c>
    </row>
    <row r="1351" spans="1:17" x14ac:dyDescent="0.25">
      <c r="A1351" t="s">
        <v>1353</v>
      </c>
      <c r="B1351" t="s">
        <v>2296</v>
      </c>
      <c r="C1351" t="s">
        <v>2008</v>
      </c>
      <c r="E1351">
        <v>128</v>
      </c>
      <c r="F1351">
        <v>131</v>
      </c>
      <c r="K1351">
        <v>0</v>
      </c>
      <c r="L1351">
        <v>1</v>
      </c>
      <c r="M1351">
        <v>75</v>
      </c>
      <c r="N1351">
        <v>4</v>
      </c>
      <c r="O1351">
        <v>4</v>
      </c>
      <c r="P1351">
        <v>0</v>
      </c>
      <c r="Q1351">
        <v>0</v>
      </c>
    </row>
    <row r="1352" spans="1:17" x14ac:dyDescent="0.25">
      <c r="A1352" t="s">
        <v>1353</v>
      </c>
      <c r="B1352" t="s">
        <v>2295</v>
      </c>
      <c r="C1352" t="s">
        <v>2008</v>
      </c>
      <c r="E1352">
        <v>133</v>
      </c>
      <c r="F1352">
        <v>136</v>
      </c>
      <c r="K1352">
        <v>0</v>
      </c>
      <c r="L1352">
        <v>1</v>
      </c>
      <c r="M1352">
        <v>172</v>
      </c>
      <c r="N1352">
        <v>4</v>
      </c>
      <c r="O1352">
        <v>4</v>
      </c>
      <c r="P1352">
        <v>0</v>
      </c>
      <c r="Q1352">
        <v>0</v>
      </c>
    </row>
    <row r="1353" spans="1:17" x14ac:dyDescent="0.25">
      <c r="A1353" t="s">
        <v>1353</v>
      </c>
      <c r="B1353" t="s">
        <v>2294</v>
      </c>
      <c r="C1353" t="s">
        <v>2008</v>
      </c>
      <c r="E1353">
        <v>138</v>
      </c>
      <c r="F1353">
        <v>155</v>
      </c>
      <c r="K1353">
        <v>2</v>
      </c>
      <c r="L1353">
        <v>2</v>
      </c>
      <c r="M1353">
        <v>578</v>
      </c>
      <c r="N1353">
        <v>17</v>
      </c>
      <c r="O1353">
        <v>17</v>
      </c>
      <c r="P1353">
        <v>0</v>
      </c>
      <c r="Q1353">
        <v>0</v>
      </c>
    </row>
    <row r="1354" spans="1:17" x14ac:dyDescent="0.25">
      <c r="A1354" t="s">
        <v>1353</v>
      </c>
      <c r="C1354" t="s">
        <v>2007</v>
      </c>
      <c r="E1354">
        <v>1</v>
      </c>
      <c r="F1354">
        <v>158</v>
      </c>
      <c r="H1354">
        <v>4185</v>
      </c>
    </row>
    <row r="1355" spans="1:17" x14ac:dyDescent="0.25">
      <c r="A1355" t="s">
        <v>1404</v>
      </c>
      <c r="B1355" t="s">
        <v>2024</v>
      </c>
      <c r="C1355" t="s">
        <v>2023</v>
      </c>
      <c r="E1355">
        <v>1</v>
      </c>
      <c r="F1355">
        <v>615</v>
      </c>
      <c r="M1355">
        <v>972</v>
      </c>
      <c r="N1355">
        <v>1</v>
      </c>
      <c r="O1355">
        <v>47</v>
      </c>
      <c r="P1355">
        <v>9</v>
      </c>
      <c r="Q1355">
        <v>37</v>
      </c>
    </row>
    <row r="1356" spans="1:17" x14ac:dyDescent="0.25">
      <c r="A1356" t="s">
        <v>1404</v>
      </c>
      <c r="B1356" t="s">
        <v>2022</v>
      </c>
      <c r="C1356" t="s">
        <v>2021</v>
      </c>
      <c r="E1356">
        <v>51</v>
      </c>
      <c r="F1356">
        <v>614</v>
      </c>
      <c r="M1356">
        <v>2206</v>
      </c>
      <c r="N1356">
        <v>27</v>
      </c>
      <c r="O1356">
        <v>49</v>
      </c>
      <c r="P1356">
        <v>0</v>
      </c>
      <c r="Q1356">
        <v>22</v>
      </c>
    </row>
    <row r="1357" spans="1:17" x14ac:dyDescent="0.25">
      <c r="A1357" t="s">
        <v>1404</v>
      </c>
      <c r="B1357" t="s">
        <v>2194</v>
      </c>
      <c r="C1357" t="s">
        <v>2008</v>
      </c>
      <c r="E1357">
        <v>59</v>
      </c>
      <c r="F1357">
        <v>64</v>
      </c>
      <c r="K1357">
        <v>0</v>
      </c>
      <c r="L1357">
        <v>1</v>
      </c>
      <c r="M1357">
        <v>226</v>
      </c>
      <c r="N1357">
        <v>3</v>
      </c>
      <c r="O1357">
        <v>6</v>
      </c>
      <c r="P1357">
        <v>0</v>
      </c>
      <c r="Q1357">
        <v>3</v>
      </c>
    </row>
    <row r="1358" spans="1:17" x14ac:dyDescent="0.25">
      <c r="A1358" t="s">
        <v>1404</v>
      </c>
      <c r="B1358" t="s">
        <v>2293</v>
      </c>
      <c r="C1358" t="s">
        <v>2008</v>
      </c>
      <c r="E1358">
        <v>66</v>
      </c>
      <c r="F1358">
        <v>107</v>
      </c>
      <c r="G1358">
        <v>1</v>
      </c>
      <c r="K1358">
        <v>4</v>
      </c>
      <c r="L1358">
        <v>3</v>
      </c>
      <c r="M1358">
        <v>1627</v>
      </c>
      <c r="N1358">
        <v>36</v>
      </c>
      <c r="O1358">
        <v>41</v>
      </c>
      <c r="P1358">
        <v>0</v>
      </c>
      <c r="Q1358">
        <v>5</v>
      </c>
    </row>
    <row r="1359" spans="1:17" x14ac:dyDescent="0.25">
      <c r="A1359" t="s">
        <v>1404</v>
      </c>
      <c r="B1359" t="s">
        <v>2292</v>
      </c>
      <c r="C1359" t="s">
        <v>2008</v>
      </c>
      <c r="E1359">
        <v>109</v>
      </c>
      <c r="F1359">
        <v>119</v>
      </c>
      <c r="K1359">
        <v>0</v>
      </c>
      <c r="L1359">
        <v>1</v>
      </c>
      <c r="M1359">
        <v>330</v>
      </c>
      <c r="N1359">
        <v>6</v>
      </c>
      <c r="O1359">
        <v>10</v>
      </c>
      <c r="P1359">
        <v>0</v>
      </c>
      <c r="Q1359">
        <v>4</v>
      </c>
    </row>
    <row r="1360" spans="1:17" x14ac:dyDescent="0.25">
      <c r="A1360" t="s">
        <v>1404</v>
      </c>
      <c r="B1360" t="s">
        <v>2291</v>
      </c>
      <c r="C1360" t="s">
        <v>2008</v>
      </c>
      <c r="E1360">
        <v>121</v>
      </c>
      <c r="F1360">
        <v>163</v>
      </c>
      <c r="G1360">
        <v>1</v>
      </c>
      <c r="K1360">
        <v>2</v>
      </c>
      <c r="L1360">
        <v>3</v>
      </c>
      <c r="M1360">
        <v>1477</v>
      </c>
      <c r="N1360">
        <v>32</v>
      </c>
      <c r="O1360">
        <v>36</v>
      </c>
      <c r="P1360">
        <v>0</v>
      </c>
      <c r="Q1360">
        <v>4</v>
      </c>
    </row>
    <row r="1361" spans="1:17" x14ac:dyDescent="0.25">
      <c r="A1361" t="s">
        <v>1404</v>
      </c>
      <c r="B1361" t="s">
        <v>2290</v>
      </c>
      <c r="C1361" t="s">
        <v>2008</v>
      </c>
      <c r="E1361">
        <v>165</v>
      </c>
      <c r="F1361">
        <v>216</v>
      </c>
      <c r="G1361">
        <v>10</v>
      </c>
      <c r="K1361">
        <v>2</v>
      </c>
      <c r="L1361">
        <v>2</v>
      </c>
      <c r="M1361">
        <v>2339</v>
      </c>
      <c r="N1361">
        <v>42</v>
      </c>
      <c r="O1361">
        <v>48</v>
      </c>
      <c r="P1361">
        <v>0</v>
      </c>
      <c r="Q1361">
        <v>6</v>
      </c>
    </row>
    <row r="1362" spans="1:17" x14ac:dyDescent="0.25">
      <c r="A1362" t="s">
        <v>1404</v>
      </c>
      <c r="B1362" t="s">
        <v>2289</v>
      </c>
      <c r="C1362" t="s">
        <v>2008</v>
      </c>
      <c r="E1362">
        <v>218</v>
      </c>
      <c r="F1362">
        <v>253</v>
      </c>
      <c r="K1362">
        <v>2</v>
      </c>
      <c r="L1362">
        <v>2</v>
      </c>
      <c r="M1362">
        <v>1134</v>
      </c>
      <c r="N1362">
        <v>27</v>
      </c>
      <c r="O1362">
        <v>31</v>
      </c>
      <c r="P1362">
        <v>0</v>
      </c>
      <c r="Q1362">
        <v>4</v>
      </c>
    </row>
    <row r="1363" spans="1:17" x14ac:dyDescent="0.25">
      <c r="A1363" t="s">
        <v>1404</v>
      </c>
      <c r="B1363" t="s">
        <v>2288</v>
      </c>
      <c r="C1363" t="s">
        <v>2008</v>
      </c>
      <c r="E1363">
        <v>255</v>
      </c>
      <c r="F1363">
        <v>271</v>
      </c>
      <c r="K1363">
        <v>1</v>
      </c>
      <c r="L1363">
        <v>2</v>
      </c>
      <c r="M1363">
        <v>557</v>
      </c>
      <c r="N1363">
        <v>10</v>
      </c>
      <c r="O1363">
        <v>14</v>
      </c>
      <c r="P1363">
        <v>0</v>
      </c>
      <c r="Q1363">
        <v>4</v>
      </c>
    </row>
    <row r="1364" spans="1:17" x14ac:dyDescent="0.25">
      <c r="A1364" t="s">
        <v>1404</v>
      </c>
      <c r="B1364" t="s">
        <v>2287</v>
      </c>
      <c r="C1364" t="s">
        <v>2008</v>
      </c>
      <c r="E1364">
        <v>318</v>
      </c>
      <c r="F1364">
        <v>363</v>
      </c>
      <c r="K1364">
        <v>4</v>
      </c>
      <c r="L1364">
        <v>3</v>
      </c>
      <c r="M1364">
        <v>1957</v>
      </c>
      <c r="N1364">
        <v>31</v>
      </c>
      <c r="O1364">
        <v>42</v>
      </c>
      <c r="P1364">
        <v>0</v>
      </c>
      <c r="Q1364">
        <v>11</v>
      </c>
    </row>
    <row r="1365" spans="1:17" x14ac:dyDescent="0.25">
      <c r="A1365" t="s">
        <v>1404</v>
      </c>
      <c r="B1365" t="s">
        <v>2286</v>
      </c>
      <c r="C1365" t="s">
        <v>2008</v>
      </c>
      <c r="E1365">
        <v>365</v>
      </c>
      <c r="F1365">
        <v>374</v>
      </c>
      <c r="K1365">
        <v>0</v>
      </c>
      <c r="L1365">
        <v>1</v>
      </c>
      <c r="M1365">
        <v>312</v>
      </c>
      <c r="N1365">
        <v>5</v>
      </c>
      <c r="O1365">
        <v>9</v>
      </c>
      <c r="P1365">
        <v>0</v>
      </c>
      <c r="Q1365">
        <v>4</v>
      </c>
    </row>
    <row r="1366" spans="1:17" x14ac:dyDescent="0.25">
      <c r="A1366" t="s">
        <v>1404</v>
      </c>
      <c r="B1366" t="s">
        <v>2285</v>
      </c>
      <c r="C1366" t="s">
        <v>2008</v>
      </c>
      <c r="E1366">
        <v>376</v>
      </c>
      <c r="F1366">
        <v>393</v>
      </c>
      <c r="K1366">
        <v>1</v>
      </c>
      <c r="L1366">
        <v>2</v>
      </c>
      <c r="M1366">
        <v>616</v>
      </c>
      <c r="N1366">
        <v>10</v>
      </c>
      <c r="O1366">
        <v>14</v>
      </c>
      <c r="P1366">
        <v>0</v>
      </c>
      <c r="Q1366">
        <v>4</v>
      </c>
    </row>
    <row r="1367" spans="1:17" x14ac:dyDescent="0.25">
      <c r="A1367" t="s">
        <v>1404</v>
      </c>
      <c r="B1367" t="s">
        <v>2284</v>
      </c>
      <c r="C1367" t="s">
        <v>2008</v>
      </c>
      <c r="E1367">
        <v>395</v>
      </c>
      <c r="F1367">
        <v>415</v>
      </c>
      <c r="K1367">
        <v>1</v>
      </c>
      <c r="L1367">
        <v>2</v>
      </c>
      <c r="M1367">
        <v>597</v>
      </c>
      <c r="N1367">
        <v>15</v>
      </c>
      <c r="O1367">
        <v>19</v>
      </c>
      <c r="P1367">
        <v>0</v>
      </c>
      <c r="Q1367">
        <v>4</v>
      </c>
    </row>
    <row r="1368" spans="1:17" x14ac:dyDescent="0.25">
      <c r="A1368" t="s">
        <v>1404</v>
      </c>
      <c r="B1368" t="s">
        <v>2283</v>
      </c>
      <c r="C1368" t="s">
        <v>2008</v>
      </c>
      <c r="E1368">
        <v>417</v>
      </c>
      <c r="F1368">
        <v>447</v>
      </c>
      <c r="G1368">
        <v>1</v>
      </c>
      <c r="K1368">
        <v>2</v>
      </c>
      <c r="L1368">
        <v>3</v>
      </c>
      <c r="M1368">
        <v>1083</v>
      </c>
      <c r="N1368">
        <v>24</v>
      </c>
      <c r="O1368">
        <v>28</v>
      </c>
      <c r="P1368">
        <v>0</v>
      </c>
      <c r="Q1368">
        <v>4</v>
      </c>
    </row>
    <row r="1369" spans="1:17" x14ac:dyDescent="0.25">
      <c r="A1369" t="s">
        <v>1404</v>
      </c>
      <c r="B1369" t="s">
        <v>2282</v>
      </c>
      <c r="C1369" t="s">
        <v>2008</v>
      </c>
      <c r="E1369">
        <v>449</v>
      </c>
      <c r="F1369">
        <v>462</v>
      </c>
      <c r="K1369">
        <v>1</v>
      </c>
      <c r="L1369">
        <v>2</v>
      </c>
      <c r="M1369">
        <v>514</v>
      </c>
      <c r="N1369">
        <v>8</v>
      </c>
      <c r="O1369">
        <v>12</v>
      </c>
      <c r="P1369">
        <v>0</v>
      </c>
      <c r="Q1369">
        <v>4</v>
      </c>
    </row>
    <row r="1370" spans="1:17" x14ac:dyDescent="0.25">
      <c r="A1370" t="s">
        <v>1404</v>
      </c>
      <c r="B1370" t="s">
        <v>2281</v>
      </c>
      <c r="C1370" t="s">
        <v>2008</v>
      </c>
      <c r="E1370">
        <v>464</v>
      </c>
      <c r="F1370">
        <v>488</v>
      </c>
      <c r="K1370">
        <v>3</v>
      </c>
      <c r="L1370">
        <v>2</v>
      </c>
      <c r="M1370">
        <v>1132</v>
      </c>
      <c r="N1370">
        <v>18</v>
      </c>
      <c r="O1370">
        <v>22</v>
      </c>
      <c r="P1370">
        <v>0</v>
      </c>
      <c r="Q1370">
        <v>4</v>
      </c>
    </row>
    <row r="1371" spans="1:17" x14ac:dyDescent="0.25">
      <c r="A1371" t="s">
        <v>1404</v>
      </c>
      <c r="B1371" t="s">
        <v>2280</v>
      </c>
      <c r="C1371" t="s">
        <v>2008</v>
      </c>
      <c r="E1371">
        <v>490</v>
      </c>
      <c r="F1371">
        <v>522</v>
      </c>
      <c r="G1371">
        <v>3</v>
      </c>
      <c r="K1371">
        <v>2</v>
      </c>
      <c r="L1371">
        <v>2</v>
      </c>
      <c r="M1371">
        <v>1253</v>
      </c>
      <c r="N1371">
        <v>23</v>
      </c>
      <c r="O1371">
        <v>29</v>
      </c>
      <c r="P1371">
        <v>0</v>
      </c>
      <c r="Q1371">
        <v>6</v>
      </c>
    </row>
    <row r="1372" spans="1:17" x14ac:dyDescent="0.25">
      <c r="A1372" t="s">
        <v>1404</v>
      </c>
      <c r="B1372" t="s">
        <v>2279</v>
      </c>
      <c r="C1372" t="s">
        <v>2008</v>
      </c>
      <c r="E1372">
        <v>524</v>
      </c>
      <c r="F1372">
        <v>532</v>
      </c>
      <c r="K1372">
        <v>1</v>
      </c>
      <c r="L1372">
        <v>1</v>
      </c>
      <c r="M1372">
        <v>441</v>
      </c>
      <c r="N1372">
        <v>5</v>
      </c>
      <c r="O1372">
        <v>9</v>
      </c>
      <c r="P1372">
        <v>0</v>
      </c>
      <c r="Q1372">
        <v>4</v>
      </c>
    </row>
    <row r="1373" spans="1:17" x14ac:dyDescent="0.25">
      <c r="A1373" t="s">
        <v>1404</v>
      </c>
      <c r="B1373" t="s">
        <v>2278</v>
      </c>
      <c r="C1373" t="s">
        <v>2008</v>
      </c>
      <c r="E1373">
        <v>534</v>
      </c>
      <c r="F1373">
        <v>542</v>
      </c>
      <c r="K1373">
        <v>1</v>
      </c>
      <c r="L1373">
        <v>1</v>
      </c>
      <c r="M1373">
        <v>402</v>
      </c>
      <c r="N1373">
        <v>5</v>
      </c>
      <c r="O1373">
        <v>9</v>
      </c>
      <c r="P1373">
        <v>0</v>
      </c>
      <c r="Q1373">
        <v>4</v>
      </c>
    </row>
    <row r="1374" spans="1:17" x14ac:dyDescent="0.25">
      <c r="A1374" t="s">
        <v>1404</v>
      </c>
      <c r="B1374" t="s">
        <v>2277</v>
      </c>
      <c r="C1374" t="s">
        <v>2008</v>
      </c>
      <c r="E1374">
        <v>544</v>
      </c>
      <c r="F1374">
        <v>556</v>
      </c>
      <c r="K1374">
        <v>1</v>
      </c>
      <c r="L1374">
        <v>2</v>
      </c>
      <c r="M1374">
        <v>463</v>
      </c>
      <c r="N1374">
        <v>9</v>
      </c>
      <c r="O1374">
        <v>13</v>
      </c>
      <c r="P1374">
        <v>0</v>
      </c>
      <c r="Q1374">
        <v>4</v>
      </c>
    </row>
    <row r="1375" spans="1:17" x14ac:dyDescent="0.25">
      <c r="A1375" t="s">
        <v>1404</v>
      </c>
      <c r="B1375" t="s">
        <v>2276</v>
      </c>
      <c r="C1375" t="s">
        <v>2008</v>
      </c>
      <c r="E1375">
        <v>558</v>
      </c>
      <c r="F1375">
        <v>575</v>
      </c>
      <c r="K1375">
        <v>2</v>
      </c>
      <c r="L1375">
        <v>2</v>
      </c>
      <c r="M1375">
        <v>644</v>
      </c>
      <c r="N1375">
        <v>13</v>
      </c>
      <c r="O1375">
        <v>18</v>
      </c>
      <c r="P1375">
        <v>0</v>
      </c>
      <c r="Q1375">
        <v>5</v>
      </c>
    </row>
    <row r="1376" spans="1:17" x14ac:dyDescent="0.25">
      <c r="A1376" t="s">
        <v>1404</v>
      </c>
      <c r="B1376" t="s">
        <v>2275</v>
      </c>
      <c r="C1376" t="s">
        <v>2008</v>
      </c>
      <c r="E1376">
        <v>577</v>
      </c>
      <c r="F1376">
        <v>598</v>
      </c>
      <c r="K1376">
        <v>2</v>
      </c>
      <c r="L1376">
        <v>3</v>
      </c>
      <c r="M1376">
        <v>760</v>
      </c>
      <c r="N1376">
        <v>15</v>
      </c>
      <c r="O1376">
        <v>21</v>
      </c>
      <c r="P1376">
        <v>0</v>
      </c>
      <c r="Q1376">
        <v>6</v>
      </c>
    </row>
    <row r="1377" spans="1:17" x14ac:dyDescent="0.25">
      <c r="A1377" t="s">
        <v>1404</v>
      </c>
      <c r="B1377" t="s">
        <v>2274</v>
      </c>
      <c r="C1377" t="s">
        <v>2008</v>
      </c>
      <c r="E1377">
        <v>600</v>
      </c>
      <c r="F1377">
        <v>612</v>
      </c>
      <c r="K1377">
        <v>1</v>
      </c>
      <c r="L1377">
        <v>2</v>
      </c>
      <c r="M1377">
        <v>510</v>
      </c>
      <c r="N1377">
        <v>9</v>
      </c>
      <c r="O1377">
        <v>13</v>
      </c>
      <c r="P1377">
        <v>0</v>
      </c>
      <c r="Q1377">
        <v>4</v>
      </c>
    </row>
    <row r="1378" spans="1:17" x14ac:dyDescent="0.25">
      <c r="A1378" t="s">
        <v>1404</v>
      </c>
      <c r="C1378" t="s">
        <v>2007</v>
      </c>
      <c r="E1378">
        <v>1</v>
      </c>
      <c r="F1378">
        <v>615</v>
      </c>
      <c r="H1378">
        <v>21552</v>
      </c>
    </row>
    <row r="1379" spans="1:17" x14ac:dyDescent="0.25">
      <c r="A1379" t="s">
        <v>1417</v>
      </c>
      <c r="B1379" t="s">
        <v>2024</v>
      </c>
      <c r="C1379" t="s">
        <v>2023</v>
      </c>
      <c r="E1379">
        <v>1</v>
      </c>
      <c r="F1379">
        <v>216</v>
      </c>
      <c r="M1379">
        <v>941</v>
      </c>
      <c r="N1379">
        <v>0</v>
      </c>
      <c r="O1379">
        <v>46</v>
      </c>
      <c r="P1379">
        <v>9</v>
      </c>
      <c r="Q1379">
        <v>37</v>
      </c>
    </row>
    <row r="1380" spans="1:17" x14ac:dyDescent="0.25">
      <c r="A1380" t="s">
        <v>1417</v>
      </c>
      <c r="B1380" t="s">
        <v>2022</v>
      </c>
      <c r="C1380" t="s">
        <v>2021</v>
      </c>
      <c r="E1380">
        <v>51</v>
      </c>
      <c r="F1380">
        <v>215</v>
      </c>
      <c r="M1380">
        <v>253</v>
      </c>
      <c r="N1380">
        <v>2</v>
      </c>
      <c r="O1380">
        <v>8</v>
      </c>
      <c r="P1380">
        <v>0</v>
      </c>
      <c r="Q1380">
        <v>6</v>
      </c>
    </row>
    <row r="1381" spans="1:17" x14ac:dyDescent="0.25">
      <c r="A1381" t="s">
        <v>1417</v>
      </c>
      <c r="B1381" t="s">
        <v>2273</v>
      </c>
      <c r="C1381" t="s">
        <v>2008</v>
      </c>
      <c r="E1381">
        <v>59</v>
      </c>
      <c r="F1381">
        <v>78</v>
      </c>
      <c r="K1381">
        <v>2</v>
      </c>
      <c r="L1381">
        <v>2</v>
      </c>
      <c r="M1381">
        <v>561</v>
      </c>
      <c r="N1381">
        <v>12</v>
      </c>
      <c r="O1381">
        <v>18</v>
      </c>
      <c r="P1381">
        <v>0</v>
      </c>
      <c r="Q1381">
        <v>6</v>
      </c>
    </row>
    <row r="1382" spans="1:17" x14ac:dyDescent="0.25">
      <c r="A1382" t="s">
        <v>1417</v>
      </c>
      <c r="B1382" t="s">
        <v>2272</v>
      </c>
      <c r="C1382" t="s">
        <v>2008</v>
      </c>
      <c r="E1382">
        <v>80</v>
      </c>
      <c r="F1382">
        <v>85</v>
      </c>
      <c r="K1382">
        <v>0</v>
      </c>
      <c r="L1382">
        <v>1</v>
      </c>
      <c r="M1382">
        <v>189</v>
      </c>
      <c r="N1382">
        <v>3</v>
      </c>
      <c r="O1382">
        <v>6</v>
      </c>
      <c r="P1382">
        <v>0</v>
      </c>
      <c r="Q1382">
        <v>3</v>
      </c>
    </row>
    <row r="1383" spans="1:17" x14ac:dyDescent="0.25">
      <c r="A1383" t="s">
        <v>1417</v>
      </c>
      <c r="B1383" t="s">
        <v>2271</v>
      </c>
      <c r="C1383" t="s">
        <v>2008</v>
      </c>
      <c r="E1383">
        <v>87</v>
      </c>
      <c r="F1383">
        <v>100</v>
      </c>
      <c r="K1383">
        <v>1</v>
      </c>
      <c r="L1383">
        <v>2</v>
      </c>
      <c r="M1383">
        <v>508</v>
      </c>
      <c r="N1383">
        <v>11</v>
      </c>
      <c r="O1383">
        <v>14</v>
      </c>
      <c r="P1383">
        <v>0</v>
      </c>
      <c r="Q1383">
        <v>3</v>
      </c>
    </row>
    <row r="1384" spans="1:17" x14ac:dyDescent="0.25">
      <c r="A1384" t="s">
        <v>1417</v>
      </c>
      <c r="B1384" t="s">
        <v>2014</v>
      </c>
      <c r="C1384" t="s">
        <v>2008</v>
      </c>
      <c r="E1384">
        <v>102</v>
      </c>
      <c r="F1384">
        <v>192</v>
      </c>
      <c r="G1384">
        <v>1</v>
      </c>
      <c r="K1384">
        <v>10</v>
      </c>
      <c r="L1384">
        <v>5</v>
      </c>
      <c r="M1384">
        <v>1653</v>
      </c>
      <c r="N1384">
        <v>34</v>
      </c>
      <c r="O1384">
        <v>47</v>
      </c>
      <c r="P1384">
        <v>0</v>
      </c>
      <c r="Q1384">
        <v>13</v>
      </c>
    </row>
    <row r="1385" spans="1:17" x14ac:dyDescent="0.25">
      <c r="A1385" t="s">
        <v>1417</v>
      </c>
      <c r="B1385" t="s">
        <v>2270</v>
      </c>
      <c r="C1385" t="s">
        <v>2103</v>
      </c>
      <c r="E1385">
        <v>152</v>
      </c>
      <c r="F1385">
        <v>184</v>
      </c>
      <c r="M1385">
        <v>608</v>
      </c>
      <c r="N1385">
        <v>12</v>
      </c>
      <c r="O1385">
        <v>13</v>
      </c>
      <c r="P1385">
        <v>0</v>
      </c>
      <c r="Q1385">
        <v>1</v>
      </c>
    </row>
    <row r="1386" spans="1:17" x14ac:dyDescent="0.25">
      <c r="A1386" t="s">
        <v>1417</v>
      </c>
      <c r="B1386" t="s">
        <v>2269</v>
      </c>
      <c r="C1386" t="s">
        <v>2008</v>
      </c>
      <c r="E1386">
        <v>163</v>
      </c>
      <c r="F1386">
        <v>174</v>
      </c>
      <c r="K1386">
        <v>2</v>
      </c>
      <c r="L1386">
        <v>2</v>
      </c>
      <c r="M1386">
        <v>524</v>
      </c>
      <c r="N1386">
        <v>11</v>
      </c>
      <c r="O1386">
        <v>12</v>
      </c>
      <c r="P1386">
        <v>0</v>
      </c>
      <c r="Q1386">
        <v>1</v>
      </c>
    </row>
    <row r="1387" spans="1:17" x14ac:dyDescent="0.25">
      <c r="A1387" t="s">
        <v>1417</v>
      </c>
      <c r="B1387" t="s">
        <v>2269</v>
      </c>
      <c r="C1387" t="s">
        <v>2008</v>
      </c>
      <c r="E1387">
        <v>179</v>
      </c>
      <c r="F1387">
        <v>181</v>
      </c>
      <c r="K1387">
        <v>0</v>
      </c>
      <c r="L1387">
        <v>1</v>
      </c>
      <c r="M1387">
        <v>112</v>
      </c>
      <c r="N1387">
        <v>3</v>
      </c>
      <c r="O1387">
        <v>3</v>
      </c>
      <c r="P1387">
        <v>0</v>
      </c>
      <c r="Q1387">
        <v>0</v>
      </c>
    </row>
    <row r="1388" spans="1:17" x14ac:dyDescent="0.25">
      <c r="A1388" t="s">
        <v>1417</v>
      </c>
      <c r="B1388" t="s">
        <v>2269</v>
      </c>
      <c r="C1388" t="s">
        <v>2008</v>
      </c>
      <c r="E1388">
        <v>183</v>
      </c>
      <c r="F1388">
        <v>183</v>
      </c>
      <c r="K1388">
        <v>0</v>
      </c>
      <c r="L1388">
        <v>1</v>
      </c>
      <c r="M1388">
        <v>34</v>
      </c>
      <c r="N1388">
        <v>1</v>
      </c>
      <c r="O1388">
        <v>1</v>
      </c>
      <c r="P1388">
        <v>0</v>
      </c>
      <c r="Q1388">
        <v>0</v>
      </c>
    </row>
    <row r="1389" spans="1:17" x14ac:dyDescent="0.25">
      <c r="A1389" t="s">
        <v>1417</v>
      </c>
      <c r="B1389" t="s">
        <v>2172</v>
      </c>
      <c r="C1389" t="s">
        <v>2008</v>
      </c>
      <c r="E1389">
        <v>194</v>
      </c>
      <c r="F1389">
        <v>200</v>
      </c>
      <c r="K1389">
        <v>0</v>
      </c>
      <c r="L1389">
        <v>1</v>
      </c>
      <c r="M1389">
        <v>215</v>
      </c>
      <c r="N1389">
        <v>4</v>
      </c>
      <c r="O1389">
        <v>7</v>
      </c>
      <c r="P1389">
        <v>0</v>
      </c>
      <c r="Q1389">
        <v>3</v>
      </c>
    </row>
    <row r="1390" spans="1:17" x14ac:dyDescent="0.25">
      <c r="A1390" t="s">
        <v>1417</v>
      </c>
      <c r="B1390" t="s">
        <v>2268</v>
      </c>
      <c r="C1390" t="s">
        <v>2008</v>
      </c>
      <c r="E1390">
        <v>202</v>
      </c>
      <c r="F1390">
        <v>213</v>
      </c>
      <c r="K1390">
        <v>1</v>
      </c>
      <c r="L1390">
        <v>2</v>
      </c>
      <c r="M1390">
        <v>348</v>
      </c>
      <c r="N1390">
        <v>9</v>
      </c>
      <c r="O1390">
        <v>12</v>
      </c>
      <c r="P1390">
        <v>0</v>
      </c>
      <c r="Q1390">
        <v>3</v>
      </c>
    </row>
    <row r="1391" spans="1:17" x14ac:dyDescent="0.25">
      <c r="A1391" t="s">
        <v>1417</v>
      </c>
      <c r="C1391" t="s">
        <v>2007</v>
      </c>
      <c r="E1391">
        <v>1</v>
      </c>
      <c r="F1391">
        <v>216</v>
      </c>
      <c r="H1391">
        <v>5946</v>
      </c>
    </row>
    <row r="1392" spans="1:17" x14ac:dyDescent="0.25">
      <c r="A1392" t="s">
        <v>1418</v>
      </c>
      <c r="B1392" t="s">
        <v>2024</v>
      </c>
      <c r="C1392" t="s">
        <v>2023</v>
      </c>
      <c r="E1392">
        <v>1</v>
      </c>
      <c r="F1392">
        <v>344</v>
      </c>
      <c r="M1392">
        <v>1660</v>
      </c>
      <c r="N1392">
        <v>0</v>
      </c>
      <c r="O1392">
        <v>65</v>
      </c>
      <c r="P1392">
        <v>9</v>
      </c>
      <c r="Q1392">
        <v>56</v>
      </c>
    </row>
    <row r="1393" spans="1:17" x14ac:dyDescent="0.25">
      <c r="A1393" t="s">
        <v>1418</v>
      </c>
      <c r="B1393" t="s">
        <v>2022</v>
      </c>
      <c r="C1393" t="s">
        <v>2021</v>
      </c>
      <c r="E1393">
        <v>73</v>
      </c>
      <c r="F1393">
        <v>341</v>
      </c>
      <c r="M1393">
        <v>2899</v>
      </c>
      <c r="N1393">
        <v>52</v>
      </c>
      <c r="O1393">
        <v>98</v>
      </c>
      <c r="P1393">
        <v>28</v>
      </c>
      <c r="Q1393">
        <v>18</v>
      </c>
    </row>
    <row r="1394" spans="1:17" x14ac:dyDescent="0.25">
      <c r="A1394" t="s">
        <v>1418</v>
      </c>
      <c r="B1394" t="s">
        <v>2267</v>
      </c>
      <c r="C1394" t="s">
        <v>2103</v>
      </c>
      <c r="E1394">
        <v>106</v>
      </c>
      <c r="F1394">
        <v>123</v>
      </c>
      <c r="M1394">
        <v>518</v>
      </c>
      <c r="N1394">
        <v>14</v>
      </c>
      <c r="O1394">
        <v>14</v>
      </c>
      <c r="P1394">
        <v>0</v>
      </c>
      <c r="Q1394">
        <v>0</v>
      </c>
    </row>
    <row r="1395" spans="1:17" x14ac:dyDescent="0.25">
      <c r="A1395" t="s">
        <v>1418</v>
      </c>
      <c r="B1395" t="s">
        <v>2266</v>
      </c>
      <c r="C1395" t="s">
        <v>2103</v>
      </c>
      <c r="E1395">
        <v>125</v>
      </c>
      <c r="F1395">
        <v>143</v>
      </c>
      <c r="M1395">
        <v>522</v>
      </c>
      <c r="N1395">
        <v>18</v>
      </c>
      <c r="O1395">
        <v>18</v>
      </c>
      <c r="P1395">
        <v>0</v>
      </c>
      <c r="Q1395">
        <v>0</v>
      </c>
    </row>
    <row r="1396" spans="1:17" x14ac:dyDescent="0.25">
      <c r="A1396" t="s">
        <v>1418</v>
      </c>
      <c r="B1396" t="s">
        <v>2265</v>
      </c>
      <c r="C1396" t="s">
        <v>2103</v>
      </c>
      <c r="E1396">
        <v>145</v>
      </c>
      <c r="F1396">
        <v>150</v>
      </c>
      <c r="M1396">
        <v>161</v>
      </c>
      <c r="N1396">
        <v>5</v>
      </c>
      <c r="O1396">
        <v>5</v>
      </c>
      <c r="P1396">
        <v>0</v>
      </c>
      <c r="Q1396">
        <v>0</v>
      </c>
    </row>
    <row r="1397" spans="1:17" x14ac:dyDescent="0.25">
      <c r="A1397" t="s">
        <v>1418</v>
      </c>
      <c r="B1397" t="s">
        <v>2264</v>
      </c>
      <c r="C1397" t="s">
        <v>2103</v>
      </c>
      <c r="E1397">
        <v>152</v>
      </c>
      <c r="F1397">
        <v>157</v>
      </c>
      <c r="M1397">
        <v>145</v>
      </c>
      <c r="N1397">
        <v>5</v>
      </c>
      <c r="O1397">
        <v>5</v>
      </c>
      <c r="P1397">
        <v>0</v>
      </c>
      <c r="Q1397">
        <v>0</v>
      </c>
    </row>
    <row r="1398" spans="1:17" x14ac:dyDescent="0.25">
      <c r="A1398" t="s">
        <v>1418</v>
      </c>
      <c r="B1398" t="s">
        <v>2263</v>
      </c>
      <c r="C1398" t="s">
        <v>2103</v>
      </c>
      <c r="E1398">
        <v>159</v>
      </c>
      <c r="F1398">
        <v>164</v>
      </c>
      <c r="M1398">
        <v>134</v>
      </c>
      <c r="N1398">
        <v>5</v>
      </c>
      <c r="O1398">
        <v>5</v>
      </c>
      <c r="P1398">
        <v>0</v>
      </c>
      <c r="Q1398">
        <v>0</v>
      </c>
    </row>
    <row r="1399" spans="1:17" x14ac:dyDescent="0.25">
      <c r="A1399" t="s">
        <v>1418</v>
      </c>
      <c r="B1399" t="s">
        <v>2262</v>
      </c>
      <c r="C1399" t="s">
        <v>2103</v>
      </c>
      <c r="E1399">
        <v>166</v>
      </c>
      <c r="F1399">
        <v>166</v>
      </c>
      <c r="M1399">
        <v>46</v>
      </c>
      <c r="N1399">
        <v>1</v>
      </c>
      <c r="O1399">
        <v>1</v>
      </c>
      <c r="P1399">
        <v>0</v>
      </c>
      <c r="Q1399">
        <v>0</v>
      </c>
    </row>
    <row r="1400" spans="1:17" x14ac:dyDescent="0.25">
      <c r="A1400" t="s">
        <v>1418</v>
      </c>
      <c r="B1400" t="s">
        <v>2261</v>
      </c>
      <c r="C1400" t="s">
        <v>2103</v>
      </c>
      <c r="E1400">
        <v>168</v>
      </c>
      <c r="F1400">
        <v>173</v>
      </c>
      <c r="M1400">
        <v>151</v>
      </c>
      <c r="N1400">
        <v>5</v>
      </c>
      <c r="O1400">
        <v>5</v>
      </c>
      <c r="P1400">
        <v>0</v>
      </c>
      <c r="Q1400">
        <v>0</v>
      </c>
    </row>
    <row r="1401" spans="1:17" x14ac:dyDescent="0.25">
      <c r="A1401" t="s">
        <v>1418</v>
      </c>
      <c r="B1401" t="s">
        <v>2260</v>
      </c>
      <c r="C1401" t="s">
        <v>2103</v>
      </c>
      <c r="E1401">
        <v>197</v>
      </c>
      <c r="F1401">
        <v>212</v>
      </c>
      <c r="M1401">
        <v>443</v>
      </c>
      <c r="N1401">
        <v>15</v>
      </c>
      <c r="O1401">
        <v>15</v>
      </c>
      <c r="P1401">
        <v>0</v>
      </c>
      <c r="Q1401">
        <v>0</v>
      </c>
    </row>
    <row r="1402" spans="1:17" x14ac:dyDescent="0.25">
      <c r="A1402" t="s">
        <v>1418</v>
      </c>
      <c r="B1402" t="s">
        <v>2259</v>
      </c>
      <c r="C1402" t="s">
        <v>2103</v>
      </c>
      <c r="E1402">
        <v>214</v>
      </c>
      <c r="F1402">
        <v>235</v>
      </c>
      <c r="M1402">
        <v>496</v>
      </c>
      <c r="N1402">
        <v>20</v>
      </c>
      <c r="O1402">
        <v>20</v>
      </c>
      <c r="P1402">
        <v>0</v>
      </c>
      <c r="Q1402">
        <v>0</v>
      </c>
    </row>
    <row r="1403" spans="1:17" x14ac:dyDescent="0.25">
      <c r="A1403" t="s">
        <v>1418</v>
      </c>
      <c r="B1403" t="s">
        <v>2258</v>
      </c>
      <c r="C1403" t="s">
        <v>2103</v>
      </c>
      <c r="E1403">
        <v>245</v>
      </c>
      <c r="F1403">
        <v>245</v>
      </c>
      <c r="M1403">
        <v>38</v>
      </c>
      <c r="N1403">
        <v>1</v>
      </c>
      <c r="O1403">
        <v>1</v>
      </c>
      <c r="P1403">
        <v>0</v>
      </c>
      <c r="Q1403">
        <v>0</v>
      </c>
    </row>
    <row r="1404" spans="1:17" x14ac:dyDescent="0.25">
      <c r="A1404" t="s">
        <v>1418</v>
      </c>
      <c r="B1404" t="s">
        <v>2257</v>
      </c>
      <c r="C1404" t="s">
        <v>2103</v>
      </c>
      <c r="E1404">
        <v>249</v>
      </c>
      <c r="F1404">
        <v>262</v>
      </c>
      <c r="M1404">
        <v>370</v>
      </c>
      <c r="N1404">
        <v>13</v>
      </c>
      <c r="O1404">
        <v>13</v>
      </c>
      <c r="P1404">
        <v>0</v>
      </c>
      <c r="Q1404">
        <v>0</v>
      </c>
    </row>
    <row r="1405" spans="1:17" x14ac:dyDescent="0.25">
      <c r="A1405" t="s">
        <v>1418</v>
      </c>
      <c r="B1405" t="s">
        <v>2256</v>
      </c>
      <c r="C1405" t="s">
        <v>2103</v>
      </c>
      <c r="E1405">
        <v>264</v>
      </c>
      <c r="F1405">
        <v>268</v>
      </c>
      <c r="M1405">
        <v>120</v>
      </c>
      <c r="N1405">
        <v>5</v>
      </c>
      <c r="O1405">
        <v>5</v>
      </c>
      <c r="P1405">
        <v>0</v>
      </c>
      <c r="Q1405">
        <v>0</v>
      </c>
    </row>
    <row r="1406" spans="1:17" x14ac:dyDescent="0.25">
      <c r="A1406" t="s">
        <v>1418</v>
      </c>
      <c r="B1406" t="s">
        <v>2255</v>
      </c>
      <c r="C1406" t="s">
        <v>2103</v>
      </c>
      <c r="E1406">
        <v>270</v>
      </c>
      <c r="F1406">
        <v>275</v>
      </c>
      <c r="M1406">
        <v>142</v>
      </c>
      <c r="N1406">
        <v>5</v>
      </c>
      <c r="O1406">
        <v>5</v>
      </c>
      <c r="P1406">
        <v>0</v>
      </c>
      <c r="Q1406">
        <v>0</v>
      </c>
    </row>
    <row r="1407" spans="1:17" x14ac:dyDescent="0.25">
      <c r="A1407" t="s">
        <v>1418</v>
      </c>
      <c r="B1407" t="s">
        <v>2254</v>
      </c>
      <c r="C1407" t="s">
        <v>2103</v>
      </c>
      <c r="E1407">
        <v>277</v>
      </c>
      <c r="F1407">
        <v>282</v>
      </c>
      <c r="M1407">
        <v>138</v>
      </c>
      <c r="N1407">
        <v>5</v>
      </c>
      <c r="O1407">
        <v>5</v>
      </c>
      <c r="P1407">
        <v>0</v>
      </c>
      <c r="Q1407">
        <v>0</v>
      </c>
    </row>
    <row r="1408" spans="1:17" x14ac:dyDescent="0.25">
      <c r="A1408" t="s">
        <v>1418</v>
      </c>
      <c r="B1408" t="s">
        <v>2253</v>
      </c>
      <c r="C1408" t="s">
        <v>2103</v>
      </c>
      <c r="E1408">
        <v>292</v>
      </c>
      <c r="F1408">
        <v>298</v>
      </c>
      <c r="M1408">
        <v>152</v>
      </c>
      <c r="N1408">
        <v>6</v>
      </c>
      <c r="O1408">
        <v>6</v>
      </c>
      <c r="P1408">
        <v>0</v>
      </c>
      <c r="Q1408">
        <v>0</v>
      </c>
    </row>
    <row r="1409" spans="1:17" x14ac:dyDescent="0.25">
      <c r="A1409" t="s">
        <v>1418</v>
      </c>
      <c r="B1409" t="s">
        <v>2252</v>
      </c>
      <c r="C1409" t="s">
        <v>2025</v>
      </c>
      <c r="E1409">
        <v>300</v>
      </c>
      <c r="F1409">
        <v>302</v>
      </c>
      <c r="M1409">
        <v>164</v>
      </c>
      <c r="N1409">
        <v>1</v>
      </c>
      <c r="O1409">
        <v>3</v>
      </c>
      <c r="P1409">
        <v>0</v>
      </c>
      <c r="Q1409">
        <v>2</v>
      </c>
    </row>
    <row r="1410" spans="1:17" x14ac:dyDescent="0.25">
      <c r="A1410" t="s">
        <v>1418</v>
      </c>
      <c r="B1410" t="s">
        <v>2251</v>
      </c>
      <c r="C1410" t="s">
        <v>2025</v>
      </c>
      <c r="E1410">
        <v>303</v>
      </c>
      <c r="F1410">
        <v>303</v>
      </c>
      <c r="M1410">
        <v>59</v>
      </c>
      <c r="N1410">
        <v>1</v>
      </c>
      <c r="O1410">
        <v>1</v>
      </c>
      <c r="P1410">
        <v>0</v>
      </c>
      <c r="Q1410">
        <v>0</v>
      </c>
    </row>
    <row r="1411" spans="1:17" x14ac:dyDescent="0.25">
      <c r="A1411" t="s">
        <v>1418</v>
      </c>
      <c r="B1411" t="s">
        <v>2250</v>
      </c>
      <c r="C1411" t="s">
        <v>2103</v>
      </c>
      <c r="E1411">
        <v>330</v>
      </c>
      <c r="F1411">
        <v>337</v>
      </c>
      <c r="M1411">
        <v>165</v>
      </c>
      <c r="N1411">
        <v>7</v>
      </c>
      <c r="O1411">
        <v>7</v>
      </c>
      <c r="P1411">
        <v>0</v>
      </c>
      <c r="Q1411">
        <v>0</v>
      </c>
    </row>
    <row r="1412" spans="1:17" x14ac:dyDescent="0.25">
      <c r="A1412" t="s">
        <v>1418</v>
      </c>
      <c r="C1412" t="s">
        <v>2007</v>
      </c>
      <c r="E1412">
        <v>1</v>
      </c>
      <c r="F1412">
        <v>344</v>
      </c>
      <c r="H1412">
        <v>8523</v>
      </c>
    </row>
    <row r="1413" spans="1:17" x14ac:dyDescent="0.25">
      <c r="A1413" t="s">
        <v>1419</v>
      </c>
      <c r="B1413" t="s">
        <v>2024</v>
      </c>
      <c r="C1413" t="s">
        <v>2023</v>
      </c>
      <c r="E1413">
        <v>1</v>
      </c>
      <c r="F1413">
        <v>110</v>
      </c>
      <c r="M1413">
        <v>1556</v>
      </c>
      <c r="N1413">
        <v>0</v>
      </c>
      <c r="O1413">
        <v>59</v>
      </c>
      <c r="P1413">
        <v>6</v>
      </c>
      <c r="Q1413">
        <v>53</v>
      </c>
    </row>
    <row r="1414" spans="1:17" x14ac:dyDescent="0.25">
      <c r="A1414" t="s">
        <v>1419</v>
      </c>
      <c r="B1414" t="s">
        <v>2022</v>
      </c>
      <c r="C1414" t="s">
        <v>2021</v>
      </c>
      <c r="E1414">
        <v>65</v>
      </c>
      <c r="F1414">
        <v>107</v>
      </c>
      <c r="M1414">
        <v>244</v>
      </c>
      <c r="N1414">
        <v>3</v>
      </c>
      <c r="O1414">
        <v>9</v>
      </c>
      <c r="P1414">
        <v>0</v>
      </c>
      <c r="Q1414">
        <v>6</v>
      </c>
    </row>
    <row r="1415" spans="1:17" x14ac:dyDescent="0.25">
      <c r="A1415" t="s">
        <v>1419</v>
      </c>
      <c r="B1415" t="s">
        <v>2249</v>
      </c>
      <c r="C1415" t="s">
        <v>2025</v>
      </c>
      <c r="E1415">
        <v>73</v>
      </c>
      <c r="F1415">
        <v>105</v>
      </c>
      <c r="M1415">
        <v>956</v>
      </c>
      <c r="N1415">
        <v>24</v>
      </c>
      <c r="O1415">
        <v>27</v>
      </c>
      <c r="P1415">
        <v>0</v>
      </c>
      <c r="Q1415">
        <v>3</v>
      </c>
    </row>
    <row r="1416" spans="1:17" x14ac:dyDescent="0.25">
      <c r="A1416" t="s">
        <v>1419</v>
      </c>
      <c r="C1416" t="s">
        <v>2007</v>
      </c>
      <c r="E1416">
        <v>1</v>
      </c>
      <c r="F1416">
        <v>110</v>
      </c>
      <c r="H1416">
        <v>2756</v>
      </c>
    </row>
    <row r="1417" spans="1:17" x14ac:dyDescent="0.25">
      <c r="A1417" t="s">
        <v>1420</v>
      </c>
      <c r="B1417" t="s">
        <v>2024</v>
      </c>
      <c r="C1417" t="s">
        <v>2023</v>
      </c>
      <c r="E1417">
        <v>1</v>
      </c>
      <c r="F1417">
        <v>153</v>
      </c>
      <c r="M1417">
        <v>1515</v>
      </c>
      <c r="N1417">
        <v>0</v>
      </c>
      <c r="O1417">
        <v>57</v>
      </c>
      <c r="P1417">
        <v>5</v>
      </c>
      <c r="Q1417">
        <v>52</v>
      </c>
    </row>
    <row r="1418" spans="1:17" x14ac:dyDescent="0.25">
      <c r="A1418" t="s">
        <v>1420</v>
      </c>
      <c r="B1418" t="s">
        <v>2022</v>
      </c>
      <c r="C1418" t="s">
        <v>2021</v>
      </c>
      <c r="E1418">
        <v>64</v>
      </c>
      <c r="F1418">
        <v>150</v>
      </c>
      <c r="M1418">
        <v>244</v>
      </c>
      <c r="N1418">
        <v>3</v>
      </c>
      <c r="O1418">
        <v>9</v>
      </c>
      <c r="P1418">
        <v>0</v>
      </c>
      <c r="Q1418">
        <v>6</v>
      </c>
    </row>
    <row r="1419" spans="1:17" x14ac:dyDescent="0.25">
      <c r="A1419" t="s">
        <v>1420</v>
      </c>
      <c r="B1419" t="s">
        <v>2248</v>
      </c>
      <c r="C1419" t="s">
        <v>2025</v>
      </c>
      <c r="E1419">
        <v>72</v>
      </c>
      <c r="F1419">
        <v>148</v>
      </c>
      <c r="M1419">
        <v>2747</v>
      </c>
      <c r="N1419">
        <v>22</v>
      </c>
      <c r="O1419">
        <v>55</v>
      </c>
      <c r="P1419">
        <v>0</v>
      </c>
      <c r="Q1419">
        <v>33</v>
      </c>
    </row>
    <row r="1420" spans="1:17" x14ac:dyDescent="0.25">
      <c r="A1420" t="s">
        <v>1420</v>
      </c>
      <c r="B1420" t="s">
        <v>2247</v>
      </c>
      <c r="C1420" t="s">
        <v>2103</v>
      </c>
      <c r="E1420">
        <v>80</v>
      </c>
      <c r="F1420">
        <v>87</v>
      </c>
      <c r="M1420">
        <v>182</v>
      </c>
      <c r="N1420">
        <v>8</v>
      </c>
      <c r="O1420">
        <v>8</v>
      </c>
      <c r="P1420">
        <v>0</v>
      </c>
      <c r="Q1420">
        <v>0</v>
      </c>
    </row>
    <row r="1421" spans="1:17" x14ac:dyDescent="0.25">
      <c r="A1421" t="s">
        <v>1420</v>
      </c>
      <c r="C1421" t="s">
        <v>2007</v>
      </c>
      <c r="E1421">
        <v>1</v>
      </c>
      <c r="F1421">
        <v>153</v>
      </c>
      <c r="H1421">
        <v>4688</v>
      </c>
    </row>
    <row r="1422" spans="1:17" x14ac:dyDescent="0.25">
      <c r="A1422" t="s">
        <v>1435</v>
      </c>
      <c r="B1422" t="s">
        <v>2024</v>
      </c>
      <c r="C1422" t="s">
        <v>2023</v>
      </c>
      <c r="E1422">
        <v>1</v>
      </c>
      <c r="F1422">
        <v>346</v>
      </c>
      <c r="M1422">
        <v>935</v>
      </c>
      <c r="N1422">
        <v>1</v>
      </c>
      <c r="O1422">
        <v>46</v>
      </c>
      <c r="P1422">
        <v>8</v>
      </c>
      <c r="Q1422">
        <v>37</v>
      </c>
    </row>
    <row r="1423" spans="1:17" x14ac:dyDescent="0.25">
      <c r="A1423" t="s">
        <v>1435</v>
      </c>
      <c r="B1423" t="s">
        <v>2022</v>
      </c>
      <c r="C1423" t="s">
        <v>2021</v>
      </c>
      <c r="E1423">
        <v>52</v>
      </c>
      <c r="F1423">
        <v>345</v>
      </c>
      <c r="M1423">
        <v>255</v>
      </c>
      <c r="N1423">
        <v>2</v>
      </c>
      <c r="O1423">
        <v>8</v>
      </c>
      <c r="P1423">
        <v>0</v>
      </c>
      <c r="Q1423">
        <v>6</v>
      </c>
    </row>
    <row r="1424" spans="1:17" x14ac:dyDescent="0.25">
      <c r="A1424" t="s">
        <v>1435</v>
      </c>
      <c r="B1424" t="s">
        <v>2191</v>
      </c>
      <c r="C1424" t="s">
        <v>2008</v>
      </c>
      <c r="E1424">
        <v>60</v>
      </c>
      <c r="F1424">
        <v>67</v>
      </c>
      <c r="K1424">
        <v>0</v>
      </c>
      <c r="L1424">
        <v>1</v>
      </c>
      <c r="M1424">
        <v>279</v>
      </c>
      <c r="N1424">
        <v>5</v>
      </c>
      <c r="O1424">
        <v>8</v>
      </c>
      <c r="P1424">
        <v>0</v>
      </c>
      <c r="Q1424">
        <v>3</v>
      </c>
    </row>
    <row r="1425" spans="1:17" x14ac:dyDescent="0.25">
      <c r="A1425" t="s">
        <v>1435</v>
      </c>
      <c r="B1425" t="s">
        <v>2246</v>
      </c>
      <c r="C1425" t="s">
        <v>2008</v>
      </c>
      <c r="E1425">
        <v>69</v>
      </c>
      <c r="F1425">
        <v>94</v>
      </c>
      <c r="K1425">
        <v>4</v>
      </c>
      <c r="L1425">
        <v>3</v>
      </c>
      <c r="M1425">
        <v>1145</v>
      </c>
      <c r="N1425">
        <v>19</v>
      </c>
      <c r="O1425">
        <v>25</v>
      </c>
      <c r="P1425">
        <v>0</v>
      </c>
      <c r="Q1425">
        <v>6</v>
      </c>
    </row>
    <row r="1426" spans="1:17" x14ac:dyDescent="0.25">
      <c r="A1426" t="s">
        <v>1435</v>
      </c>
      <c r="B1426" t="s">
        <v>2209</v>
      </c>
      <c r="C1426" t="s">
        <v>2008</v>
      </c>
      <c r="E1426">
        <v>96</v>
      </c>
      <c r="F1426">
        <v>119</v>
      </c>
      <c r="K1426">
        <v>1</v>
      </c>
      <c r="L1426">
        <v>2</v>
      </c>
      <c r="M1426">
        <v>986</v>
      </c>
      <c r="N1426">
        <v>17</v>
      </c>
      <c r="O1426">
        <v>22</v>
      </c>
      <c r="P1426">
        <v>0</v>
      </c>
      <c r="Q1426">
        <v>5</v>
      </c>
    </row>
    <row r="1427" spans="1:17" x14ac:dyDescent="0.25">
      <c r="A1427" t="s">
        <v>1435</v>
      </c>
      <c r="B1427" t="s">
        <v>2207</v>
      </c>
      <c r="C1427" t="s">
        <v>2008</v>
      </c>
      <c r="E1427">
        <v>121</v>
      </c>
      <c r="F1427">
        <v>127</v>
      </c>
      <c r="K1427">
        <v>0</v>
      </c>
      <c r="L1427">
        <v>1</v>
      </c>
      <c r="M1427">
        <v>249</v>
      </c>
      <c r="N1427">
        <v>4</v>
      </c>
      <c r="O1427">
        <v>7</v>
      </c>
      <c r="P1427">
        <v>0</v>
      </c>
      <c r="Q1427">
        <v>3</v>
      </c>
    </row>
    <row r="1428" spans="1:17" x14ac:dyDescent="0.25">
      <c r="A1428" t="s">
        <v>1435</v>
      </c>
      <c r="B1428" t="s">
        <v>2206</v>
      </c>
      <c r="C1428" t="s">
        <v>2008</v>
      </c>
      <c r="E1428">
        <v>129</v>
      </c>
      <c r="F1428">
        <v>155</v>
      </c>
      <c r="K1428">
        <v>4</v>
      </c>
      <c r="L1428">
        <v>5</v>
      </c>
      <c r="M1428">
        <v>1110</v>
      </c>
      <c r="N1428">
        <v>18</v>
      </c>
      <c r="O1428">
        <v>25</v>
      </c>
      <c r="P1428">
        <v>0</v>
      </c>
      <c r="Q1428">
        <v>7</v>
      </c>
    </row>
    <row r="1429" spans="1:17" x14ac:dyDescent="0.25">
      <c r="A1429" t="s">
        <v>1435</v>
      </c>
      <c r="B1429" t="s">
        <v>2245</v>
      </c>
      <c r="C1429" t="s">
        <v>2008</v>
      </c>
      <c r="E1429">
        <v>157</v>
      </c>
      <c r="F1429">
        <v>287</v>
      </c>
      <c r="G1429">
        <v>3</v>
      </c>
      <c r="K1429">
        <v>9</v>
      </c>
      <c r="L1429">
        <v>5</v>
      </c>
      <c r="M1429">
        <v>4931</v>
      </c>
      <c r="N1429">
        <v>75</v>
      </c>
      <c r="O1429">
        <v>113</v>
      </c>
      <c r="P1429">
        <v>13</v>
      </c>
      <c r="Q1429">
        <v>28</v>
      </c>
    </row>
    <row r="1430" spans="1:17" x14ac:dyDescent="0.25">
      <c r="A1430" t="s">
        <v>1435</v>
      </c>
      <c r="B1430" t="s">
        <v>2244</v>
      </c>
      <c r="C1430" t="s">
        <v>2008</v>
      </c>
      <c r="E1430">
        <v>289</v>
      </c>
      <c r="F1430">
        <v>343</v>
      </c>
      <c r="G1430">
        <v>1</v>
      </c>
      <c r="K1430">
        <v>3</v>
      </c>
      <c r="L1430">
        <v>2</v>
      </c>
      <c r="M1430">
        <v>1953</v>
      </c>
      <c r="N1430">
        <v>40</v>
      </c>
      <c r="O1430">
        <v>46</v>
      </c>
      <c r="P1430">
        <v>0</v>
      </c>
      <c r="Q1430">
        <v>6</v>
      </c>
    </row>
    <row r="1431" spans="1:17" x14ac:dyDescent="0.25">
      <c r="A1431" t="s">
        <v>1435</v>
      </c>
      <c r="C1431" t="s">
        <v>2007</v>
      </c>
      <c r="E1431">
        <v>1</v>
      </c>
      <c r="F1431">
        <v>346</v>
      </c>
      <c r="H1431">
        <v>11843</v>
      </c>
    </row>
    <row r="1432" spans="1:17" x14ac:dyDescent="0.25">
      <c r="A1432" t="s">
        <v>1480</v>
      </c>
      <c r="B1432" t="s">
        <v>2024</v>
      </c>
      <c r="C1432" t="s">
        <v>2023</v>
      </c>
      <c r="E1432">
        <v>1</v>
      </c>
      <c r="F1432">
        <v>820</v>
      </c>
      <c r="M1432">
        <v>1162</v>
      </c>
      <c r="N1432">
        <v>0</v>
      </c>
      <c r="O1432">
        <v>57</v>
      </c>
      <c r="P1432">
        <v>20</v>
      </c>
      <c r="Q1432">
        <v>37</v>
      </c>
    </row>
    <row r="1433" spans="1:17" x14ac:dyDescent="0.25">
      <c r="A1433" t="s">
        <v>1480</v>
      </c>
      <c r="B1433" t="s">
        <v>2022</v>
      </c>
      <c r="C1433" t="s">
        <v>2021</v>
      </c>
      <c r="E1433">
        <v>61</v>
      </c>
      <c r="F1433">
        <v>819</v>
      </c>
      <c r="M1433">
        <v>62</v>
      </c>
      <c r="N1433">
        <v>2</v>
      </c>
      <c r="O1433">
        <v>2</v>
      </c>
      <c r="P1433">
        <v>0</v>
      </c>
      <c r="Q1433">
        <v>0</v>
      </c>
    </row>
    <row r="1434" spans="1:17" x14ac:dyDescent="0.25">
      <c r="A1434" t="s">
        <v>1480</v>
      </c>
      <c r="B1434" t="s">
        <v>2195</v>
      </c>
      <c r="C1434" t="s">
        <v>2008</v>
      </c>
      <c r="E1434">
        <v>63</v>
      </c>
      <c r="F1434">
        <v>79</v>
      </c>
      <c r="G1434">
        <v>2</v>
      </c>
      <c r="K1434">
        <v>0</v>
      </c>
      <c r="L1434">
        <v>1</v>
      </c>
      <c r="M1434">
        <v>506</v>
      </c>
      <c r="N1434">
        <v>12</v>
      </c>
      <c r="O1434">
        <v>17</v>
      </c>
      <c r="P1434">
        <v>2</v>
      </c>
      <c r="Q1434">
        <v>5</v>
      </c>
    </row>
    <row r="1435" spans="1:17" x14ac:dyDescent="0.25">
      <c r="A1435" t="s">
        <v>1480</v>
      </c>
      <c r="B1435" t="s">
        <v>2243</v>
      </c>
      <c r="C1435" t="s">
        <v>2008</v>
      </c>
      <c r="E1435">
        <v>81</v>
      </c>
      <c r="F1435">
        <v>87</v>
      </c>
      <c r="K1435">
        <v>0</v>
      </c>
      <c r="L1435">
        <v>1</v>
      </c>
      <c r="M1435">
        <v>227</v>
      </c>
      <c r="N1435">
        <v>3</v>
      </c>
      <c r="O1435">
        <v>7</v>
      </c>
      <c r="P1435">
        <v>0</v>
      </c>
      <c r="Q1435">
        <v>4</v>
      </c>
    </row>
    <row r="1436" spans="1:17" x14ac:dyDescent="0.25">
      <c r="A1436" t="s">
        <v>1480</v>
      </c>
      <c r="B1436" t="s">
        <v>2242</v>
      </c>
      <c r="C1436" t="s">
        <v>2008</v>
      </c>
      <c r="E1436">
        <v>89</v>
      </c>
      <c r="F1436">
        <v>98</v>
      </c>
      <c r="K1436">
        <v>0</v>
      </c>
      <c r="L1436">
        <v>1</v>
      </c>
      <c r="M1436">
        <v>365</v>
      </c>
      <c r="N1436">
        <v>6</v>
      </c>
      <c r="O1436">
        <v>10</v>
      </c>
      <c r="P1436">
        <v>0</v>
      </c>
      <c r="Q1436">
        <v>4</v>
      </c>
    </row>
    <row r="1437" spans="1:17" x14ac:dyDescent="0.25">
      <c r="A1437" t="s">
        <v>1480</v>
      </c>
      <c r="B1437" t="s">
        <v>2241</v>
      </c>
      <c r="C1437" t="s">
        <v>2008</v>
      </c>
      <c r="E1437">
        <v>100</v>
      </c>
      <c r="F1437">
        <v>107</v>
      </c>
      <c r="K1437">
        <v>0</v>
      </c>
      <c r="L1437">
        <v>1</v>
      </c>
      <c r="M1437">
        <v>272</v>
      </c>
      <c r="N1437">
        <v>4</v>
      </c>
      <c r="O1437">
        <v>8</v>
      </c>
      <c r="P1437">
        <v>0</v>
      </c>
      <c r="Q1437">
        <v>4</v>
      </c>
    </row>
    <row r="1438" spans="1:17" x14ac:dyDescent="0.25">
      <c r="A1438" t="s">
        <v>1480</v>
      </c>
      <c r="B1438" t="s">
        <v>2240</v>
      </c>
      <c r="C1438" t="s">
        <v>2008</v>
      </c>
      <c r="E1438">
        <v>109</v>
      </c>
      <c r="F1438">
        <v>116</v>
      </c>
      <c r="K1438">
        <v>0</v>
      </c>
      <c r="L1438">
        <v>1</v>
      </c>
      <c r="M1438">
        <v>259</v>
      </c>
      <c r="N1438">
        <v>4</v>
      </c>
      <c r="O1438">
        <v>8</v>
      </c>
      <c r="P1438">
        <v>0</v>
      </c>
      <c r="Q1438">
        <v>4</v>
      </c>
    </row>
    <row r="1439" spans="1:17" x14ac:dyDescent="0.25">
      <c r="A1439" t="s">
        <v>1480</v>
      </c>
      <c r="B1439" t="s">
        <v>2014</v>
      </c>
      <c r="C1439" t="s">
        <v>2008</v>
      </c>
      <c r="E1439">
        <v>118</v>
      </c>
      <c r="F1439">
        <v>125</v>
      </c>
      <c r="K1439">
        <v>0</v>
      </c>
      <c r="L1439">
        <v>1</v>
      </c>
      <c r="M1439">
        <v>256</v>
      </c>
      <c r="N1439">
        <v>4</v>
      </c>
      <c r="O1439">
        <v>8</v>
      </c>
      <c r="P1439">
        <v>0</v>
      </c>
      <c r="Q1439">
        <v>4</v>
      </c>
    </row>
    <row r="1440" spans="1:17" x14ac:dyDescent="0.25">
      <c r="A1440" t="s">
        <v>1480</v>
      </c>
      <c r="B1440" t="s">
        <v>2044</v>
      </c>
      <c r="C1440" t="s">
        <v>2008</v>
      </c>
      <c r="E1440">
        <v>127</v>
      </c>
      <c r="F1440">
        <v>134</v>
      </c>
      <c r="K1440">
        <v>0</v>
      </c>
      <c r="L1440">
        <v>1</v>
      </c>
      <c r="M1440">
        <v>251</v>
      </c>
      <c r="N1440">
        <v>4</v>
      </c>
      <c r="O1440">
        <v>8</v>
      </c>
      <c r="P1440">
        <v>0</v>
      </c>
      <c r="Q1440">
        <v>4</v>
      </c>
    </row>
    <row r="1441" spans="1:17" x14ac:dyDescent="0.25">
      <c r="A1441" t="s">
        <v>1480</v>
      </c>
      <c r="B1441" t="s">
        <v>2239</v>
      </c>
      <c r="C1441" t="s">
        <v>2008</v>
      </c>
      <c r="E1441">
        <v>136</v>
      </c>
      <c r="F1441">
        <v>163</v>
      </c>
      <c r="K1441">
        <v>1</v>
      </c>
      <c r="L1441">
        <v>2</v>
      </c>
      <c r="M1441">
        <v>930</v>
      </c>
      <c r="N1441">
        <v>11</v>
      </c>
      <c r="O1441">
        <v>25</v>
      </c>
      <c r="P1441">
        <v>0</v>
      </c>
      <c r="Q1441">
        <v>14</v>
      </c>
    </row>
    <row r="1442" spans="1:17" x14ac:dyDescent="0.25">
      <c r="A1442" t="s">
        <v>1480</v>
      </c>
      <c r="B1442" t="s">
        <v>2238</v>
      </c>
      <c r="C1442" t="s">
        <v>2008</v>
      </c>
      <c r="E1442">
        <v>165</v>
      </c>
      <c r="F1442">
        <v>202</v>
      </c>
      <c r="K1442">
        <v>1</v>
      </c>
      <c r="L1442">
        <v>2</v>
      </c>
      <c r="M1442">
        <v>1242</v>
      </c>
      <c r="N1442">
        <v>13</v>
      </c>
      <c r="O1442">
        <v>33</v>
      </c>
      <c r="P1442">
        <v>0</v>
      </c>
      <c r="Q1442">
        <v>20</v>
      </c>
    </row>
    <row r="1443" spans="1:17" x14ac:dyDescent="0.25">
      <c r="A1443" t="s">
        <v>1480</v>
      </c>
      <c r="B1443" t="s">
        <v>2237</v>
      </c>
      <c r="C1443" t="s">
        <v>2008</v>
      </c>
      <c r="E1443">
        <v>204</v>
      </c>
      <c r="F1443">
        <v>266</v>
      </c>
      <c r="K1443">
        <v>0</v>
      </c>
      <c r="L1443">
        <v>1</v>
      </c>
      <c r="M1443">
        <v>2198</v>
      </c>
      <c r="N1443">
        <v>41</v>
      </c>
      <c r="O1443">
        <v>51</v>
      </c>
      <c r="P1443">
        <v>0</v>
      </c>
      <c r="Q1443">
        <v>10</v>
      </c>
    </row>
    <row r="1444" spans="1:17" x14ac:dyDescent="0.25">
      <c r="A1444" t="s">
        <v>1480</v>
      </c>
      <c r="B1444" t="s">
        <v>2236</v>
      </c>
      <c r="C1444" t="s">
        <v>2008</v>
      </c>
      <c r="E1444">
        <v>268</v>
      </c>
      <c r="F1444">
        <v>392</v>
      </c>
      <c r="G1444">
        <v>8</v>
      </c>
      <c r="J1444">
        <v>2</v>
      </c>
      <c r="K1444">
        <v>6</v>
      </c>
      <c r="L1444">
        <v>3</v>
      </c>
      <c r="M1444">
        <v>5187</v>
      </c>
      <c r="N1444">
        <v>57</v>
      </c>
      <c r="O1444">
        <v>114</v>
      </c>
      <c r="P1444">
        <v>0</v>
      </c>
      <c r="Q1444">
        <v>57</v>
      </c>
    </row>
    <row r="1445" spans="1:17" x14ac:dyDescent="0.25">
      <c r="A1445" t="s">
        <v>1480</v>
      </c>
      <c r="B1445" t="s">
        <v>2235</v>
      </c>
      <c r="C1445" t="s">
        <v>2008</v>
      </c>
      <c r="E1445">
        <v>394</v>
      </c>
      <c r="F1445">
        <v>421</v>
      </c>
      <c r="K1445">
        <v>2</v>
      </c>
      <c r="L1445">
        <v>3</v>
      </c>
      <c r="M1445">
        <v>910</v>
      </c>
      <c r="N1445">
        <v>19</v>
      </c>
      <c r="O1445">
        <v>26</v>
      </c>
      <c r="P1445">
        <v>0</v>
      </c>
      <c r="Q1445">
        <v>7</v>
      </c>
    </row>
    <row r="1446" spans="1:17" x14ac:dyDescent="0.25">
      <c r="A1446" t="s">
        <v>1480</v>
      </c>
      <c r="B1446" t="s">
        <v>2234</v>
      </c>
      <c r="C1446" t="s">
        <v>2008</v>
      </c>
      <c r="E1446">
        <v>423</v>
      </c>
      <c r="F1446">
        <v>439</v>
      </c>
      <c r="K1446">
        <v>2</v>
      </c>
      <c r="L1446">
        <v>3</v>
      </c>
      <c r="M1446">
        <v>568</v>
      </c>
      <c r="N1446">
        <v>12</v>
      </c>
      <c r="O1446">
        <v>17</v>
      </c>
      <c r="P1446">
        <v>0</v>
      </c>
      <c r="Q1446">
        <v>5</v>
      </c>
    </row>
    <row r="1447" spans="1:17" x14ac:dyDescent="0.25">
      <c r="A1447" t="s">
        <v>1480</v>
      </c>
      <c r="B1447" t="s">
        <v>2233</v>
      </c>
      <c r="C1447" t="s">
        <v>2008</v>
      </c>
      <c r="E1447">
        <v>441</v>
      </c>
      <c r="F1447">
        <v>539</v>
      </c>
      <c r="G1447">
        <v>2</v>
      </c>
      <c r="K1447">
        <v>13</v>
      </c>
      <c r="L1447">
        <v>4</v>
      </c>
      <c r="M1447">
        <v>3299</v>
      </c>
      <c r="N1447">
        <v>67</v>
      </c>
      <c r="O1447">
        <v>80</v>
      </c>
      <c r="P1447">
        <v>0</v>
      </c>
      <c r="Q1447">
        <v>14</v>
      </c>
    </row>
    <row r="1448" spans="1:17" x14ac:dyDescent="0.25">
      <c r="A1448" t="s">
        <v>1480</v>
      </c>
      <c r="B1448" t="s">
        <v>2232</v>
      </c>
      <c r="C1448" t="s">
        <v>2008</v>
      </c>
      <c r="E1448">
        <v>541</v>
      </c>
      <c r="F1448">
        <v>682</v>
      </c>
      <c r="G1448">
        <v>2</v>
      </c>
      <c r="J1448">
        <v>1</v>
      </c>
      <c r="K1448">
        <v>11</v>
      </c>
      <c r="L1448">
        <v>8</v>
      </c>
      <c r="M1448">
        <v>5587</v>
      </c>
      <c r="N1448">
        <v>76</v>
      </c>
      <c r="O1448">
        <v>125</v>
      </c>
      <c r="P1448">
        <v>0</v>
      </c>
      <c r="Q1448">
        <v>49</v>
      </c>
    </row>
    <row r="1449" spans="1:17" x14ac:dyDescent="0.25">
      <c r="A1449" t="s">
        <v>1480</v>
      </c>
      <c r="B1449" t="s">
        <v>2231</v>
      </c>
      <c r="C1449" t="s">
        <v>2008</v>
      </c>
      <c r="E1449">
        <v>684</v>
      </c>
      <c r="F1449">
        <v>710</v>
      </c>
      <c r="G1449">
        <v>2</v>
      </c>
      <c r="K1449">
        <v>8</v>
      </c>
      <c r="L1449">
        <v>3</v>
      </c>
      <c r="M1449">
        <v>908</v>
      </c>
      <c r="N1449">
        <v>19</v>
      </c>
      <c r="O1449">
        <v>24</v>
      </c>
      <c r="P1449">
        <v>0</v>
      </c>
      <c r="Q1449">
        <v>6</v>
      </c>
    </row>
    <row r="1450" spans="1:17" x14ac:dyDescent="0.25">
      <c r="A1450" t="s">
        <v>1480</v>
      </c>
      <c r="B1450" t="s">
        <v>2230</v>
      </c>
      <c r="C1450" t="s">
        <v>2008</v>
      </c>
      <c r="E1450">
        <v>712</v>
      </c>
      <c r="F1450">
        <v>725</v>
      </c>
      <c r="K1450">
        <v>0</v>
      </c>
      <c r="L1450">
        <v>1</v>
      </c>
      <c r="M1450">
        <v>470</v>
      </c>
      <c r="N1450">
        <v>9</v>
      </c>
      <c r="O1450">
        <v>14</v>
      </c>
      <c r="P1450">
        <v>0</v>
      </c>
      <c r="Q1450">
        <v>5</v>
      </c>
    </row>
    <row r="1451" spans="1:17" x14ac:dyDescent="0.25">
      <c r="A1451" t="s">
        <v>1480</v>
      </c>
      <c r="B1451" t="s">
        <v>2229</v>
      </c>
      <c r="C1451" t="s">
        <v>2008</v>
      </c>
      <c r="E1451">
        <v>727</v>
      </c>
      <c r="F1451">
        <v>758</v>
      </c>
      <c r="G1451">
        <v>1</v>
      </c>
      <c r="K1451">
        <v>2</v>
      </c>
      <c r="L1451">
        <v>2</v>
      </c>
      <c r="M1451">
        <v>944</v>
      </c>
      <c r="N1451">
        <v>17</v>
      </c>
      <c r="O1451">
        <v>32</v>
      </c>
      <c r="P1451">
        <v>0</v>
      </c>
      <c r="Q1451">
        <v>15</v>
      </c>
    </row>
    <row r="1452" spans="1:17" x14ac:dyDescent="0.25">
      <c r="A1452" t="s">
        <v>1480</v>
      </c>
      <c r="B1452" t="s">
        <v>2228</v>
      </c>
      <c r="C1452" t="s">
        <v>2008</v>
      </c>
      <c r="E1452">
        <v>760</v>
      </c>
      <c r="F1452">
        <v>776</v>
      </c>
      <c r="G1452">
        <v>3</v>
      </c>
      <c r="K1452">
        <v>2</v>
      </c>
      <c r="L1452">
        <v>3</v>
      </c>
      <c r="M1452">
        <v>404</v>
      </c>
      <c r="N1452">
        <v>11</v>
      </c>
      <c r="O1452">
        <v>15</v>
      </c>
      <c r="P1452">
        <v>0</v>
      </c>
      <c r="Q1452">
        <v>4</v>
      </c>
    </row>
    <row r="1453" spans="1:17" x14ac:dyDescent="0.25">
      <c r="A1453" t="s">
        <v>1480</v>
      </c>
      <c r="B1453" t="s">
        <v>2227</v>
      </c>
      <c r="C1453" t="s">
        <v>2008</v>
      </c>
      <c r="E1453">
        <v>778</v>
      </c>
      <c r="F1453">
        <v>792</v>
      </c>
      <c r="G1453">
        <v>9</v>
      </c>
      <c r="K1453">
        <v>0</v>
      </c>
      <c r="L1453">
        <v>1</v>
      </c>
      <c r="M1453">
        <v>576</v>
      </c>
      <c r="N1453">
        <v>7</v>
      </c>
      <c r="O1453">
        <v>14</v>
      </c>
      <c r="P1453">
        <v>0</v>
      </c>
      <c r="Q1453">
        <v>7</v>
      </c>
    </row>
    <row r="1454" spans="1:17" x14ac:dyDescent="0.25">
      <c r="A1454" t="s">
        <v>1480</v>
      </c>
      <c r="B1454" t="s">
        <v>2226</v>
      </c>
      <c r="C1454" t="s">
        <v>2008</v>
      </c>
      <c r="E1454">
        <v>794</v>
      </c>
      <c r="F1454">
        <v>806</v>
      </c>
      <c r="G1454">
        <v>9</v>
      </c>
      <c r="K1454">
        <v>0</v>
      </c>
      <c r="L1454">
        <v>1</v>
      </c>
      <c r="M1454">
        <v>594</v>
      </c>
      <c r="N1454">
        <v>6</v>
      </c>
      <c r="O1454">
        <v>13</v>
      </c>
      <c r="P1454">
        <v>0</v>
      </c>
      <c r="Q1454">
        <v>7</v>
      </c>
    </row>
    <row r="1455" spans="1:17" x14ac:dyDescent="0.25">
      <c r="A1455" t="s">
        <v>1480</v>
      </c>
      <c r="B1455" t="s">
        <v>2225</v>
      </c>
      <c r="C1455" t="s">
        <v>2008</v>
      </c>
      <c r="E1455">
        <v>808</v>
      </c>
      <c r="F1455">
        <v>817</v>
      </c>
      <c r="K1455">
        <v>0</v>
      </c>
      <c r="L1455">
        <v>1</v>
      </c>
      <c r="M1455">
        <v>346</v>
      </c>
      <c r="N1455">
        <v>6</v>
      </c>
      <c r="O1455">
        <v>10</v>
      </c>
      <c r="P1455">
        <v>0</v>
      </c>
      <c r="Q1455">
        <v>4</v>
      </c>
    </row>
    <row r="1456" spans="1:17" x14ac:dyDescent="0.25">
      <c r="A1456" t="s">
        <v>1480</v>
      </c>
      <c r="C1456" t="s">
        <v>2007</v>
      </c>
      <c r="E1456">
        <v>1</v>
      </c>
      <c r="F1456">
        <v>820</v>
      </c>
      <c r="H1456">
        <v>27523</v>
      </c>
    </row>
    <row r="1457" spans="1:17" x14ac:dyDescent="0.25">
      <c r="A1457" t="s">
        <v>1497</v>
      </c>
      <c r="B1457" t="s">
        <v>2024</v>
      </c>
      <c r="C1457" t="s">
        <v>2023</v>
      </c>
      <c r="E1457">
        <v>1</v>
      </c>
      <c r="F1457">
        <v>273</v>
      </c>
      <c r="M1457">
        <v>877</v>
      </c>
      <c r="N1457">
        <v>0</v>
      </c>
      <c r="O1457">
        <v>43</v>
      </c>
      <c r="P1457">
        <v>6</v>
      </c>
      <c r="Q1457">
        <v>37</v>
      </c>
    </row>
    <row r="1458" spans="1:17" x14ac:dyDescent="0.25">
      <c r="A1458" t="s">
        <v>1497</v>
      </c>
      <c r="B1458" t="s">
        <v>2022</v>
      </c>
      <c r="C1458" t="s">
        <v>2021</v>
      </c>
      <c r="E1458">
        <v>46</v>
      </c>
      <c r="F1458">
        <v>272</v>
      </c>
      <c r="M1458">
        <v>844</v>
      </c>
      <c r="N1458">
        <v>9</v>
      </c>
      <c r="O1458">
        <v>18</v>
      </c>
      <c r="P1458">
        <v>3</v>
      </c>
      <c r="Q1458">
        <v>6</v>
      </c>
    </row>
    <row r="1459" spans="1:17" x14ac:dyDescent="0.25">
      <c r="A1459" t="s">
        <v>1497</v>
      </c>
      <c r="B1459" t="s">
        <v>2187</v>
      </c>
      <c r="C1459" t="s">
        <v>2008</v>
      </c>
      <c r="E1459">
        <v>54</v>
      </c>
      <c r="F1459">
        <v>60</v>
      </c>
      <c r="K1459">
        <v>1</v>
      </c>
      <c r="L1459">
        <v>2</v>
      </c>
      <c r="M1459">
        <v>261</v>
      </c>
      <c r="N1459">
        <v>4</v>
      </c>
      <c r="O1459">
        <v>7</v>
      </c>
      <c r="P1459">
        <v>0</v>
      </c>
      <c r="Q1459">
        <v>3</v>
      </c>
    </row>
    <row r="1460" spans="1:17" x14ac:dyDescent="0.25">
      <c r="A1460" t="s">
        <v>1497</v>
      </c>
      <c r="B1460" t="s">
        <v>2187</v>
      </c>
      <c r="C1460" t="s">
        <v>2008</v>
      </c>
      <c r="E1460">
        <v>62</v>
      </c>
      <c r="F1460">
        <v>65</v>
      </c>
      <c r="K1460">
        <v>0</v>
      </c>
      <c r="L1460">
        <v>1</v>
      </c>
      <c r="M1460">
        <v>107</v>
      </c>
      <c r="N1460">
        <v>4</v>
      </c>
      <c r="O1460">
        <v>4</v>
      </c>
      <c r="P1460">
        <v>0</v>
      </c>
      <c r="Q1460">
        <v>0</v>
      </c>
    </row>
    <row r="1461" spans="1:17" x14ac:dyDescent="0.25">
      <c r="A1461" t="s">
        <v>1497</v>
      </c>
      <c r="B1461" t="s">
        <v>2224</v>
      </c>
      <c r="C1461" t="s">
        <v>2008</v>
      </c>
      <c r="E1461">
        <v>67</v>
      </c>
      <c r="F1461">
        <v>72</v>
      </c>
      <c r="K1461">
        <v>0</v>
      </c>
      <c r="L1461">
        <v>1</v>
      </c>
      <c r="M1461">
        <v>153</v>
      </c>
      <c r="N1461">
        <v>6</v>
      </c>
      <c r="O1461">
        <v>6</v>
      </c>
      <c r="P1461">
        <v>0</v>
      </c>
      <c r="Q1461">
        <v>0</v>
      </c>
    </row>
    <row r="1462" spans="1:17" x14ac:dyDescent="0.25">
      <c r="A1462" t="s">
        <v>1497</v>
      </c>
      <c r="B1462" t="s">
        <v>2223</v>
      </c>
      <c r="C1462" t="s">
        <v>2008</v>
      </c>
      <c r="E1462">
        <v>74</v>
      </c>
      <c r="F1462">
        <v>84</v>
      </c>
      <c r="K1462">
        <v>0</v>
      </c>
      <c r="L1462">
        <v>1</v>
      </c>
      <c r="M1462">
        <v>187</v>
      </c>
      <c r="N1462">
        <v>7</v>
      </c>
      <c r="O1462">
        <v>10</v>
      </c>
      <c r="P1462">
        <v>3</v>
      </c>
      <c r="Q1462">
        <v>0</v>
      </c>
    </row>
    <row r="1463" spans="1:17" x14ac:dyDescent="0.25">
      <c r="A1463" t="s">
        <v>1497</v>
      </c>
      <c r="B1463" t="s">
        <v>2222</v>
      </c>
      <c r="C1463" t="s">
        <v>2008</v>
      </c>
      <c r="E1463">
        <v>86</v>
      </c>
      <c r="F1463">
        <v>121</v>
      </c>
      <c r="G1463">
        <v>2</v>
      </c>
      <c r="K1463">
        <v>4</v>
      </c>
      <c r="L1463">
        <v>4</v>
      </c>
      <c r="M1463">
        <v>1096</v>
      </c>
      <c r="N1463">
        <v>21</v>
      </c>
      <c r="O1463">
        <v>35</v>
      </c>
      <c r="P1463">
        <v>0</v>
      </c>
      <c r="Q1463">
        <v>14</v>
      </c>
    </row>
    <row r="1464" spans="1:17" x14ac:dyDescent="0.25">
      <c r="A1464" t="s">
        <v>1497</v>
      </c>
      <c r="B1464" t="s">
        <v>2221</v>
      </c>
      <c r="C1464" t="s">
        <v>2008</v>
      </c>
      <c r="E1464">
        <v>123</v>
      </c>
      <c r="F1464">
        <v>126</v>
      </c>
      <c r="K1464">
        <v>0</v>
      </c>
      <c r="L1464">
        <v>1</v>
      </c>
      <c r="M1464">
        <v>79</v>
      </c>
      <c r="N1464">
        <v>4</v>
      </c>
      <c r="O1464">
        <v>4</v>
      </c>
      <c r="P1464">
        <v>0</v>
      </c>
      <c r="Q1464">
        <v>0</v>
      </c>
    </row>
    <row r="1465" spans="1:17" x14ac:dyDescent="0.25">
      <c r="A1465" t="s">
        <v>1497</v>
      </c>
      <c r="B1465" t="s">
        <v>2220</v>
      </c>
      <c r="C1465" t="s">
        <v>2008</v>
      </c>
      <c r="E1465">
        <v>128</v>
      </c>
      <c r="F1465">
        <v>223</v>
      </c>
      <c r="G1465">
        <v>2</v>
      </c>
      <c r="K1465">
        <v>14</v>
      </c>
      <c r="L1465">
        <v>6</v>
      </c>
      <c r="M1465">
        <v>2722</v>
      </c>
      <c r="N1465">
        <v>66</v>
      </c>
      <c r="O1465">
        <v>84</v>
      </c>
      <c r="P1465">
        <v>9</v>
      </c>
      <c r="Q1465">
        <v>9</v>
      </c>
    </row>
    <row r="1466" spans="1:17" x14ac:dyDescent="0.25">
      <c r="A1466" t="s">
        <v>1497</v>
      </c>
      <c r="B1466" t="s">
        <v>2219</v>
      </c>
      <c r="C1466" t="s">
        <v>2008</v>
      </c>
      <c r="E1466">
        <v>225</v>
      </c>
      <c r="F1466">
        <v>231</v>
      </c>
      <c r="K1466">
        <v>0</v>
      </c>
      <c r="L1466">
        <v>1</v>
      </c>
      <c r="M1466">
        <v>259</v>
      </c>
      <c r="N1466">
        <v>7</v>
      </c>
      <c r="O1466">
        <v>7</v>
      </c>
      <c r="P1466">
        <v>0</v>
      </c>
      <c r="Q1466">
        <v>0</v>
      </c>
    </row>
    <row r="1467" spans="1:17" x14ac:dyDescent="0.25">
      <c r="A1467" t="s">
        <v>1497</v>
      </c>
      <c r="B1467" t="s">
        <v>2219</v>
      </c>
      <c r="C1467" t="s">
        <v>2008</v>
      </c>
      <c r="E1467">
        <v>233</v>
      </c>
      <c r="F1467">
        <v>257</v>
      </c>
      <c r="K1467">
        <v>0</v>
      </c>
      <c r="L1467">
        <v>1</v>
      </c>
      <c r="M1467">
        <v>776</v>
      </c>
      <c r="N1467">
        <v>14</v>
      </c>
      <c r="O1467">
        <v>22</v>
      </c>
      <c r="P1467">
        <v>0</v>
      </c>
      <c r="Q1467">
        <v>8</v>
      </c>
    </row>
    <row r="1468" spans="1:17" x14ac:dyDescent="0.25">
      <c r="A1468" t="s">
        <v>1497</v>
      </c>
      <c r="C1468" t="s">
        <v>2007</v>
      </c>
      <c r="E1468">
        <v>1</v>
      </c>
      <c r="F1468">
        <v>273</v>
      </c>
      <c r="H1468">
        <v>7361</v>
      </c>
    </row>
    <row r="1469" spans="1:17" x14ac:dyDescent="0.25">
      <c r="A1469" t="s">
        <v>1500</v>
      </c>
      <c r="B1469" t="s">
        <v>2024</v>
      </c>
      <c r="C1469" t="s">
        <v>2023</v>
      </c>
      <c r="E1469">
        <v>1</v>
      </c>
      <c r="F1469">
        <v>93</v>
      </c>
      <c r="M1469">
        <v>1632</v>
      </c>
      <c r="N1469">
        <v>0</v>
      </c>
      <c r="O1469">
        <v>59</v>
      </c>
      <c r="P1469">
        <v>4</v>
      </c>
      <c r="Q1469">
        <v>55</v>
      </c>
    </row>
    <row r="1470" spans="1:17" x14ac:dyDescent="0.25">
      <c r="A1470" t="s">
        <v>1500</v>
      </c>
      <c r="B1470" t="s">
        <v>1499</v>
      </c>
      <c r="C1470" t="s">
        <v>2008</v>
      </c>
      <c r="E1470">
        <v>67</v>
      </c>
      <c r="F1470">
        <v>90</v>
      </c>
      <c r="K1470">
        <v>2</v>
      </c>
      <c r="L1470">
        <v>2</v>
      </c>
      <c r="M1470">
        <v>582</v>
      </c>
      <c r="N1470">
        <v>16</v>
      </c>
      <c r="O1470">
        <v>19</v>
      </c>
      <c r="P1470">
        <v>1</v>
      </c>
      <c r="Q1470">
        <v>2</v>
      </c>
    </row>
    <row r="1471" spans="1:17" x14ac:dyDescent="0.25">
      <c r="A1471" t="s">
        <v>1500</v>
      </c>
      <c r="C1471" t="s">
        <v>2007</v>
      </c>
      <c r="E1471">
        <v>1</v>
      </c>
      <c r="F1471">
        <v>93</v>
      </c>
      <c r="H1471">
        <v>2214</v>
      </c>
    </row>
    <row r="1472" spans="1:17" x14ac:dyDescent="0.25">
      <c r="A1472" t="s">
        <v>1501</v>
      </c>
      <c r="B1472" t="s">
        <v>2024</v>
      </c>
      <c r="C1472" t="s">
        <v>2023</v>
      </c>
      <c r="E1472">
        <v>1</v>
      </c>
      <c r="F1472">
        <v>163</v>
      </c>
      <c r="M1472">
        <v>1562</v>
      </c>
      <c r="N1472">
        <v>0</v>
      </c>
      <c r="O1472">
        <v>59</v>
      </c>
      <c r="P1472">
        <v>6</v>
      </c>
      <c r="Q1472">
        <v>53</v>
      </c>
    </row>
    <row r="1473" spans="1:17" x14ac:dyDescent="0.25">
      <c r="A1473" t="s">
        <v>1501</v>
      </c>
      <c r="B1473" t="s">
        <v>2022</v>
      </c>
      <c r="C1473" t="s">
        <v>2021</v>
      </c>
      <c r="E1473">
        <v>65</v>
      </c>
      <c r="F1473">
        <v>160</v>
      </c>
      <c r="M1473">
        <v>244</v>
      </c>
      <c r="N1473">
        <v>3</v>
      </c>
      <c r="O1473">
        <v>9</v>
      </c>
      <c r="P1473">
        <v>0</v>
      </c>
      <c r="Q1473">
        <v>6</v>
      </c>
    </row>
    <row r="1474" spans="1:17" x14ac:dyDescent="0.25">
      <c r="A1474" t="s">
        <v>1501</v>
      </c>
      <c r="B1474" t="s">
        <v>2218</v>
      </c>
      <c r="C1474" t="s">
        <v>2025</v>
      </c>
      <c r="E1474">
        <v>73</v>
      </c>
      <c r="F1474">
        <v>158</v>
      </c>
      <c r="M1474">
        <v>3684</v>
      </c>
      <c r="N1474">
        <v>27</v>
      </c>
      <c r="O1474">
        <v>69</v>
      </c>
      <c r="P1474">
        <v>0</v>
      </c>
      <c r="Q1474">
        <v>42</v>
      </c>
    </row>
    <row r="1475" spans="1:17" x14ac:dyDescent="0.25">
      <c r="A1475" t="s">
        <v>1501</v>
      </c>
      <c r="C1475" t="s">
        <v>2007</v>
      </c>
      <c r="E1475">
        <v>1</v>
      </c>
      <c r="F1475">
        <v>163</v>
      </c>
      <c r="H1475">
        <v>5490</v>
      </c>
    </row>
    <row r="1476" spans="1:17" x14ac:dyDescent="0.25">
      <c r="A1476" t="s">
        <v>1502</v>
      </c>
      <c r="B1476" t="s">
        <v>2024</v>
      </c>
      <c r="C1476" t="s">
        <v>2023</v>
      </c>
      <c r="E1476">
        <v>1</v>
      </c>
      <c r="F1476">
        <v>130</v>
      </c>
      <c r="M1476">
        <v>1242</v>
      </c>
      <c r="N1476">
        <v>1</v>
      </c>
      <c r="O1476">
        <v>52</v>
      </c>
      <c r="P1476">
        <v>7</v>
      </c>
      <c r="Q1476">
        <v>44</v>
      </c>
    </row>
    <row r="1477" spans="1:17" x14ac:dyDescent="0.25">
      <c r="A1477" t="s">
        <v>1502</v>
      </c>
      <c r="B1477" t="s">
        <v>2022</v>
      </c>
      <c r="C1477" t="s">
        <v>2021</v>
      </c>
      <c r="E1477">
        <v>56</v>
      </c>
      <c r="F1477">
        <v>127</v>
      </c>
      <c r="M1477">
        <v>542</v>
      </c>
      <c r="N1477">
        <v>20</v>
      </c>
      <c r="O1477">
        <v>26</v>
      </c>
      <c r="P1477">
        <v>0</v>
      </c>
      <c r="Q1477">
        <v>6</v>
      </c>
    </row>
    <row r="1478" spans="1:17" x14ac:dyDescent="0.25">
      <c r="A1478" t="s">
        <v>1502</v>
      </c>
      <c r="B1478" t="s">
        <v>2217</v>
      </c>
      <c r="C1478" t="s">
        <v>2103</v>
      </c>
      <c r="E1478">
        <v>67</v>
      </c>
      <c r="F1478">
        <v>73</v>
      </c>
      <c r="M1478">
        <v>268</v>
      </c>
      <c r="N1478">
        <v>7</v>
      </c>
      <c r="O1478">
        <v>7</v>
      </c>
      <c r="P1478">
        <v>0</v>
      </c>
      <c r="Q1478">
        <v>0</v>
      </c>
    </row>
    <row r="1479" spans="1:17" x14ac:dyDescent="0.25">
      <c r="A1479" t="s">
        <v>1502</v>
      </c>
      <c r="B1479" t="s">
        <v>2216</v>
      </c>
      <c r="C1479" t="s">
        <v>2103</v>
      </c>
      <c r="E1479">
        <v>77</v>
      </c>
      <c r="F1479">
        <v>82</v>
      </c>
      <c r="M1479">
        <v>212</v>
      </c>
      <c r="N1479">
        <v>6</v>
      </c>
      <c r="O1479">
        <v>6</v>
      </c>
      <c r="P1479">
        <v>0</v>
      </c>
      <c r="Q1479">
        <v>0</v>
      </c>
    </row>
    <row r="1480" spans="1:17" x14ac:dyDescent="0.25">
      <c r="A1480" t="s">
        <v>1502</v>
      </c>
      <c r="B1480" t="s">
        <v>2215</v>
      </c>
      <c r="C1480" t="s">
        <v>2103</v>
      </c>
      <c r="E1480">
        <v>84</v>
      </c>
      <c r="F1480">
        <v>88</v>
      </c>
      <c r="M1480">
        <v>187</v>
      </c>
      <c r="N1480">
        <v>5</v>
      </c>
      <c r="O1480">
        <v>5</v>
      </c>
      <c r="P1480">
        <v>0</v>
      </c>
      <c r="Q1480">
        <v>0</v>
      </c>
    </row>
    <row r="1481" spans="1:17" x14ac:dyDescent="0.25">
      <c r="A1481" t="s">
        <v>1502</v>
      </c>
      <c r="B1481" t="s">
        <v>2214</v>
      </c>
      <c r="C1481" t="s">
        <v>2103</v>
      </c>
      <c r="E1481">
        <v>90</v>
      </c>
      <c r="F1481">
        <v>93</v>
      </c>
      <c r="M1481">
        <v>131</v>
      </c>
      <c r="N1481">
        <v>4</v>
      </c>
      <c r="O1481">
        <v>4</v>
      </c>
      <c r="P1481">
        <v>0</v>
      </c>
      <c r="Q1481">
        <v>0</v>
      </c>
    </row>
    <row r="1482" spans="1:17" x14ac:dyDescent="0.25">
      <c r="A1482" t="s">
        <v>1502</v>
      </c>
      <c r="B1482" t="s">
        <v>2213</v>
      </c>
      <c r="C1482" t="s">
        <v>2103</v>
      </c>
      <c r="E1482">
        <v>104</v>
      </c>
      <c r="F1482">
        <v>111</v>
      </c>
      <c r="M1482">
        <v>167</v>
      </c>
      <c r="N1482">
        <v>8</v>
      </c>
      <c r="O1482">
        <v>8</v>
      </c>
      <c r="P1482">
        <v>0</v>
      </c>
      <c r="Q1482">
        <v>0</v>
      </c>
    </row>
    <row r="1483" spans="1:17" x14ac:dyDescent="0.25">
      <c r="A1483" t="s">
        <v>1502</v>
      </c>
      <c r="B1483" t="s">
        <v>2212</v>
      </c>
      <c r="C1483" t="s">
        <v>2103</v>
      </c>
      <c r="E1483">
        <v>113</v>
      </c>
      <c r="F1483">
        <v>115</v>
      </c>
      <c r="M1483">
        <v>45</v>
      </c>
      <c r="N1483">
        <v>3</v>
      </c>
      <c r="O1483">
        <v>3</v>
      </c>
      <c r="P1483">
        <v>0</v>
      </c>
      <c r="Q1483">
        <v>0</v>
      </c>
    </row>
    <row r="1484" spans="1:17" x14ac:dyDescent="0.25">
      <c r="A1484" t="s">
        <v>1502</v>
      </c>
      <c r="B1484" t="s">
        <v>2211</v>
      </c>
      <c r="C1484" t="s">
        <v>2103</v>
      </c>
      <c r="E1484">
        <v>117</v>
      </c>
      <c r="F1484">
        <v>125</v>
      </c>
      <c r="M1484">
        <v>239</v>
      </c>
      <c r="N1484">
        <v>9</v>
      </c>
      <c r="O1484">
        <v>9</v>
      </c>
      <c r="P1484">
        <v>0</v>
      </c>
      <c r="Q1484">
        <v>0</v>
      </c>
    </row>
    <row r="1485" spans="1:17" x14ac:dyDescent="0.25">
      <c r="A1485" t="s">
        <v>1502</v>
      </c>
      <c r="C1485" t="s">
        <v>2007</v>
      </c>
      <c r="E1485">
        <v>1</v>
      </c>
      <c r="F1485">
        <v>130</v>
      </c>
      <c r="H1485">
        <v>3033</v>
      </c>
    </row>
    <row r="1486" spans="1:17" x14ac:dyDescent="0.25">
      <c r="A1486" t="s">
        <v>1531</v>
      </c>
      <c r="B1486" t="s">
        <v>2024</v>
      </c>
      <c r="C1486" t="s">
        <v>2023</v>
      </c>
      <c r="E1486">
        <v>1</v>
      </c>
      <c r="F1486">
        <v>408</v>
      </c>
      <c r="M1486">
        <v>1078</v>
      </c>
      <c r="N1486">
        <v>2</v>
      </c>
      <c r="O1486">
        <v>52</v>
      </c>
      <c r="P1486">
        <v>13</v>
      </c>
      <c r="Q1486">
        <v>38</v>
      </c>
    </row>
    <row r="1487" spans="1:17" x14ac:dyDescent="0.25">
      <c r="A1487" t="s">
        <v>1531</v>
      </c>
      <c r="B1487" t="s">
        <v>2022</v>
      </c>
      <c r="C1487" t="s">
        <v>2021</v>
      </c>
      <c r="E1487">
        <v>61</v>
      </c>
      <c r="F1487">
        <v>407</v>
      </c>
      <c r="M1487">
        <v>269</v>
      </c>
      <c r="N1487">
        <v>2</v>
      </c>
      <c r="O1487">
        <v>8</v>
      </c>
      <c r="P1487">
        <v>0</v>
      </c>
      <c r="Q1487">
        <v>6</v>
      </c>
    </row>
    <row r="1488" spans="1:17" x14ac:dyDescent="0.25">
      <c r="A1488" t="s">
        <v>1531</v>
      </c>
      <c r="B1488" t="s">
        <v>2210</v>
      </c>
      <c r="C1488" t="s">
        <v>2008</v>
      </c>
      <c r="E1488">
        <v>69</v>
      </c>
      <c r="F1488">
        <v>78</v>
      </c>
      <c r="K1488">
        <v>0</v>
      </c>
      <c r="L1488">
        <v>1</v>
      </c>
      <c r="M1488">
        <v>352</v>
      </c>
      <c r="N1488">
        <v>7</v>
      </c>
      <c r="O1488">
        <v>10</v>
      </c>
      <c r="P1488">
        <v>0</v>
      </c>
      <c r="Q1488">
        <v>3</v>
      </c>
    </row>
    <row r="1489" spans="1:17" x14ac:dyDescent="0.25">
      <c r="A1489" t="s">
        <v>1531</v>
      </c>
      <c r="B1489" t="s">
        <v>2209</v>
      </c>
      <c r="C1489" t="s">
        <v>2008</v>
      </c>
      <c r="E1489">
        <v>80</v>
      </c>
      <c r="F1489">
        <v>86</v>
      </c>
      <c r="K1489">
        <v>0</v>
      </c>
      <c r="L1489">
        <v>1</v>
      </c>
      <c r="M1489">
        <v>250</v>
      </c>
      <c r="N1489">
        <v>4</v>
      </c>
      <c r="O1489">
        <v>7</v>
      </c>
      <c r="P1489">
        <v>0</v>
      </c>
      <c r="Q1489">
        <v>3</v>
      </c>
    </row>
    <row r="1490" spans="1:17" x14ac:dyDescent="0.25">
      <c r="A1490" t="s">
        <v>1531</v>
      </c>
      <c r="B1490" t="s">
        <v>2208</v>
      </c>
      <c r="C1490" t="s">
        <v>2008</v>
      </c>
      <c r="E1490">
        <v>88</v>
      </c>
      <c r="F1490">
        <v>94</v>
      </c>
      <c r="K1490">
        <v>0</v>
      </c>
      <c r="L1490">
        <v>1</v>
      </c>
      <c r="M1490">
        <v>249</v>
      </c>
      <c r="N1490">
        <v>3</v>
      </c>
      <c r="O1490">
        <v>7</v>
      </c>
      <c r="P1490">
        <v>0</v>
      </c>
      <c r="Q1490">
        <v>4</v>
      </c>
    </row>
    <row r="1491" spans="1:17" x14ac:dyDescent="0.25">
      <c r="A1491" t="s">
        <v>1531</v>
      </c>
      <c r="B1491" t="s">
        <v>2207</v>
      </c>
      <c r="C1491" t="s">
        <v>2008</v>
      </c>
      <c r="E1491">
        <v>96</v>
      </c>
      <c r="F1491">
        <v>102</v>
      </c>
      <c r="K1491">
        <v>0</v>
      </c>
      <c r="L1491">
        <v>1</v>
      </c>
      <c r="M1491">
        <v>244</v>
      </c>
      <c r="N1491">
        <v>4</v>
      </c>
      <c r="O1491">
        <v>7</v>
      </c>
      <c r="P1491">
        <v>0</v>
      </c>
      <c r="Q1491">
        <v>3</v>
      </c>
    </row>
    <row r="1492" spans="1:17" x14ac:dyDescent="0.25">
      <c r="A1492" t="s">
        <v>1531</v>
      </c>
      <c r="B1492" t="s">
        <v>2206</v>
      </c>
      <c r="C1492" t="s">
        <v>2008</v>
      </c>
      <c r="E1492">
        <v>104</v>
      </c>
      <c r="F1492">
        <v>135</v>
      </c>
      <c r="K1492">
        <v>2</v>
      </c>
      <c r="L1492">
        <v>2</v>
      </c>
      <c r="M1492">
        <v>1272</v>
      </c>
      <c r="N1492">
        <v>22</v>
      </c>
      <c r="O1492">
        <v>29</v>
      </c>
      <c r="P1492">
        <v>0</v>
      </c>
      <c r="Q1492">
        <v>7</v>
      </c>
    </row>
    <row r="1493" spans="1:17" x14ac:dyDescent="0.25">
      <c r="A1493" t="s">
        <v>1531</v>
      </c>
      <c r="B1493" t="s">
        <v>2205</v>
      </c>
      <c r="C1493" t="s">
        <v>2008</v>
      </c>
      <c r="E1493">
        <v>137</v>
      </c>
      <c r="F1493">
        <v>144</v>
      </c>
      <c r="K1493">
        <v>0</v>
      </c>
      <c r="L1493">
        <v>1</v>
      </c>
      <c r="M1493">
        <v>333</v>
      </c>
      <c r="N1493">
        <v>5</v>
      </c>
      <c r="O1493">
        <v>8</v>
      </c>
      <c r="P1493">
        <v>0</v>
      </c>
      <c r="Q1493">
        <v>3</v>
      </c>
    </row>
    <row r="1494" spans="1:17" x14ac:dyDescent="0.25">
      <c r="A1494" t="s">
        <v>1531</v>
      </c>
      <c r="B1494" t="s">
        <v>2204</v>
      </c>
      <c r="C1494" t="s">
        <v>2008</v>
      </c>
      <c r="E1494">
        <v>146</v>
      </c>
      <c r="F1494">
        <v>153</v>
      </c>
      <c r="K1494">
        <v>0</v>
      </c>
      <c r="L1494">
        <v>1</v>
      </c>
      <c r="M1494">
        <v>325</v>
      </c>
      <c r="N1494">
        <v>5</v>
      </c>
      <c r="O1494">
        <v>8</v>
      </c>
      <c r="P1494">
        <v>0</v>
      </c>
      <c r="Q1494">
        <v>3</v>
      </c>
    </row>
    <row r="1495" spans="1:17" x14ac:dyDescent="0.25">
      <c r="A1495" t="s">
        <v>1531</v>
      </c>
      <c r="B1495" t="s">
        <v>2203</v>
      </c>
      <c r="C1495" t="s">
        <v>2008</v>
      </c>
      <c r="E1495">
        <v>155</v>
      </c>
      <c r="F1495">
        <v>174</v>
      </c>
      <c r="K1495">
        <v>1</v>
      </c>
      <c r="L1495">
        <v>2</v>
      </c>
      <c r="M1495">
        <v>560</v>
      </c>
      <c r="N1495">
        <v>11</v>
      </c>
      <c r="O1495">
        <v>18</v>
      </c>
      <c r="P1495">
        <v>0</v>
      </c>
      <c r="Q1495">
        <v>7</v>
      </c>
    </row>
    <row r="1496" spans="1:17" x14ac:dyDescent="0.25">
      <c r="A1496" t="s">
        <v>1531</v>
      </c>
      <c r="B1496" t="s">
        <v>2202</v>
      </c>
      <c r="C1496" t="s">
        <v>2008</v>
      </c>
      <c r="E1496">
        <v>176</v>
      </c>
      <c r="F1496">
        <v>185</v>
      </c>
      <c r="K1496">
        <v>0</v>
      </c>
      <c r="L1496">
        <v>1</v>
      </c>
      <c r="M1496">
        <v>397</v>
      </c>
      <c r="N1496">
        <v>4</v>
      </c>
      <c r="O1496">
        <v>10</v>
      </c>
      <c r="P1496">
        <v>0</v>
      </c>
      <c r="Q1496">
        <v>6</v>
      </c>
    </row>
    <row r="1497" spans="1:17" x14ac:dyDescent="0.25">
      <c r="A1497" t="s">
        <v>1531</v>
      </c>
      <c r="B1497" t="s">
        <v>2201</v>
      </c>
      <c r="C1497" t="s">
        <v>2008</v>
      </c>
      <c r="E1497">
        <v>187</v>
      </c>
      <c r="F1497">
        <v>244</v>
      </c>
      <c r="K1497">
        <v>4</v>
      </c>
      <c r="L1497">
        <v>3</v>
      </c>
      <c r="M1497">
        <v>2014</v>
      </c>
      <c r="N1497">
        <v>36</v>
      </c>
      <c r="O1497">
        <v>47</v>
      </c>
      <c r="P1497">
        <v>0</v>
      </c>
      <c r="Q1497">
        <v>11</v>
      </c>
    </row>
    <row r="1498" spans="1:17" x14ac:dyDescent="0.25">
      <c r="A1498" t="s">
        <v>1531</v>
      </c>
      <c r="B1498" t="s">
        <v>2200</v>
      </c>
      <c r="C1498" t="s">
        <v>2008</v>
      </c>
      <c r="E1498">
        <v>246</v>
      </c>
      <c r="F1498">
        <v>269</v>
      </c>
      <c r="K1498">
        <v>1</v>
      </c>
      <c r="L1498">
        <v>2</v>
      </c>
      <c r="M1498">
        <v>778</v>
      </c>
      <c r="N1498">
        <v>13</v>
      </c>
      <c r="O1498">
        <v>21</v>
      </c>
      <c r="P1498">
        <v>0</v>
      </c>
      <c r="Q1498">
        <v>8</v>
      </c>
    </row>
    <row r="1499" spans="1:17" x14ac:dyDescent="0.25">
      <c r="A1499" t="s">
        <v>1531</v>
      </c>
      <c r="B1499" t="s">
        <v>2199</v>
      </c>
      <c r="C1499" t="s">
        <v>2008</v>
      </c>
      <c r="E1499">
        <v>271</v>
      </c>
      <c r="F1499">
        <v>359</v>
      </c>
      <c r="G1499">
        <v>3</v>
      </c>
      <c r="K1499">
        <v>11</v>
      </c>
      <c r="L1499">
        <v>6</v>
      </c>
      <c r="M1499">
        <v>3421</v>
      </c>
      <c r="N1499">
        <v>69</v>
      </c>
      <c r="O1499">
        <v>83</v>
      </c>
      <c r="P1499">
        <v>0</v>
      </c>
      <c r="Q1499">
        <v>14</v>
      </c>
    </row>
    <row r="1500" spans="1:17" x14ac:dyDescent="0.25">
      <c r="A1500" t="s">
        <v>1531</v>
      </c>
      <c r="B1500" t="s">
        <v>2198</v>
      </c>
      <c r="C1500" t="s">
        <v>2008</v>
      </c>
      <c r="E1500">
        <v>361</v>
      </c>
      <c r="F1500">
        <v>371</v>
      </c>
      <c r="J1500">
        <v>1</v>
      </c>
      <c r="K1500">
        <v>0</v>
      </c>
      <c r="L1500">
        <v>1</v>
      </c>
      <c r="M1500">
        <v>411</v>
      </c>
      <c r="N1500">
        <v>5</v>
      </c>
      <c r="O1500">
        <v>10</v>
      </c>
      <c r="P1500">
        <v>0</v>
      </c>
      <c r="Q1500">
        <v>5</v>
      </c>
    </row>
    <row r="1501" spans="1:17" x14ac:dyDescent="0.25">
      <c r="A1501" t="s">
        <v>1531</v>
      </c>
      <c r="B1501" t="s">
        <v>2197</v>
      </c>
      <c r="C1501" t="s">
        <v>2008</v>
      </c>
      <c r="E1501">
        <v>373</v>
      </c>
      <c r="F1501">
        <v>405</v>
      </c>
      <c r="K1501">
        <v>2</v>
      </c>
      <c r="L1501">
        <v>3</v>
      </c>
      <c r="M1501">
        <v>1115</v>
      </c>
      <c r="N1501">
        <v>22</v>
      </c>
      <c r="O1501">
        <v>29</v>
      </c>
      <c r="P1501">
        <v>0</v>
      </c>
      <c r="Q1501">
        <v>7</v>
      </c>
    </row>
    <row r="1502" spans="1:17" x14ac:dyDescent="0.25">
      <c r="A1502" t="s">
        <v>1531</v>
      </c>
      <c r="C1502" t="s">
        <v>2007</v>
      </c>
      <c r="E1502">
        <v>1</v>
      </c>
      <c r="F1502">
        <v>408</v>
      </c>
      <c r="H1502">
        <v>13068</v>
      </c>
    </row>
    <row r="1503" spans="1:17" x14ac:dyDescent="0.25">
      <c r="A1503" t="s">
        <v>1532</v>
      </c>
      <c r="B1503" t="s">
        <v>2024</v>
      </c>
      <c r="C1503" t="s">
        <v>2023</v>
      </c>
      <c r="E1503">
        <v>1</v>
      </c>
      <c r="F1503">
        <v>154</v>
      </c>
      <c r="M1503">
        <v>1495</v>
      </c>
      <c r="N1503">
        <v>0</v>
      </c>
      <c r="O1503">
        <v>56</v>
      </c>
      <c r="P1503">
        <v>4</v>
      </c>
      <c r="Q1503">
        <v>52</v>
      </c>
    </row>
    <row r="1504" spans="1:17" x14ac:dyDescent="0.25">
      <c r="A1504" t="s">
        <v>1532</v>
      </c>
      <c r="B1504" t="s">
        <v>2022</v>
      </c>
      <c r="C1504" t="s">
        <v>2021</v>
      </c>
      <c r="E1504">
        <v>62</v>
      </c>
      <c r="F1504">
        <v>151</v>
      </c>
      <c r="M1504">
        <v>655</v>
      </c>
      <c r="N1504">
        <v>12</v>
      </c>
      <c r="O1504">
        <v>18</v>
      </c>
      <c r="P1504">
        <v>0</v>
      </c>
      <c r="Q1504">
        <v>6</v>
      </c>
    </row>
    <row r="1505" spans="1:17" x14ac:dyDescent="0.25">
      <c r="A1505" t="s">
        <v>1532</v>
      </c>
      <c r="B1505" t="s">
        <v>2196</v>
      </c>
      <c r="C1505" t="s">
        <v>2025</v>
      </c>
      <c r="E1505">
        <v>72</v>
      </c>
      <c r="F1505">
        <v>139</v>
      </c>
      <c r="M1505">
        <v>2241</v>
      </c>
      <c r="N1505">
        <v>42</v>
      </c>
      <c r="O1505">
        <v>54</v>
      </c>
      <c r="P1505">
        <v>0</v>
      </c>
      <c r="Q1505">
        <v>12</v>
      </c>
    </row>
    <row r="1506" spans="1:17" x14ac:dyDescent="0.25">
      <c r="A1506" t="s">
        <v>1532</v>
      </c>
      <c r="C1506" t="s">
        <v>2007</v>
      </c>
      <c r="E1506">
        <v>1</v>
      </c>
      <c r="F1506">
        <v>154</v>
      </c>
      <c r="H1506">
        <v>4391</v>
      </c>
    </row>
    <row r="1507" spans="1:17" x14ac:dyDescent="0.25">
      <c r="A1507" t="s">
        <v>1533</v>
      </c>
      <c r="B1507" t="s">
        <v>2024</v>
      </c>
      <c r="C1507" t="s">
        <v>2023</v>
      </c>
      <c r="E1507">
        <v>1</v>
      </c>
      <c r="F1507">
        <v>243</v>
      </c>
      <c r="M1507">
        <v>972</v>
      </c>
      <c r="N1507">
        <v>0</v>
      </c>
      <c r="O1507">
        <v>47</v>
      </c>
      <c r="P1507">
        <v>10</v>
      </c>
      <c r="Q1507">
        <v>37</v>
      </c>
    </row>
    <row r="1508" spans="1:17" x14ac:dyDescent="0.25">
      <c r="A1508" t="s">
        <v>1533</v>
      </c>
      <c r="B1508" t="s">
        <v>2022</v>
      </c>
      <c r="C1508" t="s">
        <v>2021</v>
      </c>
      <c r="E1508">
        <v>52</v>
      </c>
      <c r="F1508">
        <v>240</v>
      </c>
      <c r="M1508">
        <v>39</v>
      </c>
      <c r="N1508">
        <v>4</v>
      </c>
      <c r="O1508">
        <v>4</v>
      </c>
      <c r="P1508">
        <v>0</v>
      </c>
      <c r="Q1508">
        <v>0</v>
      </c>
    </row>
    <row r="1509" spans="1:17" x14ac:dyDescent="0.25">
      <c r="A1509" t="s">
        <v>1533</v>
      </c>
      <c r="B1509" t="s">
        <v>2195</v>
      </c>
      <c r="C1509" t="s">
        <v>2025</v>
      </c>
      <c r="E1509">
        <v>56</v>
      </c>
      <c r="F1509">
        <v>238</v>
      </c>
      <c r="G1509">
        <v>1</v>
      </c>
      <c r="M1509">
        <v>6553</v>
      </c>
      <c r="N1509">
        <v>63</v>
      </c>
      <c r="O1509">
        <v>145</v>
      </c>
      <c r="P1509">
        <v>2</v>
      </c>
      <c r="Q1509">
        <v>80</v>
      </c>
    </row>
    <row r="1510" spans="1:17" x14ac:dyDescent="0.25">
      <c r="A1510" t="s">
        <v>1533</v>
      </c>
      <c r="C1510" t="s">
        <v>2007</v>
      </c>
      <c r="E1510">
        <v>1</v>
      </c>
      <c r="F1510">
        <v>243</v>
      </c>
      <c r="H1510">
        <v>7564</v>
      </c>
    </row>
    <row r="1511" spans="1:17" x14ac:dyDescent="0.25">
      <c r="A1511" t="s">
        <v>1536</v>
      </c>
      <c r="B1511" t="s">
        <v>2024</v>
      </c>
      <c r="C1511" t="s">
        <v>2023</v>
      </c>
      <c r="E1511">
        <v>1</v>
      </c>
      <c r="F1511">
        <v>239</v>
      </c>
      <c r="M1511">
        <v>1544</v>
      </c>
      <c r="N1511">
        <v>0</v>
      </c>
      <c r="O1511">
        <v>57</v>
      </c>
      <c r="P1511">
        <v>5</v>
      </c>
      <c r="Q1511">
        <v>52</v>
      </c>
    </row>
    <row r="1512" spans="1:17" x14ac:dyDescent="0.25">
      <c r="A1512" t="s">
        <v>1536</v>
      </c>
      <c r="B1512" t="s">
        <v>2022</v>
      </c>
      <c r="C1512" t="s">
        <v>2021</v>
      </c>
      <c r="E1512">
        <v>63</v>
      </c>
      <c r="F1512">
        <v>236</v>
      </c>
      <c r="M1512">
        <v>244</v>
      </c>
      <c r="N1512">
        <v>3</v>
      </c>
      <c r="O1512">
        <v>9</v>
      </c>
      <c r="P1512">
        <v>0</v>
      </c>
      <c r="Q1512">
        <v>6</v>
      </c>
    </row>
    <row r="1513" spans="1:17" x14ac:dyDescent="0.25">
      <c r="A1513" t="s">
        <v>1536</v>
      </c>
      <c r="B1513" t="s">
        <v>2194</v>
      </c>
      <c r="C1513" t="s">
        <v>2025</v>
      </c>
      <c r="E1513">
        <v>71</v>
      </c>
      <c r="F1513">
        <v>234</v>
      </c>
      <c r="M1513">
        <v>7372</v>
      </c>
      <c r="N1513">
        <v>42</v>
      </c>
      <c r="O1513">
        <v>135</v>
      </c>
      <c r="P1513">
        <v>0</v>
      </c>
      <c r="Q1513">
        <v>93</v>
      </c>
    </row>
    <row r="1514" spans="1:17" x14ac:dyDescent="0.25">
      <c r="A1514" t="s">
        <v>1536</v>
      </c>
      <c r="B1514" t="s">
        <v>2193</v>
      </c>
      <c r="C1514" t="s">
        <v>2008</v>
      </c>
      <c r="E1514">
        <v>83</v>
      </c>
      <c r="F1514">
        <v>86</v>
      </c>
      <c r="K1514">
        <v>0</v>
      </c>
      <c r="L1514">
        <v>1</v>
      </c>
      <c r="M1514">
        <v>221</v>
      </c>
      <c r="N1514">
        <v>1</v>
      </c>
      <c r="O1514">
        <v>4</v>
      </c>
      <c r="P1514">
        <v>0</v>
      </c>
      <c r="Q1514">
        <v>3</v>
      </c>
    </row>
    <row r="1515" spans="1:17" x14ac:dyDescent="0.25">
      <c r="A1515" t="s">
        <v>1536</v>
      </c>
      <c r="C1515" t="s">
        <v>2007</v>
      </c>
      <c r="E1515">
        <v>1</v>
      </c>
      <c r="F1515">
        <v>239</v>
      </c>
      <c r="H1515">
        <v>9381</v>
      </c>
    </row>
    <row r="1516" spans="1:17" x14ac:dyDescent="0.25">
      <c r="A1516" t="s">
        <v>1537</v>
      </c>
      <c r="B1516" t="s">
        <v>2024</v>
      </c>
      <c r="C1516" t="s">
        <v>2023</v>
      </c>
      <c r="E1516">
        <v>1</v>
      </c>
      <c r="F1516">
        <v>144</v>
      </c>
      <c r="M1516">
        <v>1516</v>
      </c>
      <c r="N1516">
        <v>0</v>
      </c>
      <c r="O1516">
        <v>57</v>
      </c>
      <c r="P1516">
        <v>5</v>
      </c>
      <c r="Q1516">
        <v>52</v>
      </c>
    </row>
    <row r="1517" spans="1:17" x14ac:dyDescent="0.25">
      <c r="A1517" t="s">
        <v>1537</v>
      </c>
      <c r="B1517" t="s">
        <v>2022</v>
      </c>
      <c r="C1517" t="s">
        <v>2021</v>
      </c>
      <c r="E1517">
        <v>64</v>
      </c>
      <c r="F1517">
        <v>141</v>
      </c>
      <c r="M1517">
        <v>244</v>
      </c>
      <c r="N1517">
        <v>3</v>
      </c>
      <c r="O1517">
        <v>9</v>
      </c>
      <c r="P1517">
        <v>0</v>
      </c>
      <c r="Q1517">
        <v>6</v>
      </c>
    </row>
    <row r="1518" spans="1:17" x14ac:dyDescent="0.25">
      <c r="A1518" t="s">
        <v>1537</v>
      </c>
      <c r="B1518" t="s">
        <v>2192</v>
      </c>
      <c r="C1518" t="s">
        <v>2025</v>
      </c>
      <c r="E1518">
        <v>72</v>
      </c>
      <c r="F1518">
        <v>139</v>
      </c>
      <c r="M1518">
        <v>2650</v>
      </c>
      <c r="N1518">
        <v>20</v>
      </c>
      <c r="O1518">
        <v>53</v>
      </c>
      <c r="P1518">
        <v>0</v>
      </c>
      <c r="Q1518">
        <v>33</v>
      </c>
    </row>
    <row r="1519" spans="1:17" x14ac:dyDescent="0.25">
      <c r="A1519" t="s">
        <v>1537</v>
      </c>
      <c r="C1519" t="s">
        <v>2007</v>
      </c>
      <c r="E1519">
        <v>1</v>
      </c>
      <c r="F1519">
        <v>144</v>
      </c>
      <c r="H1519">
        <v>4410</v>
      </c>
    </row>
    <row r="1520" spans="1:17" x14ac:dyDescent="0.25">
      <c r="A1520" t="s">
        <v>1538</v>
      </c>
      <c r="B1520" t="s">
        <v>2024</v>
      </c>
      <c r="C1520" t="s">
        <v>2023</v>
      </c>
      <c r="E1520">
        <v>1</v>
      </c>
      <c r="F1520">
        <v>131</v>
      </c>
      <c r="M1520">
        <v>1522</v>
      </c>
      <c r="N1520">
        <v>0</v>
      </c>
      <c r="O1520">
        <v>57</v>
      </c>
      <c r="P1520">
        <v>5</v>
      </c>
      <c r="Q1520">
        <v>52</v>
      </c>
    </row>
    <row r="1521" spans="1:17" x14ac:dyDescent="0.25">
      <c r="A1521" t="s">
        <v>1538</v>
      </c>
      <c r="B1521" t="s">
        <v>2022</v>
      </c>
      <c r="C1521" t="s">
        <v>2021</v>
      </c>
      <c r="E1521">
        <v>64</v>
      </c>
      <c r="F1521">
        <v>128</v>
      </c>
      <c r="M1521">
        <v>244</v>
      </c>
      <c r="N1521">
        <v>3</v>
      </c>
      <c r="O1521">
        <v>9</v>
      </c>
      <c r="P1521">
        <v>0</v>
      </c>
      <c r="Q1521">
        <v>6</v>
      </c>
    </row>
    <row r="1522" spans="1:17" x14ac:dyDescent="0.25">
      <c r="A1522" t="s">
        <v>1538</v>
      </c>
      <c r="B1522" t="s">
        <v>2191</v>
      </c>
      <c r="C1522" t="s">
        <v>2025</v>
      </c>
      <c r="E1522">
        <v>72</v>
      </c>
      <c r="F1522">
        <v>126</v>
      </c>
      <c r="M1522">
        <v>2157</v>
      </c>
      <c r="N1522">
        <v>19</v>
      </c>
      <c r="O1522">
        <v>44</v>
      </c>
      <c r="P1522">
        <v>0</v>
      </c>
      <c r="Q1522">
        <v>25</v>
      </c>
    </row>
    <row r="1523" spans="1:17" x14ac:dyDescent="0.25">
      <c r="A1523" t="s">
        <v>1538</v>
      </c>
      <c r="C1523" t="s">
        <v>2007</v>
      </c>
      <c r="E1523">
        <v>1</v>
      </c>
      <c r="F1523">
        <v>131</v>
      </c>
      <c r="H1523">
        <v>3923</v>
      </c>
    </row>
    <row r="1524" spans="1:17" x14ac:dyDescent="0.25">
      <c r="A1524" t="s">
        <v>1545</v>
      </c>
      <c r="B1524" t="s">
        <v>2024</v>
      </c>
      <c r="C1524" t="s">
        <v>2023</v>
      </c>
      <c r="E1524">
        <v>1</v>
      </c>
      <c r="F1524">
        <v>90</v>
      </c>
      <c r="M1524">
        <v>803</v>
      </c>
      <c r="N1524">
        <v>1</v>
      </c>
      <c r="O1524">
        <v>40</v>
      </c>
      <c r="P1524">
        <v>2</v>
      </c>
      <c r="Q1524">
        <v>37</v>
      </c>
    </row>
    <row r="1525" spans="1:17" x14ac:dyDescent="0.25">
      <c r="A1525" t="s">
        <v>1545</v>
      </c>
      <c r="B1525" t="s">
        <v>2022</v>
      </c>
      <c r="C1525" t="s">
        <v>2021</v>
      </c>
      <c r="E1525">
        <v>44</v>
      </c>
      <c r="F1525">
        <v>89</v>
      </c>
      <c r="M1525">
        <v>247</v>
      </c>
      <c r="N1525">
        <v>2</v>
      </c>
      <c r="O1525">
        <v>8</v>
      </c>
      <c r="P1525">
        <v>0</v>
      </c>
      <c r="Q1525">
        <v>6</v>
      </c>
    </row>
    <row r="1526" spans="1:17" x14ac:dyDescent="0.25">
      <c r="A1526" t="s">
        <v>1545</v>
      </c>
      <c r="B1526" t="s">
        <v>2190</v>
      </c>
      <c r="C1526" t="s">
        <v>2008</v>
      </c>
      <c r="E1526">
        <v>52</v>
      </c>
      <c r="F1526">
        <v>60</v>
      </c>
      <c r="K1526">
        <v>0</v>
      </c>
      <c r="L1526">
        <v>1</v>
      </c>
      <c r="M1526">
        <v>311</v>
      </c>
      <c r="N1526">
        <v>6</v>
      </c>
      <c r="O1526">
        <v>9</v>
      </c>
      <c r="P1526">
        <v>0</v>
      </c>
      <c r="Q1526">
        <v>3</v>
      </c>
    </row>
    <row r="1527" spans="1:17" x14ac:dyDescent="0.25">
      <c r="A1527" t="s">
        <v>1545</v>
      </c>
      <c r="B1527" t="s">
        <v>2189</v>
      </c>
      <c r="C1527" t="s">
        <v>2008</v>
      </c>
      <c r="E1527">
        <v>62</v>
      </c>
      <c r="F1527">
        <v>79</v>
      </c>
      <c r="K1527">
        <v>1</v>
      </c>
      <c r="L1527">
        <v>2</v>
      </c>
      <c r="M1527">
        <v>724</v>
      </c>
      <c r="N1527">
        <v>14</v>
      </c>
      <c r="O1527">
        <v>18</v>
      </c>
      <c r="P1527">
        <v>0</v>
      </c>
      <c r="Q1527">
        <v>4</v>
      </c>
    </row>
    <row r="1528" spans="1:17" x14ac:dyDescent="0.25">
      <c r="A1528" t="s">
        <v>1545</v>
      </c>
      <c r="B1528" t="s">
        <v>2188</v>
      </c>
      <c r="C1528" t="s">
        <v>2008</v>
      </c>
      <c r="E1528">
        <v>81</v>
      </c>
      <c r="F1528">
        <v>87</v>
      </c>
      <c r="K1528">
        <v>0</v>
      </c>
      <c r="L1528">
        <v>1</v>
      </c>
      <c r="M1528">
        <v>226</v>
      </c>
      <c r="N1528">
        <v>3</v>
      </c>
      <c r="O1528">
        <v>6</v>
      </c>
      <c r="P1528">
        <v>0</v>
      </c>
      <c r="Q1528">
        <v>3</v>
      </c>
    </row>
    <row r="1529" spans="1:17" x14ac:dyDescent="0.25">
      <c r="A1529" t="s">
        <v>1545</v>
      </c>
      <c r="C1529" t="s">
        <v>2007</v>
      </c>
      <c r="E1529">
        <v>1</v>
      </c>
      <c r="F1529">
        <v>90</v>
      </c>
      <c r="H1529">
        <v>2311</v>
      </c>
    </row>
    <row r="1530" spans="1:17" x14ac:dyDescent="0.25">
      <c r="A1530" t="s">
        <v>1548</v>
      </c>
      <c r="B1530" t="s">
        <v>2024</v>
      </c>
      <c r="C1530" t="s">
        <v>2023</v>
      </c>
      <c r="E1530">
        <v>1</v>
      </c>
      <c r="F1530">
        <v>157</v>
      </c>
      <c r="M1530">
        <v>1675</v>
      </c>
      <c r="N1530">
        <v>0</v>
      </c>
      <c r="O1530">
        <v>66</v>
      </c>
      <c r="P1530">
        <v>12</v>
      </c>
      <c r="Q1530">
        <v>54</v>
      </c>
    </row>
    <row r="1531" spans="1:17" x14ac:dyDescent="0.25">
      <c r="A1531" t="s">
        <v>1548</v>
      </c>
      <c r="B1531" t="s">
        <v>2022</v>
      </c>
      <c r="C1531" t="s">
        <v>2021</v>
      </c>
      <c r="E1531">
        <v>73</v>
      </c>
      <c r="F1531">
        <v>154</v>
      </c>
      <c r="M1531">
        <v>244</v>
      </c>
      <c r="N1531">
        <v>3</v>
      </c>
      <c r="O1531">
        <v>9</v>
      </c>
      <c r="P1531">
        <v>0</v>
      </c>
      <c r="Q1531">
        <v>6</v>
      </c>
    </row>
    <row r="1532" spans="1:17" x14ac:dyDescent="0.25">
      <c r="A1532" t="s">
        <v>1548</v>
      </c>
      <c r="B1532" t="s">
        <v>2187</v>
      </c>
      <c r="C1532" t="s">
        <v>2025</v>
      </c>
      <c r="E1532">
        <v>81</v>
      </c>
      <c r="F1532">
        <v>152</v>
      </c>
      <c r="M1532">
        <v>1428</v>
      </c>
      <c r="N1532">
        <v>26</v>
      </c>
      <c r="O1532">
        <v>32</v>
      </c>
      <c r="P1532">
        <v>3</v>
      </c>
      <c r="Q1532">
        <v>3</v>
      </c>
    </row>
    <row r="1533" spans="1:17" x14ac:dyDescent="0.25">
      <c r="A1533" t="s">
        <v>1548</v>
      </c>
      <c r="B1533" t="s">
        <v>2186</v>
      </c>
      <c r="C1533" t="s">
        <v>2103</v>
      </c>
      <c r="E1533">
        <v>90</v>
      </c>
      <c r="F1533">
        <v>121</v>
      </c>
      <c r="M1533">
        <v>504</v>
      </c>
      <c r="N1533">
        <v>15</v>
      </c>
      <c r="O1533">
        <v>16</v>
      </c>
      <c r="P1533">
        <v>1</v>
      </c>
      <c r="Q1533">
        <v>7</v>
      </c>
    </row>
    <row r="1534" spans="1:17" x14ac:dyDescent="0.25">
      <c r="A1534" t="s">
        <v>1548</v>
      </c>
      <c r="B1534" t="s">
        <v>2043</v>
      </c>
      <c r="C1534" t="s">
        <v>2008</v>
      </c>
      <c r="E1534">
        <v>103</v>
      </c>
      <c r="F1534">
        <v>119</v>
      </c>
      <c r="K1534">
        <v>0</v>
      </c>
      <c r="L1534">
        <v>1</v>
      </c>
      <c r="M1534">
        <v>948</v>
      </c>
      <c r="N1534">
        <v>15</v>
      </c>
      <c r="O1534">
        <v>17</v>
      </c>
      <c r="P1534">
        <v>1</v>
      </c>
      <c r="Q1534">
        <v>1</v>
      </c>
    </row>
    <row r="1535" spans="1:17" x14ac:dyDescent="0.25">
      <c r="A1535" t="s">
        <v>1548</v>
      </c>
      <c r="C1535" t="s">
        <v>2007</v>
      </c>
      <c r="E1535">
        <v>1</v>
      </c>
      <c r="F1535">
        <v>157</v>
      </c>
      <c r="H1535">
        <v>4799</v>
      </c>
    </row>
    <row r="1536" spans="1:17" x14ac:dyDescent="0.25">
      <c r="A1536" t="s">
        <v>1561</v>
      </c>
      <c r="B1536" t="s">
        <v>2024</v>
      </c>
      <c r="C1536" t="s">
        <v>2023</v>
      </c>
      <c r="E1536">
        <v>1</v>
      </c>
      <c r="F1536">
        <v>131</v>
      </c>
      <c r="M1536">
        <v>790</v>
      </c>
      <c r="N1536">
        <v>0</v>
      </c>
      <c r="O1536">
        <v>38</v>
      </c>
      <c r="P1536">
        <v>1</v>
      </c>
      <c r="Q1536">
        <v>37</v>
      </c>
    </row>
    <row r="1537" spans="1:17" x14ac:dyDescent="0.25">
      <c r="A1537" t="s">
        <v>1561</v>
      </c>
      <c r="B1537" t="s">
        <v>2091</v>
      </c>
      <c r="C1537" t="s">
        <v>2021</v>
      </c>
      <c r="E1537">
        <v>41</v>
      </c>
      <c r="F1537">
        <v>130</v>
      </c>
      <c r="M1537">
        <v>261</v>
      </c>
      <c r="N1537">
        <v>2</v>
      </c>
      <c r="O1537">
        <v>8</v>
      </c>
      <c r="P1537">
        <v>0</v>
      </c>
      <c r="Q1537">
        <v>6</v>
      </c>
    </row>
    <row r="1538" spans="1:17" x14ac:dyDescent="0.25">
      <c r="A1538" t="s">
        <v>1561</v>
      </c>
      <c r="B1538" t="s">
        <v>2185</v>
      </c>
      <c r="C1538" t="s">
        <v>2008</v>
      </c>
      <c r="E1538">
        <v>49</v>
      </c>
      <c r="F1538">
        <v>84</v>
      </c>
      <c r="K1538">
        <v>4</v>
      </c>
      <c r="L1538">
        <v>3</v>
      </c>
      <c r="M1538">
        <v>1135</v>
      </c>
      <c r="N1538">
        <v>29</v>
      </c>
      <c r="O1538">
        <v>32</v>
      </c>
      <c r="P1538">
        <v>0</v>
      </c>
      <c r="Q1538">
        <v>3</v>
      </c>
    </row>
    <row r="1539" spans="1:17" x14ac:dyDescent="0.25">
      <c r="A1539" t="s">
        <v>1561</v>
      </c>
      <c r="B1539" t="s">
        <v>2184</v>
      </c>
      <c r="C1539" t="s">
        <v>2008</v>
      </c>
      <c r="E1539">
        <v>86</v>
      </c>
      <c r="F1539">
        <v>93</v>
      </c>
      <c r="K1539">
        <v>0</v>
      </c>
      <c r="L1539">
        <v>1</v>
      </c>
      <c r="M1539">
        <v>283</v>
      </c>
      <c r="N1539">
        <v>5</v>
      </c>
      <c r="O1539">
        <v>8</v>
      </c>
      <c r="P1539">
        <v>0</v>
      </c>
      <c r="Q1539">
        <v>3</v>
      </c>
    </row>
    <row r="1540" spans="1:17" x14ac:dyDescent="0.25">
      <c r="A1540" t="s">
        <v>1561</v>
      </c>
      <c r="B1540" t="s">
        <v>2183</v>
      </c>
      <c r="C1540" t="s">
        <v>2008</v>
      </c>
      <c r="E1540">
        <v>95</v>
      </c>
      <c r="F1540">
        <v>101</v>
      </c>
      <c r="K1540">
        <v>0</v>
      </c>
      <c r="L1540">
        <v>1</v>
      </c>
      <c r="M1540">
        <v>253</v>
      </c>
      <c r="N1540">
        <v>4</v>
      </c>
      <c r="O1540">
        <v>7</v>
      </c>
      <c r="P1540">
        <v>0</v>
      </c>
      <c r="Q1540">
        <v>3</v>
      </c>
    </row>
    <row r="1541" spans="1:17" x14ac:dyDescent="0.25">
      <c r="A1541" t="s">
        <v>1561</v>
      </c>
      <c r="B1541" t="s">
        <v>2182</v>
      </c>
      <c r="C1541" t="s">
        <v>2008</v>
      </c>
      <c r="E1541">
        <v>103</v>
      </c>
      <c r="F1541">
        <v>109</v>
      </c>
      <c r="K1541">
        <v>0</v>
      </c>
      <c r="L1541">
        <v>1</v>
      </c>
      <c r="M1541">
        <v>259</v>
      </c>
      <c r="N1541">
        <v>4</v>
      </c>
      <c r="O1541">
        <v>7</v>
      </c>
      <c r="P1541">
        <v>0</v>
      </c>
      <c r="Q1541">
        <v>3</v>
      </c>
    </row>
    <row r="1542" spans="1:17" x14ac:dyDescent="0.25">
      <c r="A1542" t="s">
        <v>1561</v>
      </c>
      <c r="B1542" t="s">
        <v>2181</v>
      </c>
      <c r="C1542" t="s">
        <v>2008</v>
      </c>
      <c r="E1542">
        <v>111</v>
      </c>
      <c r="F1542">
        <v>119</v>
      </c>
      <c r="K1542">
        <v>0</v>
      </c>
      <c r="L1542">
        <v>1</v>
      </c>
      <c r="M1542">
        <v>322</v>
      </c>
      <c r="N1542">
        <v>5</v>
      </c>
      <c r="O1542">
        <v>9</v>
      </c>
      <c r="P1542">
        <v>0</v>
      </c>
      <c r="Q1542">
        <v>4</v>
      </c>
    </row>
    <row r="1543" spans="1:17" x14ac:dyDescent="0.25">
      <c r="A1543" t="s">
        <v>1561</v>
      </c>
      <c r="B1543" t="s">
        <v>2180</v>
      </c>
      <c r="C1543" t="s">
        <v>2008</v>
      </c>
      <c r="E1543">
        <v>121</v>
      </c>
      <c r="F1543">
        <v>128</v>
      </c>
      <c r="K1543">
        <v>0</v>
      </c>
      <c r="L1543">
        <v>1</v>
      </c>
      <c r="M1543">
        <v>354</v>
      </c>
      <c r="N1543">
        <v>4</v>
      </c>
      <c r="O1543">
        <v>8</v>
      </c>
      <c r="P1543">
        <v>0</v>
      </c>
      <c r="Q1543">
        <v>4</v>
      </c>
    </row>
    <row r="1544" spans="1:17" x14ac:dyDescent="0.25">
      <c r="A1544" t="s">
        <v>1561</v>
      </c>
      <c r="C1544" t="s">
        <v>2007</v>
      </c>
      <c r="E1544">
        <v>1</v>
      </c>
      <c r="F1544">
        <v>131</v>
      </c>
      <c r="H1544">
        <v>3657</v>
      </c>
    </row>
    <row r="1545" spans="1:17" x14ac:dyDescent="0.25">
      <c r="A1545" t="s">
        <v>1578</v>
      </c>
      <c r="B1545" t="s">
        <v>2024</v>
      </c>
      <c r="C1545" t="s">
        <v>2023</v>
      </c>
      <c r="E1545">
        <v>1</v>
      </c>
      <c r="F1545">
        <v>189</v>
      </c>
      <c r="M1545">
        <v>1683</v>
      </c>
      <c r="N1545">
        <v>1</v>
      </c>
      <c r="O1545">
        <v>64</v>
      </c>
      <c r="P1545">
        <v>7</v>
      </c>
      <c r="Q1545">
        <v>56</v>
      </c>
    </row>
    <row r="1546" spans="1:17" x14ac:dyDescent="0.25">
      <c r="A1546" t="s">
        <v>1578</v>
      </c>
      <c r="B1546" t="s">
        <v>2091</v>
      </c>
      <c r="C1546" t="s">
        <v>2021</v>
      </c>
      <c r="E1546">
        <v>72</v>
      </c>
      <c r="F1546">
        <v>188</v>
      </c>
      <c r="M1546">
        <v>265</v>
      </c>
      <c r="N1546">
        <v>2</v>
      </c>
      <c r="O1546">
        <v>8</v>
      </c>
      <c r="P1546">
        <v>0</v>
      </c>
      <c r="Q1546">
        <v>6</v>
      </c>
    </row>
    <row r="1547" spans="1:17" x14ac:dyDescent="0.25">
      <c r="A1547" t="s">
        <v>1578</v>
      </c>
      <c r="B1547" t="s">
        <v>2116</v>
      </c>
      <c r="C1547" t="s">
        <v>2008</v>
      </c>
      <c r="E1547">
        <v>80</v>
      </c>
      <c r="F1547">
        <v>89</v>
      </c>
      <c r="G1547">
        <v>1</v>
      </c>
      <c r="K1547">
        <v>0</v>
      </c>
      <c r="L1547">
        <v>1</v>
      </c>
      <c r="M1547">
        <v>372</v>
      </c>
      <c r="N1547">
        <v>7</v>
      </c>
      <c r="O1547">
        <v>10</v>
      </c>
      <c r="P1547">
        <v>0</v>
      </c>
      <c r="Q1547">
        <v>3</v>
      </c>
    </row>
    <row r="1548" spans="1:17" x14ac:dyDescent="0.25">
      <c r="A1548" t="s">
        <v>1578</v>
      </c>
      <c r="B1548" t="s">
        <v>2179</v>
      </c>
      <c r="C1548" t="s">
        <v>2008</v>
      </c>
      <c r="E1548">
        <v>91</v>
      </c>
      <c r="F1548">
        <v>97</v>
      </c>
      <c r="K1548">
        <v>0</v>
      </c>
      <c r="L1548">
        <v>1</v>
      </c>
      <c r="M1548">
        <v>218</v>
      </c>
      <c r="N1548">
        <v>3</v>
      </c>
      <c r="O1548">
        <v>7</v>
      </c>
      <c r="P1548">
        <v>0</v>
      </c>
      <c r="Q1548">
        <v>4</v>
      </c>
    </row>
    <row r="1549" spans="1:17" x14ac:dyDescent="0.25">
      <c r="A1549" t="s">
        <v>1578</v>
      </c>
      <c r="B1549" t="s">
        <v>2043</v>
      </c>
      <c r="C1549" t="s">
        <v>2008</v>
      </c>
      <c r="E1549">
        <v>99</v>
      </c>
      <c r="F1549">
        <v>105</v>
      </c>
      <c r="K1549">
        <v>0</v>
      </c>
      <c r="L1549">
        <v>1</v>
      </c>
      <c r="M1549">
        <v>214</v>
      </c>
      <c r="N1549">
        <v>3</v>
      </c>
      <c r="O1549">
        <v>7</v>
      </c>
      <c r="P1549">
        <v>0</v>
      </c>
      <c r="Q1549">
        <v>4</v>
      </c>
    </row>
    <row r="1550" spans="1:17" x14ac:dyDescent="0.25">
      <c r="A1550" t="s">
        <v>1578</v>
      </c>
      <c r="B1550" t="s">
        <v>2178</v>
      </c>
      <c r="C1550" t="s">
        <v>2008</v>
      </c>
      <c r="E1550">
        <v>107</v>
      </c>
      <c r="F1550">
        <v>113</v>
      </c>
      <c r="K1550">
        <v>0</v>
      </c>
      <c r="L1550">
        <v>1</v>
      </c>
      <c r="M1550">
        <v>215</v>
      </c>
      <c r="N1550">
        <v>3</v>
      </c>
      <c r="O1550">
        <v>7</v>
      </c>
      <c r="P1550">
        <v>0</v>
      </c>
      <c r="Q1550">
        <v>4</v>
      </c>
    </row>
    <row r="1551" spans="1:17" x14ac:dyDescent="0.25">
      <c r="A1551" t="s">
        <v>1578</v>
      </c>
      <c r="B1551" t="s">
        <v>2018</v>
      </c>
      <c r="C1551" t="s">
        <v>2008</v>
      </c>
      <c r="E1551">
        <v>115</v>
      </c>
      <c r="F1551">
        <v>123</v>
      </c>
      <c r="K1551">
        <v>1</v>
      </c>
      <c r="L1551">
        <v>2</v>
      </c>
      <c r="M1551">
        <v>301</v>
      </c>
      <c r="N1551">
        <v>6</v>
      </c>
      <c r="O1551">
        <v>9</v>
      </c>
      <c r="P1551">
        <v>0</v>
      </c>
      <c r="Q1551">
        <v>5</v>
      </c>
    </row>
    <row r="1552" spans="1:17" x14ac:dyDescent="0.25">
      <c r="A1552" t="s">
        <v>1578</v>
      </c>
      <c r="B1552" t="s">
        <v>2177</v>
      </c>
      <c r="C1552" t="s">
        <v>2008</v>
      </c>
      <c r="E1552">
        <v>125</v>
      </c>
      <c r="F1552">
        <v>140</v>
      </c>
      <c r="K1552">
        <v>3</v>
      </c>
      <c r="L1552">
        <v>3</v>
      </c>
      <c r="M1552">
        <v>542</v>
      </c>
      <c r="N1552">
        <v>10</v>
      </c>
      <c r="O1552">
        <v>15</v>
      </c>
      <c r="P1552">
        <v>0</v>
      </c>
      <c r="Q1552">
        <v>5</v>
      </c>
    </row>
    <row r="1553" spans="1:17" x14ac:dyDescent="0.25">
      <c r="A1553" t="s">
        <v>1578</v>
      </c>
      <c r="B1553" t="s">
        <v>2176</v>
      </c>
      <c r="C1553" t="s">
        <v>2008</v>
      </c>
      <c r="E1553">
        <v>142</v>
      </c>
      <c r="F1553">
        <v>159</v>
      </c>
      <c r="K1553">
        <v>1</v>
      </c>
      <c r="L1553">
        <v>2</v>
      </c>
      <c r="M1553">
        <v>586</v>
      </c>
      <c r="N1553">
        <v>10</v>
      </c>
      <c r="O1553">
        <v>16</v>
      </c>
      <c r="P1553">
        <v>0</v>
      </c>
      <c r="Q1553">
        <v>6</v>
      </c>
    </row>
    <row r="1554" spans="1:17" x14ac:dyDescent="0.25">
      <c r="A1554" t="s">
        <v>1578</v>
      </c>
      <c r="B1554" t="s">
        <v>2175</v>
      </c>
      <c r="C1554" t="s">
        <v>2008</v>
      </c>
      <c r="E1554">
        <v>161</v>
      </c>
      <c r="F1554">
        <v>186</v>
      </c>
      <c r="K1554">
        <v>0</v>
      </c>
      <c r="L1554">
        <v>1</v>
      </c>
      <c r="M1554">
        <v>1026</v>
      </c>
      <c r="N1554">
        <v>20</v>
      </c>
      <c r="O1554">
        <v>24</v>
      </c>
      <c r="P1554">
        <v>0</v>
      </c>
      <c r="Q1554">
        <v>4</v>
      </c>
    </row>
    <row r="1555" spans="1:17" x14ac:dyDescent="0.25">
      <c r="A1555" t="s">
        <v>1578</v>
      </c>
      <c r="C1555" t="s">
        <v>2007</v>
      </c>
      <c r="E1555">
        <v>1</v>
      </c>
      <c r="F1555">
        <v>189</v>
      </c>
      <c r="H1555">
        <v>5422</v>
      </c>
    </row>
    <row r="1556" spans="1:17" x14ac:dyDescent="0.25">
      <c r="A1556" t="s">
        <v>1597</v>
      </c>
      <c r="B1556" t="s">
        <v>2024</v>
      </c>
      <c r="C1556" t="s">
        <v>2023</v>
      </c>
      <c r="E1556">
        <v>1</v>
      </c>
      <c r="F1556">
        <v>124</v>
      </c>
      <c r="M1556">
        <v>873</v>
      </c>
      <c r="N1556">
        <v>0</v>
      </c>
      <c r="O1556">
        <v>43</v>
      </c>
      <c r="P1556">
        <v>6</v>
      </c>
      <c r="Q1556">
        <v>37</v>
      </c>
    </row>
    <row r="1557" spans="1:17" x14ac:dyDescent="0.25">
      <c r="A1557" t="s">
        <v>1597</v>
      </c>
      <c r="B1557" t="s">
        <v>2091</v>
      </c>
      <c r="C1557" t="s">
        <v>2021</v>
      </c>
      <c r="E1557">
        <v>47</v>
      </c>
      <c r="F1557">
        <v>123</v>
      </c>
      <c r="M1557">
        <v>120</v>
      </c>
      <c r="N1557">
        <v>4</v>
      </c>
      <c r="O1557">
        <v>4</v>
      </c>
      <c r="P1557">
        <v>0</v>
      </c>
      <c r="Q1557">
        <v>0</v>
      </c>
    </row>
    <row r="1558" spans="1:17" x14ac:dyDescent="0.25">
      <c r="A1558" t="s">
        <v>1597</v>
      </c>
      <c r="B1558" t="s">
        <v>2117</v>
      </c>
      <c r="C1558" t="s">
        <v>2008</v>
      </c>
      <c r="E1558">
        <v>49</v>
      </c>
      <c r="F1558">
        <v>52</v>
      </c>
      <c r="K1558">
        <v>0</v>
      </c>
      <c r="L1558">
        <v>1</v>
      </c>
      <c r="M1558">
        <v>52</v>
      </c>
      <c r="N1558">
        <v>4</v>
      </c>
      <c r="O1558">
        <v>4</v>
      </c>
      <c r="P1558">
        <v>0</v>
      </c>
      <c r="Q1558">
        <v>0</v>
      </c>
    </row>
    <row r="1559" spans="1:17" x14ac:dyDescent="0.25">
      <c r="A1559" t="s">
        <v>1597</v>
      </c>
      <c r="B1559" t="s">
        <v>2174</v>
      </c>
      <c r="C1559" t="s">
        <v>2008</v>
      </c>
      <c r="E1559">
        <v>54</v>
      </c>
      <c r="F1559">
        <v>56</v>
      </c>
      <c r="K1559">
        <v>0</v>
      </c>
      <c r="L1559">
        <v>1</v>
      </c>
      <c r="M1559">
        <v>21</v>
      </c>
      <c r="N1559">
        <v>3</v>
      </c>
      <c r="O1559">
        <v>3</v>
      </c>
      <c r="P1559">
        <v>0</v>
      </c>
      <c r="Q1559">
        <v>0</v>
      </c>
    </row>
    <row r="1560" spans="1:17" x14ac:dyDescent="0.25">
      <c r="A1560" t="s">
        <v>1597</v>
      </c>
      <c r="B1560" t="s">
        <v>2173</v>
      </c>
      <c r="C1560" t="s">
        <v>2008</v>
      </c>
      <c r="E1560">
        <v>58</v>
      </c>
      <c r="F1560">
        <v>61</v>
      </c>
      <c r="K1560">
        <v>0</v>
      </c>
      <c r="L1560">
        <v>1</v>
      </c>
      <c r="M1560">
        <v>80</v>
      </c>
      <c r="N1560">
        <v>4</v>
      </c>
      <c r="O1560">
        <v>4</v>
      </c>
      <c r="P1560">
        <v>0</v>
      </c>
      <c r="Q1560">
        <v>0</v>
      </c>
    </row>
    <row r="1561" spans="1:17" x14ac:dyDescent="0.25">
      <c r="A1561" t="s">
        <v>1597</v>
      </c>
      <c r="B1561" t="s">
        <v>2172</v>
      </c>
      <c r="C1561" t="s">
        <v>2008</v>
      </c>
      <c r="E1561">
        <v>63</v>
      </c>
      <c r="F1561">
        <v>68</v>
      </c>
      <c r="K1561">
        <v>0</v>
      </c>
      <c r="L1561">
        <v>1</v>
      </c>
      <c r="M1561">
        <v>117</v>
      </c>
      <c r="N1561">
        <v>6</v>
      </c>
      <c r="O1561">
        <v>6</v>
      </c>
      <c r="P1561">
        <v>0</v>
      </c>
      <c r="Q1561">
        <v>0</v>
      </c>
    </row>
    <row r="1562" spans="1:17" x14ac:dyDescent="0.25">
      <c r="A1562" t="s">
        <v>1597</v>
      </c>
      <c r="B1562" t="s">
        <v>2171</v>
      </c>
      <c r="C1562" t="s">
        <v>2008</v>
      </c>
      <c r="E1562">
        <v>70</v>
      </c>
      <c r="F1562">
        <v>74</v>
      </c>
      <c r="K1562">
        <v>0</v>
      </c>
      <c r="L1562">
        <v>1</v>
      </c>
      <c r="M1562">
        <v>68</v>
      </c>
      <c r="N1562">
        <v>5</v>
      </c>
      <c r="O1562">
        <v>5</v>
      </c>
      <c r="P1562">
        <v>0</v>
      </c>
      <c r="Q1562">
        <v>0</v>
      </c>
    </row>
    <row r="1563" spans="1:17" x14ac:dyDescent="0.25">
      <c r="A1563" t="s">
        <v>1597</v>
      </c>
      <c r="B1563" t="s">
        <v>2170</v>
      </c>
      <c r="C1563" t="s">
        <v>2008</v>
      </c>
      <c r="E1563">
        <v>76</v>
      </c>
      <c r="F1563">
        <v>82</v>
      </c>
      <c r="K1563">
        <v>0</v>
      </c>
      <c r="L1563">
        <v>1</v>
      </c>
      <c r="M1563">
        <v>161</v>
      </c>
      <c r="N1563">
        <v>7</v>
      </c>
      <c r="O1563">
        <v>7</v>
      </c>
      <c r="P1563">
        <v>0</v>
      </c>
      <c r="Q1563">
        <v>0</v>
      </c>
    </row>
    <row r="1564" spans="1:17" x14ac:dyDescent="0.25">
      <c r="A1564" t="s">
        <v>1597</v>
      </c>
      <c r="B1564" t="s">
        <v>2169</v>
      </c>
      <c r="C1564" t="s">
        <v>2008</v>
      </c>
      <c r="E1564">
        <v>84</v>
      </c>
      <c r="F1564">
        <v>90</v>
      </c>
      <c r="K1564">
        <v>0</v>
      </c>
      <c r="L1564">
        <v>1</v>
      </c>
      <c r="M1564">
        <v>161</v>
      </c>
      <c r="N1564">
        <v>7</v>
      </c>
      <c r="O1564">
        <v>7</v>
      </c>
      <c r="P1564">
        <v>0</v>
      </c>
      <c r="Q1564">
        <v>0</v>
      </c>
    </row>
    <row r="1565" spans="1:17" x14ac:dyDescent="0.25">
      <c r="A1565" t="s">
        <v>1597</v>
      </c>
      <c r="B1565" t="s">
        <v>2168</v>
      </c>
      <c r="C1565" t="s">
        <v>2008</v>
      </c>
      <c r="E1565">
        <v>92</v>
      </c>
      <c r="F1565">
        <v>101</v>
      </c>
      <c r="K1565">
        <v>1</v>
      </c>
      <c r="L1565">
        <v>1</v>
      </c>
      <c r="M1565">
        <v>292</v>
      </c>
      <c r="N1565">
        <v>9</v>
      </c>
      <c r="O1565">
        <v>9</v>
      </c>
      <c r="P1565">
        <v>0</v>
      </c>
      <c r="Q1565">
        <v>0</v>
      </c>
    </row>
    <row r="1566" spans="1:17" x14ac:dyDescent="0.25">
      <c r="A1566" t="s">
        <v>1597</v>
      </c>
      <c r="B1566" t="s">
        <v>2167</v>
      </c>
      <c r="C1566" t="s">
        <v>2008</v>
      </c>
      <c r="E1566">
        <v>103</v>
      </c>
      <c r="F1566">
        <v>117</v>
      </c>
      <c r="K1566">
        <v>3</v>
      </c>
      <c r="L1566">
        <v>3</v>
      </c>
      <c r="M1566">
        <v>390</v>
      </c>
      <c r="N1566">
        <v>15</v>
      </c>
      <c r="O1566">
        <v>15</v>
      </c>
      <c r="P1566">
        <v>0</v>
      </c>
      <c r="Q1566">
        <v>2</v>
      </c>
    </row>
    <row r="1567" spans="1:17" x14ac:dyDescent="0.25">
      <c r="A1567" t="s">
        <v>1597</v>
      </c>
      <c r="C1567" t="s">
        <v>2007</v>
      </c>
      <c r="E1567">
        <v>1</v>
      </c>
      <c r="F1567">
        <v>124</v>
      </c>
      <c r="H1567">
        <v>2335</v>
      </c>
    </row>
    <row r="1568" spans="1:17" x14ac:dyDescent="0.25">
      <c r="A1568" t="s">
        <v>1598</v>
      </c>
      <c r="B1568" t="s">
        <v>2024</v>
      </c>
      <c r="C1568" t="s">
        <v>2023</v>
      </c>
      <c r="E1568">
        <v>1</v>
      </c>
      <c r="F1568">
        <v>122</v>
      </c>
      <c r="M1568">
        <v>1831</v>
      </c>
      <c r="N1568">
        <v>0</v>
      </c>
      <c r="O1568">
        <v>64</v>
      </c>
      <c r="P1568">
        <v>5</v>
      </c>
      <c r="Q1568">
        <v>59</v>
      </c>
    </row>
    <row r="1569" spans="1:17" x14ac:dyDescent="0.25">
      <c r="A1569" t="s">
        <v>1598</v>
      </c>
      <c r="B1569" t="s">
        <v>2091</v>
      </c>
      <c r="C1569" t="s">
        <v>2021</v>
      </c>
      <c r="E1569">
        <v>73</v>
      </c>
      <c r="F1569">
        <v>119</v>
      </c>
      <c r="M1569">
        <v>252</v>
      </c>
      <c r="N1569">
        <v>3</v>
      </c>
      <c r="O1569">
        <v>9</v>
      </c>
      <c r="P1569">
        <v>0</v>
      </c>
      <c r="Q1569">
        <v>6</v>
      </c>
    </row>
    <row r="1570" spans="1:17" x14ac:dyDescent="0.25">
      <c r="A1570" t="s">
        <v>1598</v>
      </c>
      <c r="B1570" t="s">
        <v>2102</v>
      </c>
      <c r="C1570" t="s">
        <v>2025</v>
      </c>
      <c r="E1570">
        <v>81</v>
      </c>
      <c r="F1570">
        <v>117</v>
      </c>
      <c r="G1570">
        <v>1</v>
      </c>
      <c r="M1570">
        <v>845</v>
      </c>
      <c r="N1570">
        <v>25</v>
      </c>
      <c r="O1570">
        <v>28</v>
      </c>
      <c r="P1570">
        <v>0</v>
      </c>
      <c r="Q1570">
        <v>3</v>
      </c>
    </row>
    <row r="1571" spans="1:17" x14ac:dyDescent="0.25">
      <c r="A1571" t="s">
        <v>1598</v>
      </c>
      <c r="C1571" t="s">
        <v>2007</v>
      </c>
      <c r="E1571">
        <v>1</v>
      </c>
      <c r="F1571">
        <v>122</v>
      </c>
      <c r="H1571">
        <v>2928</v>
      </c>
    </row>
    <row r="1572" spans="1:17" x14ac:dyDescent="0.25">
      <c r="A1572" t="s">
        <v>1648</v>
      </c>
      <c r="B1572" t="s">
        <v>2024</v>
      </c>
      <c r="C1572" t="s">
        <v>2023</v>
      </c>
      <c r="E1572">
        <v>1</v>
      </c>
      <c r="F1572">
        <v>695</v>
      </c>
      <c r="M1572">
        <v>937</v>
      </c>
      <c r="N1572">
        <v>1</v>
      </c>
      <c r="O1572">
        <v>45</v>
      </c>
      <c r="P1572">
        <v>8</v>
      </c>
      <c r="Q1572">
        <v>37</v>
      </c>
    </row>
    <row r="1573" spans="1:17" x14ac:dyDescent="0.25">
      <c r="A1573" t="s">
        <v>1648</v>
      </c>
      <c r="B1573" t="s">
        <v>2091</v>
      </c>
      <c r="C1573" t="s">
        <v>2021</v>
      </c>
      <c r="E1573">
        <v>49</v>
      </c>
      <c r="F1573">
        <v>694</v>
      </c>
      <c r="M1573">
        <v>1259</v>
      </c>
      <c r="N1573">
        <v>4</v>
      </c>
      <c r="O1573">
        <v>37</v>
      </c>
      <c r="P1573">
        <v>25</v>
      </c>
      <c r="Q1573">
        <v>8</v>
      </c>
    </row>
    <row r="1574" spans="1:17" x14ac:dyDescent="0.25">
      <c r="A1574" t="s">
        <v>1648</v>
      </c>
      <c r="B1574" t="s">
        <v>2166</v>
      </c>
      <c r="C1574" t="s">
        <v>2008</v>
      </c>
      <c r="E1574">
        <v>61</v>
      </c>
      <c r="F1574">
        <v>69</v>
      </c>
      <c r="K1574">
        <v>1</v>
      </c>
      <c r="L1574">
        <v>1</v>
      </c>
      <c r="M1574">
        <v>254</v>
      </c>
      <c r="N1574">
        <v>9</v>
      </c>
      <c r="O1574">
        <v>9</v>
      </c>
      <c r="P1574">
        <v>0</v>
      </c>
      <c r="Q1574">
        <v>0</v>
      </c>
    </row>
    <row r="1575" spans="1:17" x14ac:dyDescent="0.25">
      <c r="A1575" t="s">
        <v>1648</v>
      </c>
      <c r="B1575" t="s">
        <v>2114</v>
      </c>
      <c r="C1575" t="s">
        <v>2008</v>
      </c>
      <c r="E1575">
        <v>101</v>
      </c>
      <c r="F1575">
        <v>111</v>
      </c>
      <c r="G1575">
        <v>1</v>
      </c>
      <c r="K1575">
        <v>0</v>
      </c>
      <c r="L1575">
        <v>1</v>
      </c>
      <c r="M1575">
        <v>345</v>
      </c>
      <c r="N1575">
        <v>8</v>
      </c>
      <c r="O1575">
        <v>11</v>
      </c>
      <c r="P1575">
        <v>0</v>
      </c>
      <c r="Q1575">
        <v>3</v>
      </c>
    </row>
    <row r="1576" spans="1:17" x14ac:dyDescent="0.25">
      <c r="A1576" t="s">
        <v>1648</v>
      </c>
      <c r="B1576" t="s">
        <v>2165</v>
      </c>
      <c r="C1576" t="s">
        <v>2008</v>
      </c>
      <c r="E1576">
        <v>113</v>
      </c>
      <c r="F1576">
        <v>120</v>
      </c>
      <c r="K1576">
        <v>0</v>
      </c>
      <c r="L1576">
        <v>1</v>
      </c>
      <c r="M1576">
        <v>271</v>
      </c>
      <c r="N1576">
        <v>4</v>
      </c>
      <c r="O1576">
        <v>8</v>
      </c>
      <c r="P1576">
        <v>0</v>
      </c>
      <c r="Q1576">
        <v>4</v>
      </c>
    </row>
    <row r="1577" spans="1:17" x14ac:dyDescent="0.25">
      <c r="A1577" t="s">
        <v>1648</v>
      </c>
      <c r="B1577" t="s">
        <v>2164</v>
      </c>
      <c r="C1577" t="s">
        <v>2008</v>
      </c>
      <c r="E1577">
        <v>122</v>
      </c>
      <c r="F1577">
        <v>140</v>
      </c>
      <c r="G1577">
        <v>1</v>
      </c>
      <c r="K1577">
        <v>1</v>
      </c>
      <c r="L1577">
        <v>2</v>
      </c>
      <c r="M1577">
        <v>754</v>
      </c>
      <c r="N1577">
        <v>15</v>
      </c>
      <c r="O1577">
        <v>19</v>
      </c>
      <c r="P1577">
        <v>0</v>
      </c>
      <c r="Q1577">
        <v>4</v>
      </c>
    </row>
    <row r="1578" spans="1:17" x14ac:dyDescent="0.25">
      <c r="A1578" t="s">
        <v>1648</v>
      </c>
      <c r="B1578" t="s">
        <v>2163</v>
      </c>
      <c r="C1578" t="s">
        <v>2008</v>
      </c>
      <c r="E1578">
        <v>142</v>
      </c>
      <c r="F1578">
        <v>149</v>
      </c>
      <c r="K1578">
        <v>0</v>
      </c>
      <c r="L1578">
        <v>1</v>
      </c>
      <c r="M1578">
        <v>262</v>
      </c>
      <c r="N1578">
        <v>4</v>
      </c>
      <c r="O1578">
        <v>8</v>
      </c>
      <c r="P1578">
        <v>0</v>
      </c>
      <c r="Q1578">
        <v>4</v>
      </c>
    </row>
    <row r="1579" spans="1:17" x14ac:dyDescent="0.25">
      <c r="A1579" t="s">
        <v>1648</v>
      </c>
      <c r="B1579" t="s">
        <v>2162</v>
      </c>
      <c r="C1579" t="s">
        <v>2008</v>
      </c>
      <c r="E1579">
        <v>151</v>
      </c>
      <c r="F1579">
        <v>161</v>
      </c>
      <c r="K1579">
        <v>2</v>
      </c>
      <c r="L1579">
        <v>3</v>
      </c>
      <c r="M1579">
        <v>419</v>
      </c>
      <c r="N1579">
        <v>7</v>
      </c>
      <c r="O1579">
        <v>11</v>
      </c>
      <c r="P1579">
        <v>0</v>
      </c>
      <c r="Q1579">
        <v>4</v>
      </c>
    </row>
    <row r="1580" spans="1:17" x14ac:dyDescent="0.25">
      <c r="A1580" t="s">
        <v>1648</v>
      </c>
      <c r="B1580" t="s">
        <v>2161</v>
      </c>
      <c r="C1580" t="s">
        <v>2008</v>
      </c>
      <c r="E1580">
        <v>163</v>
      </c>
      <c r="F1580">
        <v>187</v>
      </c>
      <c r="K1580">
        <v>2</v>
      </c>
      <c r="L1580">
        <v>2</v>
      </c>
      <c r="M1580">
        <v>978</v>
      </c>
      <c r="N1580">
        <v>19</v>
      </c>
      <c r="O1580">
        <v>23</v>
      </c>
      <c r="P1580">
        <v>0</v>
      </c>
      <c r="Q1580">
        <v>4</v>
      </c>
    </row>
    <row r="1581" spans="1:17" x14ac:dyDescent="0.25">
      <c r="A1581" t="s">
        <v>1648</v>
      </c>
      <c r="B1581" t="s">
        <v>2160</v>
      </c>
      <c r="C1581" t="s">
        <v>2008</v>
      </c>
      <c r="E1581">
        <v>189</v>
      </c>
      <c r="F1581">
        <v>201</v>
      </c>
      <c r="K1581">
        <v>1</v>
      </c>
      <c r="L1581">
        <v>2</v>
      </c>
      <c r="M1581">
        <v>536</v>
      </c>
      <c r="N1581">
        <v>9</v>
      </c>
      <c r="O1581">
        <v>13</v>
      </c>
      <c r="P1581">
        <v>0</v>
      </c>
      <c r="Q1581">
        <v>4</v>
      </c>
    </row>
    <row r="1582" spans="1:17" x14ac:dyDescent="0.25">
      <c r="A1582" t="s">
        <v>1648</v>
      </c>
      <c r="B1582" t="s">
        <v>2160</v>
      </c>
      <c r="C1582" t="s">
        <v>2008</v>
      </c>
      <c r="E1582">
        <v>203</v>
      </c>
      <c r="F1582">
        <v>234</v>
      </c>
      <c r="G1582">
        <v>1</v>
      </c>
      <c r="K1582">
        <v>4</v>
      </c>
      <c r="L1582">
        <v>2</v>
      </c>
      <c r="M1582">
        <v>1223</v>
      </c>
      <c r="N1582">
        <v>20</v>
      </c>
      <c r="O1582">
        <v>28</v>
      </c>
      <c r="P1582">
        <v>0</v>
      </c>
      <c r="Q1582">
        <v>8</v>
      </c>
    </row>
    <row r="1583" spans="1:17" x14ac:dyDescent="0.25">
      <c r="A1583" t="s">
        <v>1648</v>
      </c>
      <c r="B1583" t="s">
        <v>2159</v>
      </c>
      <c r="C1583" t="s">
        <v>2008</v>
      </c>
      <c r="E1583">
        <v>236</v>
      </c>
      <c r="F1583">
        <v>254</v>
      </c>
      <c r="K1583">
        <v>1</v>
      </c>
      <c r="L1583">
        <v>2</v>
      </c>
      <c r="M1583">
        <v>611</v>
      </c>
      <c r="N1583">
        <v>15</v>
      </c>
      <c r="O1583">
        <v>19</v>
      </c>
      <c r="P1583">
        <v>0</v>
      </c>
      <c r="Q1583">
        <v>4</v>
      </c>
    </row>
    <row r="1584" spans="1:17" x14ac:dyDescent="0.25">
      <c r="A1584" t="s">
        <v>1648</v>
      </c>
      <c r="B1584" t="s">
        <v>2158</v>
      </c>
      <c r="C1584" t="s">
        <v>2008</v>
      </c>
      <c r="E1584">
        <v>256</v>
      </c>
      <c r="F1584">
        <v>264</v>
      </c>
      <c r="K1584">
        <v>0</v>
      </c>
      <c r="L1584">
        <v>1</v>
      </c>
      <c r="M1584">
        <v>407</v>
      </c>
      <c r="N1584">
        <v>5</v>
      </c>
      <c r="O1584">
        <v>9</v>
      </c>
      <c r="P1584">
        <v>0</v>
      </c>
      <c r="Q1584">
        <v>4</v>
      </c>
    </row>
    <row r="1585" spans="1:17" x14ac:dyDescent="0.25">
      <c r="A1585" t="s">
        <v>1648</v>
      </c>
      <c r="B1585" t="s">
        <v>2157</v>
      </c>
      <c r="C1585" t="s">
        <v>2008</v>
      </c>
      <c r="E1585">
        <v>266</v>
      </c>
      <c r="F1585">
        <v>275</v>
      </c>
      <c r="K1585">
        <v>0</v>
      </c>
      <c r="L1585">
        <v>1</v>
      </c>
      <c r="M1585">
        <v>389</v>
      </c>
      <c r="N1585">
        <v>7</v>
      </c>
      <c r="O1585">
        <v>10</v>
      </c>
      <c r="P1585">
        <v>0</v>
      </c>
      <c r="Q1585">
        <v>3</v>
      </c>
    </row>
    <row r="1586" spans="1:17" x14ac:dyDescent="0.25">
      <c r="A1586" t="s">
        <v>1648</v>
      </c>
      <c r="B1586" t="s">
        <v>2156</v>
      </c>
      <c r="C1586" t="s">
        <v>2008</v>
      </c>
      <c r="E1586">
        <v>277</v>
      </c>
      <c r="F1586">
        <v>291</v>
      </c>
      <c r="K1586">
        <v>0</v>
      </c>
      <c r="L1586">
        <v>1</v>
      </c>
      <c r="M1586">
        <v>538</v>
      </c>
      <c r="N1586">
        <v>12</v>
      </c>
      <c r="O1586">
        <v>15</v>
      </c>
      <c r="P1586">
        <v>0</v>
      </c>
      <c r="Q1586">
        <v>3</v>
      </c>
    </row>
    <row r="1587" spans="1:17" x14ac:dyDescent="0.25">
      <c r="A1587" t="s">
        <v>1648</v>
      </c>
      <c r="B1587" t="s">
        <v>2043</v>
      </c>
      <c r="C1587" t="s">
        <v>2008</v>
      </c>
      <c r="E1587">
        <v>293</v>
      </c>
      <c r="F1587">
        <v>298</v>
      </c>
      <c r="K1587">
        <v>0</v>
      </c>
      <c r="L1587">
        <v>1</v>
      </c>
      <c r="M1587">
        <v>196</v>
      </c>
      <c r="N1587">
        <v>3</v>
      </c>
      <c r="O1587">
        <v>6</v>
      </c>
      <c r="P1587">
        <v>0</v>
      </c>
      <c r="Q1587">
        <v>3</v>
      </c>
    </row>
    <row r="1588" spans="1:17" x14ac:dyDescent="0.25">
      <c r="A1588" t="s">
        <v>1648</v>
      </c>
      <c r="B1588" t="s">
        <v>2155</v>
      </c>
      <c r="C1588" t="s">
        <v>2008</v>
      </c>
      <c r="E1588">
        <v>300</v>
      </c>
      <c r="F1588">
        <v>306</v>
      </c>
      <c r="K1588">
        <v>0</v>
      </c>
      <c r="L1588">
        <v>1</v>
      </c>
      <c r="M1588">
        <v>270</v>
      </c>
      <c r="N1588">
        <v>4</v>
      </c>
      <c r="O1588">
        <v>7</v>
      </c>
      <c r="P1588">
        <v>0</v>
      </c>
      <c r="Q1588">
        <v>3</v>
      </c>
    </row>
    <row r="1589" spans="1:17" x14ac:dyDescent="0.25">
      <c r="A1589" t="s">
        <v>1648</v>
      </c>
      <c r="B1589" t="s">
        <v>2154</v>
      </c>
      <c r="C1589" t="s">
        <v>2008</v>
      </c>
      <c r="E1589">
        <v>308</v>
      </c>
      <c r="F1589">
        <v>314</v>
      </c>
      <c r="K1589">
        <v>0</v>
      </c>
      <c r="L1589">
        <v>1</v>
      </c>
      <c r="M1589">
        <v>249</v>
      </c>
      <c r="N1589">
        <v>4</v>
      </c>
      <c r="O1589">
        <v>7</v>
      </c>
      <c r="P1589">
        <v>0</v>
      </c>
      <c r="Q1589">
        <v>3</v>
      </c>
    </row>
    <row r="1590" spans="1:17" x14ac:dyDescent="0.25">
      <c r="A1590" t="s">
        <v>1648</v>
      </c>
      <c r="B1590" t="s">
        <v>2153</v>
      </c>
      <c r="C1590" t="s">
        <v>2008</v>
      </c>
      <c r="E1590">
        <v>316</v>
      </c>
      <c r="F1590">
        <v>323</v>
      </c>
      <c r="K1590">
        <v>0</v>
      </c>
      <c r="L1590">
        <v>1</v>
      </c>
      <c r="M1590">
        <v>270</v>
      </c>
      <c r="N1590">
        <v>5</v>
      </c>
      <c r="O1590">
        <v>8</v>
      </c>
      <c r="P1590">
        <v>0</v>
      </c>
      <c r="Q1590">
        <v>3</v>
      </c>
    </row>
    <row r="1591" spans="1:17" x14ac:dyDescent="0.25">
      <c r="A1591" t="s">
        <v>1648</v>
      </c>
      <c r="B1591" t="s">
        <v>2152</v>
      </c>
      <c r="C1591" t="s">
        <v>2008</v>
      </c>
      <c r="E1591">
        <v>325</v>
      </c>
      <c r="F1591">
        <v>340</v>
      </c>
      <c r="G1591">
        <v>1</v>
      </c>
      <c r="K1591">
        <v>2</v>
      </c>
      <c r="L1591">
        <v>2</v>
      </c>
      <c r="M1591">
        <v>472</v>
      </c>
      <c r="N1591">
        <v>13</v>
      </c>
      <c r="O1591">
        <v>16</v>
      </c>
      <c r="P1591">
        <v>0</v>
      </c>
      <c r="Q1591">
        <v>3</v>
      </c>
    </row>
    <row r="1592" spans="1:17" x14ac:dyDescent="0.25">
      <c r="A1592" t="s">
        <v>1648</v>
      </c>
      <c r="B1592" t="s">
        <v>2151</v>
      </c>
      <c r="C1592" t="s">
        <v>2008</v>
      </c>
      <c r="E1592">
        <v>342</v>
      </c>
      <c r="F1592">
        <v>370</v>
      </c>
      <c r="K1592">
        <v>2</v>
      </c>
      <c r="L1592">
        <v>2</v>
      </c>
      <c r="M1592">
        <v>1065</v>
      </c>
      <c r="N1592">
        <v>12</v>
      </c>
      <c r="O1592">
        <v>26</v>
      </c>
      <c r="P1592">
        <v>0</v>
      </c>
      <c r="Q1592">
        <v>14</v>
      </c>
    </row>
    <row r="1593" spans="1:17" x14ac:dyDescent="0.25">
      <c r="A1593" t="s">
        <v>1648</v>
      </c>
      <c r="B1593" t="s">
        <v>2150</v>
      </c>
      <c r="C1593" t="s">
        <v>2008</v>
      </c>
      <c r="E1593">
        <v>372</v>
      </c>
      <c r="F1593">
        <v>381</v>
      </c>
      <c r="K1593">
        <v>0</v>
      </c>
      <c r="L1593">
        <v>1</v>
      </c>
      <c r="M1593">
        <v>407</v>
      </c>
      <c r="N1593">
        <v>6</v>
      </c>
      <c r="O1593">
        <v>10</v>
      </c>
      <c r="P1593">
        <v>0</v>
      </c>
      <c r="Q1593">
        <v>4</v>
      </c>
    </row>
    <row r="1594" spans="1:17" x14ac:dyDescent="0.25">
      <c r="A1594" t="s">
        <v>1648</v>
      </c>
      <c r="B1594" t="s">
        <v>2149</v>
      </c>
      <c r="C1594" t="s">
        <v>2008</v>
      </c>
      <c r="E1594">
        <v>383</v>
      </c>
      <c r="F1594">
        <v>635</v>
      </c>
      <c r="G1594">
        <v>4</v>
      </c>
      <c r="K1594">
        <v>30</v>
      </c>
      <c r="L1594">
        <v>7</v>
      </c>
      <c r="M1594">
        <v>10251</v>
      </c>
      <c r="N1594">
        <v>177</v>
      </c>
      <c r="O1594">
        <v>217</v>
      </c>
      <c r="P1594">
        <v>0</v>
      </c>
      <c r="Q1594">
        <v>42</v>
      </c>
    </row>
    <row r="1595" spans="1:17" x14ac:dyDescent="0.25">
      <c r="A1595" t="s">
        <v>1648</v>
      </c>
      <c r="B1595" t="s">
        <v>2148</v>
      </c>
      <c r="C1595" t="s">
        <v>2008</v>
      </c>
      <c r="E1595">
        <v>637</v>
      </c>
      <c r="F1595">
        <v>653</v>
      </c>
      <c r="K1595">
        <v>1</v>
      </c>
      <c r="L1595">
        <v>2</v>
      </c>
      <c r="M1595">
        <v>556</v>
      </c>
      <c r="N1595">
        <v>12</v>
      </c>
      <c r="O1595">
        <v>16</v>
      </c>
      <c r="P1595">
        <v>0</v>
      </c>
      <c r="Q1595">
        <v>4</v>
      </c>
    </row>
    <row r="1596" spans="1:17" x14ac:dyDescent="0.25">
      <c r="A1596" t="s">
        <v>1648</v>
      </c>
      <c r="B1596" t="s">
        <v>2147</v>
      </c>
      <c r="C1596" t="s">
        <v>2008</v>
      </c>
      <c r="E1596">
        <v>655</v>
      </c>
      <c r="F1596">
        <v>662</v>
      </c>
      <c r="K1596">
        <v>0</v>
      </c>
      <c r="L1596">
        <v>1</v>
      </c>
      <c r="M1596">
        <v>290</v>
      </c>
      <c r="N1596">
        <v>4</v>
      </c>
      <c r="O1596">
        <v>8</v>
      </c>
      <c r="P1596">
        <v>0</v>
      </c>
      <c r="Q1596">
        <v>4</v>
      </c>
    </row>
    <row r="1597" spans="1:17" x14ac:dyDescent="0.25">
      <c r="A1597" t="s">
        <v>1648</v>
      </c>
      <c r="B1597" t="s">
        <v>2146</v>
      </c>
      <c r="C1597" t="s">
        <v>2008</v>
      </c>
      <c r="E1597">
        <v>664</v>
      </c>
      <c r="F1597">
        <v>671</v>
      </c>
      <c r="K1597">
        <v>0</v>
      </c>
      <c r="L1597">
        <v>1</v>
      </c>
      <c r="M1597">
        <v>298</v>
      </c>
      <c r="N1597">
        <v>4</v>
      </c>
      <c r="O1597">
        <v>8</v>
      </c>
      <c r="P1597">
        <v>0</v>
      </c>
      <c r="Q1597">
        <v>4</v>
      </c>
    </row>
    <row r="1598" spans="1:17" x14ac:dyDescent="0.25">
      <c r="A1598" t="s">
        <v>1648</v>
      </c>
      <c r="B1598" t="s">
        <v>2145</v>
      </c>
      <c r="C1598" t="s">
        <v>2008</v>
      </c>
      <c r="E1598">
        <v>673</v>
      </c>
      <c r="F1598">
        <v>692</v>
      </c>
      <c r="K1598">
        <v>2</v>
      </c>
      <c r="L1598">
        <v>2</v>
      </c>
      <c r="M1598">
        <v>668</v>
      </c>
      <c r="N1598">
        <v>14</v>
      </c>
      <c r="O1598">
        <v>18</v>
      </c>
      <c r="P1598">
        <v>0</v>
      </c>
      <c r="Q1598">
        <v>4</v>
      </c>
    </row>
    <row r="1599" spans="1:17" x14ac:dyDescent="0.25">
      <c r="A1599" t="s">
        <v>1648</v>
      </c>
      <c r="C1599" t="s">
        <v>2007</v>
      </c>
      <c r="E1599">
        <v>1</v>
      </c>
      <c r="F1599">
        <v>695</v>
      </c>
      <c r="H1599">
        <v>24175</v>
      </c>
    </row>
    <row r="1600" spans="1:17" x14ac:dyDescent="0.25">
      <c r="A1600" t="s">
        <v>1653</v>
      </c>
      <c r="B1600" t="s">
        <v>2024</v>
      </c>
      <c r="C1600" t="s">
        <v>2023</v>
      </c>
      <c r="E1600">
        <v>1</v>
      </c>
      <c r="F1600">
        <v>179</v>
      </c>
      <c r="M1600">
        <v>1567</v>
      </c>
      <c r="N1600">
        <v>0</v>
      </c>
      <c r="O1600">
        <v>60</v>
      </c>
      <c r="P1600">
        <v>7</v>
      </c>
      <c r="Q1600">
        <v>53</v>
      </c>
    </row>
    <row r="1601" spans="1:17" x14ac:dyDescent="0.25">
      <c r="A1601" t="s">
        <v>1653</v>
      </c>
      <c r="B1601" t="s">
        <v>2091</v>
      </c>
      <c r="C1601" t="s">
        <v>2021</v>
      </c>
      <c r="E1601">
        <v>67</v>
      </c>
      <c r="F1601">
        <v>176</v>
      </c>
      <c r="M1601">
        <v>252</v>
      </c>
      <c r="N1601">
        <v>3</v>
      </c>
      <c r="O1601">
        <v>9</v>
      </c>
      <c r="P1601">
        <v>0</v>
      </c>
      <c r="Q1601">
        <v>6</v>
      </c>
    </row>
    <row r="1602" spans="1:17" x14ac:dyDescent="0.25">
      <c r="A1602" t="s">
        <v>1653</v>
      </c>
      <c r="B1602" t="s">
        <v>2144</v>
      </c>
      <c r="C1602" t="s">
        <v>2025</v>
      </c>
      <c r="E1602">
        <v>75</v>
      </c>
      <c r="F1602">
        <v>174</v>
      </c>
      <c r="M1602">
        <v>3255</v>
      </c>
      <c r="N1602">
        <v>16</v>
      </c>
      <c r="O1602">
        <v>78</v>
      </c>
      <c r="P1602">
        <v>0</v>
      </c>
      <c r="Q1602">
        <v>62</v>
      </c>
    </row>
    <row r="1603" spans="1:17" x14ac:dyDescent="0.25">
      <c r="A1603" t="s">
        <v>1653</v>
      </c>
      <c r="B1603" t="s">
        <v>2144</v>
      </c>
      <c r="C1603" t="s">
        <v>2008</v>
      </c>
      <c r="E1603">
        <v>85</v>
      </c>
      <c r="F1603">
        <v>88</v>
      </c>
      <c r="K1603">
        <v>0</v>
      </c>
      <c r="L1603">
        <v>1</v>
      </c>
      <c r="M1603">
        <v>243</v>
      </c>
      <c r="N1603">
        <v>1</v>
      </c>
      <c r="O1603">
        <v>4</v>
      </c>
      <c r="P1603">
        <v>0</v>
      </c>
      <c r="Q1603">
        <v>3</v>
      </c>
    </row>
    <row r="1604" spans="1:17" x14ac:dyDescent="0.25">
      <c r="A1604" t="s">
        <v>1653</v>
      </c>
      <c r="B1604" t="s">
        <v>2143</v>
      </c>
      <c r="C1604" t="s">
        <v>2008</v>
      </c>
      <c r="E1604">
        <v>90</v>
      </c>
      <c r="F1604">
        <v>94</v>
      </c>
      <c r="K1604">
        <v>0</v>
      </c>
      <c r="L1604">
        <v>1</v>
      </c>
      <c r="M1604">
        <v>239</v>
      </c>
      <c r="N1604">
        <v>1</v>
      </c>
      <c r="O1604">
        <v>5</v>
      </c>
      <c r="P1604">
        <v>0</v>
      </c>
      <c r="Q1604">
        <v>4</v>
      </c>
    </row>
    <row r="1605" spans="1:17" x14ac:dyDescent="0.25">
      <c r="A1605" t="s">
        <v>1653</v>
      </c>
      <c r="C1605" t="s">
        <v>2007</v>
      </c>
      <c r="E1605">
        <v>1</v>
      </c>
      <c r="F1605">
        <v>179</v>
      </c>
      <c r="H1605">
        <v>5556</v>
      </c>
    </row>
    <row r="1606" spans="1:17" x14ac:dyDescent="0.25">
      <c r="A1606" t="s">
        <v>1693</v>
      </c>
      <c r="B1606" t="s">
        <v>2024</v>
      </c>
      <c r="C1606" t="s">
        <v>2023</v>
      </c>
      <c r="E1606">
        <v>1</v>
      </c>
      <c r="F1606">
        <v>513</v>
      </c>
      <c r="M1606">
        <v>989</v>
      </c>
      <c r="N1606">
        <v>0</v>
      </c>
      <c r="O1606">
        <v>49</v>
      </c>
      <c r="P1606">
        <v>12</v>
      </c>
      <c r="Q1606">
        <v>37</v>
      </c>
    </row>
    <row r="1607" spans="1:17" x14ac:dyDescent="0.25">
      <c r="A1607" t="s">
        <v>1693</v>
      </c>
      <c r="B1607" t="s">
        <v>2091</v>
      </c>
      <c r="C1607" t="s">
        <v>2021</v>
      </c>
      <c r="E1607">
        <v>54</v>
      </c>
      <c r="F1607">
        <v>512</v>
      </c>
      <c r="M1607">
        <v>155</v>
      </c>
      <c r="N1607">
        <v>3</v>
      </c>
      <c r="O1607">
        <v>4</v>
      </c>
      <c r="P1607">
        <v>1</v>
      </c>
      <c r="Q1607">
        <v>0</v>
      </c>
    </row>
    <row r="1608" spans="1:17" x14ac:dyDescent="0.25">
      <c r="A1608" t="s">
        <v>1693</v>
      </c>
      <c r="B1608" t="s">
        <v>2142</v>
      </c>
      <c r="C1608" t="s">
        <v>2008</v>
      </c>
      <c r="E1608">
        <v>56</v>
      </c>
      <c r="F1608">
        <v>57</v>
      </c>
      <c r="K1608">
        <v>1</v>
      </c>
      <c r="L1608">
        <v>1</v>
      </c>
      <c r="M1608">
        <v>68</v>
      </c>
      <c r="N1608">
        <v>2</v>
      </c>
      <c r="O1608">
        <v>2</v>
      </c>
      <c r="P1608">
        <v>0</v>
      </c>
      <c r="Q1608">
        <v>0</v>
      </c>
    </row>
    <row r="1609" spans="1:17" x14ac:dyDescent="0.25">
      <c r="A1609" t="s">
        <v>1693</v>
      </c>
      <c r="B1609" t="s">
        <v>2141</v>
      </c>
      <c r="C1609" t="s">
        <v>2008</v>
      </c>
      <c r="E1609">
        <v>59</v>
      </c>
      <c r="F1609">
        <v>60</v>
      </c>
      <c r="K1609">
        <v>1</v>
      </c>
      <c r="L1609">
        <v>1</v>
      </c>
      <c r="M1609">
        <v>68</v>
      </c>
      <c r="N1609">
        <v>2</v>
      </c>
      <c r="O1609">
        <v>2</v>
      </c>
      <c r="P1609">
        <v>0</v>
      </c>
      <c r="Q1609">
        <v>0</v>
      </c>
    </row>
    <row r="1610" spans="1:17" x14ac:dyDescent="0.25">
      <c r="A1610" t="s">
        <v>1693</v>
      </c>
      <c r="B1610" t="s">
        <v>2140</v>
      </c>
      <c r="C1610" t="s">
        <v>2008</v>
      </c>
      <c r="E1610">
        <v>64</v>
      </c>
      <c r="F1610">
        <v>77</v>
      </c>
      <c r="G1610">
        <v>3</v>
      </c>
      <c r="K1610">
        <v>0</v>
      </c>
      <c r="L1610">
        <v>1</v>
      </c>
      <c r="M1610">
        <v>581</v>
      </c>
      <c r="N1610">
        <v>9</v>
      </c>
      <c r="O1610">
        <v>14</v>
      </c>
      <c r="P1610">
        <v>0</v>
      </c>
      <c r="Q1610">
        <v>5</v>
      </c>
    </row>
    <row r="1611" spans="1:17" x14ac:dyDescent="0.25">
      <c r="A1611" t="s">
        <v>1693</v>
      </c>
      <c r="B1611" t="s">
        <v>2139</v>
      </c>
      <c r="C1611" t="s">
        <v>2008</v>
      </c>
      <c r="E1611">
        <v>79</v>
      </c>
      <c r="F1611">
        <v>93</v>
      </c>
      <c r="K1611">
        <v>1</v>
      </c>
      <c r="L1611">
        <v>2</v>
      </c>
      <c r="M1611">
        <v>548</v>
      </c>
      <c r="N1611">
        <v>10</v>
      </c>
      <c r="O1611">
        <v>15</v>
      </c>
      <c r="P1611">
        <v>0</v>
      </c>
      <c r="Q1611">
        <v>5</v>
      </c>
    </row>
    <row r="1612" spans="1:17" x14ac:dyDescent="0.25">
      <c r="A1612" t="s">
        <v>1693</v>
      </c>
      <c r="B1612" t="s">
        <v>2139</v>
      </c>
      <c r="C1612" t="s">
        <v>2008</v>
      </c>
      <c r="E1612">
        <v>95</v>
      </c>
      <c r="F1612">
        <v>105</v>
      </c>
      <c r="K1612">
        <v>0</v>
      </c>
      <c r="L1612">
        <v>1</v>
      </c>
      <c r="M1612">
        <v>414</v>
      </c>
      <c r="N1612">
        <v>6</v>
      </c>
      <c r="O1612">
        <v>11</v>
      </c>
      <c r="P1612">
        <v>0</v>
      </c>
      <c r="Q1612">
        <v>5</v>
      </c>
    </row>
    <row r="1613" spans="1:17" x14ac:dyDescent="0.25">
      <c r="A1613" t="s">
        <v>1693</v>
      </c>
      <c r="B1613" t="s">
        <v>2138</v>
      </c>
      <c r="C1613" t="s">
        <v>2008</v>
      </c>
      <c r="E1613">
        <v>107</v>
      </c>
      <c r="F1613">
        <v>130</v>
      </c>
      <c r="K1613">
        <v>2</v>
      </c>
      <c r="L1613">
        <v>3</v>
      </c>
      <c r="M1613">
        <v>715</v>
      </c>
      <c r="N1613">
        <v>18</v>
      </c>
      <c r="O1613">
        <v>23</v>
      </c>
      <c r="P1613">
        <v>0</v>
      </c>
      <c r="Q1613">
        <v>5</v>
      </c>
    </row>
    <row r="1614" spans="1:17" x14ac:dyDescent="0.25">
      <c r="A1614" t="s">
        <v>1693</v>
      </c>
      <c r="B1614" t="s">
        <v>2137</v>
      </c>
      <c r="C1614" t="s">
        <v>2008</v>
      </c>
      <c r="E1614">
        <v>132</v>
      </c>
      <c r="F1614">
        <v>144</v>
      </c>
      <c r="K1614">
        <v>1</v>
      </c>
      <c r="L1614">
        <v>2</v>
      </c>
      <c r="M1614">
        <v>444</v>
      </c>
      <c r="N1614">
        <v>9</v>
      </c>
      <c r="O1614">
        <v>13</v>
      </c>
      <c r="P1614">
        <v>0</v>
      </c>
      <c r="Q1614">
        <v>4</v>
      </c>
    </row>
    <row r="1615" spans="1:17" x14ac:dyDescent="0.25">
      <c r="A1615" t="s">
        <v>1693</v>
      </c>
      <c r="B1615" t="s">
        <v>2136</v>
      </c>
      <c r="C1615" t="s">
        <v>2008</v>
      </c>
      <c r="E1615">
        <v>146</v>
      </c>
      <c r="F1615">
        <v>155</v>
      </c>
      <c r="K1615">
        <v>0</v>
      </c>
      <c r="L1615">
        <v>1</v>
      </c>
      <c r="M1615">
        <v>422</v>
      </c>
      <c r="N1615">
        <v>6</v>
      </c>
      <c r="O1615">
        <v>10</v>
      </c>
      <c r="P1615">
        <v>0</v>
      </c>
      <c r="Q1615">
        <v>4</v>
      </c>
    </row>
    <row r="1616" spans="1:17" x14ac:dyDescent="0.25">
      <c r="A1616" t="s">
        <v>1693</v>
      </c>
      <c r="B1616" t="s">
        <v>2135</v>
      </c>
      <c r="C1616" t="s">
        <v>2008</v>
      </c>
      <c r="E1616">
        <v>157</v>
      </c>
      <c r="F1616">
        <v>172</v>
      </c>
      <c r="G1616">
        <v>2</v>
      </c>
      <c r="K1616">
        <v>0</v>
      </c>
      <c r="L1616">
        <v>1</v>
      </c>
      <c r="M1616">
        <v>447</v>
      </c>
      <c r="N1616">
        <v>10</v>
      </c>
      <c r="O1616">
        <v>14</v>
      </c>
      <c r="P1616">
        <v>0</v>
      </c>
      <c r="Q1616">
        <v>4</v>
      </c>
    </row>
    <row r="1617" spans="1:17" x14ac:dyDescent="0.25">
      <c r="A1617" t="s">
        <v>1693</v>
      </c>
      <c r="B1617" t="s">
        <v>2134</v>
      </c>
      <c r="C1617" t="s">
        <v>2008</v>
      </c>
      <c r="E1617">
        <v>174</v>
      </c>
      <c r="F1617">
        <v>183</v>
      </c>
      <c r="K1617">
        <v>1</v>
      </c>
      <c r="L1617">
        <v>2</v>
      </c>
      <c r="M1617">
        <v>365</v>
      </c>
      <c r="N1617">
        <v>6</v>
      </c>
      <c r="O1617">
        <v>10</v>
      </c>
      <c r="P1617">
        <v>0</v>
      </c>
      <c r="Q1617">
        <v>4</v>
      </c>
    </row>
    <row r="1618" spans="1:17" x14ac:dyDescent="0.25">
      <c r="A1618" t="s">
        <v>1693</v>
      </c>
      <c r="B1618" t="s">
        <v>2133</v>
      </c>
      <c r="C1618" t="s">
        <v>2008</v>
      </c>
      <c r="E1618">
        <v>185</v>
      </c>
      <c r="F1618">
        <v>192</v>
      </c>
      <c r="K1618">
        <v>0</v>
      </c>
      <c r="L1618">
        <v>1</v>
      </c>
      <c r="M1618">
        <v>320</v>
      </c>
      <c r="N1618">
        <v>4</v>
      </c>
      <c r="O1618">
        <v>8</v>
      </c>
      <c r="P1618">
        <v>0</v>
      </c>
      <c r="Q1618">
        <v>4</v>
      </c>
    </row>
    <row r="1619" spans="1:17" x14ac:dyDescent="0.25">
      <c r="A1619" t="s">
        <v>1693</v>
      </c>
      <c r="B1619" t="s">
        <v>2132</v>
      </c>
      <c r="C1619" t="s">
        <v>2008</v>
      </c>
      <c r="E1619">
        <v>194</v>
      </c>
      <c r="F1619">
        <v>215</v>
      </c>
      <c r="G1619">
        <v>3</v>
      </c>
      <c r="K1619">
        <v>1</v>
      </c>
      <c r="L1619">
        <v>2</v>
      </c>
      <c r="M1619">
        <v>672</v>
      </c>
      <c r="N1619">
        <v>15</v>
      </c>
      <c r="O1619">
        <v>19</v>
      </c>
      <c r="P1619">
        <v>0</v>
      </c>
      <c r="Q1619">
        <v>4</v>
      </c>
    </row>
    <row r="1620" spans="1:17" x14ac:dyDescent="0.25">
      <c r="A1620" t="s">
        <v>1693</v>
      </c>
      <c r="B1620" t="s">
        <v>2131</v>
      </c>
      <c r="C1620" t="s">
        <v>2008</v>
      </c>
      <c r="E1620">
        <v>217</v>
      </c>
      <c r="F1620">
        <v>230</v>
      </c>
      <c r="G1620">
        <v>11</v>
      </c>
      <c r="K1620">
        <v>1</v>
      </c>
      <c r="L1620">
        <v>2</v>
      </c>
      <c r="M1620">
        <v>595</v>
      </c>
      <c r="N1620">
        <v>10</v>
      </c>
      <c r="O1620">
        <v>14</v>
      </c>
      <c r="P1620">
        <v>0</v>
      </c>
      <c r="Q1620">
        <v>4</v>
      </c>
    </row>
    <row r="1621" spans="1:17" x14ac:dyDescent="0.25">
      <c r="A1621" t="s">
        <v>1693</v>
      </c>
      <c r="B1621" t="s">
        <v>2130</v>
      </c>
      <c r="C1621" t="s">
        <v>2008</v>
      </c>
      <c r="E1621">
        <v>232</v>
      </c>
      <c r="F1621">
        <v>245</v>
      </c>
      <c r="G1621">
        <v>2</v>
      </c>
      <c r="K1621">
        <v>2</v>
      </c>
      <c r="L1621">
        <v>3</v>
      </c>
      <c r="M1621">
        <v>429</v>
      </c>
      <c r="N1621">
        <v>10</v>
      </c>
      <c r="O1621">
        <v>14</v>
      </c>
      <c r="P1621">
        <v>0</v>
      </c>
      <c r="Q1621">
        <v>4</v>
      </c>
    </row>
    <row r="1622" spans="1:17" x14ac:dyDescent="0.25">
      <c r="A1622" t="s">
        <v>1693</v>
      </c>
      <c r="B1622" t="s">
        <v>2129</v>
      </c>
      <c r="C1622" t="s">
        <v>2008</v>
      </c>
      <c r="E1622">
        <v>247</v>
      </c>
      <c r="F1622">
        <v>260</v>
      </c>
      <c r="G1622">
        <v>4</v>
      </c>
      <c r="K1622">
        <v>1</v>
      </c>
      <c r="L1622">
        <v>3</v>
      </c>
      <c r="M1622">
        <v>438</v>
      </c>
      <c r="N1622">
        <v>9</v>
      </c>
      <c r="O1622">
        <v>13</v>
      </c>
      <c r="P1622">
        <v>0</v>
      </c>
      <c r="Q1622">
        <v>4</v>
      </c>
    </row>
    <row r="1623" spans="1:17" x14ac:dyDescent="0.25">
      <c r="A1623" t="s">
        <v>1693</v>
      </c>
      <c r="B1623" t="s">
        <v>2128</v>
      </c>
      <c r="C1623" t="s">
        <v>2008</v>
      </c>
      <c r="E1623">
        <v>262</v>
      </c>
      <c r="F1623">
        <v>272</v>
      </c>
      <c r="K1623">
        <v>2</v>
      </c>
      <c r="L1623">
        <v>2</v>
      </c>
      <c r="M1623">
        <v>218</v>
      </c>
      <c r="N1623">
        <v>11</v>
      </c>
      <c r="O1623">
        <v>11</v>
      </c>
      <c r="P1623">
        <v>0</v>
      </c>
      <c r="Q1623">
        <v>0</v>
      </c>
    </row>
    <row r="1624" spans="1:17" x14ac:dyDescent="0.25">
      <c r="A1624" t="s">
        <v>1693</v>
      </c>
      <c r="B1624" t="s">
        <v>2127</v>
      </c>
      <c r="C1624" t="s">
        <v>2008</v>
      </c>
      <c r="E1624">
        <v>274</v>
      </c>
      <c r="F1624">
        <v>315</v>
      </c>
      <c r="G1624">
        <v>9</v>
      </c>
      <c r="K1624">
        <v>13</v>
      </c>
      <c r="L1624">
        <v>3</v>
      </c>
      <c r="M1624">
        <v>1483</v>
      </c>
      <c r="N1624">
        <v>38</v>
      </c>
      <c r="O1624">
        <v>38</v>
      </c>
      <c r="P1624">
        <v>0</v>
      </c>
      <c r="Q1624">
        <v>0</v>
      </c>
    </row>
    <row r="1625" spans="1:17" x14ac:dyDescent="0.25">
      <c r="A1625" t="s">
        <v>1693</v>
      </c>
      <c r="B1625" t="s">
        <v>2126</v>
      </c>
      <c r="C1625" t="s">
        <v>2008</v>
      </c>
      <c r="E1625">
        <v>317</v>
      </c>
      <c r="F1625">
        <v>401</v>
      </c>
      <c r="G1625">
        <v>2</v>
      </c>
      <c r="K1625">
        <v>4</v>
      </c>
      <c r="L1625">
        <v>3</v>
      </c>
      <c r="M1625">
        <v>3930</v>
      </c>
      <c r="N1625">
        <v>65</v>
      </c>
      <c r="O1625">
        <v>83</v>
      </c>
      <c r="P1625">
        <v>0</v>
      </c>
      <c r="Q1625">
        <v>18</v>
      </c>
    </row>
    <row r="1626" spans="1:17" x14ac:dyDescent="0.25">
      <c r="A1626" t="s">
        <v>1693</v>
      </c>
      <c r="B1626" t="s">
        <v>2125</v>
      </c>
      <c r="C1626" t="s">
        <v>2008</v>
      </c>
      <c r="E1626">
        <v>403</v>
      </c>
      <c r="F1626">
        <v>449</v>
      </c>
      <c r="G1626">
        <v>3</v>
      </c>
      <c r="K1626">
        <v>6</v>
      </c>
      <c r="L1626">
        <v>3</v>
      </c>
      <c r="M1626">
        <v>1137</v>
      </c>
      <c r="N1626">
        <v>32</v>
      </c>
      <c r="O1626">
        <v>37</v>
      </c>
      <c r="P1626">
        <v>0</v>
      </c>
      <c r="Q1626">
        <v>5</v>
      </c>
    </row>
    <row r="1627" spans="1:17" x14ac:dyDescent="0.25">
      <c r="A1627" t="s">
        <v>1693</v>
      </c>
      <c r="B1627" t="s">
        <v>2124</v>
      </c>
      <c r="C1627" t="s">
        <v>2008</v>
      </c>
      <c r="E1627">
        <v>453</v>
      </c>
      <c r="F1627">
        <v>510</v>
      </c>
      <c r="G1627">
        <v>32</v>
      </c>
      <c r="K1627">
        <v>5</v>
      </c>
      <c r="L1627">
        <v>4</v>
      </c>
      <c r="M1627">
        <v>2103</v>
      </c>
      <c r="N1627">
        <v>49</v>
      </c>
      <c r="O1627">
        <v>52</v>
      </c>
      <c r="P1627">
        <v>0</v>
      </c>
      <c r="Q1627">
        <v>3</v>
      </c>
    </row>
    <row r="1628" spans="1:17" x14ac:dyDescent="0.25">
      <c r="A1628" t="s">
        <v>1693</v>
      </c>
      <c r="C1628" t="s">
        <v>2007</v>
      </c>
      <c r="E1628">
        <v>1</v>
      </c>
      <c r="F1628">
        <v>513</v>
      </c>
      <c r="H1628">
        <v>16541</v>
      </c>
    </row>
    <row r="1629" spans="1:17" x14ac:dyDescent="0.25">
      <c r="A1629" t="s">
        <v>1700</v>
      </c>
      <c r="B1629" t="s">
        <v>2024</v>
      </c>
      <c r="C1629" t="s">
        <v>2023</v>
      </c>
      <c r="E1629">
        <v>1</v>
      </c>
      <c r="F1629">
        <v>340</v>
      </c>
      <c r="M1629">
        <v>1517</v>
      </c>
      <c r="N1629">
        <v>0</v>
      </c>
      <c r="O1629">
        <v>58</v>
      </c>
      <c r="P1629">
        <v>5</v>
      </c>
      <c r="Q1629">
        <v>53</v>
      </c>
    </row>
    <row r="1630" spans="1:17" x14ac:dyDescent="0.25">
      <c r="A1630" t="s">
        <v>1700</v>
      </c>
      <c r="B1630" t="s">
        <v>2091</v>
      </c>
      <c r="C1630" t="s">
        <v>2021</v>
      </c>
      <c r="E1630">
        <v>65</v>
      </c>
      <c r="F1630">
        <v>337</v>
      </c>
      <c r="M1630">
        <v>5783</v>
      </c>
      <c r="N1630">
        <v>24</v>
      </c>
      <c r="O1630">
        <v>150</v>
      </c>
      <c r="P1630">
        <v>15</v>
      </c>
      <c r="Q1630">
        <v>111</v>
      </c>
    </row>
    <row r="1631" spans="1:17" x14ac:dyDescent="0.25">
      <c r="A1631" t="s">
        <v>1700</v>
      </c>
      <c r="B1631" t="s">
        <v>2123</v>
      </c>
      <c r="C1631" t="s">
        <v>2008</v>
      </c>
      <c r="E1631">
        <v>73</v>
      </c>
      <c r="F1631">
        <v>89</v>
      </c>
      <c r="K1631">
        <v>0</v>
      </c>
      <c r="L1631">
        <v>1</v>
      </c>
      <c r="M1631">
        <v>483</v>
      </c>
      <c r="N1631">
        <v>7</v>
      </c>
      <c r="O1631">
        <v>17</v>
      </c>
      <c r="P1631">
        <v>0</v>
      </c>
      <c r="Q1631">
        <v>10</v>
      </c>
    </row>
    <row r="1632" spans="1:17" x14ac:dyDescent="0.25">
      <c r="A1632" t="s">
        <v>1700</v>
      </c>
      <c r="B1632" t="s">
        <v>2122</v>
      </c>
      <c r="C1632" t="s">
        <v>2008</v>
      </c>
      <c r="E1632">
        <v>91</v>
      </c>
      <c r="F1632">
        <v>109</v>
      </c>
      <c r="K1632">
        <v>0</v>
      </c>
      <c r="L1632">
        <v>1</v>
      </c>
      <c r="M1632">
        <v>487</v>
      </c>
      <c r="N1632">
        <v>8</v>
      </c>
      <c r="O1632">
        <v>19</v>
      </c>
      <c r="P1632">
        <v>0</v>
      </c>
      <c r="Q1632">
        <v>11</v>
      </c>
    </row>
    <row r="1633" spans="1:17" x14ac:dyDescent="0.25">
      <c r="A1633" t="s">
        <v>1700</v>
      </c>
      <c r="B1633" t="s">
        <v>2121</v>
      </c>
      <c r="C1633" t="s">
        <v>2103</v>
      </c>
      <c r="E1633">
        <v>245</v>
      </c>
      <c r="F1633">
        <v>271</v>
      </c>
      <c r="M1633">
        <v>941</v>
      </c>
      <c r="N1633">
        <v>26</v>
      </c>
      <c r="O1633">
        <v>26</v>
      </c>
      <c r="P1633">
        <v>0</v>
      </c>
      <c r="Q1633">
        <v>0</v>
      </c>
    </row>
    <row r="1634" spans="1:17" x14ac:dyDescent="0.25">
      <c r="A1634" t="s">
        <v>1700</v>
      </c>
      <c r="B1634" t="s">
        <v>2120</v>
      </c>
      <c r="C1634" t="s">
        <v>2103</v>
      </c>
      <c r="E1634">
        <v>273</v>
      </c>
      <c r="F1634">
        <v>283</v>
      </c>
      <c r="M1634">
        <v>354</v>
      </c>
      <c r="N1634">
        <v>11</v>
      </c>
      <c r="O1634">
        <v>11</v>
      </c>
      <c r="P1634">
        <v>0</v>
      </c>
      <c r="Q1634">
        <v>0</v>
      </c>
    </row>
    <row r="1635" spans="1:17" x14ac:dyDescent="0.25">
      <c r="A1635" t="s">
        <v>1700</v>
      </c>
      <c r="B1635" t="s">
        <v>2119</v>
      </c>
      <c r="C1635" t="s">
        <v>2103</v>
      </c>
      <c r="E1635">
        <v>285</v>
      </c>
      <c r="F1635">
        <v>288</v>
      </c>
      <c r="M1635">
        <v>88</v>
      </c>
      <c r="N1635">
        <v>4</v>
      </c>
      <c r="O1635">
        <v>4</v>
      </c>
      <c r="P1635">
        <v>0</v>
      </c>
      <c r="Q1635">
        <v>0</v>
      </c>
    </row>
    <row r="1636" spans="1:17" x14ac:dyDescent="0.25">
      <c r="A1636" t="s">
        <v>1700</v>
      </c>
      <c r="B1636" t="s">
        <v>2118</v>
      </c>
      <c r="C1636" t="s">
        <v>2103</v>
      </c>
      <c r="E1636">
        <v>290</v>
      </c>
      <c r="F1636">
        <v>311</v>
      </c>
      <c r="M1636">
        <v>477</v>
      </c>
      <c r="N1636">
        <v>15</v>
      </c>
      <c r="O1636">
        <v>15</v>
      </c>
      <c r="P1636">
        <v>0</v>
      </c>
      <c r="Q1636">
        <v>0</v>
      </c>
    </row>
    <row r="1637" spans="1:17" x14ac:dyDescent="0.25">
      <c r="A1637" t="s">
        <v>1700</v>
      </c>
      <c r="B1637" t="s">
        <v>2118</v>
      </c>
      <c r="C1637" t="s">
        <v>2008</v>
      </c>
      <c r="E1637">
        <v>291</v>
      </c>
      <c r="F1637">
        <v>293</v>
      </c>
      <c r="K1637">
        <v>0</v>
      </c>
      <c r="L1637">
        <v>1</v>
      </c>
      <c r="M1637">
        <v>83</v>
      </c>
      <c r="N1637">
        <v>3</v>
      </c>
      <c r="O1637">
        <v>3</v>
      </c>
      <c r="P1637">
        <v>0</v>
      </c>
      <c r="Q1637">
        <v>0</v>
      </c>
    </row>
    <row r="1638" spans="1:17" x14ac:dyDescent="0.25">
      <c r="A1638" t="s">
        <v>1700</v>
      </c>
      <c r="C1638" t="s">
        <v>2007</v>
      </c>
      <c r="E1638">
        <v>1</v>
      </c>
      <c r="F1638">
        <v>340</v>
      </c>
      <c r="H1638">
        <v>10213</v>
      </c>
    </row>
    <row r="1639" spans="1:17" x14ac:dyDescent="0.25">
      <c r="A1639" t="s">
        <v>1701</v>
      </c>
      <c r="B1639" t="s">
        <v>2024</v>
      </c>
      <c r="C1639" t="s">
        <v>2023</v>
      </c>
      <c r="E1639">
        <v>1</v>
      </c>
      <c r="F1639">
        <v>91</v>
      </c>
      <c r="M1639">
        <v>2341</v>
      </c>
      <c r="N1639">
        <v>0</v>
      </c>
      <c r="O1639">
        <v>76</v>
      </c>
      <c r="P1639">
        <v>14</v>
      </c>
      <c r="Q1639">
        <v>62</v>
      </c>
    </row>
    <row r="1640" spans="1:17" x14ac:dyDescent="0.25">
      <c r="A1640" t="s">
        <v>1701</v>
      </c>
      <c r="C1640" t="s">
        <v>2007</v>
      </c>
      <c r="E1640">
        <v>1</v>
      </c>
      <c r="F1640">
        <v>91</v>
      </c>
      <c r="H1640">
        <v>2341</v>
      </c>
    </row>
    <row r="1641" spans="1:17" x14ac:dyDescent="0.25">
      <c r="A1641" t="s">
        <v>1702</v>
      </c>
      <c r="B1641" t="s">
        <v>2024</v>
      </c>
      <c r="C1641" t="s">
        <v>2023</v>
      </c>
      <c r="E1641">
        <v>1</v>
      </c>
      <c r="F1641">
        <v>195</v>
      </c>
      <c r="M1641">
        <v>1190</v>
      </c>
      <c r="N1641">
        <v>0</v>
      </c>
      <c r="O1641">
        <v>49</v>
      </c>
      <c r="P1641">
        <v>6</v>
      </c>
      <c r="Q1641">
        <v>43</v>
      </c>
    </row>
    <row r="1642" spans="1:17" x14ac:dyDescent="0.25">
      <c r="A1642" t="s">
        <v>1702</v>
      </c>
      <c r="B1642" t="s">
        <v>2091</v>
      </c>
      <c r="C1642" t="s">
        <v>2021</v>
      </c>
      <c r="E1642">
        <v>55</v>
      </c>
      <c r="F1642">
        <v>192</v>
      </c>
      <c r="M1642">
        <v>252</v>
      </c>
      <c r="N1642">
        <v>3</v>
      </c>
      <c r="O1642">
        <v>9</v>
      </c>
      <c r="P1642">
        <v>0</v>
      </c>
      <c r="Q1642">
        <v>6</v>
      </c>
    </row>
    <row r="1643" spans="1:17" x14ac:dyDescent="0.25">
      <c r="A1643" t="s">
        <v>1702</v>
      </c>
      <c r="B1643" t="s">
        <v>2117</v>
      </c>
      <c r="C1643" t="s">
        <v>2025</v>
      </c>
      <c r="E1643">
        <v>63</v>
      </c>
      <c r="F1643">
        <v>190</v>
      </c>
      <c r="M1643">
        <v>4879</v>
      </c>
      <c r="N1643">
        <v>28</v>
      </c>
      <c r="O1643">
        <v>107</v>
      </c>
      <c r="P1643">
        <v>0</v>
      </c>
      <c r="Q1643">
        <v>79</v>
      </c>
    </row>
    <row r="1644" spans="1:17" x14ac:dyDescent="0.25">
      <c r="A1644" t="s">
        <v>1702</v>
      </c>
      <c r="C1644" t="s">
        <v>2007</v>
      </c>
      <c r="E1644">
        <v>1</v>
      </c>
      <c r="F1644">
        <v>195</v>
      </c>
      <c r="H1644">
        <v>6321</v>
      </c>
    </row>
    <row r="1645" spans="1:17" x14ac:dyDescent="0.25">
      <c r="A1645" t="s">
        <v>1705</v>
      </c>
      <c r="B1645" t="s">
        <v>2024</v>
      </c>
      <c r="C1645" t="s">
        <v>2023</v>
      </c>
      <c r="E1645">
        <v>1</v>
      </c>
      <c r="F1645">
        <v>216</v>
      </c>
      <c r="M1645">
        <v>2699</v>
      </c>
      <c r="N1645">
        <v>0</v>
      </c>
      <c r="O1645">
        <v>90</v>
      </c>
      <c r="P1645">
        <v>23</v>
      </c>
      <c r="Q1645">
        <v>67</v>
      </c>
    </row>
    <row r="1646" spans="1:17" x14ac:dyDescent="0.25">
      <c r="A1646" t="s">
        <v>1705</v>
      </c>
      <c r="B1646" t="s">
        <v>2091</v>
      </c>
      <c r="C1646" t="s">
        <v>2021</v>
      </c>
      <c r="E1646">
        <v>103</v>
      </c>
      <c r="F1646">
        <v>213</v>
      </c>
      <c r="M1646">
        <v>252</v>
      </c>
      <c r="N1646">
        <v>3</v>
      </c>
      <c r="O1646">
        <v>9</v>
      </c>
      <c r="P1646">
        <v>0</v>
      </c>
      <c r="Q1646">
        <v>6</v>
      </c>
    </row>
    <row r="1647" spans="1:17" x14ac:dyDescent="0.25">
      <c r="A1647" t="s">
        <v>1705</v>
      </c>
      <c r="B1647" t="s">
        <v>2116</v>
      </c>
      <c r="C1647" t="s">
        <v>2025</v>
      </c>
      <c r="E1647">
        <v>111</v>
      </c>
      <c r="F1647">
        <v>211</v>
      </c>
      <c r="M1647">
        <v>3526</v>
      </c>
      <c r="N1647">
        <v>30</v>
      </c>
      <c r="O1647">
        <v>78</v>
      </c>
      <c r="P1647">
        <v>0</v>
      </c>
      <c r="Q1647">
        <v>48</v>
      </c>
    </row>
    <row r="1648" spans="1:17" x14ac:dyDescent="0.25">
      <c r="A1648" t="s">
        <v>1705</v>
      </c>
      <c r="B1648" t="s">
        <v>2115</v>
      </c>
      <c r="C1648" t="s">
        <v>2008</v>
      </c>
      <c r="E1648">
        <v>148</v>
      </c>
      <c r="F1648">
        <v>152</v>
      </c>
      <c r="K1648">
        <v>0</v>
      </c>
      <c r="L1648">
        <v>1</v>
      </c>
      <c r="M1648">
        <v>264</v>
      </c>
      <c r="N1648">
        <v>1</v>
      </c>
      <c r="O1648">
        <v>5</v>
      </c>
      <c r="P1648">
        <v>0</v>
      </c>
      <c r="Q1648">
        <v>4</v>
      </c>
    </row>
    <row r="1649" spans="1:17" x14ac:dyDescent="0.25">
      <c r="A1649" t="s">
        <v>1705</v>
      </c>
      <c r="C1649" t="s">
        <v>2007</v>
      </c>
      <c r="E1649">
        <v>1</v>
      </c>
      <c r="F1649">
        <v>216</v>
      </c>
      <c r="H1649">
        <v>6741</v>
      </c>
    </row>
    <row r="1650" spans="1:17" x14ac:dyDescent="0.25">
      <c r="A1650" t="s">
        <v>1706</v>
      </c>
      <c r="B1650" t="s">
        <v>2024</v>
      </c>
      <c r="C1650" t="s">
        <v>2023</v>
      </c>
      <c r="E1650">
        <v>1</v>
      </c>
      <c r="F1650">
        <v>108</v>
      </c>
      <c r="M1650">
        <v>2753</v>
      </c>
      <c r="N1650">
        <v>0</v>
      </c>
      <c r="O1650">
        <v>93</v>
      </c>
      <c r="P1650">
        <v>20</v>
      </c>
      <c r="Q1650">
        <v>73</v>
      </c>
    </row>
    <row r="1651" spans="1:17" x14ac:dyDescent="0.25">
      <c r="A1651" t="s">
        <v>1706</v>
      </c>
      <c r="C1651" t="s">
        <v>2007</v>
      </c>
      <c r="E1651">
        <v>1</v>
      </c>
      <c r="F1651">
        <v>108</v>
      </c>
      <c r="H1651">
        <v>2753</v>
      </c>
    </row>
    <row r="1652" spans="1:17" x14ac:dyDescent="0.25">
      <c r="A1652" t="s">
        <v>1707</v>
      </c>
      <c r="B1652" t="s">
        <v>2024</v>
      </c>
      <c r="C1652" t="s">
        <v>2023</v>
      </c>
      <c r="E1652">
        <v>1</v>
      </c>
      <c r="F1652">
        <v>90</v>
      </c>
      <c r="M1652">
        <v>2550</v>
      </c>
      <c r="N1652">
        <v>0</v>
      </c>
      <c r="O1652">
        <v>82</v>
      </c>
      <c r="P1652">
        <v>29</v>
      </c>
      <c r="Q1652">
        <v>53</v>
      </c>
    </row>
    <row r="1653" spans="1:17" x14ac:dyDescent="0.25">
      <c r="A1653" t="s">
        <v>1707</v>
      </c>
      <c r="C1653" t="s">
        <v>2007</v>
      </c>
      <c r="E1653">
        <v>1</v>
      </c>
      <c r="F1653">
        <v>90</v>
      </c>
      <c r="H1653">
        <v>2550</v>
      </c>
    </row>
    <row r="1654" spans="1:17" x14ac:dyDescent="0.25">
      <c r="A1654" t="s">
        <v>1734</v>
      </c>
      <c r="B1654" t="s">
        <v>2024</v>
      </c>
      <c r="C1654" t="s">
        <v>2023</v>
      </c>
      <c r="E1654">
        <v>1</v>
      </c>
      <c r="F1654">
        <v>444</v>
      </c>
      <c r="M1654">
        <v>1978</v>
      </c>
      <c r="N1654">
        <v>1</v>
      </c>
      <c r="O1654">
        <v>70</v>
      </c>
      <c r="P1654">
        <v>12</v>
      </c>
      <c r="Q1654">
        <v>57</v>
      </c>
    </row>
    <row r="1655" spans="1:17" x14ac:dyDescent="0.25">
      <c r="A1655" t="s">
        <v>1734</v>
      </c>
      <c r="B1655" t="s">
        <v>2091</v>
      </c>
      <c r="C1655" t="s">
        <v>2021</v>
      </c>
      <c r="E1655">
        <v>78</v>
      </c>
      <c r="F1655">
        <v>441</v>
      </c>
      <c r="M1655">
        <v>311</v>
      </c>
      <c r="N1655">
        <v>4</v>
      </c>
      <c r="O1655">
        <v>10</v>
      </c>
      <c r="P1655">
        <v>0</v>
      </c>
      <c r="Q1655">
        <v>6</v>
      </c>
    </row>
    <row r="1656" spans="1:17" x14ac:dyDescent="0.25">
      <c r="A1656" t="s">
        <v>1734</v>
      </c>
      <c r="B1656" t="s">
        <v>2114</v>
      </c>
      <c r="C1656" t="s">
        <v>2025</v>
      </c>
      <c r="E1656">
        <v>86</v>
      </c>
      <c r="F1656">
        <v>437</v>
      </c>
      <c r="G1656">
        <v>1</v>
      </c>
      <c r="M1656">
        <v>12573</v>
      </c>
      <c r="N1656">
        <v>68</v>
      </c>
      <c r="O1656">
        <v>251</v>
      </c>
      <c r="P1656">
        <v>0</v>
      </c>
      <c r="Q1656">
        <v>183</v>
      </c>
    </row>
    <row r="1657" spans="1:17" x14ac:dyDescent="0.25">
      <c r="A1657" t="s">
        <v>1734</v>
      </c>
      <c r="B1657" t="s">
        <v>2113</v>
      </c>
      <c r="C1657" t="s">
        <v>2103</v>
      </c>
      <c r="E1657">
        <v>108</v>
      </c>
      <c r="F1657">
        <v>113</v>
      </c>
      <c r="M1657">
        <v>139</v>
      </c>
      <c r="N1657">
        <v>6</v>
      </c>
      <c r="O1657">
        <v>6</v>
      </c>
      <c r="P1657">
        <v>0</v>
      </c>
      <c r="Q1657">
        <v>0</v>
      </c>
    </row>
    <row r="1658" spans="1:17" x14ac:dyDescent="0.25">
      <c r="A1658" t="s">
        <v>1734</v>
      </c>
      <c r="B1658" t="s">
        <v>2112</v>
      </c>
      <c r="C1658" t="s">
        <v>2025</v>
      </c>
      <c r="E1658">
        <v>121</v>
      </c>
      <c r="F1658">
        <v>150</v>
      </c>
      <c r="M1658">
        <v>214</v>
      </c>
      <c r="N1658">
        <v>5</v>
      </c>
      <c r="O1658">
        <v>5</v>
      </c>
      <c r="P1658">
        <v>0</v>
      </c>
      <c r="Q1658">
        <v>0</v>
      </c>
    </row>
    <row r="1659" spans="1:17" x14ac:dyDescent="0.25">
      <c r="A1659" t="s">
        <v>1734</v>
      </c>
      <c r="B1659" t="s">
        <v>2112</v>
      </c>
      <c r="C1659" t="s">
        <v>2008</v>
      </c>
      <c r="E1659">
        <v>122</v>
      </c>
      <c r="F1659">
        <v>123</v>
      </c>
      <c r="K1659">
        <v>0</v>
      </c>
      <c r="L1659">
        <v>1</v>
      </c>
      <c r="M1659">
        <v>32</v>
      </c>
      <c r="N1659">
        <v>2</v>
      </c>
      <c r="O1659">
        <v>2</v>
      </c>
      <c r="P1659">
        <v>0</v>
      </c>
      <c r="Q1659">
        <v>0</v>
      </c>
    </row>
    <row r="1660" spans="1:17" x14ac:dyDescent="0.25">
      <c r="A1660" t="s">
        <v>1734</v>
      </c>
      <c r="B1660" t="s">
        <v>2046</v>
      </c>
      <c r="C1660" t="s">
        <v>2008</v>
      </c>
      <c r="E1660">
        <v>125</v>
      </c>
      <c r="F1660">
        <v>125</v>
      </c>
      <c r="K1660">
        <v>0</v>
      </c>
      <c r="L1660">
        <v>1</v>
      </c>
      <c r="M1660">
        <v>45</v>
      </c>
      <c r="N1660">
        <v>1</v>
      </c>
      <c r="O1660">
        <v>1</v>
      </c>
      <c r="P1660">
        <v>0</v>
      </c>
      <c r="Q1660">
        <v>0</v>
      </c>
    </row>
    <row r="1661" spans="1:17" x14ac:dyDescent="0.25">
      <c r="A1661" t="s">
        <v>1734</v>
      </c>
      <c r="B1661" t="s">
        <v>2067</v>
      </c>
      <c r="C1661" t="s">
        <v>2008</v>
      </c>
      <c r="E1661">
        <v>126</v>
      </c>
      <c r="F1661">
        <v>126</v>
      </c>
      <c r="K1661">
        <v>0</v>
      </c>
      <c r="L1661">
        <v>1</v>
      </c>
      <c r="M1661">
        <v>32</v>
      </c>
      <c r="N1661">
        <v>1</v>
      </c>
      <c r="O1661">
        <v>1</v>
      </c>
      <c r="P1661">
        <v>0</v>
      </c>
      <c r="Q1661">
        <v>0</v>
      </c>
    </row>
    <row r="1662" spans="1:17" x14ac:dyDescent="0.25">
      <c r="A1662" t="s">
        <v>1734</v>
      </c>
      <c r="B1662" t="s">
        <v>2111</v>
      </c>
      <c r="C1662" t="s">
        <v>2008</v>
      </c>
      <c r="E1662">
        <v>128</v>
      </c>
      <c r="F1662">
        <v>128</v>
      </c>
      <c r="K1662">
        <v>0</v>
      </c>
      <c r="L1662">
        <v>1</v>
      </c>
      <c r="M1662">
        <v>54</v>
      </c>
      <c r="N1662">
        <v>1</v>
      </c>
      <c r="O1662">
        <v>1</v>
      </c>
      <c r="P1662">
        <v>0</v>
      </c>
      <c r="Q1662">
        <v>0</v>
      </c>
    </row>
    <row r="1663" spans="1:17" x14ac:dyDescent="0.25">
      <c r="A1663" t="s">
        <v>1734</v>
      </c>
      <c r="B1663" t="s">
        <v>2110</v>
      </c>
      <c r="C1663" t="s">
        <v>2008</v>
      </c>
      <c r="E1663">
        <v>130</v>
      </c>
      <c r="F1663">
        <v>130</v>
      </c>
      <c r="K1663">
        <v>0</v>
      </c>
      <c r="L1663">
        <v>1</v>
      </c>
      <c r="M1663">
        <v>57</v>
      </c>
      <c r="N1663">
        <v>1</v>
      </c>
      <c r="O1663">
        <v>1</v>
      </c>
      <c r="P1663">
        <v>0</v>
      </c>
      <c r="Q1663">
        <v>0</v>
      </c>
    </row>
    <row r="1664" spans="1:17" x14ac:dyDescent="0.25">
      <c r="A1664" t="s">
        <v>1734</v>
      </c>
      <c r="B1664" t="s">
        <v>2110</v>
      </c>
      <c r="C1664" t="s">
        <v>2008</v>
      </c>
      <c r="E1664">
        <v>131</v>
      </c>
      <c r="F1664">
        <v>131</v>
      </c>
      <c r="K1664">
        <v>0</v>
      </c>
      <c r="L1664">
        <v>1</v>
      </c>
      <c r="M1664">
        <v>57</v>
      </c>
      <c r="N1664">
        <v>1</v>
      </c>
      <c r="O1664">
        <v>1</v>
      </c>
      <c r="P1664">
        <v>0</v>
      </c>
      <c r="Q1664">
        <v>0</v>
      </c>
    </row>
    <row r="1665" spans="1:17" x14ac:dyDescent="0.25">
      <c r="A1665" t="s">
        <v>1734</v>
      </c>
      <c r="B1665" t="s">
        <v>2047</v>
      </c>
      <c r="C1665" t="s">
        <v>2008</v>
      </c>
      <c r="E1665">
        <v>133</v>
      </c>
      <c r="F1665">
        <v>133</v>
      </c>
      <c r="K1665">
        <v>0</v>
      </c>
      <c r="L1665">
        <v>1</v>
      </c>
      <c r="M1665">
        <v>62</v>
      </c>
      <c r="N1665">
        <v>1</v>
      </c>
      <c r="O1665">
        <v>1</v>
      </c>
      <c r="P1665">
        <v>0</v>
      </c>
      <c r="Q1665">
        <v>0</v>
      </c>
    </row>
    <row r="1666" spans="1:17" x14ac:dyDescent="0.25">
      <c r="A1666" t="s">
        <v>1734</v>
      </c>
      <c r="B1666" t="s">
        <v>2047</v>
      </c>
      <c r="C1666" t="s">
        <v>2008</v>
      </c>
      <c r="E1666">
        <v>134</v>
      </c>
      <c r="F1666">
        <v>134</v>
      </c>
      <c r="K1666">
        <v>0</v>
      </c>
      <c r="L1666">
        <v>1</v>
      </c>
      <c r="M1666">
        <v>62</v>
      </c>
      <c r="N1666">
        <v>1</v>
      </c>
      <c r="O1666">
        <v>1</v>
      </c>
      <c r="P1666">
        <v>0</v>
      </c>
      <c r="Q1666">
        <v>0</v>
      </c>
    </row>
    <row r="1667" spans="1:17" x14ac:dyDescent="0.25">
      <c r="A1667" t="s">
        <v>1734</v>
      </c>
      <c r="B1667" t="s">
        <v>2109</v>
      </c>
      <c r="C1667" t="s">
        <v>2008</v>
      </c>
      <c r="E1667">
        <v>136</v>
      </c>
      <c r="F1667">
        <v>136</v>
      </c>
      <c r="K1667">
        <v>0</v>
      </c>
      <c r="L1667">
        <v>1</v>
      </c>
      <c r="M1667">
        <v>52</v>
      </c>
      <c r="N1667">
        <v>1</v>
      </c>
      <c r="O1667">
        <v>1</v>
      </c>
      <c r="P1667">
        <v>0</v>
      </c>
      <c r="Q1667">
        <v>0</v>
      </c>
    </row>
    <row r="1668" spans="1:17" x14ac:dyDescent="0.25">
      <c r="A1668" t="s">
        <v>1734</v>
      </c>
      <c r="B1668" t="s">
        <v>2065</v>
      </c>
      <c r="C1668" t="s">
        <v>2008</v>
      </c>
      <c r="E1668">
        <v>137</v>
      </c>
      <c r="F1668">
        <v>140</v>
      </c>
      <c r="K1668">
        <v>1</v>
      </c>
      <c r="L1668">
        <v>2</v>
      </c>
      <c r="M1668">
        <v>171</v>
      </c>
      <c r="N1668">
        <v>4</v>
      </c>
      <c r="O1668">
        <v>4</v>
      </c>
      <c r="P1668">
        <v>0</v>
      </c>
      <c r="Q1668">
        <v>0</v>
      </c>
    </row>
    <row r="1669" spans="1:17" x14ac:dyDescent="0.25">
      <c r="A1669" t="s">
        <v>1734</v>
      </c>
      <c r="B1669" t="s">
        <v>2108</v>
      </c>
      <c r="C1669" t="s">
        <v>2008</v>
      </c>
      <c r="E1669">
        <v>141</v>
      </c>
      <c r="F1669">
        <v>141</v>
      </c>
      <c r="K1669">
        <v>0</v>
      </c>
      <c r="L1669">
        <v>1</v>
      </c>
      <c r="M1669">
        <v>62</v>
      </c>
      <c r="N1669">
        <v>1</v>
      </c>
      <c r="O1669">
        <v>1</v>
      </c>
      <c r="P1669">
        <v>0</v>
      </c>
      <c r="Q1669">
        <v>0</v>
      </c>
    </row>
    <row r="1670" spans="1:17" x14ac:dyDescent="0.25">
      <c r="A1670" t="s">
        <v>1734</v>
      </c>
      <c r="B1670" t="s">
        <v>2107</v>
      </c>
      <c r="C1670" t="s">
        <v>2008</v>
      </c>
      <c r="E1670">
        <v>142</v>
      </c>
      <c r="F1670">
        <v>142</v>
      </c>
      <c r="K1670">
        <v>0</v>
      </c>
      <c r="L1670">
        <v>1</v>
      </c>
      <c r="M1670">
        <v>62</v>
      </c>
      <c r="N1670">
        <v>1</v>
      </c>
      <c r="O1670">
        <v>1</v>
      </c>
      <c r="P1670">
        <v>0</v>
      </c>
      <c r="Q1670">
        <v>0</v>
      </c>
    </row>
    <row r="1671" spans="1:17" x14ac:dyDescent="0.25">
      <c r="A1671" t="s">
        <v>1734</v>
      </c>
      <c r="B1671" t="s">
        <v>2106</v>
      </c>
      <c r="C1671" t="s">
        <v>2008</v>
      </c>
      <c r="E1671">
        <v>143</v>
      </c>
      <c r="F1671">
        <v>146</v>
      </c>
      <c r="K1671">
        <v>0</v>
      </c>
      <c r="L1671">
        <v>1</v>
      </c>
      <c r="M1671">
        <v>139</v>
      </c>
      <c r="N1671">
        <v>4</v>
      </c>
      <c r="O1671">
        <v>4</v>
      </c>
      <c r="P1671">
        <v>0</v>
      </c>
      <c r="Q1671">
        <v>0</v>
      </c>
    </row>
    <row r="1672" spans="1:17" x14ac:dyDescent="0.25">
      <c r="A1672" t="s">
        <v>1734</v>
      </c>
      <c r="B1672" t="s">
        <v>2105</v>
      </c>
      <c r="C1672" t="s">
        <v>2103</v>
      </c>
      <c r="E1672">
        <v>171</v>
      </c>
      <c r="F1672">
        <v>180</v>
      </c>
      <c r="M1672">
        <v>259</v>
      </c>
      <c r="N1672">
        <v>6</v>
      </c>
      <c r="O1672">
        <v>8</v>
      </c>
      <c r="P1672">
        <v>0</v>
      </c>
      <c r="Q1672">
        <v>2</v>
      </c>
    </row>
    <row r="1673" spans="1:17" x14ac:dyDescent="0.25">
      <c r="A1673" t="s">
        <v>1734</v>
      </c>
      <c r="B1673" t="s">
        <v>2105</v>
      </c>
      <c r="C1673" t="s">
        <v>2008</v>
      </c>
      <c r="E1673">
        <v>174</v>
      </c>
      <c r="F1673">
        <v>175</v>
      </c>
      <c r="K1673">
        <v>0</v>
      </c>
      <c r="L1673">
        <v>1</v>
      </c>
      <c r="M1673">
        <v>114</v>
      </c>
      <c r="N1673">
        <v>2</v>
      </c>
      <c r="O1673">
        <v>2</v>
      </c>
      <c r="P1673">
        <v>0</v>
      </c>
      <c r="Q1673">
        <v>0</v>
      </c>
    </row>
    <row r="1674" spans="1:17" x14ac:dyDescent="0.25">
      <c r="A1674" t="s">
        <v>1734</v>
      </c>
      <c r="B1674" t="s">
        <v>2104</v>
      </c>
      <c r="C1674" t="s">
        <v>2103</v>
      </c>
      <c r="E1674">
        <v>182</v>
      </c>
      <c r="F1674">
        <v>187</v>
      </c>
      <c r="M1674">
        <v>225</v>
      </c>
      <c r="N1674">
        <v>5</v>
      </c>
      <c r="O1674">
        <v>6</v>
      </c>
      <c r="P1674">
        <v>0</v>
      </c>
      <c r="Q1674">
        <v>1</v>
      </c>
    </row>
    <row r="1675" spans="1:17" x14ac:dyDescent="0.25">
      <c r="A1675" t="s">
        <v>1734</v>
      </c>
      <c r="C1675" t="s">
        <v>2007</v>
      </c>
      <c r="E1675">
        <v>1</v>
      </c>
      <c r="F1675">
        <v>444</v>
      </c>
      <c r="H1675">
        <v>16700</v>
      </c>
    </row>
    <row r="1676" spans="1:17" x14ac:dyDescent="0.25">
      <c r="A1676" t="s">
        <v>1735</v>
      </c>
      <c r="B1676" t="s">
        <v>2024</v>
      </c>
      <c r="C1676" t="s">
        <v>2023</v>
      </c>
      <c r="E1676">
        <v>1</v>
      </c>
      <c r="F1676">
        <v>86</v>
      </c>
      <c r="M1676">
        <v>2162</v>
      </c>
      <c r="N1676">
        <v>0</v>
      </c>
      <c r="O1676">
        <v>74</v>
      </c>
      <c r="P1676">
        <v>12</v>
      </c>
      <c r="Q1676">
        <v>62</v>
      </c>
    </row>
    <row r="1677" spans="1:17" x14ac:dyDescent="0.25">
      <c r="A1677" t="s">
        <v>1735</v>
      </c>
      <c r="C1677" t="s">
        <v>2007</v>
      </c>
      <c r="E1677">
        <v>1</v>
      </c>
      <c r="F1677">
        <v>86</v>
      </c>
      <c r="H1677">
        <v>2162</v>
      </c>
    </row>
    <row r="1678" spans="1:17" x14ac:dyDescent="0.25">
      <c r="A1678" t="s">
        <v>1740</v>
      </c>
      <c r="B1678" t="s">
        <v>2024</v>
      </c>
      <c r="C1678" t="s">
        <v>2023</v>
      </c>
      <c r="E1678">
        <v>1</v>
      </c>
      <c r="F1678">
        <v>324</v>
      </c>
      <c r="M1678">
        <v>2641</v>
      </c>
      <c r="N1678">
        <v>0</v>
      </c>
      <c r="O1678">
        <v>80</v>
      </c>
      <c r="P1678">
        <v>13</v>
      </c>
      <c r="Q1678">
        <v>67</v>
      </c>
    </row>
    <row r="1679" spans="1:17" x14ac:dyDescent="0.25">
      <c r="A1679" t="s">
        <v>1740</v>
      </c>
      <c r="B1679" t="s">
        <v>2091</v>
      </c>
      <c r="C1679" t="s">
        <v>2021</v>
      </c>
      <c r="E1679">
        <v>90</v>
      </c>
      <c r="F1679">
        <v>321</v>
      </c>
      <c r="M1679">
        <v>252</v>
      </c>
      <c r="N1679">
        <v>3</v>
      </c>
      <c r="O1679">
        <v>9</v>
      </c>
      <c r="P1679">
        <v>0</v>
      </c>
      <c r="Q1679">
        <v>6</v>
      </c>
    </row>
    <row r="1680" spans="1:17" x14ac:dyDescent="0.25">
      <c r="A1680" t="s">
        <v>1740</v>
      </c>
      <c r="B1680" t="s">
        <v>2090</v>
      </c>
      <c r="C1680" t="s">
        <v>2025</v>
      </c>
      <c r="E1680">
        <v>98</v>
      </c>
      <c r="F1680">
        <v>319</v>
      </c>
      <c r="G1680">
        <v>5</v>
      </c>
      <c r="M1680">
        <v>7909</v>
      </c>
      <c r="N1680">
        <v>45</v>
      </c>
      <c r="O1680">
        <v>183</v>
      </c>
      <c r="P1680">
        <v>0</v>
      </c>
      <c r="Q1680">
        <v>138</v>
      </c>
    </row>
    <row r="1681" spans="1:17" x14ac:dyDescent="0.25">
      <c r="A1681" t="s">
        <v>1740</v>
      </c>
      <c r="B1681" t="s">
        <v>2090</v>
      </c>
      <c r="C1681" t="s">
        <v>2008</v>
      </c>
      <c r="E1681">
        <v>256</v>
      </c>
      <c r="F1681">
        <v>259</v>
      </c>
      <c r="K1681">
        <v>0</v>
      </c>
      <c r="L1681">
        <v>1</v>
      </c>
      <c r="M1681">
        <v>191</v>
      </c>
      <c r="N1681">
        <v>1</v>
      </c>
      <c r="O1681">
        <v>4</v>
      </c>
      <c r="P1681">
        <v>0</v>
      </c>
      <c r="Q1681">
        <v>3</v>
      </c>
    </row>
    <row r="1682" spans="1:17" x14ac:dyDescent="0.25">
      <c r="A1682" t="s">
        <v>1740</v>
      </c>
      <c r="B1682" t="s">
        <v>2061</v>
      </c>
      <c r="C1682" t="s">
        <v>2008</v>
      </c>
      <c r="E1682">
        <v>261</v>
      </c>
      <c r="F1682">
        <v>264</v>
      </c>
      <c r="K1682">
        <v>0</v>
      </c>
      <c r="L1682">
        <v>1</v>
      </c>
      <c r="M1682">
        <v>205</v>
      </c>
      <c r="N1682">
        <v>1</v>
      </c>
      <c r="O1682">
        <v>4</v>
      </c>
      <c r="P1682">
        <v>0</v>
      </c>
      <c r="Q1682">
        <v>3</v>
      </c>
    </row>
    <row r="1683" spans="1:17" x14ac:dyDescent="0.25">
      <c r="A1683" t="s">
        <v>1740</v>
      </c>
      <c r="C1683" t="s">
        <v>2007</v>
      </c>
      <c r="E1683">
        <v>1</v>
      </c>
      <c r="F1683">
        <v>324</v>
      </c>
      <c r="H1683">
        <v>11198</v>
      </c>
    </row>
    <row r="1684" spans="1:17" x14ac:dyDescent="0.25">
      <c r="A1684" t="s">
        <v>1763</v>
      </c>
      <c r="B1684" t="s">
        <v>2024</v>
      </c>
      <c r="C1684" t="s">
        <v>2023</v>
      </c>
      <c r="E1684">
        <v>1</v>
      </c>
      <c r="F1684">
        <v>173</v>
      </c>
      <c r="M1684">
        <v>806</v>
      </c>
      <c r="N1684">
        <v>0</v>
      </c>
      <c r="O1684">
        <v>39</v>
      </c>
      <c r="P1684">
        <v>2</v>
      </c>
      <c r="Q1684">
        <v>37</v>
      </c>
    </row>
    <row r="1685" spans="1:17" x14ac:dyDescent="0.25">
      <c r="A1685" t="s">
        <v>1763</v>
      </c>
      <c r="B1685" t="s">
        <v>2091</v>
      </c>
      <c r="C1685" t="s">
        <v>2021</v>
      </c>
      <c r="E1685">
        <v>43</v>
      </c>
      <c r="F1685">
        <v>172</v>
      </c>
      <c r="G1685">
        <v>2</v>
      </c>
      <c r="M1685">
        <v>364</v>
      </c>
      <c r="N1685">
        <v>4</v>
      </c>
      <c r="O1685">
        <v>10</v>
      </c>
      <c r="P1685">
        <v>0</v>
      </c>
      <c r="Q1685">
        <v>6</v>
      </c>
    </row>
    <row r="1686" spans="1:17" x14ac:dyDescent="0.25">
      <c r="A1686" t="s">
        <v>1763</v>
      </c>
      <c r="B1686" t="s">
        <v>2102</v>
      </c>
      <c r="C1686" t="s">
        <v>2008</v>
      </c>
      <c r="E1686">
        <v>51</v>
      </c>
      <c r="F1686">
        <v>62</v>
      </c>
      <c r="G1686">
        <v>1</v>
      </c>
      <c r="K1686">
        <v>0</v>
      </c>
      <c r="L1686">
        <v>1</v>
      </c>
      <c r="M1686">
        <v>430</v>
      </c>
      <c r="N1686">
        <v>8</v>
      </c>
      <c r="O1686">
        <v>12</v>
      </c>
      <c r="P1686">
        <v>0</v>
      </c>
      <c r="Q1686">
        <v>4</v>
      </c>
    </row>
    <row r="1687" spans="1:17" x14ac:dyDescent="0.25">
      <c r="A1687" t="s">
        <v>1763</v>
      </c>
      <c r="B1687" t="s">
        <v>2101</v>
      </c>
      <c r="C1687" t="s">
        <v>2008</v>
      </c>
      <c r="E1687">
        <v>64</v>
      </c>
      <c r="F1687">
        <v>71</v>
      </c>
      <c r="K1687">
        <v>0</v>
      </c>
      <c r="L1687">
        <v>1</v>
      </c>
      <c r="M1687">
        <v>240</v>
      </c>
      <c r="N1687">
        <v>4</v>
      </c>
      <c r="O1687">
        <v>8</v>
      </c>
      <c r="P1687">
        <v>0</v>
      </c>
      <c r="Q1687">
        <v>4</v>
      </c>
    </row>
    <row r="1688" spans="1:17" x14ac:dyDescent="0.25">
      <c r="A1688" t="s">
        <v>1763</v>
      </c>
      <c r="B1688" t="s">
        <v>2100</v>
      </c>
      <c r="C1688" t="s">
        <v>2008</v>
      </c>
      <c r="E1688">
        <v>73</v>
      </c>
      <c r="F1688">
        <v>81</v>
      </c>
      <c r="K1688">
        <v>1</v>
      </c>
      <c r="L1688">
        <v>2</v>
      </c>
      <c r="M1688">
        <v>309</v>
      </c>
      <c r="N1688">
        <v>5</v>
      </c>
      <c r="O1688">
        <v>9</v>
      </c>
      <c r="P1688">
        <v>0</v>
      </c>
      <c r="Q1688">
        <v>4</v>
      </c>
    </row>
    <row r="1689" spans="1:17" x14ac:dyDescent="0.25">
      <c r="A1689" t="s">
        <v>1763</v>
      </c>
      <c r="B1689" t="s">
        <v>2099</v>
      </c>
      <c r="C1689" t="s">
        <v>2008</v>
      </c>
      <c r="E1689">
        <v>83</v>
      </c>
      <c r="F1689">
        <v>91</v>
      </c>
      <c r="K1689">
        <v>1</v>
      </c>
      <c r="L1689">
        <v>2</v>
      </c>
      <c r="M1689">
        <v>327</v>
      </c>
      <c r="N1689">
        <v>5</v>
      </c>
      <c r="O1689">
        <v>9</v>
      </c>
      <c r="P1689">
        <v>0</v>
      </c>
      <c r="Q1689">
        <v>4</v>
      </c>
    </row>
    <row r="1690" spans="1:17" x14ac:dyDescent="0.25">
      <c r="A1690" t="s">
        <v>1763</v>
      </c>
      <c r="B1690" t="s">
        <v>2098</v>
      </c>
      <c r="C1690" t="s">
        <v>2008</v>
      </c>
      <c r="E1690">
        <v>93</v>
      </c>
      <c r="F1690">
        <v>107</v>
      </c>
      <c r="K1690">
        <v>2</v>
      </c>
      <c r="L1690">
        <v>2</v>
      </c>
      <c r="M1690">
        <v>510</v>
      </c>
      <c r="N1690">
        <v>11</v>
      </c>
      <c r="O1690">
        <v>15</v>
      </c>
      <c r="P1690">
        <v>0</v>
      </c>
      <c r="Q1690">
        <v>4</v>
      </c>
    </row>
    <row r="1691" spans="1:17" x14ac:dyDescent="0.25">
      <c r="A1691" t="s">
        <v>1763</v>
      </c>
      <c r="B1691" t="s">
        <v>2097</v>
      </c>
      <c r="C1691" t="s">
        <v>2008</v>
      </c>
      <c r="E1691">
        <v>109</v>
      </c>
      <c r="F1691">
        <v>122</v>
      </c>
      <c r="K1691">
        <v>1</v>
      </c>
      <c r="L1691">
        <v>2</v>
      </c>
      <c r="M1691">
        <v>422</v>
      </c>
      <c r="N1691">
        <v>10</v>
      </c>
      <c r="O1691">
        <v>14</v>
      </c>
      <c r="P1691">
        <v>0</v>
      </c>
      <c r="Q1691">
        <v>4</v>
      </c>
    </row>
    <row r="1692" spans="1:17" x14ac:dyDescent="0.25">
      <c r="A1692" t="s">
        <v>1763</v>
      </c>
      <c r="B1692" t="s">
        <v>2096</v>
      </c>
      <c r="C1692" t="s">
        <v>2008</v>
      </c>
      <c r="E1692">
        <v>124</v>
      </c>
      <c r="F1692">
        <v>131</v>
      </c>
      <c r="K1692">
        <v>0</v>
      </c>
      <c r="L1692">
        <v>1</v>
      </c>
      <c r="M1692">
        <v>255</v>
      </c>
      <c r="N1692">
        <v>4</v>
      </c>
      <c r="O1692">
        <v>8</v>
      </c>
      <c r="P1692">
        <v>0</v>
      </c>
      <c r="Q1692">
        <v>4</v>
      </c>
    </row>
    <row r="1693" spans="1:17" x14ac:dyDescent="0.25">
      <c r="A1693" t="s">
        <v>1763</v>
      </c>
      <c r="B1693" t="s">
        <v>2095</v>
      </c>
      <c r="C1693" t="s">
        <v>2008</v>
      </c>
      <c r="E1693">
        <v>133</v>
      </c>
      <c r="F1693">
        <v>140</v>
      </c>
      <c r="K1693">
        <v>0</v>
      </c>
      <c r="L1693">
        <v>1</v>
      </c>
      <c r="M1693">
        <v>258</v>
      </c>
      <c r="N1693">
        <v>4</v>
      </c>
      <c r="O1693">
        <v>8</v>
      </c>
      <c r="P1693">
        <v>0</v>
      </c>
      <c r="Q1693">
        <v>4</v>
      </c>
    </row>
    <row r="1694" spans="1:17" x14ac:dyDescent="0.25">
      <c r="A1694" t="s">
        <v>1763</v>
      </c>
      <c r="B1694" t="s">
        <v>2094</v>
      </c>
      <c r="C1694" t="s">
        <v>2008</v>
      </c>
      <c r="E1694">
        <v>142</v>
      </c>
      <c r="F1694">
        <v>150</v>
      </c>
      <c r="K1694">
        <v>0</v>
      </c>
      <c r="L1694">
        <v>1</v>
      </c>
      <c r="M1694">
        <v>271</v>
      </c>
      <c r="N1694">
        <v>5</v>
      </c>
      <c r="O1694">
        <v>9</v>
      </c>
      <c r="P1694">
        <v>0</v>
      </c>
      <c r="Q1694">
        <v>4</v>
      </c>
    </row>
    <row r="1695" spans="1:17" x14ac:dyDescent="0.25">
      <c r="A1695" t="s">
        <v>1763</v>
      </c>
      <c r="B1695" t="s">
        <v>2093</v>
      </c>
      <c r="C1695" t="s">
        <v>2008</v>
      </c>
      <c r="E1695">
        <v>152</v>
      </c>
      <c r="F1695">
        <v>160</v>
      </c>
      <c r="K1695">
        <v>0</v>
      </c>
      <c r="L1695">
        <v>1</v>
      </c>
      <c r="M1695">
        <v>274</v>
      </c>
      <c r="N1695">
        <v>5</v>
      </c>
      <c r="O1695">
        <v>9</v>
      </c>
      <c r="P1695">
        <v>0</v>
      </c>
      <c r="Q1695">
        <v>4</v>
      </c>
    </row>
    <row r="1696" spans="1:17" x14ac:dyDescent="0.25">
      <c r="A1696" t="s">
        <v>1763</v>
      </c>
      <c r="B1696" t="s">
        <v>2092</v>
      </c>
      <c r="C1696" t="s">
        <v>2008</v>
      </c>
      <c r="E1696">
        <v>162</v>
      </c>
      <c r="F1696">
        <v>168</v>
      </c>
      <c r="K1696">
        <v>0</v>
      </c>
      <c r="L1696">
        <v>1</v>
      </c>
      <c r="M1696">
        <v>228</v>
      </c>
      <c r="N1696">
        <v>3</v>
      </c>
      <c r="O1696">
        <v>7</v>
      </c>
      <c r="P1696">
        <v>0</v>
      </c>
      <c r="Q1696">
        <v>4</v>
      </c>
    </row>
    <row r="1697" spans="1:17" x14ac:dyDescent="0.25">
      <c r="A1697" t="s">
        <v>1763</v>
      </c>
      <c r="C1697" t="s">
        <v>2007</v>
      </c>
      <c r="E1697">
        <v>1</v>
      </c>
      <c r="F1697">
        <v>173</v>
      </c>
      <c r="H1697">
        <v>4694</v>
      </c>
    </row>
    <row r="1698" spans="1:17" x14ac:dyDescent="0.25">
      <c r="A1698" t="s">
        <v>1797</v>
      </c>
      <c r="B1698" t="s">
        <v>2024</v>
      </c>
      <c r="C1698" t="s">
        <v>2023</v>
      </c>
      <c r="E1698">
        <v>1</v>
      </c>
      <c r="F1698">
        <v>369</v>
      </c>
      <c r="M1698">
        <v>903</v>
      </c>
      <c r="N1698">
        <v>0</v>
      </c>
      <c r="O1698">
        <v>45</v>
      </c>
      <c r="P1698">
        <v>8</v>
      </c>
      <c r="Q1698">
        <v>37</v>
      </c>
    </row>
    <row r="1699" spans="1:17" x14ac:dyDescent="0.25">
      <c r="A1699" t="s">
        <v>1797</v>
      </c>
      <c r="B1699" t="s">
        <v>2091</v>
      </c>
      <c r="C1699" t="s">
        <v>2021</v>
      </c>
      <c r="E1699">
        <v>49</v>
      </c>
      <c r="F1699">
        <v>368</v>
      </c>
      <c r="M1699">
        <v>1001</v>
      </c>
      <c r="N1699">
        <v>14</v>
      </c>
      <c r="O1699">
        <v>24</v>
      </c>
      <c r="P1699">
        <v>4</v>
      </c>
      <c r="Q1699">
        <v>6</v>
      </c>
    </row>
    <row r="1700" spans="1:17" x14ac:dyDescent="0.25">
      <c r="A1700" t="s">
        <v>1797</v>
      </c>
      <c r="B1700" t="s">
        <v>2090</v>
      </c>
      <c r="C1700" t="s">
        <v>2008</v>
      </c>
      <c r="E1700">
        <v>75</v>
      </c>
      <c r="F1700">
        <v>81</v>
      </c>
      <c r="K1700">
        <v>0</v>
      </c>
      <c r="L1700">
        <v>1</v>
      </c>
      <c r="M1700">
        <v>238</v>
      </c>
      <c r="N1700">
        <v>3</v>
      </c>
      <c r="O1700">
        <v>7</v>
      </c>
      <c r="P1700">
        <v>0</v>
      </c>
      <c r="Q1700">
        <v>4</v>
      </c>
    </row>
    <row r="1701" spans="1:17" x14ac:dyDescent="0.25">
      <c r="A1701" t="s">
        <v>1797</v>
      </c>
      <c r="B1701" t="s">
        <v>2089</v>
      </c>
      <c r="C1701" t="s">
        <v>2008</v>
      </c>
      <c r="E1701">
        <v>83</v>
      </c>
      <c r="F1701">
        <v>89</v>
      </c>
      <c r="K1701">
        <v>0</v>
      </c>
      <c r="L1701">
        <v>1</v>
      </c>
      <c r="M1701">
        <v>203</v>
      </c>
      <c r="N1701">
        <v>3</v>
      </c>
      <c r="O1701">
        <v>7</v>
      </c>
      <c r="P1701">
        <v>0</v>
      </c>
      <c r="Q1701">
        <v>4</v>
      </c>
    </row>
    <row r="1702" spans="1:17" x14ac:dyDescent="0.25">
      <c r="A1702" t="s">
        <v>1797</v>
      </c>
      <c r="B1702" t="s">
        <v>2088</v>
      </c>
      <c r="C1702" t="s">
        <v>2008</v>
      </c>
      <c r="E1702">
        <v>91</v>
      </c>
      <c r="F1702">
        <v>142</v>
      </c>
      <c r="K1702">
        <v>8</v>
      </c>
      <c r="L1702">
        <v>3</v>
      </c>
      <c r="M1702">
        <v>1634</v>
      </c>
      <c r="N1702">
        <v>42</v>
      </c>
      <c r="O1702">
        <v>47</v>
      </c>
      <c r="P1702">
        <v>0</v>
      </c>
      <c r="Q1702">
        <v>5</v>
      </c>
    </row>
    <row r="1703" spans="1:17" x14ac:dyDescent="0.25">
      <c r="A1703" t="s">
        <v>1797</v>
      </c>
      <c r="B1703" t="s">
        <v>2087</v>
      </c>
      <c r="C1703" t="s">
        <v>2008</v>
      </c>
      <c r="E1703">
        <v>144</v>
      </c>
      <c r="F1703">
        <v>152</v>
      </c>
      <c r="K1703">
        <v>0</v>
      </c>
      <c r="L1703">
        <v>1</v>
      </c>
      <c r="M1703">
        <v>368</v>
      </c>
      <c r="N1703">
        <v>5</v>
      </c>
      <c r="O1703">
        <v>9</v>
      </c>
      <c r="P1703">
        <v>0</v>
      </c>
      <c r="Q1703">
        <v>4</v>
      </c>
    </row>
    <row r="1704" spans="1:17" x14ac:dyDescent="0.25">
      <c r="A1704" t="s">
        <v>1797</v>
      </c>
      <c r="B1704" t="s">
        <v>2086</v>
      </c>
      <c r="C1704" t="s">
        <v>2008</v>
      </c>
      <c r="E1704">
        <v>154</v>
      </c>
      <c r="F1704">
        <v>198</v>
      </c>
      <c r="G1704">
        <v>3</v>
      </c>
      <c r="K1704">
        <v>2</v>
      </c>
      <c r="L1704">
        <v>3</v>
      </c>
      <c r="M1704">
        <v>1444</v>
      </c>
      <c r="N1704">
        <v>32</v>
      </c>
      <c r="O1704">
        <v>40</v>
      </c>
      <c r="P1704">
        <v>0</v>
      </c>
      <c r="Q1704">
        <v>8</v>
      </c>
    </row>
    <row r="1705" spans="1:17" x14ac:dyDescent="0.25">
      <c r="A1705" t="s">
        <v>1797</v>
      </c>
      <c r="B1705" t="s">
        <v>2085</v>
      </c>
      <c r="C1705" t="s">
        <v>2008</v>
      </c>
      <c r="E1705">
        <v>200</v>
      </c>
      <c r="F1705">
        <v>207</v>
      </c>
      <c r="K1705">
        <v>0</v>
      </c>
      <c r="L1705">
        <v>1</v>
      </c>
      <c r="M1705">
        <v>273</v>
      </c>
      <c r="N1705">
        <v>4</v>
      </c>
      <c r="O1705">
        <v>8</v>
      </c>
      <c r="P1705">
        <v>0</v>
      </c>
      <c r="Q1705">
        <v>4</v>
      </c>
    </row>
    <row r="1706" spans="1:17" x14ac:dyDescent="0.25">
      <c r="A1706" t="s">
        <v>1797</v>
      </c>
      <c r="B1706" t="s">
        <v>2084</v>
      </c>
      <c r="C1706" t="s">
        <v>2008</v>
      </c>
      <c r="E1706">
        <v>209</v>
      </c>
      <c r="F1706">
        <v>233</v>
      </c>
      <c r="G1706">
        <v>1</v>
      </c>
      <c r="K1706">
        <v>2</v>
      </c>
      <c r="L1706">
        <v>3</v>
      </c>
      <c r="M1706">
        <v>906</v>
      </c>
      <c r="N1706">
        <v>19</v>
      </c>
      <c r="O1706">
        <v>23</v>
      </c>
      <c r="P1706">
        <v>0</v>
      </c>
      <c r="Q1706">
        <v>4</v>
      </c>
    </row>
    <row r="1707" spans="1:17" x14ac:dyDescent="0.25">
      <c r="A1707" t="s">
        <v>1797</v>
      </c>
      <c r="B1707" t="s">
        <v>2083</v>
      </c>
      <c r="C1707" t="s">
        <v>2008</v>
      </c>
      <c r="E1707">
        <v>235</v>
      </c>
      <c r="F1707">
        <v>245</v>
      </c>
      <c r="K1707">
        <v>0</v>
      </c>
      <c r="L1707">
        <v>1</v>
      </c>
      <c r="M1707">
        <v>385</v>
      </c>
      <c r="N1707">
        <v>4</v>
      </c>
      <c r="O1707">
        <v>11</v>
      </c>
      <c r="P1707">
        <v>0</v>
      </c>
      <c r="Q1707">
        <v>7</v>
      </c>
    </row>
    <row r="1708" spans="1:17" x14ac:dyDescent="0.25">
      <c r="A1708" t="s">
        <v>1797</v>
      </c>
      <c r="B1708" t="s">
        <v>2082</v>
      </c>
      <c r="C1708" t="s">
        <v>2008</v>
      </c>
      <c r="E1708">
        <v>247</v>
      </c>
      <c r="F1708">
        <v>257</v>
      </c>
      <c r="K1708">
        <v>0</v>
      </c>
      <c r="L1708">
        <v>1</v>
      </c>
      <c r="M1708">
        <v>435</v>
      </c>
      <c r="N1708">
        <v>4</v>
      </c>
      <c r="O1708">
        <v>11</v>
      </c>
      <c r="P1708">
        <v>0</v>
      </c>
      <c r="Q1708">
        <v>7</v>
      </c>
    </row>
    <row r="1709" spans="1:17" x14ac:dyDescent="0.25">
      <c r="A1709" t="s">
        <v>1797</v>
      </c>
      <c r="B1709" t="s">
        <v>2081</v>
      </c>
      <c r="C1709" t="s">
        <v>2008</v>
      </c>
      <c r="E1709">
        <v>259</v>
      </c>
      <c r="F1709">
        <v>267</v>
      </c>
      <c r="K1709">
        <v>0</v>
      </c>
      <c r="L1709">
        <v>1</v>
      </c>
      <c r="M1709">
        <v>391</v>
      </c>
      <c r="N1709">
        <v>5</v>
      </c>
      <c r="O1709">
        <v>9</v>
      </c>
      <c r="P1709">
        <v>0</v>
      </c>
      <c r="Q1709">
        <v>4</v>
      </c>
    </row>
    <row r="1710" spans="1:17" x14ac:dyDescent="0.25">
      <c r="A1710" t="s">
        <v>1797</v>
      </c>
      <c r="B1710" t="s">
        <v>2080</v>
      </c>
      <c r="C1710" t="s">
        <v>2008</v>
      </c>
      <c r="E1710">
        <v>269</v>
      </c>
      <c r="F1710">
        <v>285</v>
      </c>
      <c r="K1710">
        <v>3</v>
      </c>
      <c r="L1710">
        <v>3</v>
      </c>
      <c r="M1710">
        <v>626</v>
      </c>
      <c r="N1710">
        <v>13</v>
      </c>
      <c r="O1710">
        <v>17</v>
      </c>
      <c r="P1710">
        <v>0</v>
      </c>
      <c r="Q1710">
        <v>4</v>
      </c>
    </row>
    <row r="1711" spans="1:17" x14ac:dyDescent="0.25">
      <c r="A1711" t="s">
        <v>1797</v>
      </c>
      <c r="B1711" t="s">
        <v>2079</v>
      </c>
      <c r="C1711" t="s">
        <v>2008</v>
      </c>
      <c r="E1711">
        <v>287</v>
      </c>
      <c r="F1711">
        <v>294</v>
      </c>
      <c r="K1711">
        <v>0</v>
      </c>
      <c r="L1711">
        <v>1</v>
      </c>
      <c r="M1711">
        <v>280</v>
      </c>
      <c r="N1711">
        <v>4</v>
      </c>
      <c r="O1711">
        <v>8</v>
      </c>
      <c r="P1711">
        <v>0</v>
      </c>
      <c r="Q1711">
        <v>4</v>
      </c>
    </row>
    <row r="1712" spans="1:17" x14ac:dyDescent="0.25">
      <c r="A1712" t="s">
        <v>1797</v>
      </c>
      <c r="B1712" t="s">
        <v>2078</v>
      </c>
      <c r="C1712" t="s">
        <v>2008</v>
      </c>
      <c r="E1712">
        <v>296</v>
      </c>
      <c r="F1712">
        <v>303</v>
      </c>
      <c r="K1712">
        <v>0</v>
      </c>
      <c r="L1712">
        <v>1</v>
      </c>
      <c r="M1712">
        <v>284</v>
      </c>
      <c r="N1712">
        <v>4</v>
      </c>
      <c r="O1712">
        <v>8</v>
      </c>
      <c r="P1712">
        <v>0</v>
      </c>
      <c r="Q1712">
        <v>4</v>
      </c>
    </row>
    <row r="1713" spans="1:17" x14ac:dyDescent="0.25">
      <c r="A1713" t="s">
        <v>1797</v>
      </c>
      <c r="B1713" t="s">
        <v>2077</v>
      </c>
      <c r="C1713" t="s">
        <v>2008</v>
      </c>
      <c r="E1713">
        <v>305</v>
      </c>
      <c r="F1713">
        <v>312</v>
      </c>
      <c r="K1713">
        <v>0</v>
      </c>
      <c r="L1713">
        <v>1</v>
      </c>
      <c r="M1713">
        <v>278</v>
      </c>
      <c r="N1713">
        <v>4</v>
      </c>
      <c r="O1713">
        <v>8</v>
      </c>
      <c r="P1713">
        <v>0</v>
      </c>
      <c r="Q1713">
        <v>4</v>
      </c>
    </row>
    <row r="1714" spans="1:17" x14ac:dyDescent="0.25">
      <c r="A1714" t="s">
        <v>1797</v>
      </c>
      <c r="B1714" t="s">
        <v>2076</v>
      </c>
      <c r="C1714" t="s">
        <v>2008</v>
      </c>
      <c r="E1714">
        <v>314</v>
      </c>
      <c r="F1714">
        <v>324</v>
      </c>
      <c r="K1714">
        <v>0</v>
      </c>
      <c r="L1714">
        <v>1</v>
      </c>
      <c r="M1714">
        <v>363</v>
      </c>
      <c r="N1714">
        <v>4</v>
      </c>
      <c r="O1714">
        <v>11</v>
      </c>
      <c r="P1714">
        <v>0</v>
      </c>
      <c r="Q1714">
        <v>7</v>
      </c>
    </row>
    <row r="1715" spans="1:17" x14ac:dyDescent="0.25">
      <c r="A1715" t="s">
        <v>1797</v>
      </c>
      <c r="B1715" t="s">
        <v>2075</v>
      </c>
      <c r="C1715" t="s">
        <v>2008</v>
      </c>
      <c r="E1715">
        <v>326</v>
      </c>
      <c r="F1715">
        <v>336</v>
      </c>
      <c r="K1715">
        <v>0</v>
      </c>
      <c r="L1715">
        <v>1</v>
      </c>
      <c r="M1715">
        <v>348</v>
      </c>
      <c r="N1715">
        <v>4</v>
      </c>
      <c r="O1715">
        <v>11</v>
      </c>
      <c r="P1715">
        <v>0</v>
      </c>
      <c r="Q1715">
        <v>7</v>
      </c>
    </row>
    <row r="1716" spans="1:17" x14ac:dyDescent="0.25">
      <c r="A1716" t="s">
        <v>1797</v>
      </c>
      <c r="B1716" t="s">
        <v>1499</v>
      </c>
      <c r="C1716" t="s">
        <v>2008</v>
      </c>
      <c r="E1716">
        <v>343</v>
      </c>
      <c r="F1716">
        <v>366</v>
      </c>
      <c r="G1716">
        <v>1</v>
      </c>
      <c r="K1716">
        <v>2</v>
      </c>
      <c r="L1716">
        <v>2</v>
      </c>
      <c r="M1716">
        <v>581</v>
      </c>
      <c r="N1716">
        <v>16</v>
      </c>
      <c r="O1716">
        <v>19</v>
      </c>
      <c r="P1716">
        <v>1</v>
      </c>
      <c r="Q1716">
        <v>2</v>
      </c>
    </row>
    <row r="1717" spans="1:17" x14ac:dyDescent="0.25">
      <c r="A1717" t="s">
        <v>1797</v>
      </c>
      <c r="C1717" t="s">
        <v>2007</v>
      </c>
      <c r="E1717">
        <v>1</v>
      </c>
      <c r="F1717">
        <v>369</v>
      </c>
      <c r="H1717">
        <v>10941</v>
      </c>
    </row>
    <row r="1718" spans="1:17" x14ac:dyDescent="0.25">
      <c r="A1718" t="s">
        <v>1798</v>
      </c>
      <c r="B1718" t="s">
        <v>2024</v>
      </c>
      <c r="C1718" t="s">
        <v>2023</v>
      </c>
      <c r="E1718">
        <v>1</v>
      </c>
      <c r="F1718">
        <v>9</v>
      </c>
      <c r="M1718">
        <v>102</v>
      </c>
      <c r="N1718">
        <v>0</v>
      </c>
      <c r="O1718">
        <v>6</v>
      </c>
      <c r="P1718">
        <v>6</v>
      </c>
      <c r="Q1718">
        <v>0</v>
      </c>
    </row>
    <row r="1719" spans="1:17" x14ac:dyDescent="0.25">
      <c r="A1719" t="s">
        <v>1798</v>
      </c>
      <c r="C1719" t="s">
        <v>2007</v>
      </c>
      <c r="E1719">
        <v>1</v>
      </c>
      <c r="F1719">
        <v>9</v>
      </c>
      <c r="H1719">
        <v>102</v>
      </c>
    </row>
    <row r="1720" spans="1:17" x14ac:dyDescent="0.25">
      <c r="A1720" t="s">
        <v>1807</v>
      </c>
      <c r="B1720" t="s">
        <v>2024</v>
      </c>
      <c r="C1720" t="s">
        <v>2023</v>
      </c>
      <c r="E1720">
        <v>1</v>
      </c>
      <c r="F1720">
        <v>36</v>
      </c>
      <c r="M1720">
        <v>66</v>
      </c>
      <c r="N1720">
        <v>0</v>
      </c>
      <c r="O1720">
        <v>3</v>
      </c>
      <c r="P1720">
        <v>2</v>
      </c>
      <c r="Q1720">
        <v>1</v>
      </c>
    </row>
    <row r="1721" spans="1:17" x14ac:dyDescent="0.25">
      <c r="A1721" t="s">
        <v>1807</v>
      </c>
      <c r="B1721" t="s">
        <v>2032</v>
      </c>
      <c r="C1721" t="s">
        <v>2021</v>
      </c>
      <c r="E1721">
        <v>5</v>
      </c>
      <c r="F1721">
        <v>34</v>
      </c>
      <c r="M1721">
        <v>249</v>
      </c>
      <c r="N1721">
        <v>2</v>
      </c>
      <c r="O1721">
        <v>8</v>
      </c>
      <c r="P1721">
        <v>0</v>
      </c>
      <c r="Q1721">
        <v>6</v>
      </c>
    </row>
    <row r="1722" spans="1:17" x14ac:dyDescent="0.25">
      <c r="A1722" t="s">
        <v>1807</v>
      </c>
      <c r="B1722" t="s">
        <v>2069</v>
      </c>
      <c r="C1722" t="s">
        <v>2008</v>
      </c>
      <c r="E1722">
        <v>13</v>
      </c>
      <c r="F1722">
        <v>13</v>
      </c>
      <c r="K1722">
        <v>0</v>
      </c>
      <c r="L1722">
        <v>1</v>
      </c>
      <c r="M1722">
        <v>25</v>
      </c>
      <c r="N1722">
        <v>1</v>
      </c>
      <c r="O1722">
        <v>1</v>
      </c>
      <c r="P1722">
        <v>0</v>
      </c>
      <c r="Q1722">
        <v>0</v>
      </c>
    </row>
    <row r="1723" spans="1:17" x14ac:dyDescent="0.25">
      <c r="A1723" t="s">
        <v>1807</v>
      </c>
      <c r="B1723" t="s">
        <v>2074</v>
      </c>
      <c r="C1723" t="s">
        <v>2008</v>
      </c>
      <c r="E1723">
        <v>15</v>
      </c>
      <c r="F1723">
        <v>15</v>
      </c>
      <c r="K1723">
        <v>0</v>
      </c>
      <c r="L1723">
        <v>1</v>
      </c>
      <c r="M1723">
        <v>26</v>
      </c>
      <c r="N1723">
        <v>1</v>
      </c>
      <c r="O1723">
        <v>1</v>
      </c>
      <c r="P1723">
        <v>0</v>
      </c>
      <c r="Q1723">
        <v>0</v>
      </c>
    </row>
    <row r="1724" spans="1:17" x14ac:dyDescent="0.25">
      <c r="A1724" t="s">
        <v>1807</v>
      </c>
      <c r="B1724" t="s">
        <v>2043</v>
      </c>
      <c r="C1724" t="s">
        <v>2008</v>
      </c>
      <c r="E1724">
        <v>17</v>
      </c>
      <c r="F1724">
        <v>28</v>
      </c>
      <c r="K1724">
        <v>2</v>
      </c>
      <c r="L1724">
        <v>3</v>
      </c>
      <c r="M1724">
        <v>335</v>
      </c>
      <c r="N1724">
        <v>12</v>
      </c>
      <c r="O1724">
        <v>12</v>
      </c>
      <c r="P1724">
        <v>0</v>
      </c>
      <c r="Q1724">
        <v>0</v>
      </c>
    </row>
    <row r="1725" spans="1:17" x14ac:dyDescent="0.25">
      <c r="A1725" t="s">
        <v>1807</v>
      </c>
      <c r="B1725" t="s">
        <v>2073</v>
      </c>
      <c r="C1725" t="s">
        <v>2008</v>
      </c>
      <c r="E1725">
        <v>30</v>
      </c>
      <c r="F1725">
        <v>32</v>
      </c>
      <c r="K1725">
        <v>0</v>
      </c>
      <c r="L1725">
        <v>1</v>
      </c>
      <c r="M1725">
        <v>61</v>
      </c>
      <c r="N1725">
        <v>3</v>
      </c>
      <c r="O1725">
        <v>3</v>
      </c>
      <c r="P1725">
        <v>0</v>
      </c>
      <c r="Q1725">
        <v>0</v>
      </c>
    </row>
    <row r="1726" spans="1:17" x14ac:dyDescent="0.25">
      <c r="A1726" t="s">
        <v>1807</v>
      </c>
      <c r="C1726" t="s">
        <v>2007</v>
      </c>
      <c r="E1726">
        <v>1</v>
      </c>
      <c r="F1726">
        <v>36</v>
      </c>
      <c r="H1726">
        <v>762</v>
      </c>
    </row>
    <row r="1727" spans="1:17" x14ac:dyDescent="0.25">
      <c r="A1727" t="s">
        <v>1812</v>
      </c>
      <c r="B1727" t="s">
        <v>2024</v>
      </c>
      <c r="C1727" t="s">
        <v>2023</v>
      </c>
      <c r="E1727">
        <v>1</v>
      </c>
      <c r="F1727">
        <v>29</v>
      </c>
      <c r="M1727">
        <v>91</v>
      </c>
      <c r="N1727">
        <v>0</v>
      </c>
      <c r="O1727">
        <v>5</v>
      </c>
      <c r="P1727">
        <v>4</v>
      </c>
      <c r="Q1727">
        <v>1</v>
      </c>
    </row>
    <row r="1728" spans="1:17" x14ac:dyDescent="0.25">
      <c r="A1728" t="s">
        <v>1812</v>
      </c>
      <c r="B1728" t="s">
        <v>2032</v>
      </c>
      <c r="C1728" t="s">
        <v>2021</v>
      </c>
      <c r="E1728">
        <v>6</v>
      </c>
      <c r="F1728">
        <v>26</v>
      </c>
      <c r="M1728">
        <v>244</v>
      </c>
      <c r="N1728">
        <v>3</v>
      </c>
      <c r="O1728">
        <v>9</v>
      </c>
      <c r="P1728">
        <v>0</v>
      </c>
      <c r="Q1728">
        <v>6</v>
      </c>
    </row>
    <row r="1729" spans="1:17" x14ac:dyDescent="0.25">
      <c r="A1729" t="s">
        <v>1812</v>
      </c>
      <c r="B1729" t="s">
        <v>2072</v>
      </c>
      <c r="C1729" t="s">
        <v>2025</v>
      </c>
      <c r="E1729">
        <v>14</v>
      </c>
      <c r="F1729">
        <v>24</v>
      </c>
      <c r="M1729">
        <v>278</v>
      </c>
      <c r="N1729">
        <v>6</v>
      </c>
      <c r="O1729">
        <v>6</v>
      </c>
      <c r="P1729">
        <v>0</v>
      </c>
      <c r="Q1729">
        <v>0</v>
      </c>
    </row>
    <row r="1730" spans="1:17" x14ac:dyDescent="0.25">
      <c r="A1730" t="s">
        <v>1812</v>
      </c>
      <c r="B1730" t="s">
        <v>2072</v>
      </c>
      <c r="C1730" t="s">
        <v>2008</v>
      </c>
      <c r="E1730">
        <v>15</v>
      </c>
      <c r="F1730">
        <v>16</v>
      </c>
      <c r="K1730">
        <v>0</v>
      </c>
      <c r="L1730">
        <v>1</v>
      </c>
      <c r="M1730">
        <v>24</v>
      </c>
      <c r="N1730">
        <v>2</v>
      </c>
      <c r="O1730">
        <v>2</v>
      </c>
      <c r="P1730">
        <v>0</v>
      </c>
      <c r="Q1730">
        <v>0</v>
      </c>
    </row>
    <row r="1731" spans="1:17" x14ac:dyDescent="0.25">
      <c r="A1731" t="s">
        <v>1812</v>
      </c>
      <c r="B1731" t="s">
        <v>2071</v>
      </c>
      <c r="C1731" t="s">
        <v>2008</v>
      </c>
      <c r="E1731">
        <v>17</v>
      </c>
      <c r="F1731">
        <v>17</v>
      </c>
      <c r="K1731">
        <v>0</v>
      </c>
      <c r="L1731">
        <v>1</v>
      </c>
      <c r="M1731">
        <v>21</v>
      </c>
      <c r="N1731">
        <v>1</v>
      </c>
      <c r="O1731">
        <v>1</v>
      </c>
      <c r="P1731">
        <v>0</v>
      </c>
      <c r="Q1731">
        <v>0</v>
      </c>
    </row>
    <row r="1732" spans="1:17" x14ac:dyDescent="0.25">
      <c r="A1732" t="s">
        <v>1812</v>
      </c>
      <c r="C1732" t="s">
        <v>2007</v>
      </c>
      <c r="E1732">
        <v>1</v>
      </c>
      <c r="F1732">
        <v>29</v>
      </c>
      <c r="H1732">
        <v>658</v>
      </c>
    </row>
    <row r="1733" spans="1:17" x14ac:dyDescent="0.25">
      <c r="A1733" t="s">
        <v>1819</v>
      </c>
      <c r="B1733" t="s">
        <v>2024</v>
      </c>
      <c r="C1733" t="s">
        <v>2023</v>
      </c>
      <c r="E1733">
        <v>1</v>
      </c>
      <c r="F1733">
        <v>28</v>
      </c>
      <c r="M1733">
        <v>67</v>
      </c>
      <c r="N1733">
        <v>0</v>
      </c>
      <c r="O1733">
        <v>3</v>
      </c>
      <c r="P1733">
        <v>2</v>
      </c>
      <c r="Q1733">
        <v>1</v>
      </c>
    </row>
    <row r="1734" spans="1:17" x14ac:dyDescent="0.25">
      <c r="A1734" t="s">
        <v>1819</v>
      </c>
      <c r="B1734" t="s">
        <v>2032</v>
      </c>
      <c r="C1734" t="s">
        <v>2021</v>
      </c>
      <c r="E1734">
        <v>5</v>
      </c>
      <c r="F1734">
        <v>26</v>
      </c>
      <c r="M1734">
        <v>247</v>
      </c>
      <c r="N1734">
        <v>2</v>
      </c>
      <c r="O1734">
        <v>8</v>
      </c>
      <c r="P1734">
        <v>0</v>
      </c>
      <c r="Q1734">
        <v>6</v>
      </c>
    </row>
    <row r="1735" spans="1:17" x14ac:dyDescent="0.25">
      <c r="A1735" t="s">
        <v>1819</v>
      </c>
      <c r="B1735" t="s">
        <v>2036</v>
      </c>
      <c r="C1735" t="s">
        <v>2008</v>
      </c>
      <c r="E1735">
        <v>13</v>
      </c>
      <c r="F1735">
        <v>13</v>
      </c>
      <c r="K1735">
        <v>0</v>
      </c>
      <c r="L1735">
        <v>1</v>
      </c>
      <c r="M1735">
        <v>27</v>
      </c>
      <c r="N1735">
        <v>1</v>
      </c>
      <c r="O1735">
        <v>1</v>
      </c>
      <c r="P1735">
        <v>0</v>
      </c>
      <c r="Q1735">
        <v>0</v>
      </c>
    </row>
    <row r="1736" spans="1:17" x14ac:dyDescent="0.25">
      <c r="A1736" t="s">
        <v>1819</v>
      </c>
      <c r="B1736" t="s">
        <v>2070</v>
      </c>
      <c r="C1736" t="s">
        <v>2008</v>
      </c>
      <c r="E1736">
        <v>15</v>
      </c>
      <c r="F1736">
        <v>15</v>
      </c>
      <c r="K1736">
        <v>0</v>
      </c>
      <c r="L1736">
        <v>1</v>
      </c>
      <c r="M1736">
        <v>28</v>
      </c>
      <c r="N1736">
        <v>1</v>
      </c>
      <c r="O1736">
        <v>1</v>
      </c>
      <c r="P1736">
        <v>0</v>
      </c>
      <c r="Q1736">
        <v>0</v>
      </c>
    </row>
    <row r="1737" spans="1:17" x14ac:dyDescent="0.25">
      <c r="A1737" t="s">
        <v>1819</v>
      </c>
      <c r="B1737" t="s">
        <v>2043</v>
      </c>
      <c r="C1737" t="s">
        <v>2008</v>
      </c>
      <c r="E1737">
        <v>17</v>
      </c>
      <c r="F1737">
        <v>24</v>
      </c>
      <c r="K1737">
        <v>2</v>
      </c>
      <c r="L1737">
        <v>3</v>
      </c>
      <c r="M1737">
        <v>221</v>
      </c>
      <c r="N1737">
        <v>8</v>
      </c>
      <c r="O1737">
        <v>8</v>
      </c>
      <c r="P1737">
        <v>0</v>
      </c>
      <c r="Q1737">
        <v>0</v>
      </c>
    </row>
    <row r="1738" spans="1:17" x14ac:dyDescent="0.25">
      <c r="A1738" t="s">
        <v>1819</v>
      </c>
      <c r="C1738" t="s">
        <v>2007</v>
      </c>
      <c r="E1738">
        <v>1</v>
      </c>
      <c r="F1738">
        <v>28</v>
      </c>
      <c r="H1738">
        <v>590</v>
      </c>
    </row>
    <row r="1739" spans="1:17" x14ac:dyDescent="0.25">
      <c r="A1739" t="s">
        <v>1822</v>
      </c>
      <c r="B1739" t="s">
        <v>2024</v>
      </c>
      <c r="C1739" t="s">
        <v>2023</v>
      </c>
      <c r="E1739">
        <v>1</v>
      </c>
      <c r="F1739">
        <v>42</v>
      </c>
      <c r="M1739">
        <v>178</v>
      </c>
      <c r="N1739">
        <v>1</v>
      </c>
      <c r="O1739">
        <v>10</v>
      </c>
      <c r="P1739">
        <v>8</v>
      </c>
      <c r="Q1739">
        <v>1</v>
      </c>
    </row>
    <row r="1740" spans="1:17" x14ac:dyDescent="0.25">
      <c r="A1740" t="s">
        <v>1822</v>
      </c>
      <c r="B1740" t="s">
        <v>2032</v>
      </c>
      <c r="C1740" t="s">
        <v>2021</v>
      </c>
      <c r="E1740">
        <v>12</v>
      </c>
      <c r="F1740">
        <v>39</v>
      </c>
      <c r="M1740">
        <v>258</v>
      </c>
      <c r="N1740">
        <v>4</v>
      </c>
      <c r="O1740">
        <v>10</v>
      </c>
      <c r="P1740">
        <v>0</v>
      </c>
      <c r="Q1740">
        <v>6</v>
      </c>
    </row>
    <row r="1741" spans="1:17" x14ac:dyDescent="0.25">
      <c r="A1741" t="s">
        <v>1822</v>
      </c>
      <c r="B1741" t="s">
        <v>2069</v>
      </c>
      <c r="C1741" t="s">
        <v>2025</v>
      </c>
      <c r="E1741">
        <v>22</v>
      </c>
      <c r="F1741">
        <v>37</v>
      </c>
      <c r="M1741">
        <v>190</v>
      </c>
      <c r="N1741">
        <v>8</v>
      </c>
      <c r="O1741">
        <v>8</v>
      </c>
      <c r="P1741">
        <v>0</v>
      </c>
      <c r="Q1741">
        <v>0</v>
      </c>
    </row>
    <row r="1742" spans="1:17" x14ac:dyDescent="0.25">
      <c r="A1742" t="s">
        <v>1822</v>
      </c>
      <c r="B1742" t="s">
        <v>2035</v>
      </c>
      <c r="C1742" t="s">
        <v>2008</v>
      </c>
      <c r="E1742">
        <v>32</v>
      </c>
      <c r="F1742">
        <v>35</v>
      </c>
      <c r="K1742">
        <v>0</v>
      </c>
      <c r="L1742">
        <v>1</v>
      </c>
      <c r="M1742">
        <v>133</v>
      </c>
      <c r="N1742">
        <v>4</v>
      </c>
      <c r="O1742">
        <v>4</v>
      </c>
      <c r="P1742">
        <v>0</v>
      </c>
      <c r="Q1742">
        <v>0</v>
      </c>
    </row>
    <row r="1743" spans="1:17" x14ac:dyDescent="0.25">
      <c r="A1743" t="s">
        <v>1822</v>
      </c>
      <c r="C1743" t="s">
        <v>2007</v>
      </c>
      <c r="E1743">
        <v>1</v>
      </c>
      <c r="F1743">
        <v>42</v>
      </c>
      <c r="H1743">
        <v>759</v>
      </c>
    </row>
    <row r="1744" spans="1:17" x14ac:dyDescent="0.25">
      <c r="A1744" t="s">
        <v>1940</v>
      </c>
      <c r="B1744" t="s">
        <v>2024</v>
      </c>
      <c r="C1744" t="s">
        <v>2023</v>
      </c>
      <c r="E1744">
        <v>1</v>
      </c>
      <c r="F1744">
        <v>507</v>
      </c>
      <c r="M1744">
        <v>155</v>
      </c>
      <c r="N1744">
        <v>1</v>
      </c>
      <c r="O1744">
        <v>7</v>
      </c>
      <c r="P1744">
        <v>5</v>
      </c>
      <c r="Q1744">
        <v>1</v>
      </c>
    </row>
    <row r="1745" spans="1:17" x14ac:dyDescent="0.25">
      <c r="A1745" t="s">
        <v>1940</v>
      </c>
      <c r="B1745" t="s">
        <v>2032</v>
      </c>
      <c r="C1745" t="s">
        <v>2021</v>
      </c>
      <c r="E1745">
        <v>11</v>
      </c>
      <c r="F1745">
        <v>505</v>
      </c>
      <c r="M1745">
        <v>440</v>
      </c>
      <c r="N1745">
        <v>3</v>
      </c>
      <c r="O1745">
        <v>10</v>
      </c>
      <c r="P1745">
        <v>0</v>
      </c>
      <c r="Q1745">
        <v>7</v>
      </c>
    </row>
    <row r="1746" spans="1:17" x14ac:dyDescent="0.25">
      <c r="A1746" t="s">
        <v>1940</v>
      </c>
      <c r="B1746" t="s">
        <v>2037</v>
      </c>
      <c r="C1746" t="s">
        <v>2008</v>
      </c>
      <c r="E1746">
        <v>19</v>
      </c>
      <c r="F1746">
        <v>19</v>
      </c>
      <c r="K1746">
        <v>0</v>
      </c>
      <c r="L1746">
        <v>1</v>
      </c>
      <c r="M1746">
        <v>64</v>
      </c>
      <c r="N1746">
        <v>1</v>
      </c>
      <c r="O1746">
        <v>1</v>
      </c>
      <c r="P1746">
        <v>0</v>
      </c>
      <c r="Q1746">
        <v>0</v>
      </c>
    </row>
    <row r="1747" spans="1:17" x14ac:dyDescent="0.25">
      <c r="A1747" t="s">
        <v>1940</v>
      </c>
      <c r="B1747" t="s">
        <v>2037</v>
      </c>
      <c r="C1747" t="s">
        <v>2008</v>
      </c>
      <c r="E1747">
        <v>21</v>
      </c>
      <c r="F1747">
        <v>21</v>
      </c>
      <c r="K1747">
        <v>0</v>
      </c>
      <c r="L1747">
        <v>1</v>
      </c>
      <c r="M1747">
        <v>62</v>
      </c>
      <c r="N1747">
        <v>1</v>
      </c>
      <c r="O1747">
        <v>1</v>
      </c>
      <c r="P1747">
        <v>0</v>
      </c>
      <c r="Q1747">
        <v>0</v>
      </c>
    </row>
    <row r="1748" spans="1:17" x14ac:dyDescent="0.25">
      <c r="A1748" t="s">
        <v>1940</v>
      </c>
      <c r="B1748" t="s">
        <v>2037</v>
      </c>
      <c r="C1748" t="s">
        <v>2008</v>
      </c>
      <c r="E1748">
        <v>22</v>
      </c>
      <c r="F1748">
        <v>22</v>
      </c>
      <c r="K1748">
        <v>0</v>
      </c>
      <c r="L1748">
        <v>1</v>
      </c>
      <c r="M1748">
        <v>62</v>
      </c>
      <c r="N1748">
        <v>1</v>
      </c>
      <c r="O1748">
        <v>1</v>
      </c>
      <c r="P1748">
        <v>0</v>
      </c>
      <c r="Q1748">
        <v>0</v>
      </c>
    </row>
    <row r="1749" spans="1:17" x14ac:dyDescent="0.25">
      <c r="A1749" t="s">
        <v>1940</v>
      </c>
      <c r="B1749" t="s">
        <v>2037</v>
      </c>
      <c r="C1749" t="s">
        <v>2008</v>
      </c>
      <c r="E1749">
        <v>23</v>
      </c>
      <c r="F1749">
        <v>23</v>
      </c>
      <c r="K1749">
        <v>0</v>
      </c>
      <c r="L1749">
        <v>1</v>
      </c>
      <c r="M1749">
        <v>62</v>
      </c>
      <c r="N1749">
        <v>1</v>
      </c>
      <c r="O1749">
        <v>1</v>
      </c>
      <c r="P1749">
        <v>0</v>
      </c>
      <c r="Q1749">
        <v>0</v>
      </c>
    </row>
    <row r="1750" spans="1:17" x14ac:dyDescent="0.25">
      <c r="A1750" t="s">
        <v>1940</v>
      </c>
      <c r="B1750" t="s">
        <v>2037</v>
      </c>
      <c r="C1750" t="s">
        <v>2008</v>
      </c>
      <c r="E1750">
        <v>24</v>
      </c>
      <c r="F1750">
        <v>24</v>
      </c>
      <c r="K1750">
        <v>0</v>
      </c>
      <c r="L1750">
        <v>1</v>
      </c>
      <c r="M1750">
        <v>62</v>
      </c>
      <c r="N1750">
        <v>1</v>
      </c>
      <c r="O1750">
        <v>1</v>
      </c>
      <c r="P1750">
        <v>0</v>
      </c>
      <c r="Q1750">
        <v>0</v>
      </c>
    </row>
    <row r="1751" spans="1:17" x14ac:dyDescent="0.25">
      <c r="A1751" t="s">
        <v>1940</v>
      </c>
      <c r="B1751" t="s">
        <v>2037</v>
      </c>
      <c r="C1751" t="s">
        <v>2008</v>
      </c>
      <c r="E1751">
        <v>25</v>
      </c>
      <c r="F1751">
        <v>25</v>
      </c>
      <c r="K1751">
        <v>0</v>
      </c>
      <c r="L1751">
        <v>1</v>
      </c>
      <c r="M1751">
        <v>62</v>
      </c>
      <c r="N1751">
        <v>1</v>
      </c>
      <c r="O1751">
        <v>1</v>
      </c>
      <c r="P1751">
        <v>0</v>
      </c>
      <c r="Q1751">
        <v>0</v>
      </c>
    </row>
    <row r="1752" spans="1:17" x14ac:dyDescent="0.25">
      <c r="A1752" t="s">
        <v>1940</v>
      </c>
      <c r="B1752" t="s">
        <v>2037</v>
      </c>
      <c r="C1752" t="s">
        <v>2008</v>
      </c>
      <c r="E1752">
        <v>26</v>
      </c>
      <c r="F1752">
        <v>26</v>
      </c>
      <c r="K1752">
        <v>0</v>
      </c>
      <c r="L1752">
        <v>1</v>
      </c>
      <c r="M1752">
        <v>62</v>
      </c>
      <c r="N1752">
        <v>1</v>
      </c>
      <c r="O1752">
        <v>1</v>
      </c>
      <c r="P1752">
        <v>0</v>
      </c>
      <c r="Q1752">
        <v>0</v>
      </c>
    </row>
    <row r="1753" spans="1:17" x14ac:dyDescent="0.25">
      <c r="A1753" t="s">
        <v>1940</v>
      </c>
      <c r="B1753" t="s">
        <v>2037</v>
      </c>
      <c r="C1753" t="s">
        <v>2008</v>
      </c>
      <c r="E1753">
        <v>27</v>
      </c>
      <c r="F1753">
        <v>27</v>
      </c>
      <c r="K1753">
        <v>0</v>
      </c>
      <c r="L1753">
        <v>1</v>
      </c>
      <c r="M1753">
        <v>62</v>
      </c>
      <c r="N1753">
        <v>1</v>
      </c>
      <c r="O1753">
        <v>1</v>
      </c>
      <c r="P1753">
        <v>0</v>
      </c>
      <c r="Q1753">
        <v>0</v>
      </c>
    </row>
    <row r="1754" spans="1:17" x14ac:dyDescent="0.25">
      <c r="A1754" t="s">
        <v>1940</v>
      </c>
      <c r="B1754" t="s">
        <v>2037</v>
      </c>
      <c r="C1754" t="s">
        <v>2008</v>
      </c>
      <c r="E1754">
        <v>28</v>
      </c>
      <c r="F1754">
        <v>28</v>
      </c>
      <c r="K1754">
        <v>0</v>
      </c>
      <c r="L1754">
        <v>1</v>
      </c>
      <c r="M1754">
        <v>62</v>
      </c>
      <c r="N1754">
        <v>1</v>
      </c>
      <c r="O1754">
        <v>1</v>
      </c>
      <c r="P1754">
        <v>0</v>
      </c>
      <c r="Q1754">
        <v>0</v>
      </c>
    </row>
    <row r="1755" spans="1:17" x14ac:dyDescent="0.25">
      <c r="A1755" t="s">
        <v>1940</v>
      </c>
      <c r="B1755" t="s">
        <v>2068</v>
      </c>
      <c r="C1755" t="s">
        <v>2008</v>
      </c>
      <c r="E1755">
        <v>30</v>
      </c>
      <c r="F1755">
        <v>30</v>
      </c>
      <c r="K1755">
        <v>0</v>
      </c>
      <c r="L1755">
        <v>1</v>
      </c>
      <c r="M1755">
        <v>28</v>
      </c>
      <c r="N1755">
        <v>1</v>
      </c>
      <c r="O1755">
        <v>1</v>
      </c>
      <c r="P1755">
        <v>0</v>
      </c>
      <c r="Q1755">
        <v>0</v>
      </c>
    </row>
    <row r="1756" spans="1:17" x14ac:dyDescent="0.25">
      <c r="A1756" t="s">
        <v>1940</v>
      </c>
      <c r="B1756" t="s">
        <v>2067</v>
      </c>
      <c r="C1756" t="s">
        <v>2008</v>
      </c>
      <c r="E1756">
        <v>32</v>
      </c>
      <c r="F1756">
        <v>42</v>
      </c>
      <c r="K1756">
        <v>2</v>
      </c>
      <c r="L1756">
        <v>3</v>
      </c>
      <c r="M1756">
        <v>169</v>
      </c>
      <c r="N1756">
        <v>11</v>
      </c>
      <c r="O1756">
        <v>11</v>
      </c>
      <c r="P1756">
        <v>0</v>
      </c>
      <c r="Q1756">
        <v>0</v>
      </c>
    </row>
    <row r="1757" spans="1:17" x14ac:dyDescent="0.25">
      <c r="A1757" t="s">
        <v>1940</v>
      </c>
      <c r="B1757" t="s">
        <v>2066</v>
      </c>
      <c r="C1757" t="s">
        <v>2008</v>
      </c>
      <c r="E1757">
        <v>44</v>
      </c>
      <c r="F1757">
        <v>49</v>
      </c>
      <c r="K1757">
        <v>0</v>
      </c>
      <c r="L1757">
        <v>1</v>
      </c>
      <c r="M1757">
        <v>100</v>
      </c>
      <c r="N1757">
        <v>6</v>
      </c>
      <c r="O1757">
        <v>6</v>
      </c>
      <c r="P1757">
        <v>0</v>
      </c>
      <c r="Q1757">
        <v>0</v>
      </c>
    </row>
    <row r="1758" spans="1:17" x14ac:dyDescent="0.25">
      <c r="A1758" t="s">
        <v>1940</v>
      </c>
      <c r="B1758" t="s">
        <v>2066</v>
      </c>
      <c r="C1758" t="s">
        <v>2008</v>
      </c>
      <c r="E1758">
        <v>50</v>
      </c>
      <c r="F1758">
        <v>55</v>
      </c>
      <c r="K1758">
        <v>0</v>
      </c>
      <c r="L1758">
        <v>1</v>
      </c>
      <c r="M1758">
        <v>97</v>
      </c>
      <c r="N1758">
        <v>6</v>
      </c>
      <c r="O1758">
        <v>6</v>
      </c>
      <c r="P1758">
        <v>0</v>
      </c>
      <c r="Q1758">
        <v>0</v>
      </c>
    </row>
    <row r="1759" spans="1:17" x14ac:dyDescent="0.25">
      <c r="A1759" t="s">
        <v>1940</v>
      </c>
      <c r="B1759" t="s">
        <v>2066</v>
      </c>
      <c r="C1759" t="s">
        <v>2008</v>
      </c>
      <c r="E1759">
        <v>56</v>
      </c>
      <c r="F1759">
        <v>61</v>
      </c>
      <c r="K1759">
        <v>0</v>
      </c>
      <c r="L1759">
        <v>1</v>
      </c>
      <c r="M1759">
        <v>104</v>
      </c>
      <c r="N1759">
        <v>6</v>
      </c>
      <c r="O1759">
        <v>6</v>
      </c>
      <c r="P1759">
        <v>0</v>
      </c>
      <c r="Q1759">
        <v>0</v>
      </c>
    </row>
    <row r="1760" spans="1:17" x14ac:dyDescent="0.25">
      <c r="A1760" t="s">
        <v>1940</v>
      </c>
      <c r="B1760" t="s">
        <v>2066</v>
      </c>
      <c r="C1760" t="s">
        <v>2008</v>
      </c>
      <c r="E1760">
        <v>62</v>
      </c>
      <c r="F1760">
        <v>67</v>
      </c>
      <c r="K1760">
        <v>0</v>
      </c>
      <c r="L1760">
        <v>1</v>
      </c>
      <c r="M1760">
        <v>106</v>
      </c>
      <c r="N1760">
        <v>6</v>
      </c>
      <c r="O1760">
        <v>6</v>
      </c>
      <c r="P1760">
        <v>0</v>
      </c>
      <c r="Q1760">
        <v>0</v>
      </c>
    </row>
    <row r="1761" spans="1:17" x14ac:dyDescent="0.25">
      <c r="A1761" t="s">
        <v>1940</v>
      </c>
      <c r="B1761" t="s">
        <v>2066</v>
      </c>
      <c r="C1761" t="s">
        <v>2008</v>
      </c>
      <c r="E1761">
        <v>68</v>
      </c>
      <c r="F1761">
        <v>73</v>
      </c>
      <c r="K1761">
        <v>0</v>
      </c>
      <c r="L1761">
        <v>1</v>
      </c>
      <c r="M1761">
        <v>105</v>
      </c>
      <c r="N1761">
        <v>6</v>
      </c>
      <c r="O1761">
        <v>6</v>
      </c>
      <c r="P1761">
        <v>0</v>
      </c>
      <c r="Q1761">
        <v>0</v>
      </c>
    </row>
    <row r="1762" spans="1:17" x14ac:dyDescent="0.25">
      <c r="A1762" t="s">
        <v>1940</v>
      </c>
      <c r="B1762" t="s">
        <v>2066</v>
      </c>
      <c r="C1762" t="s">
        <v>2008</v>
      </c>
      <c r="E1762">
        <v>74</v>
      </c>
      <c r="F1762">
        <v>79</v>
      </c>
      <c r="K1762">
        <v>0</v>
      </c>
      <c r="L1762">
        <v>1</v>
      </c>
      <c r="M1762">
        <v>102</v>
      </c>
      <c r="N1762">
        <v>6</v>
      </c>
      <c r="O1762">
        <v>6</v>
      </c>
      <c r="P1762">
        <v>0</v>
      </c>
      <c r="Q1762">
        <v>0</v>
      </c>
    </row>
    <row r="1763" spans="1:17" x14ac:dyDescent="0.25">
      <c r="A1763" t="s">
        <v>1940</v>
      </c>
      <c r="B1763" t="s">
        <v>2066</v>
      </c>
      <c r="C1763" t="s">
        <v>2008</v>
      </c>
      <c r="E1763">
        <v>80</v>
      </c>
      <c r="F1763">
        <v>106</v>
      </c>
      <c r="K1763">
        <v>6</v>
      </c>
      <c r="L1763">
        <v>2</v>
      </c>
      <c r="M1763">
        <v>619</v>
      </c>
      <c r="N1763">
        <v>27</v>
      </c>
      <c r="O1763">
        <v>27</v>
      </c>
      <c r="P1763">
        <v>0</v>
      </c>
      <c r="Q1763">
        <v>0</v>
      </c>
    </row>
    <row r="1764" spans="1:17" x14ac:dyDescent="0.25">
      <c r="A1764" t="s">
        <v>1940</v>
      </c>
      <c r="B1764" t="s">
        <v>2066</v>
      </c>
      <c r="C1764" t="s">
        <v>2008</v>
      </c>
      <c r="E1764">
        <v>107</v>
      </c>
      <c r="F1764">
        <v>111</v>
      </c>
      <c r="K1764">
        <v>0</v>
      </c>
      <c r="L1764">
        <v>1</v>
      </c>
      <c r="M1764">
        <v>93</v>
      </c>
      <c r="N1764">
        <v>5</v>
      </c>
      <c r="O1764">
        <v>5</v>
      </c>
      <c r="P1764">
        <v>0</v>
      </c>
      <c r="Q1764">
        <v>0</v>
      </c>
    </row>
    <row r="1765" spans="1:17" x14ac:dyDescent="0.25">
      <c r="A1765" t="s">
        <v>1940</v>
      </c>
      <c r="B1765" t="s">
        <v>2065</v>
      </c>
      <c r="C1765" t="s">
        <v>2008</v>
      </c>
      <c r="E1765">
        <v>113</v>
      </c>
      <c r="F1765">
        <v>113</v>
      </c>
      <c r="K1765">
        <v>0</v>
      </c>
      <c r="L1765">
        <v>1</v>
      </c>
      <c r="M1765">
        <v>57</v>
      </c>
      <c r="N1765">
        <v>1</v>
      </c>
      <c r="O1765">
        <v>1</v>
      </c>
      <c r="P1765">
        <v>0</v>
      </c>
      <c r="Q1765">
        <v>0</v>
      </c>
    </row>
    <row r="1766" spans="1:17" x14ac:dyDescent="0.25">
      <c r="A1766" t="s">
        <v>1940</v>
      </c>
      <c r="B1766" t="s">
        <v>2064</v>
      </c>
      <c r="C1766" t="s">
        <v>2008</v>
      </c>
      <c r="E1766">
        <v>114</v>
      </c>
      <c r="F1766">
        <v>141</v>
      </c>
      <c r="K1766">
        <v>7</v>
      </c>
      <c r="L1766">
        <v>2</v>
      </c>
      <c r="M1766">
        <v>612</v>
      </c>
      <c r="N1766">
        <v>28</v>
      </c>
      <c r="O1766">
        <v>28</v>
      </c>
      <c r="P1766">
        <v>0</v>
      </c>
      <c r="Q1766">
        <v>0</v>
      </c>
    </row>
    <row r="1767" spans="1:17" x14ac:dyDescent="0.25">
      <c r="A1767" t="s">
        <v>1940</v>
      </c>
      <c r="B1767" t="s">
        <v>2063</v>
      </c>
      <c r="C1767" t="s">
        <v>2008</v>
      </c>
      <c r="E1767">
        <v>143</v>
      </c>
      <c r="F1767">
        <v>143</v>
      </c>
      <c r="K1767">
        <v>0</v>
      </c>
      <c r="L1767">
        <v>1</v>
      </c>
      <c r="M1767">
        <v>54</v>
      </c>
      <c r="N1767">
        <v>1</v>
      </c>
      <c r="O1767">
        <v>1</v>
      </c>
      <c r="P1767">
        <v>0</v>
      </c>
      <c r="Q1767">
        <v>0</v>
      </c>
    </row>
    <row r="1768" spans="1:17" x14ac:dyDescent="0.25">
      <c r="A1768" t="s">
        <v>1940</v>
      </c>
      <c r="B1768" t="s">
        <v>2062</v>
      </c>
      <c r="C1768" t="s">
        <v>2008</v>
      </c>
      <c r="E1768">
        <v>145</v>
      </c>
      <c r="F1768">
        <v>171</v>
      </c>
      <c r="K1768">
        <v>6</v>
      </c>
      <c r="L1768">
        <v>2</v>
      </c>
      <c r="M1768">
        <v>537</v>
      </c>
      <c r="N1768">
        <v>27</v>
      </c>
      <c r="O1768">
        <v>27</v>
      </c>
      <c r="P1768">
        <v>0</v>
      </c>
      <c r="Q1768">
        <v>0</v>
      </c>
    </row>
    <row r="1769" spans="1:17" x14ac:dyDescent="0.25">
      <c r="A1769" t="s">
        <v>1940</v>
      </c>
      <c r="B1769" t="s">
        <v>2061</v>
      </c>
      <c r="C1769" t="s">
        <v>2008</v>
      </c>
      <c r="E1769">
        <v>173</v>
      </c>
      <c r="F1769">
        <v>177</v>
      </c>
      <c r="K1769">
        <v>0</v>
      </c>
      <c r="L1769">
        <v>1</v>
      </c>
      <c r="M1769">
        <v>70</v>
      </c>
      <c r="N1769">
        <v>5</v>
      </c>
      <c r="O1769">
        <v>5</v>
      </c>
      <c r="P1769">
        <v>0</v>
      </c>
      <c r="Q1769">
        <v>0</v>
      </c>
    </row>
    <row r="1770" spans="1:17" x14ac:dyDescent="0.25">
      <c r="A1770" t="s">
        <v>1940</v>
      </c>
      <c r="B1770" t="s">
        <v>2061</v>
      </c>
      <c r="C1770" t="s">
        <v>2008</v>
      </c>
      <c r="E1770">
        <v>178</v>
      </c>
      <c r="F1770">
        <v>182</v>
      </c>
      <c r="K1770">
        <v>0</v>
      </c>
      <c r="L1770">
        <v>1</v>
      </c>
      <c r="M1770">
        <v>69</v>
      </c>
      <c r="N1770">
        <v>5</v>
      </c>
      <c r="O1770">
        <v>5</v>
      </c>
      <c r="P1770">
        <v>0</v>
      </c>
      <c r="Q1770">
        <v>0</v>
      </c>
    </row>
    <row r="1771" spans="1:17" x14ac:dyDescent="0.25">
      <c r="A1771" t="s">
        <v>1940</v>
      </c>
      <c r="B1771" t="s">
        <v>2061</v>
      </c>
      <c r="C1771" t="s">
        <v>2008</v>
      </c>
      <c r="E1771">
        <v>183</v>
      </c>
      <c r="F1771">
        <v>187</v>
      </c>
      <c r="K1771">
        <v>0</v>
      </c>
      <c r="L1771">
        <v>1</v>
      </c>
      <c r="M1771">
        <v>85</v>
      </c>
      <c r="N1771">
        <v>5</v>
      </c>
      <c r="O1771">
        <v>5</v>
      </c>
      <c r="P1771">
        <v>0</v>
      </c>
      <c r="Q1771">
        <v>0</v>
      </c>
    </row>
    <row r="1772" spans="1:17" x14ac:dyDescent="0.25">
      <c r="A1772" t="s">
        <v>1940</v>
      </c>
      <c r="B1772" t="s">
        <v>2061</v>
      </c>
      <c r="C1772" t="s">
        <v>2008</v>
      </c>
      <c r="E1772">
        <v>188</v>
      </c>
      <c r="F1772">
        <v>192</v>
      </c>
      <c r="K1772">
        <v>0</v>
      </c>
      <c r="L1772">
        <v>1</v>
      </c>
      <c r="M1772">
        <v>81</v>
      </c>
      <c r="N1772">
        <v>5</v>
      </c>
      <c r="O1772">
        <v>5</v>
      </c>
      <c r="P1772">
        <v>0</v>
      </c>
      <c r="Q1772">
        <v>0</v>
      </c>
    </row>
    <row r="1773" spans="1:17" x14ac:dyDescent="0.25">
      <c r="A1773" t="s">
        <v>1940</v>
      </c>
      <c r="B1773" t="s">
        <v>2061</v>
      </c>
      <c r="C1773" t="s">
        <v>2008</v>
      </c>
      <c r="E1773">
        <v>193</v>
      </c>
      <c r="F1773">
        <v>197</v>
      </c>
      <c r="K1773">
        <v>0</v>
      </c>
      <c r="L1773">
        <v>1</v>
      </c>
      <c r="M1773">
        <v>72</v>
      </c>
      <c r="N1773">
        <v>5</v>
      </c>
      <c r="O1773">
        <v>5</v>
      </c>
      <c r="P1773">
        <v>0</v>
      </c>
      <c r="Q1773">
        <v>0</v>
      </c>
    </row>
    <row r="1774" spans="1:17" x14ac:dyDescent="0.25">
      <c r="A1774" t="s">
        <v>1940</v>
      </c>
      <c r="B1774" t="s">
        <v>2061</v>
      </c>
      <c r="C1774" t="s">
        <v>2008</v>
      </c>
      <c r="E1774">
        <v>198</v>
      </c>
      <c r="F1774">
        <v>202</v>
      </c>
      <c r="K1774">
        <v>0</v>
      </c>
      <c r="L1774">
        <v>1</v>
      </c>
      <c r="M1774">
        <v>72</v>
      </c>
      <c r="N1774">
        <v>5</v>
      </c>
      <c r="O1774">
        <v>5</v>
      </c>
      <c r="P1774">
        <v>0</v>
      </c>
      <c r="Q1774">
        <v>0</v>
      </c>
    </row>
    <row r="1775" spans="1:17" x14ac:dyDescent="0.25">
      <c r="A1775" t="s">
        <v>1940</v>
      </c>
      <c r="B1775" t="s">
        <v>2061</v>
      </c>
      <c r="C1775" t="s">
        <v>2008</v>
      </c>
      <c r="E1775">
        <v>203</v>
      </c>
      <c r="F1775">
        <v>207</v>
      </c>
      <c r="K1775">
        <v>0</v>
      </c>
      <c r="L1775">
        <v>1</v>
      </c>
      <c r="M1775">
        <v>73</v>
      </c>
      <c r="N1775">
        <v>5</v>
      </c>
      <c r="O1775">
        <v>5</v>
      </c>
      <c r="P1775">
        <v>0</v>
      </c>
      <c r="Q1775">
        <v>0</v>
      </c>
    </row>
    <row r="1776" spans="1:17" x14ac:dyDescent="0.25">
      <c r="A1776" t="s">
        <v>1940</v>
      </c>
      <c r="B1776" t="s">
        <v>2061</v>
      </c>
      <c r="C1776" t="s">
        <v>2008</v>
      </c>
      <c r="E1776">
        <v>208</v>
      </c>
      <c r="F1776">
        <v>212</v>
      </c>
      <c r="K1776">
        <v>0</v>
      </c>
      <c r="L1776">
        <v>1</v>
      </c>
      <c r="M1776">
        <v>72</v>
      </c>
      <c r="N1776">
        <v>5</v>
      </c>
      <c r="O1776">
        <v>5</v>
      </c>
      <c r="P1776">
        <v>0</v>
      </c>
      <c r="Q1776">
        <v>0</v>
      </c>
    </row>
    <row r="1777" spans="1:17" x14ac:dyDescent="0.25">
      <c r="A1777" t="s">
        <v>1940</v>
      </c>
      <c r="B1777" t="s">
        <v>2061</v>
      </c>
      <c r="C1777" t="s">
        <v>2008</v>
      </c>
      <c r="E1777">
        <v>213</v>
      </c>
      <c r="F1777">
        <v>217</v>
      </c>
      <c r="K1777">
        <v>1</v>
      </c>
      <c r="L1777">
        <v>1</v>
      </c>
      <c r="M1777">
        <v>100</v>
      </c>
      <c r="N1777">
        <v>5</v>
      </c>
      <c r="O1777">
        <v>5</v>
      </c>
      <c r="P1777">
        <v>0</v>
      </c>
      <c r="Q1777">
        <v>0</v>
      </c>
    </row>
    <row r="1778" spans="1:17" x14ac:dyDescent="0.25">
      <c r="A1778" t="s">
        <v>1940</v>
      </c>
      <c r="B1778" t="s">
        <v>2061</v>
      </c>
      <c r="C1778" t="s">
        <v>2008</v>
      </c>
      <c r="E1778">
        <v>218</v>
      </c>
      <c r="F1778">
        <v>222</v>
      </c>
      <c r="K1778">
        <v>1</v>
      </c>
      <c r="L1778">
        <v>1</v>
      </c>
      <c r="M1778">
        <v>128</v>
      </c>
      <c r="N1778">
        <v>5</v>
      </c>
      <c r="O1778">
        <v>5</v>
      </c>
      <c r="P1778">
        <v>0</v>
      </c>
      <c r="Q1778">
        <v>0</v>
      </c>
    </row>
    <row r="1779" spans="1:17" x14ac:dyDescent="0.25">
      <c r="A1779" t="s">
        <v>1940</v>
      </c>
      <c r="B1779" t="s">
        <v>2035</v>
      </c>
      <c r="C1779" t="s">
        <v>2008</v>
      </c>
      <c r="E1779">
        <v>224</v>
      </c>
      <c r="F1779">
        <v>229</v>
      </c>
      <c r="K1779">
        <v>1</v>
      </c>
      <c r="L1779">
        <v>1</v>
      </c>
      <c r="M1779">
        <v>145</v>
      </c>
      <c r="N1779">
        <v>6</v>
      </c>
      <c r="O1779">
        <v>6</v>
      </c>
      <c r="P1779">
        <v>0</v>
      </c>
      <c r="Q1779">
        <v>0</v>
      </c>
    </row>
    <row r="1780" spans="1:17" x14ac:dyDescent="0.25">
      <c r="A1780" t="s">
        <v>1940</v>
      </c>
      <c r="B1780" t="s">
        <v>2035</v>
      </c>
      <c r="C1780" t="s">
        <v>2008</v>
      </c>
      <c r="E1780">
        <v>231</v>
      </c>
      <c r="F1780">
        <v>236</v>
      </c>
      <c r="K1780">
        <v>1</v>
      </c>
      <c r="L1780">
        <v>1</v>
      </c>
      <c r="M1780">
        <v>173</v>
      </c>
      <c r="N1780">
        <v>6</v>
      </c>
      <c r="O1780">
        <v>6</v>
      </c>
      <c r="P1780">
        <v>0</v>
      </c>
      <c r="Q1780">
        <v>0</v>
      </c>
    </row>
    <row r="1781" spans="1:17" x14ac:dyDescent="0.25">
      <c r="A1781" t="s">
        <v>1940</v>
      </c>
      <c r="B1781" t="s">
        <v>2035</v>
      </c>
      <c r="C1781" t="s">
        <v>2008</v>
      </c>
      <c r="E1781">
        <v>238</v>
      </c>
      <c r="F1781">
        <v>243</v>
      </c>
      <c r="K1781">
        <v>0</v>
      </c>
      <c r="L1781">
        <v>1</v>
      </c>
      <c r="M1781">
        <v>154</v>
      </c>
      <c r="N1781">
        <v>6</v>
      </c>
      <c r="O1781">
        <v>6</v>
      </c>
      <c r="P1781">
        <v>0</v>
      </c>
      <c r="Q1781">
        <v>0</v>
      </c>
    </row>
    <row r="1782" spans="1:17" x14ac:dyDescent="0.25">
      <c r="A1782" t="s">
        <v>1940</v>
      </c>
      <c r="B1782" t="s">
        <v>2035</v>
      </c>
      <c r="C1782" t="s">
        <v>2008</v>
      </c>
      <c r="E1782">
        <v>245</v>
      </c>
      <c r="F1782">
        <v>250</v>
      </c>
      <c r="K1782">
        <v>0</v>
      </c>
      <c r="L1782">
        <v>1</v>
      </c>
      <c r="M1782">
        <v>160</v>
      </c>
      <c r="N1782">
        <v>6</v>
      </c>
      <c r="O1782">
        <v>6</v>
      </c>
      <c r="P1782">
        <v>0</v>
      </c>
      <c r="Q1782">
        <v>0</v>
      </c>
    </row>
    <row r="1783" spans="1:17" x14ac:dyDescent="0.25">
      <c r="A1783" t="s">
        <v>1940</v>
      </c>
      <c r="B1783" t="s">
        <v>2060</v>
      </c>
      <c r="C1783" t="s">
        <v>2008</v>
      </c>
      <c r="E1783">
        <v>254</v>
      </c>
      <c r="F1783">
        <v>254</v>
      </c>
      <c r="K1783">
        <v>0</v>
      </c>
      <c r="L1783">
        <v>1</v>
      </c>
      <c r="M1783">
        <v>58</v>
      </c>
      <c r="N1783">
        <v>1</v>
      </c>
      <c r="O1783">
        <v>1</v>
      </c>
      <c r="P1783">
        <v>0</v>
      </c>
      <c r="Q1783">
        <v>0</v>
      </c>
    </row>
    <row r="1784" spans="1:17" x14ac:dyDescent="0.25">
      <c r="A1784" t="s">
        <v>1940</v>
      </c>
      <c r="B1784" t="s">
        <v>2059</v>
      </c>
      <c r="C1784" t="s">
        <v>2008</v>
      </c>
      <c r="E1784">
        <v>255</v>
      </c>
      <c r="F1784">
        <v>255</v>
      </c>
      <c r="K1784">
        <v>0</v>
      </c>
      <c r="L1784">
        <v>1</v>
      </c>
      <c r="M1784">
        <v>57</v>
      </c>
      <c r="N1784">
        <v>1</v>
      </c>
      <c r="O1784">
        <v>1</v>
      </c>
      <c r="P1784">
        <v>0</v>
      </c>
      <c r="Q1784">
        <v>0</v>
      </c>
    </row>
    <row r="1785" spans="1:17" x14ac:dyDescent="0.25">
      <c r="A1785" t="s">
        <v>1940</v>
      </c>
      <c r="B1785" t="s">
        <v>2058</v>
      </c>
      <c r="C1785" t="s">
        <v>2008</v>
      </c>
      <c r="E1785">
        <v>256</v>
      </c>
      <c r="F1785">
        <v>256</v>
      </c>
      <c r="K1785">
        <v>0</v>
      </c>
      <c r="L1785">
        <v>1</v>
      </c>
      <c r="M1785">
        <v>60</v>
      </c>
      <c r="N1785">
        <v>1</v>
      </c>
      <c r="O1785">
        <v>1</v>
      </c>
      <c r="P1785">
        <v>0</v>
      </c>
      <c r="Q1785">
        <v>0</v>
      </c>
    </row>
    <row r="1786" spans="1:17" x14ac:dyDescent="0.25">
      <c r="A1786" t="s">
        <v>1940</v>
      </c>
      <c r="B1786" t="s">
        <v>2057</v>
      </c>
      <c r="C1786" t="s">
        <v>2008</v>
      </c>
      <c r="E1786">
        <v>257</v>
      </c>
      <c r="F1786">
        <v>257</v>
      </c>
      <c r="K1786">
        <v>0</v>
      </c>
      <c r="L1786">
        <v>1</v>
      </c>
      <c r="M1786">
        <v>69</v>
      </c>
      <c r="N1786">
        <v>1</v>
      </c>
      <c r="O1786">
        <v>1</v>
      </c>
      <c r="P1786">
        <v>0</v>
      </c>
      <c r="Q1786">
        <v>0</v>
      </c>
    </row>
    <row r="1787" spans="1:17" x14ac:dyDescent="0.25">
      <c r="A1787" t="s">
        <v>1940</v>
      </c>
      <c r="B1787" t="s">
        <v>2056</v>
      </c>
      <c r="C1787" t="s">
        <v>2008</v>
      </c>
      <c r="E1787">
        <v>258</v>
      </c>
      <c r="F1787">
        <v>258</v>
      </c>
      <c r="K1787">
        <v>0</v>
      </c>
      <c r="L1787">
        <v>1</v>
      </c>
      <c r="M1787">
        <v>65</v>
      </c>
      <c r="N1787">
        <v>1</v>
      </c>
      <c r="O1787">
        <v>1</v>
      </c>
      <c r="P1787">
        <v>0</v>
      </c>
      <c r="Q1787">
        <v>0</v>
      </c>
    </row>
    <row r="1788" spans="1:17" x14ac:dyDescent="0.25">
      <c r="A1788" t="s">
        <v>1940</v>
      </c>
      <c r="B1788" t="s">
        <v>2055</v>
      </c>
      <c r="C1788" t="s">
        <v>2008</v>
      </c>
      <c r="E1788">
        <v>259</v>
      </c>
      <c r="F1788">
        <v>259</v>
      </c>
      <c r="K1788">
        <v>0</v>
      </c>
      <c r="L1788">
        <v>1</v>
      </c>
      <c r="M1788">
        <v>64</v>
      </c>
      <c r="N1788">
        <v>1</v>
      </c>
      <c r="O1788">
        <v>1</v>
      </c>
      <c r="P1788">
        <v>0</v>
      </c>
      <c r="Q1788">
        <v>0</v>
      </c>
    </row>
    <row r="1789" spans="1:17" x14ac:dyDescent="0.25">
      <c r="A1789" t="s">
        <v>1940</v>
      </c>
      <c r="B1789" t="s">
        <v>2057</v>
      </c>
      <c r="C1789" t="s">
        <v>2008</v>
      </c>
      <c r="E1789">
        <v>261</v>
      </c>
      <c r="F1789">
        <v>261</v>
      </c>
      <c r="K1789">
        <v>0</v>
      </c>
      <c r="L1789">
        <v>1</v>
      </c>
      <c r="M1789">
        <v>57</v>
      </c>
      <c r="N1789">
        <v>1</v>
      </c>
      <c r="O1789">
        <v>1</v>
      </c>
      <c r="P1789">
        <v>0</v>
      </c>
      <c r="Q1789">
        <v>0</v>
      </c>
    </row>
    <row r="1790" spans="1:17" x14ac:dyDescent="0.25">
      <c r="A1790" t="s">
        <v>1940</v>
      </c>
      <c r="B1790" t="s">
        <v>2056</v>
      </c>
      <c r="C1790" t="s">
        <v>2008</v>
      </c>
      <c r="E1790">
        <v>262</v>
      </c>
      <c r="F1790">
        <v>262</v>
      </c>
      <c r="K1790">
        <v>0</v>
      </c>
      <c r="L1790">
        <v>1</v>
      </c>
      <c r="M1790">
        <v>53</v>
      </c>
      <c r="N1790">
        <v>1</v>
      </c>
      <c r="O1790">
        <v>1</v>
      </c>
      <c r="P1790">
        <v>0</v>
      </c>
      <c r="Q1790">
        <v>0</v>
      </c>
    </row>
    <row r="1791" spans="1:17" x14ac:dyDescent="0.25">
      <c r="A1791" t="s">
        <v>1940</v>
      </c>
      <c r="B1791" t="s">
        <v>2055</v>
      </c>
      <c r="C1791" t="s">
        <v>2008</v>
      </c>
      <c r="E1791">
        <v>263</v>
      </c>
      <c r="F1791">
        <v>263</v>
      </c>
      <c r="K1791">
        <v>0</v>
      </c>
      <c r="L1791">
        <v>1</v>
      </c>
      <c r="M1791">
        <v>52</v>
      </c>
      <c r="N1791">
        <v>1</v>
      </c>
      <c r="O1791">
        <v>1</v>
      </c>
      <c r="P1791">
        <v>0</v>
      </c>
      <c r="Q1791">
        <v>0</v>
      </c>
    </row>
    <row r="1792" spans="1:17" x14ac:dyDescent="0.25">
      <c r="A1792" t="s">
        <v>1940</v>
      </c>
      <c r="B1792" t="s">
        <v>2054</v>
      </c>
      <c r="C1792" t="s">
        <v>2008</v>
      </c>
      <c r="E1792">
        <v>265</v>
      </c>
      <c r="F1792">
        <v>265</v>
      </c>
      <c r="K1792">
        <v>0</v>
      </c>
      <c r="L1792">
        <v>1</v>
      </c>
      <c r="M1792">
        <v>50</v>
      </c>
      <c r="N1792">
        <v>1</v>
      </c>
      <c r="O1792">
        <v>1</v>
      </c>
      <c r="P1792">
        <v>0</v>
      </c>
      <c r="Q1792">
        <v>0</v>
      </c>
    </row>
    <row r="1793" spans="1:17" x14ac:dyDescent="0.25">
      <c r="A1793" t="s">
        <v>1940</v>
      </c>
      <c r="B1793" t="s">
        <v>2053</v>
      </c>
      <c r="C1793" t="s">
        <v>2008</v>
      </c>
      <c r="E1793">
        <v>266</v>
      </c>
      <c r="F1793">
        <v>266</v>
      </c>
      <c r="K1793">
        <v>0</v>
      </c>
      <c r="L1793">
        <v>1</v>
      </c>
      <c r="M1793">
        <v>49</v>
      </c>
      <c r="N1793">
        <v>1</v>
      </c>
      <c r="O1793">
        <v>1</v>
      </c>
      <c r="P1793">
        <v>0</v>
      </c>
      <c r="Q1793">
        <v>0</v>
      </c>
    </row>
    <row r="1794" spans="1:17" x14ac:dyDescent="0.25">
      <c r="A1794" t="s">
        <v>1940</v>
      </c>
      <c r="B1794" t="s">
        <v>2052</v>
      </c>
      <c r="C1794" t="s">
        <v>2008</v>
      </c>
      <c r="E1794">
        <v>267</v>
      </c>
      <c r="F1794">
        <v>267</v>
      </c>
      <c r="K1794">
        <v>0</v>
      </c>
      <c r="L1794">
        <v>1</v>
      </c>
      <c r="M1794">
        <v>50</v>
      </c>
      <c r="N1794">
        <v>1</v>
      </c>
      <c r="O1794">
        <v>1</v>
      </c>
      <c r="P1794">
        <v>0</v>
      </c>
      <c r="Q1794">
        <v>0</v>
      </c>
    </row>
    <row r="1795" spans="1:17" x14ac:dyDescent="0.25">
      <c r="A1795" t="s">
        <v>1940</v>
      </c>
      <c r="B1795" t="s">
        <v>2051</v>
      </c>
      <c r="C1795" t="s">
        <v>2008</v>
      </c>
      <c r="E1795">
        <v>268</v>
      </c>
      <c r="F1795">
        <v>268</v>
      </c>
      <c r="K1795">
        <v>0</v>
      </c>
      <c r="L1795">
        <v>1</v>
      </c>
      <c r="M1795">
        <v>52</v>
      </c>
      <c r="N1795">
        <v>1</v>
      </c>
      <c r="O1795">
        <v>1</v>
      </c>
      <c r="P1795">
        <v>0</v>
      </c>
      <c r="Q1795">
        <v>0</v>
      </c>
    </row>
    <row r="1796" spans="1:17" x14ac:dyDescent="0.25">
      <c r="A1796" t="s">
        <v>1940</v>
      </c>
      <c r="B1796" t="s">
        <v>2050</v>
      </c>
      <c r="C1796" t="s">
        <v>2008</v>
      </c>
      <c r="E1796">
        <v>269</v>
      </c>
      <c r="F1796">
        <v>269</v>
      </c>
      <c r="K1796">
        <v>0</v>
      </c>
      <c r="L1796">
        <v>1</v>
      </c>
      <c r="M1796">
        <v>51</v>
      </c>
      <c r="N1796">
        <v>1</v>
      </c>
      <c r="O1796">
        <v>1</v>
      </c>
      <c r="P1796">
        <v>0</v>
      </c>
      <c r="Q1796">
        <v>0</v>
      </c>
    </row>
    <row r="1797" spans="1:17" x14ac:dyDescent="0.25">
      <c r="A1797" t="s">
        <v>1940</v>
      </c>
      <c r="B1797" t="s">
        <v>2049</v>
      </c>
      <c r="C1797" t="s">
        <v>2008</v>
      </c>
      <c r="E1797">
        <v>270</v>
      </c>
      <c r="F1797">
        <v>270</v>
      </c>
      <c r="K1797">
        <v>0</v>
      </c>
      <c r="L1797">
        <v>1</v>
      </c>
      <c r="M1797">
        <v>50</v>
      </c>
      <c r="N1797">
        <v>1</v>
      </c>
      <c r="O1797">
        <v>1</v>
      </c>
      <c r="P1797">
        <v>0</v>
      </c>
      <c r="Q1797">
        <v>0</v>
      </c>
    </row>
    <row r="1798" spans="1:17" x14ac:dyDescent="0.25">
      <c r="A1798" t="s">
        <v>1940</v>
      </c>
      <c r="B1798" t="s">
        <v>2048</v>
      </c>
      <c r="C1798" t="s">
        <v>2008</v>
      </c>
      <c r="E1798">
        <v>272</v>
      </c>
      <c r="F1798">
        <v>272</v>
      </c>
      <c r="K1798">
        <v>1</v>
      </c>
      <c r="L1798">
        <v>1</v>
      </c>
      <c r="M1798">
        <v>77</v>
      </c>
      <c r="N1798">
        <v>1</v>
      </c>
      <c r="O1798">
        <v>1</v>
      </c>
      <c r="P1798">
        <v>0</v>
      </c>
      <c r="Q1798">
        <v>0</v>
      </c>
    </row>
    <row r="1799" spans="1:17" x14ac:dyDescent="0.25">
      <c r="A1799" t="s">
        <v>1940</v>
      </c>
      <c r="B1799" t="s">
        <v>2047</v>
      </c>
      <c r="C1799" t="s">
        <v>2008</v>
      </c>
      <c r="E1799">
        <v>274</v>
      </c>
      <c r="F1799">
        <v>280</v>
      </c>
      <c r="K1799">
        <v>2</v>
      </c>
      <c r="L1799">
        <v>2</v>
      </c>
      <c r="M1799">
        <v>235</v>
      </c>
      <c r="N1799">
        <v>7</v>
      </c>
      <c r="O1799">
        <v>7</v>
      </c>
      <c r="P1799">
        <v>0</v>
      </c>
      <c r="Q1799">
        <v>0</v>
      </c>
    </row>
    <row r="1800" spans="1:17" x14ac:dyDescent="0.25">
      <c r="A1800" t="s">
        <v>1940</v>
      </c>
      <c r="B1800" t="s">
        <v>2047</v>
      </c>
      <c r="C1800" t="s">
        <v>2008</v>
      </c>
      <c r="E1800">
        <v>282</v>
      </c>
      <c r="F1800">
        <v>286</v>
      </c>
      <c r="K1800">
        <v>0</v>
      </c>
      <c r="L1800">
        <v>1</v>
      </c>
      <c r="M1800">
        <v>103</v>
      </c>
      <c r="N1800">
        <v>5</v>
      </c>
      <c r="O1800">
        <v>5</v>
      </c>
      <c r="P1800">
        <v>0</v>
      </c>
      <c r="Q1800">
        <v>0</v>
      </c>
    </row>
    <row r="1801" spans="1:17" x14ac:dyDescent="0.25">
      <c r="A1801" t="s">
        <v>1940</v>
      </c>
      <c r="B1801" t="s">
        <v>2047</v>
      </c>
      <c r="C1801" t="s">
        <v>2008</v>
      </c>
      <c r="E1801">
        <v>288</v>
      </c>
      <c r="F1801">
        <v>299</v>
      </c>
      <c r="K1801">
        <v>3</v>
      </c>
      <c r="L1801">
        <v>3</v>
      </c>
      <c r="M1801">
        <v>305</v>
      </c>
      <c r="N1801">
        <v>12</v>
      </c>
      <c r="O1801">
        <v>12</v>
      </c>
      <c r="P1801">
        <v>0</v>
      </c>
      <c r="Q1801">
        <v>0</v>
      </c>
    </row>
    <row r="1802" spans="1:17" x14ac:dyDescent="0.25">
      <c r="A1802" t="s">
        <v>1940</v>
      </c>
      <c r="B1802" t="s">
        <v>2046</v>
      </c>
      <c r="C1802" t="s">
        <v>2008</v>
      </c>
      <c r="E1802">
        <v>301</v>
      </c>
      <c r="F1802">
        <v>310</v>
      </c>
      <c r="K1802">
        <v>2</v>
      </c>
      <c r="L1802">
        <v>2</v>
      </c>
      <c r="M1802">
        <v>196</v>
      </c>
      <c r="N1802">
        <v>10</v>
      </c>
      <c r="O1802">
        <v>10</v>
      </c>
      <c r="P1802">
        <v>0</v>
      </c>
      <c r="Q1802">
        <v>0</v>
      </c>
    </row>
    <row r="1803" spans="1:17" x14ac:dyDescent="0.25">
      <c r="A1803" t="s">
        <v>1940</v>
      </c>
      <c r="B1803" t="s">
        <v>2045</v>
      </c>
      <c r="C1803" t="s">
        <v>2008</v>
      </c>
      <c r="E1803">
        <v>312</v>
      </c>
      <c r="F1803">
        <v>317</v>
      </c>
      <c r="K1803">
        <v>0</v>
      </c>
      <c r="L1803">
        <v>1</v>
      </c>
      <c r="M1803">
        <v>130</v>
      </c>
      <c r="N1803">
        <v>6</v>
      </c>
      <c r="O1803">
        <v>6</v>
      </c>
      <c r="P1803">
        <v>0</v>
      </c>
      <c r="Q1803">
        <v>0</v>
      </c>
    </row>
    <row r="1804" spans="1:17" x14ac:dyDescent="0.25">
      <c r="A1804" t="s">
        <v>1940</v>
      </c>
      <c r="B1804" t="s">
        <v>2044</v>
      </c>
      <c r="C1804" t="s">
        <v>2008</v>
      </c>
      <c r="E1804">
        <v>319</v>
      </c>
      <c r="F1804">
        <v>324</v>
      </c>
      <c r="K1804">
        <v>0</v>
      </c>
      <c r="L1804">
        <v>1</v>
      </c>
      <c r="M1804">
        <v>126</v>
      </c>
      <c r="N1804">
        <v>6</v>
      </c>
      <c r="O1804">
        <v>6</v>
      </c>
      <c r="P1804">
        <v>0</v>
      </c>
      <c r="Q1804">
        <v>0</v>
      </c>
    </row>
    <row r="1805" spans="1:17" x14ac:dyDescent="0.25">
      <c r="A1805" t="s">
        <v>1940</v>
      </c>
      <c r="B1805" t="s">
        <v>2043</v>
      </c>
      <c r="C1805" t="s">
        <v>2008</v>
      </c>
      <c r="E1805">
        <v>326</v>
      </c>
      <c r="F1805">
        <v>350</v>
      </c>
      <c r="K1805">
        <v>7</v>
      </c>
      <c r="L1805">
        <v>2</v>
      </c>
      <c r="M1805">
        <v>560</v>
      </c>
      <c r="N1805">
        <v>25</v>
      </c>
      <c r="O1805">
        <v>25</v>
      </c>
      <c r="P1805">
        <v>0</v>
      </c>
      <c r="Q1805">
        <v>0</v>
      </c>
    </row>
    <row r="1806" spans="1:17" x14ac:dyDescent="0.25">
      <c r="A1806" t="s">
        <v>1940</v>
      </c>
      <c r="B1806" t="s">
        <v>2031</v>
      </c>
      <c r="C1806" t="s">
        <v>2008</v>
      </c>
      <c r="E1806">
        <v>352</v>
      </c>
      <c r="F1806">
        <v>357</v>
      </c>
      <c r="K1806">
        <v>0</v>
      </c>
      <c r="L1806">
        <v>1</v>
      </c>
      <c r="M1806">
        <v>139</v>
      </c>
      <c r="N1806">
        <v>6</v>
      </c>
      <c r="O1806">
        <v>6</v>
      </c>
      <c r="P1806">
        <v>0</v>
      </c>
      <c r="Q1806">
        <v>0</v>
      </c>
    </row>
    <row r="1807" spans="1:17" x14ac:dyDescent="0.25">
      <c r="A1807" t="s">
        <v>1940</v>
      </c>
      <c r="B1807" t="s">
        <v>2030</v>
      </c>
      <c r="C1807" t="s">
        <v>2008</v>
      </c>
      <c r="E1807">
        <v>359</v>
      </c>
      <c r="F1807">
        <v>364</v>
      </c>
      <c r="K1807">
        <v>0</v>
      </c>
      <c r="L1807">
        <v>1</v>
      </c>
      <c r="M1807">
        <v>135</v>
      </c>
      <c r="N1807">
        <v>6</v>
      </c>
      <c r="O1807">
        <v>6</v>
      </c>
      <c r="P1807">
        <v>0</v>
      </c>
      <c r="Q1807">
        <v>0</v>
      </c>
    </row>
    <row r="1808" spans="1:17" x14ac:dyDescent="0.25">
      <c r="A1808" t="s">
        <v>1940</v>
      </c>
      <c r="B1808" t="s">
        <v>2029</v>
      </c>
      <c r="C1808" t="s">
        <v>2008</v>
      </c>
      <c r="E1808">
        <v>366</v>
      </c>
      <c r="F1808">
        <v>371</v>
      </c>
      <c r="K1808">
        <v>0</v>
      </c>
      <c r="L1808">
        <v>1</v>
      </c>
      <c r="M1808">
        <v>161</v>
      </c>
      <c r="N1808">
        <v>6</v>
      </c>
      <c r="O1808">
        <v>6</v>
      </c>
      <c r="P1808">
        <v>0</v>
      </c>
      <c r="Q1808">
        <v>0</v>
      </c>
    </row>
    <row r="1809" spans="1:17" x14ac:dyDescent="0.25">
      <c r="A1809" t="s">
        <v>1940</v>
      </c>
      <c r="B1809" t="s">
        <v>2028</v>
      </c>
      <c r="C1809" t="s">
        <v>2008</v>
      </c>
      <c r="E1809">
        <v>373</v>
      </c>
      <c r="F1809">
        <v>380</v>
      </c>
      <c r="K1809">
        <v>1</v>
      </c>
      <c r="L1809">
        <v>2</v>
      </c>
      <c r="M1809">
        <v>231</v>
      </c>
      <c r="N1809">
        <v>7</v>
      </c>
      <c r="O1809">
        <v>7</v>
      </c>
      <c r="P1809">
        <v>0</v>
      </c>
      <c r="Q1809">
        <v>0</v>
      </c>
    </row>
    <row r="1810" spans="1:17" x14ac:dyDescent="0.25">
      <c r="A1810" t="s">
        <v>1940</v>
      </c>
      <c r="B1810" t="s">
        <v>2042</v>
      </c>
      <c r="C1810" t="s">
        <v>2008</v>
      </c>
      <c r="E1810">
        <v>382</v>
      </c>
      <c r="F1810">
        <v>387</v>
      </c>
      <c r="K1810">
        <v>0</v>
      </c>
      <c r="L1810">
        <v>1</v>
      </c>
      <c r="M1810">
        <v>148</v>
      </c>
      <c r="N1810">
        <v>6</v>
      </c>
      <c r="O1810">
        <v>6</v>
      </c>
      <c r="P1810">
        <v>0</v>
      </c>
      <c r="Q1810">
        <v>0</v>
      </c>
    </row>
    <row r="1811" spans="1:17" x14ac:dyDescent="0.25">
      <c r="A1811" t="s">
        <v>1940</v>
      </c>
      <c r="B1811" t="s">
        <v>2041</v>
      </c>
      <c r="C1811" t="s">
        <v>2008</v>
      </c>
      <c r="E1811">
        <v>389</v>
      </c>
      <c r="F1811">
        <v>427</v>
      </c>
      <c r="G1811">
        <v>3</v>
      </c>
      <c r="K1811">
        <v>14</v>
      </c>
      <c r="L1811">
        <v>4</v>
      </c>
      <c r="M1811">
        <v>1004</v>
      </c>
      <c r="N1811">
        <v>39</v>
      </c>
      <c r="O1811">
        <v>39</v>
      </c>
      <c r="P1811">
        <v>0</v>
      </c>
      <c r="Q1811">
        <v>0</v>
      </c>
    </row>
    <row r="1812" spans="1:17" x14ac:dyDescent="0.25">
      <c r="A1812" t="s">
        <v>1940</v>
      </c>
      <c r="B1812" t="s">
        <v>2040</v>
      </c>
      <c r="C1812" t="s">
        <v>2008</v>
      </c>
      <c r="E1812">
        <v>429</v>
      </c>
      <c r="F1812">
        <v>429</v>
      </c>
      <c r="K1812">
        <v>0</v>
      </c>
      <c r="L1812">
        <v>1</v>
      </c>
      <c r="M1812">
        <v>76</v>
      </c>
      <c r="N1812">
        <v>1</v>
      </c>
      <c r="O1812">
        <v>1</v>
      </c>
      <c r="P1812">
        <v>0</v>
      </c>
      <c r="Q1812">
        <v>0</v>
      </c>
    </row>
    <row r="1813" spans="1:17" x14ac:dyDescent="0.25">
      <c r="A1813" t="s">
        <v>1940</v>
      </c>
      <c r="B1813" t="s">
        <v>2039</v>
      </c>
      <c r="C1813" t="s">
        <v>2008</v>
      </c>
      <c r="E1813">
        <v>430</v>
      </c>
      <c r="F1813">
        <v>433</v>
      </c>
      <c r="K1813">
        <v>0</v>
      </c>
      <c r="L1813">
        <v>1</v>
      </c>
      <c r="M1813">
        <v>86</v>
      </c>
      <c r="N1813">
        <v>4</v>
      </c>
      <c r="O1813">
        <v>4</v>
      </c>
      <c r="P1813">
        <v>0</v>
      </c>
      <c r="Q1813">
        <v>0</v>
      </c>
    </row>
    <row r="1814" spans="1:17" x14ac:dyDescent="0.25">
      <c r="A1814" t="s">
        <v>1940</v>
      </c>
      <c r="B1814" t="s">
        <v>2040</v>
      </c>
      <c r="C1814" t="s">
        <v>2008</v>
      </c>
      <c r="E1814">
        <v>435</v>
      </c>
      <c r="F1814">
        <v>435</v>
      </c>
      <c r="K1814">
        <v>0</v>
      </c>
      <c r="L1814">
        <v>1</v>
      </c>
      <c r="M1814">
        <v>75</v>
      </c>
      <c r="N1814">
        <v>1</v>
      </c>
      <c r="O1814">
        <v>1</v>
      </c>
      <c r="P1814">
        <v>0</v>
      </c>
      <c r="Q1814">
        <v>0</v>
      </c>
    </row>
    <row r="1815" spans="1:17" x14ac:dyDescent="0.25">
      <c r="A1815" t="s">
        <v>1940</v>
      </c>
      <c r="B1815" t="s">
        <v>2039</v>
      </c>
      <c r="C1815" t="s">
        <v>2008</v>
      </c>
      <c r="E1815">
        <v>436</v>
      </c>
      <c r="F1815">
        <v>439</v>
      </c>
      <c r="K1815">
        <v>0</v>
      </c>
      <c r="L1815">
        <v>1</v>
      </c>
      <c r="M1815">
        <v>84</v>
      </c>
      <c r="N1815">
        <v>4</v>
      </c>
      <c r="O1815">
        <v>4</v>
      </c>
      <c r="P1815">
        <v>0</v>
      </c>
      <c r="Q1815">
        <v>0</v>
      </c>
    </row>
    <row r="1816" spans="1:17" x14ac:dyDescent="0.25">
      <c r="A1816" t="s">
        <v>1940</v>
      </c>
      <c r="B1816" t="s">
        <v>2040</v>
      </c>
      <c r="C1816" t="s">
        <v>2008</v>
      </c>
      <c r="E1816">
        <v>441</v>
      </c>
      <c r="F1816">
        <v>441</v>
      </c>
      <c r="K1816">
        <v>0</v>
      </c>
      <c r="L1816">
        <v>1</v>
      </c>
      <c r="M1816">
        <v>78</v>
      </c>
      <c r="N1816">
        <v>1</v>
      </c>
      <c r="O1816">
        <v>1</v>
      </c>
      <c r="P1816">
        <v>0</v>
      </c>
      <c r="Q1816">
        <v>0</v>
      </c>
    </row>
    <row r="1817" spans="1:17" x14ac:dyDescent="0.25">
      <c r="A1817" t="s">
        <v>1940</v>
      </c>
      <c r="B1817" t="s">
        <v>2039</v>
      </c>
      <c r="C1817" t="s">
        <v>2008</v>
      </c>
      <c r="E1817">
        <v>442</v>
      </c>
      <c r="F1817">
        <v>445</v>
      </c>
      <c r="K1817">
        <v>0</v>
      </c>
      <c r="L1817">
        <v>1</v>
      </c>
      <c r="M1817">
        <v>87</v>
      </c>
      <c r="N1817">
        <v>4</v>
      </c>
      <c r="O1817">
        <v>4</v>
      </c>
      <c r="P1817">
        <v>0</v>
      </c>
      <c r="Q1817">
        <v>0</v>
      </c>
    </row>
    <row r="1818" spans="1:17" x14ac:dyDescent="0.25">
      <c r="A1818" t="s">
        <v>1940</v>
      </c>
      <c r="B1818" t="s">
        <v>2040</v>
      </c>
      <c r="C1818" t="s">
        <v>2008</v>
      </c>
      <c r="E1818">
        <v>447</v>
      </c>
      <c r="F1818">
        <v>447</v>
      </c>
      <c r="K1818">
        <v>0</v>
      </c>
      <c r="L1818">
        <v>1</v>
      </c>
      <c r="M1818">
        <v>78</v>
      </c>
      <c r="N1818">
        <v>1</v>
      </c>
      <c r="O1818">
        <v>1</v>
      </c>
      <c r="P1818">
        <v>0</v>
      </c>
      <c r="Q1818">
        <v>0</v>
      </c>
    </row>
    <row r="1819" spans="1:17" x14ac:dyDescent="0.25">
      <c r="A1819" t="s">
        <v>1940</v>
      </c>
      <c r="B1819" t="s">
        <v>2039</v>
      </c>
      <c r="C1819" t="s">
        <v>2008</v>
      </c>
      <c r="E1819">
        <v>448</v>
      </c>
      <c r="F1819">
        <v>451</v>
      </c>
      <c r="K1819">
        <v>0</v>
      </c>
      <c r="L1819">
        <v>1</v>
      </c>
      <c r="M1819">
        <v>90</v>
      </c>
      <c r="N1819">
        <v>4</v>
      </c>
      <c r="O1819">
        <v>4</v>
      </c>
      <c r="P1819">
        <v>0</v>
      </c>
      <c r="Q1819">
        <v>0</v>
      </c>
    </row>
    <row r="1820" spans="1:17" x14ac:dyDescent="0.25">
      <c r="A1820" t="s">
        <v>1940</v>
      </c>
      <c r="B1820" t="s">
        <v>2040</v>
      </c>
      <c r="C1820" t="s">
        <v>2008</v>
      </c>
      <c r="E1820">
        <v>453</v>
      </c>
      <c r="F1820">
        <v>453</v>
      </c>
      <c r="K1820">
        <v>0</v>
      </c>
      <c r="L1820">
        <v>1</v>
      </c>
      <c r="M1820">
        <v>77</v>
      </c>
      <c r="N1820">
        <v>1</v>
      </c>
      <c r="O1820">
        <v>1</v>
      </c>
      <c r="P1820">
        <v>0</v>
      </c>
      <c r="Q1820">
        <v>0</v>
      </c>
    </row>
    <row r="1821" spans="1:17" x14ac:dyDescent="0.25">
      <c r="A1821" t="s">
        <v>1940</v>
      </c>
      <c r="B1821" t="s">
        <v>2039</v>
      </c>
      <c r="C1821" t="s">
        <v>2008</v>
      </c>
      <c r="E1821">
        <v>454</v>
      </c>
      <c r="F1821">
        <v>459</v>
      </c>
      <c r="K1821">
        <v>1</v>
      </c>
      <c r="L1821">
        <v>2</v>
      </c>
      <c r="M1821">
        <v>210</v>
      </c>
      <c r="N1821">
        <v>6</v>
      </c>
      <c r="O1821">
        <v>6</v>
      </c>
      <c r="P1821">
        <v>0</v>
      </c>
      <c r="Q1821">
        <v>0</v>
      </c>
    </row>
    <row r="1822" spans="1:17" x14ac:dyDescent="0.25">
      <c r="A1822" t="s">
        <v>1940</v>
      </c>
      <c r="B1822" t="s">
        <v>2040</v>
      </c>
      <c r="C1822" t="s">
        <v>2008</v>
      </c>
      <c r="E1822">
        <v>461</v>
      </c>
      <c r="F1822">
        <v>461</v>
      </c>
      <c r="K1822">
        <v>0</v>
      </c>
      <c r="L1822">
        <v>1</v>
      </c>
      <c r="M1822">
        <v>76</v>
      </c>
      <c r="N1822">
        <v>1</v>
      </c>
      <c r="O1822">
        <v>1</v>
      </c>
      <c r="P1822">
        <v>0</v>
      </c>
      <c r="Q1822">
        <v>0</v>
      </c>
    </row>
    <row r="1823" spans="1:17" x14ac:dyDescent="0.25">
      <c r="A1823" t="s">
        <v>1940</v>
      </c>
      <c r="B1823" t="s">
        <v>2039</v>
      </c>
      <c r="C1823" t="s">
        <v>2008</v>
      </c>
      <c r="E1823">
        <v>462</v>
      </c>
      <c r="F1823">
        <v>467</v>
      </c>
      <c r="K1823">
        <v>1</v>
      </c>
      <c r="L1823">
        <v>2</v>
      </c>
      <c r="M1823">
        <v>207</v>
      </c>
      <c r="N1823">
        <v>6</v>
      </c>
      <c r="O1823">
        <v>6</v>
      </c>
      <c r="P1823">
        <v>0</v>
      </c>
      <c r="Q1823">
        <v>0</v>
      </c>
    </row>
    <row r="1824" spans="1:17" x14ac:dyDescent="0.25">
      <c r="A1824" t="s">
        <v>1940</v>
      </c>
      <c r="B1824" t="s">
        <v>2040</v>
      </c>
      <c r="C1824" t="s">
        <v>2008</v>
      </c>
      <c r="E1824">
        <v>469</v>
      </c>
      <c r="F1824">
        <v>469</v>
      </c>
      <c r="K1824">
        <v>0</v>
      </c>
      <c r="L1824">
        <v>1</v>
      </c>
      <c r="M1824">
        <v>77</v>
      </c>
      <c r="N1824">
        <v>1</v>
      </c>
      <c r="O1824">
        <v>1</v>
      </c>
      <c r="P1824">
        <v>0</v>
      </c>
      <c r="Q1824">
        <v>0</v>
      </c>
    </row>
    <row r="1825" spans="1:17" x14ac:dyDescent="0.25">
      <c r="A1825" t="s">
        <v>1940</v>
      </c>
      <c r="B1825" t="s">
        <v>2039</v>
      </c>
      <c r="C1825" t="s">
        <v>2008</v>
      </c>
      <c r="E1825">
        <v>470</v>
      </c>
      <c r="F1825">
        <v>496</v>
      </c>
      <c r="K1825">
        <v>7</v>
      </c>
      <c r="L1825">
        <v>2</v>
      </c>
      <c r="M1825">
        <v>637</v>
      </c>
      <c r="N1825">
        <v>27</v>
      </c>
      <c r="O1825">
        <v>27</v>
      </c>
      <c r="P1825">
        <v>0</v>
      </c>
      <c r="Q1825">
        <v>0</v>
      </c>
    </row>
    <row r="1826" spans="1:17" x14ac:dyDescent="0.25">
      <c r="A1826" t="s">
        <v>1940</v>
      </c>
      <c r="B1826" t="s">
        <v>2038</v>
      </c>
      <c r="C1826" t="s">
        <v>2008</v>
      </c>
      <c r="E1826">
        <v>498</v>
      </c>
      <c r="F1826">
        <v>501</v>
      </c>
      <c r="K1826">
        <v>0</v>
      </c>
      <c r="L1826">
        <v>1</v>
      </c>
      <c r="M1826">
        <v>68</v>
      </c>
      <c r="N1826">
        <v>4</v>
      </c>
      <c r="O1826">
        <v>4</v>
      </c>
      <c r="P1826">
        <v>0</v>
      </c>
      <c r="Q1826">
        <v>0</v>
      </c>
    </row>
    <row r="1827" spans="1:17" x14ac:dyDescent="0.25">
      <c r="A1827" t="s">
        <v>1940</v>
      </c>
      <c r="C1827" t="s">
        <v>2007</v>
      </c>
      <c r="E1827">
        <v>1</v>
      </c>
      <c r="F1827">
        <v>507</v>
      </c>
      <c r="H1827">
        <v>11785</v>
      </c>
    </row>
    <row r="1828" spans="1:17" x14ac:dyDescent="0.25">
      <c r="A1828" t="s">
        <v>1942</v>
      </c>
      <c r="B1828" t="s">
        <v>2024</v>
      </c>
      <c r="C1828" t="s">
        <v>2023</v>
      </c>
      <c r="E1828">
        <v>1</v>
      </c>
      <c r="F1828">
        <v>163</v>
      </c>
      <c r="M1828">
        <v>186</v>
      </c>
      <c r="N1828">
        <v>1</v>
      </c>
      <c r="O1828">
        <v>10</v>
      </c>
      <c r="P1828">
        <v>8</v>
      </c>
      <c r="Q1828">
        <v>1</v>
      </c>
    </row>
    <row r="1829" spans="1:17" x14ac:dyDescent="0.25">
      <c r="A1829" t="s">
        <v>1942</v>
      </c>
      <c r="B1829" t="s">
        <v>2032</v>
      </c>
      <c r="C1829" t="s">
        <v>2021</v>
      </c>
      <c r="E1829">
        <v>13</v>
      </c>
      <c r="F1829">
        <v>159</v>
      </c>
      <c r="M1829">
        <v>989</v>
      </c>
      <c r="N1829">
        <v>17</v>
      </c>
      <c r="O1829">
        <v>23</v>
      </c>
      <c r="P1829">
        <v>0</v>
      </c>
      <c r="Q1829">
        <v>6</v>
      </c>
    </row>
    <row r="1830" spans="1:17" x14ac:dyDescent="0.25">
      <c r="A1830" t="s">
        <v>1942</v>
      </c>
      <c r="B1830" t="s">
        <v>2037</v>
      </c>
      <c r="C1830" t="s">
        <v>2025</v>
      </c>
      <c r="E1830">
        <v>21</v>
      </c>
      <c r="F1830">
        <v>136</v>
      </c>
      <c r="M1830">
        <v>2508</v>
      </c>
      <c r="N1830">
        <v>86</v>
      </c>
      <c r="O1830">
        <v>86</v>
      </c>
      <c r="P1830">
        <v>0</v>
      </c>
      <c r="Q1830">
        <v>0</v>
      </c>
    </row>
    <row r="1831" spans="1:17" x14ac:dyDescent="0.25">
      <c r="A1831" t="s">
        <v>1942</v>
      </c>
      <c r="B1831" t="s">
        <v>2035</v>
      </c>
      <c r="C1831" t="s">
        <v>2008</v>
      </c>
      <c r="E1831">
        <v>112</v>
      </c>
      <c r="F1831">
        <v>115</v>
      </c>
      <c r="K1831">
        <v>0</v>
      </c>
      <c r="L1831">
        <v>1</v>
      </c>
      <c r="M1831">
        <v>128</v>
      </c>
      <c r="N1831">
        <v>4</v>
      </c>
      <c r="O1831">
        <v>4</v>
      </c>
      <c r="P1831">
        <v>0</v>
      </c>
      <c r="Q1831">
        <v>0</v>
      </c>
    </row>
    <row r="1832" spans="1:17" x14ac:dyDescent="0.25">
      <c r="A1832" t="s">
        <v>1942</v>
      </c>
      <c r="C1832" t="s">
        <v>2007</v>
      </c>
      <c r="E1832">
        <v>1</v>
      </c>
      <c r="F1832">
        <v>163</v>
      </c>
      <c r="H1832">
        <v>3811</v>
      </c>
    </row>
    <row r="1833" spans="1:17" x14ac:dyDescent="0.25">
      <c r="A1833" t="s">
        <v>1945</v>
      </c>
      <c r="B1833" t="s">
        <v>2024</v>
      </c>
      <c r="C1833" t="s">
        <v>2023</v>
      </c>
      <c r="E1833">
        <v>1</v>
      </c>
      <c r="F1833">
        <v>38</v>
      </c>
      <c r="M1833">
        <v>180</v>
      </c>
      <c r="N1833">
        <v>1</v>
      </c>
      <c r="O1833">
        <v>10</v>
      </c>
      <c r="P1833">
        <v>8</v>
      </c>
      <c r="Q1833">
        <v>1</v>
      </c>
    </row>
    <row r="1834" spans="1:17" x14ac:dyDescent="0.25">
      <c r="A1834" t="s">
        <v>1945</v>
      </c>
      <c r="B1834" t="s">
        <v>2032</v>
      </c>
      <c r="C1834" t="s">
        <v>2021</v>
      </c>
      <c r="E1834">
        <v>12</v>
      </c>
      <c r="F1834">
        <v>35</v>
      </c>
      <c r="M1834">
        <v>258</v>
      </c>
      <c r="N1834">
        <v>4</v>
      </c>
      <c r="O1834">
        <v>10</v>
      </c>
      <c r="P1834">
        <v>0</v>
      </c>
      <c r="Q1834">
        <v>6</v>
      </c>
    </row>
    <row r="1835" spans="1:17" x14ac:dyDescent="0.25">
      <c r="A1835" t="s">
        <v>1945</v>
      </c>
      <c r="B1835" t="s">
        <v>2036</v>
      </c>
      <c r="C1835" t="s">
        <v>2025</v>
      </c>
      <c r="E1835">
        <v>22</v>
      </c>
      <c r="F1835">
        <v>33</v>
      </c>
      <c r="M1835">
        <v>117</v>
      </c>
      <c r="N1835">
        <v>6</v>
      </c>
      <c r="O1835">
        <v>6</v>
      </c>
      <c r="P1835">
        <v>0</v>
      </c>
      <c r="Q1835">
        <v>0</v>
      </c>
    </row>
    <row r="1836" spans="1:17" x14ac:dyDescent="0.25">
      <c r="A1836" t="s">
        <v>1945</v>
      </c>
      <c r="B1836" t="s">
        <v>2035</v>
      </c>
      <c r="C1836" t="s">
        <v>2008</v>
      </c>
      <c r="E1836">
        <v>29</v>
      </c>
      <c r="F1836">
        <v>32</v>
      </c>
      <c r="K1836">
        <v>0</v>
      </c>
      <c r="L1836">
        <v>1</v>
      </c>
      <c r="M1836">
        <v>137</v>
      </c>
      <c r="N1836">
        <v>4</v>
      </c>
      <c r="O1836">
        <v>4</v>
      </c>
      <c r="P1836">
        <v>0</v>
      </c>
      <c r="Q1836">
        <v>0</v>
      </c>
    </row>
    <row r="1837" spans="1:17" x14ac:dyDescent="0.25">
      <c r="A1837" t="s">
        <v>1945</v>
      </c>
      <c r="C1837" t="s">
        <v>2007</v>
      </c>
      <c r="E1837">
        <v>1</v>
      </c>
      <c r="F1837">
        <v>38</v>
      </c>
      <c r="H1837">
        <v>692</v>
      </c>
    </row>
    <row r="1838" spans="1:17" x14ac:dyDescent="0.25">
      <c r="A1838" t="s">
        <v>1950</v>
      </c>
      <c r="B1838" t="s">
        <v>2024</v>
      </c>
      <c r="C1838" t="s">
        <v>2023</v>
      </c>
      <c r="E1838">
        <v>1</v>
      </c>
      <c r="F1838">
        <v>35</v>
      </c>
      <c r="M1838">
        <v>131</v>
      </c>
      <c r="N1838">
        <v>0</v>
      </c>
      <c r="O1838">
        <v>6</v>
      </c>
      <c r="P1838">
        <v>5</v>
      </c>
      <c r="Q1838">
        <v>1</v>
      </c>
    </row>
    <row r="1839" spans="1:17" x14ac:dyDescent="0.25">
      <c r="A1839" t="s">
        <v>1950</v>
      </c>
      <c r="B1839" t="s">
        <v>2032</v>
      </c>
      <c r="C1839" t="s">
        <v>2021</v>
      </c>
      <c r="E1839">
        <v>8</v>
      </c>
      <c r="F1839">
        <v>32</v>
      </c>
      <c r="M1839">
        <v>244</v>
      </c>
      <c r="N1839">
        <v>3</v>
      </c>
      <c r="O1839">
        <v>9</v>
      </c>
      <c r="P1839">
        <v>0</v>
      </c>
      <c r="Q1839">
        <v>6</v>
      </c>
    </row>
    <row r="1840" spans="1:17" x14ac:dyDescent="0.25">
      <c r="A1840" t="s">
        <v>1950</v>
      </c>
      <c r="B1840" t="s">
        <v>2034</v>
      </c>
      <c r="C1840" t="s">
        <v>2025</v>
      </c>
      <c r="E1840">
        <v>16</v>
      </c>
      <c r="F1840">
        <v>30</v>
      </c>
      <c r="M1840">
        <v>398</v>
      </c>
      <c r="N1840">
        <v>9</v>
      </c>
      <c r="O1840">
        <v>9</v>
      </c>
      <c r="P1840">
        <v>0</v>
      </c>
      <c r="Q1840">
        <v>0</v>
      </c>
    </row>
    <row r="1841" spans="1:17" x14ac:dyDescent="0.25">
      <c r="A1841" t="s">
        <v>1950</v>
      </c>
      <c r="B1841" t="s">
        <v>2034</v>
      </c>
      <c r="C1841" t="s">
        <v>2008</v>
      </c>
      <c r="E1841">
        <v>17</v>
      </c>
      <c r="F1841">
        <v>18</v>
      </c>
      <c r="K1841">
        <v>0</v>
      </c>
      <c r="L1841">
        <v>1</v>
      </c>
      <c r="M1841">
        <v>31</v>
      </c>
      <c r="N1841">
        <v>2</v>
      </c>
      <c r="O1841">
        <v>2</v>
      </c>
      <c r="P1841">
        <v>0</v>
      </c>
      <c r="Q1841">
        <v>0</v>
      </c>
    </row>
    <row r="1842" spans="1:17" x14ac:dyDescent="0.25">
      <c r="A1842" t="s">
        <v>1950</v>
      </c>
      <c r="B1842" t="s">
        <v>2033</v>
      </c>
      <c r="C1842" t="s">
        <v>2008</v>
      </c>
      <c r="E1842">
        <v>19</v>
      </c>
      <c r="F1842">
        <v>19</v>
      </c>
      <c r="K1842">
        <v>0</v>
      </c>
      <c r="L1842">
        <v>1</v>
      </c>
      <c r="M1842">
        <v>28</v>
      </c>
      <c r="N1842">
        <v>1</v>
      </c>
      <c r="O1842">
        <v>1</v>
      </c>
      <c r="P1842">
        <v>0</v>
      </c>
      <c r="Q1842">
        <v>0</v>
      </c>
    </row>
    <row r="1843" spans="1:17" x14ac:dyDescent="0.25">
      <c r="A1843" t="s">
        <v>1950</v>
      </c>
      <c r="C1843" t="s">
        <v>2007</v>
      </c>
      <c r="E1843">
        <v>1</v>
      </c>
      <c r="F1843">
        <v>35</v>
      </c>
      <c r="H1843">
        <v>832</v>
      </c>
    </row>
    <row r="1844" spans="1:17" x14ac:dyDescent="0.25">
      <c r="A1844" t="s">
        <v>1963</v>
      </c>
      <c r="B1844" t="s">
        <v>2024</v>
      </c>
      <c r="C1844" t="s">
        <v>2023</v>
      </c>
      <c r="E1844">
        <v>1</v>
      </c>
      <c r="F1844">
        <v>140</v>
      </c>
      <c r="M1844">
        <v>174</v>
      </c>
      <c r="N1844">
        <v>1</v>
      </c>
      <c r="O1844">
        <v>8</v>
      </c>
      <c r="P1844">
        <v>6</v>
      </c>
      <c r="Q1844">
        <v>1</v>
      </c>
    </row>
    <row r="1845" spans="1:17" x14ac:dyDescent="0.25">
      <c r="A1845" t="s">
        <v>1963</v>
      </c>
      <c r="B1845" t="s">
        <v>2032</v>
      </c>
      <c r="C1845" t="s">
        <v>2021</v>
      </c>
      <c r="E1845">
        <v>12</v>
      </c>
      <c r="F1845">
        <v>138</v>
      </c>
      <c r="M1845">
        <v>253</v>
      </c>
      <c r="N1845">
        <v>2</v>
      </c>
      <c r="O1845">
        <v>8</v>
      </c>
      <c r="P1845">
        <v>0</v>
      </c>
      <c r="Q1845">
        <v>6</v>
      </c>
    </row>
    <row r="1846" spans="1:17" x14ac:dyDescent="0.25">
      <c r="A1846" t="s">
        <v>1963</v>
      </c>
      <c r="B1846" t="s">
        <v>2031</v>
      </c>
      <c r="C1846" t="s">
        <v>2008</v>
      </c>
      <c r="E1846">
        <v>20</v>
      </c>
      <c r="F1846">
        <v>34</v>
      </c>
      <c r="K1846">
        <v>1</v>
      </c>
      <c r="L1846">
        <v>2</v>
      </c>
      <c r="M1846">
        <v>329</v>
      </c>
      <c r="N1846">
        <v>13</v>
      </c>
      <c r="O1846">
        <v>13</v>
      </c>
      <c r="P1846">
        <v>0</v>
      </c>
      <c r="Q1846">
        <v>0</v>
      </c>
    </row>
    <row r="1847" spans="1:17" x14ac:dyDescent="0.25">
      <c r="A1847" t="s">
        <v>1963</v>
      </c>
      <c r="B1847" t="s">
        <v>2030</v>
      </c>
      <c r="C1847" t="s">
        <v>2008</v>
      </c>
      <c r="E1847">
        <v>36</v>
      </c>
      <c r="F1847">
        <v>47</v>
      </c>
      <c r="K1847">
        <v>1</v>
      </c>
      <c r="L1847">
        <v>2</v>
      </c>
      <c r="M1847">
        <v>308</v>
      </c>
      <c r="N1847">
        <v>11</v>
      </c>
      <c r="O1847">
        <v>11</v>
      </c>
      <c r="P1847">
        <v>0</v>
      </c>
      <c r="Q1847">
        <v>0</v>
      </c>
    </row>
    <row r="1848" spans="1:17" x14ac:dyDescent="0.25">
      <c r="A1848" t="s">
        <v>1963</v>
      </c>
      <c r="B1848" t="s">
        <v>2029</v>
      </c>
      <c r="C1848" t="s">
        <v>2008</v>
      </c>
      <c r="E1848">
        <v>49</v>
      </c>
      <c r="F1848">
        <v>55</v>
      </c>
      <c r="K1848">
        <v>0</v>
      </c>
      <c r="L1848">
        <v>1</v>
      </c>
      <c r="M1848">
        <v>177</v>
      </c>
      <c r="N1848">
        <v>7</v>
      </c>
      <c r="O1848">
        <v>7</v>
      </c>
      <c r="P1848">
        <v>0</v>
      </c>
      <c r="Q1848">
        <v>0</v>
      </c>
    </row>
    <row r="1849" spans="1:17" x14ac:dyDescent="0.25">
      <c r="A1849" t="s">
        <v>1963</v>
      </c>
      <c r="B1849" t="s">
        <v>2028</v>
      </c>
      <c r="C1849" t="s">
        <v>2008</v>
      </c>
      <c r="E1849">
        <v>57</v>
      </c>
      <c r="F1849">
        <v>63</v>
      </c>
      <c r="K1849">
        <v>0</v>
      </c>
      <c r="L1849">
        <v>1</v>
      </c>
      <c r="M1849">
        <v>182</v>
      </c>
      <c r="N1849">
        <v>7</v>
      </c>
      <c r="O1849">
        <v>7</v>
      </c>
      <c r="P1849">
        <v>0</v>
      </c>
      <c r="Q1849">
        <v>0</v>
      </c>
    </row>
    <row r="1850" spans="1:17" x14ac:dyDescent="0.25">
      <c r="A1850" t="s">
        <v>1963</v>
      </c>
      <c r="B1850" t="s">
        <v>2027</v>
      </c>
      <c r="C1850" t="s">
        <v>2008</v>
      </c>
      <c r="E1850">
        <v>65</v>
      </c>
      <c r="F1850">
        <v>99</v>
      </c>
      <c r="K1850">
        <v>9</v>
      </c>
      <c r="L1850">
        <v>3</v>
      </c>
      <c r="M1850">
        <v>919</v>
      </c>
      <c r="N1850">
        <v>35</v>
      </c>
      <c r="O1850">
        <v>35</v>
      </c>
      <c r="P1850">
        <v>0</v>
      </c>
      <c r="Q1850">
        <v>0</v>
      </c>
    </row>
    <row r="1851" spans="1:17" x14ac:dyDescent="0.25">
      <c r="A1851" t="s">
        <v>1963</v>
      </c>
      <c r="B1851" t="s">
        <v>2026</v>
      </c>
      <c r="C1851" t="s">
        <v>2008</v>
      </c>
      <c r="E1851">
        <v>101</v>
      </c>
      <c r="F1851">
        <v>136</v>
      </c>
      <c r="K1851">
        <v>8</v>
      </c>
      <c r="L1851">
        <v>3</v>
      </c>
      <c r="M1851">
        <v>1058</v>
      </c>
      <c r="N1851">
        <v>36</v>
      </c>
      <c r="O1851">
        <v>36</v>
      </c>
      <c r="P1851">
        <v>0</v>
      </c>
      <c r="Q1851">
        <v>0</v>
      </c>
    </row>
    <row r="1852" spans="1:17" x14ac:dyDescent="0.25">
      <c r="A1852" t="s">
        <v>1963</v>
      </c>
      <c r="C1852" t="s">
        <v>2007</v>
      </c>
      <c r="E1852">
        <v>1</v>
      </c>
      <c r="F1852">
        <v>140</v>
      </c>
      <c r="H1852">
        <v>3400</v>
      </c>
    </row>
    <row r="1853" spans="1:17" x14ac:dyDescent="0.25">
      <c r="A1853" t="s">
        <v>1964</v>
      </c>
      <c r="B1853" t="s">
        <v>2024</v>
      </c>
      <c r="C1853" t="s">
        <v>2023</v>
      </c>
      <c r="E1853">
        <v>1</v>
      </c>
      <c r="F1853">
        <v>280</v>
      </c>
      <c r="M1853">
        <v>1822</v>
      </c>
      <c r="N1853">
        <v>0</v>
      </c>
      <c r="O1853">
        <v>73</v>
      </c>
      <c r="P1853">
        <v>19</v>
      </c>
      <c r="Q1853">
        <v>54</v>
      </c>
    </row>
    <row r="1854" spans="1:17" x14ac:dyDescent="0.25">
      <c r="A1854" t="s">
        <v>1964</v>
      </c>
      <c r="B1854" t="s">
        <v>2022</v>
      </c>
      <c r="C1854" t="s">
        <v>2021</v>
      </c>
      <c r="E1854">
        <v>82</v>
      </c>
      <c r="F1854">
        <v>277</v>
      </c>
      <c r="M1854">
        <v>244</v>
      </c>
      <c r="N1854">
        <v>3</v>
      </c>
      <c r="O1854">
        <v>9</v>
      </c>
      <c r="P1854">
        <v>0</v>
      </c>
      <c r="Q1854">
        <v>6</v>
      </c>
    </row>
    <row r="1855" spans="1:17" x14ac:dyDescent="0.25">
      <c r="A1855" t="s">
        <v>1964</v>
      </c>
      <c r="B1855" t="s">
        <v>2020</v>
      </c>
      <c r="C1855" t="s">
        <v>2025</v>
      </c>
      <c r="E1855">
        <v>90</v>
      </c>
      <c r="F1855">
        <v>275</v>
      </c>
      <c r="M1855">
        <v>8120</v>
      </c>
      <c r="N1855">
        <v>34</v>
      </c>
      <c r="O1855">
        <v>156</v>
      </c>
      <c r="P1855">
        <v>0</v>
      </c>
      <c r="Q1855">
        <v>122</v>
      </c>
    </row>
    <row r="1856" spans="1:17" x14ac:dyDescent="0.25">
      <c r="A1856" t="s">
        <v>1964</v>
      </c>
      <c r="C1856" t="s">
        <v>2007</v>
      </c>
      <c r="E1856">
        <v>1</v>
      </c>
      <c r="F1856">
        <v>280</v>
      </c>
      <c r="H1856">
        <v>10186</v>
      </c>
    </row>
    <row r="1857" spans="1:17" x14ac:dyDescent="0.25">
      <c r="A1857" t="s">
        <v>1965</v>
      </c>
      <c r="B1857" t="s">
        <v>2024</v>
      </c>
      <c r="C1857" t="s">
        <v>2023</v>
      </c>
      <c r="E1857">
        <v>1</v>
      </c>
      <c r="F1857">
        <v>55</v>
      </c>
      <c r="M1857">
        <v>819</v>
      </c>
      <c r="N1857">
        <v>0</v>
      </c>
      <c r="O1857">
        <v>40</v>
      </c>
      <c r="P1857">
        <v>3</v>
      </c>
      <c r="Q1857">
        <v>37</v>
      </c>
    </row>
    <row r="1858" spans="1:17" x14ac:dyDescent="0.25">
      <c r="A1858" t="s">
        <v>1965</v>
      </c>
      <c r="B1858" t="s">
        <v>2022</v>
      </c>
      <c r="C1858" t="s">
        <v>2021</v>
      </c>
      <c r="E1858">
        <v>42</v>
      </c>
      <c r="F1858">
        <v>52</v>
      </c>
      <c r="M1858">
        <v>317</v>
      </c>
      <c r="N1858">
        <v>3</v>
      </c>
      <c r="O1858">
        <v>9</v>
      </c>
      <c r="P1858">
        <v>0</v>
      </c>
      <c r="Q1858">
        <v>6</v>
      </c>
    </row>
    <row r="1859" spans="1:17" x14ac:dyDescent="0.25">
      <c r="A1859" t="s">
        <v>1965</v>
      </c>
      <c r="C1859" t="s">
        <v>2007</v>
      </c>
      <c r="E1859">
        <v>1</v>
      </c>
      <c r="F1859">
        <v>55</v>
      </c>
      <c r="H1859">
        <v>1136</v>
      </c>
    </row>
    <row r="1860" spans="1:17" x14ac:dyDescent="0.25">
      <c r="A1860" t="s">
        <v>1967</v>
      </c>
      <c r="B1860" t="s">
        <v>2024</v>
      </c>
      <c r="C1860" t="s">
        <v>2023</v>
      </c>
      <c r="E1860">
        <v>1</v>
      </c>
      <c r="F1860">
        <v>46</v>
      </c>
      <c r="M1860">
        <v>801</v>
      </c>
      <c r="N1860">
        <v>0</v>
      </c>
      <c r="O1860">
        <v>38</v>
      </c>
      <c r="P1860">
        <v>1</v>
      </c>
      <c r="Q1860">
        <v>37</v>
      </c>
    </row>
    <row r="1861" spans="1:17" x14ac:dyDescent="0.25">
      <c r="A1861" t="s">
        <v>1967</v>
      </c>
      <c r="B1861" t="s">
        <v>66</v>
      </c>
      <c r="C1861" t="s">
        <v>2008</v>
      </c>
      <c r="E1861">
        <v>41</v>
      </c>
      <c r="F1861">
        <v>45</v>
      </c>
      <c r="K1861">
        <v>0</v>
      </c>
      <c r="L1861">
        <v>1</v>
      </c>
      <c r="M1861">
        <v>103</v>
      </c>
      <c r="N1861">
        <v>5</v>
      </c>
      <c r="O1861">
        <v>5</v>
      </c>
      <c r="P1861">
        <v>0</v>
      </c>
      <c r="Q1861">
        <v>0</v>
      </c>
    </row>
    <row r="1862" spans="1:17" x14ac:dyDescent="0.25">
      <c r="A1862" t="s">
        <v>1967</v>
      </c>
      <c r="C1862" t="s">
        <v>2007</v>
      </c>
      <c r="E1862">
        <v>1</v>
      </c>
      <c r="F1862">
        <v>46</v>
      </c>
      <c r="H1862">
        <v>904</v>
      </c>
    </row>
    <row r="1863" spans="1:17" x14ac:dyDescent="0.25">
      <c r="A1863" t="s">
        <v>1981</v>
      </c>
      <c r="B1863" t="s">
        <v>2024</v>
      </c>
      <c r="C1863" t="s">
        <v>2023</v>
      </c>
      <c r="E1863">
        <v>1</v>
      </c>
      <c r="F1863">
        <v>319</v>
      </c>
      <c r="M1863">
        <v>922</v>
      </c>
      <c r="N1863">
        <v>0</v>
      </c>
      <c r="O1863">
        <v>43</v>
      </c>
      <c r="P1863">
        <v>6</v>
      </c>
      <c r="Q1863">
        <v>37</v>
      </c>
    </row>
    <row r="1864" spans="1:17" x14ac:dyDescent="0.25">
      <c r="A1864" t="s">
        <v>1981</v>
      </c>
      <c r="B1864" t="s">
        <v>2022</v>
      </c>
      <c r="C1864" t="s">
        <v>2021</v>
      </c>
      <c r="E1864">
        <v>50</v>
      </c>
      <c r="F1864">
        <v>318</v>
      </c>
      <c r="M1864">
        <v>266</v>
      </c>
      <c r="N1864">
        <v>2</v>
      </c>
      <c r="O1864">
        <v>8</v>
      </c>
      <c r="P1864">
        <v>0</v>
      </c>
      <c r="Q1864">
        <v>6</v>
      </c>
    </row>
    <row r="1865" spans="1:17" x14ac:dyDescent="0.25">
      <c r="A1865" t="s">
        <v>1981</v>
      </c>
      <c r="B1865" t="s">
        <v>2020</v>
      </c>
      <c r="C1865" t="s">
        <v>2008</v>
      </c>
      <c r="E1865">
        <v>58</v>
      </c>
      <c r="F1865">
        <v>81</v>
      </c>
      <c r="G1865">
        <v>2</v>
      </c>
      <c r="K1865">
        <v>2</v>
      </c>
      <c r="L1865">
        <v>2</v>
      </c>
      <c r="M1865">
        <v>788</v>
      </c>
      <c r="N1865">
        <v>18</v>
      </c>
      <c r="O1865">
        <v>23</v>
      </c>
      <c r="P1865">
        <v>0</v>
      </c>
      <c r="Q1865">
        <v>5</v>
      </c>
    </row>
    <row r="1866" spans="1:17" x14ac:dyDescent="0.25">
      <c r="A1866" t="s">
        <v>1981</v>
      </c>
      <c r="B1866" t="s">
        <v>2019</v>
      </c>
      <c r="C1866" t="s">
        <v>2008</v>
      </c>
      <c r="E1866">
        <v>83</v>
      </c>
      <c r="F1866">
        <v>88</v>
      </c>
      <c r="K1866">
        <v>0</v>
      </c>
      <c r="L1866">
        <v>1</v>
      </c>
      <c r="M1866">
        <v>196</v>
      </c>
      <c r="N1866">
        <v>3</v>
      </c>
      <c r="O1866">
        <v>6</v>
      </c>
      <c r="P1866">
        <v>0</v>
      </c>
      <c r="Q1866">
        <v>3</v>
      </c>
    </row>
    <row r="1867" spans="1:17" x14ac:dyDescent="0.25">
      <c r="A1867" t="s">
        <v>1981</v>
      </c>
      <c r="B1867" t="s">
        <v>2018</v>
      </c>
      <c r="C1867" t="s">
        <v>2008</v>
      </c>
      <c r="E1867">
        <v>90</v>
      </c>
      <c r="F1867">
        <v>115</v>
      </c>
      <c r="K1867">
        <v>0</v>
      </c>
      <c r="L1867">
        <v>1</v>
      </c>
      <c r="M1867">
        <v>760</v>
      </c>
      <c r="N1867">
        <v>9</v>
      </c>
      <c r="O1867">
        <v>22</v>
      </c>
      <c r="P1867">
        <v>0</v>
      </c>
      <c r="Q1867">
        <v>13</v>
      </c>
    </row>
    <row r="1868" spans="1:17" x14ac:dyDescent="0.25">
      <c r="A1868" t="s">
        <v>1981</v>
      </c>
      <c r="B1868" t="s">
        <v>2017</v>
      </c>
      <c r="C1868" t="s">
        <v>2008</v>
      </c>
      <c r="E1868">
        <v>117</v>
      </c>
      <c r="F1868">
        <v>169</v>
      </c>
      <c r="K1868">
        <v>8</v>
      </c>
      <c r="L1868">
        <v>4</v>
      </c>
      <c r="M1868">
        <v>1924</v>
      </c>
      <c r="N1868">
        <v>47</v>
      </c>
      <c r="O1868">
        <v>51</v>
      </c>
      <c r="P1868">
        <v>0</v>
      </c>
      <c r="Q1868">
        <v>5</v>
      </c>
    </row>
    <row r="1869" spans="1:17" x14ac:dyDescent="0.25">
      <c r="A1869" t="s">
        <v>1981</v>
      </c>
      <c r="B1869" t="s">
        <v>2016</v>
      </c>
      <c r="C1869" t="s">
        <v>2008</v>
      </c>
      <c r="E1869">
        <v>171</v>
      </c>
      <c r="F1869">
        <v>202</v>
      </c>
      <c r="K1869">
        <v>2</v>
      </c>
      <c r="L1869">
        <v>3</v>
      </c>
      <c r="M1869">
        <v>1190</v>
      </c>
      <c r="N1869">
        <v>24</v>
      </c>
      <c r="O1869">
        <v>29</v>
      </c>
      <c r="P1869">
        <v>0</v>
      </c>
      <c r="Q1869">
        <v>5</v>
      </c>
    </row>
    <row r="1870" spans="1:17" x14ac:dyDescent="0.25">
      <c r="A1870" t="s">
        <v>1981</v>
      </c>
      <c r="B1870" t="s">
        <v>2015</v>
      </c>
      <c r="C1870" t="s">
        <v>2008</v>
      </c>
      <c r="E1870">
        <v>204</v>
      </c>
      <c r="F1870">
        <v>240</v>
      </c>
      <c r="K1870">
        <v>3</v>
      </c>
      <c r="L1870">
        <v>4</v>
      </c>
      <c r="M1870">
        <v>1401</v>
      </c>
      <c r="N1870">
        <v>27</v>
      </c>
      <c r="O1870">
        <v>34</v>
      </c>
      <c r="P1870">
        <v>0</v>
      </c>
      <c r="Q1870">
        <v>7</v>
      </c>
    </row>
    <row r="1871" spans="1:17" x14ac:dyDescent="0.25">
      <c r="A1871" t="s">
        <v>1981</v>
      </c>
      <c r="B1871" t="s">
        <v>2014</v>
      </c>
      <c r="C1871" t="s">
        <v>2008</v>
      </c>
      <c r="E1871">
        <v>242</v>
      </c>
      <c r="F1871">
        <v>262</v>
      </c>
      <c r="G1871">
        <v>1</v>
      </c>
      <c r="K1871">
        <v>4</v>
      </c>
      <c r="L1871">
        <v>4</v>
      </c>
      <c r="M1871">
        <v>539</v>
      </c>
      <c r="N1871">
        <v>14</v>
      </c>
      <c r="O1871">
        <v>19</v>
      </c>
      <c r="P1871">
        <v>0</v>
      </c>
      <c r="Q1871">
        <v>5</v>
      </c>
    </row>
    <row r="1872" spans="1:17" x14ac:dyDescent="0.25">
      <c r="A1872" t="s">
        <v>1981</v>
      </c>
      <c r="B1872" t="s">
        <v>2013</v>
      </c>
      <c r="C1872" t="s">
        <v>2008</v>
      </c>
      <c r="E1872">
        <v>264</v>
      </c>
      <c r="F1872">
        <v>275</v>
      </c>
      <c r="K1872">
        <v>1</v>
      </c>
      <c r="L1872">
        <v>2</v>
      </c>
      <c r="M1872">
        <v>392</v>
      </c>
      <c r="N1872">
        <v>7</v>
      </c>
      <c r="O1872">
        <v>12</v>
      </c>
      <c r="P1872">
        <v>0</v>
      </c>
      <c r="Q1872">
        <v>5</v>
      </c>
    </row>
    <row r="1873" spans="1:17" x14ac:dyDescent="0.25">
      <c r="A1873" t="s">
        <v>1981</v>
      </c>
      <c r="B1873" t="s">
        <v>2012</v>
      </c>
      <c r="C1873" t="s">
        <v>2008</v>
      </c>
      <c r="E1873">
        <v>277</v>
      </c>
      <c r="F1873">
        <v>285</v>
      </c>
      <c r="K1873">
        <v>0</v>
      </c>
      <c r="L1873">
        <v>1</v>
      </c>
      <c r="M1873">
        <v>302</v>
      </c>
      <c r="N1873">
        <v>5</v>
      </c>
      <c r="O1873">
        <v>9</v>
      </c>
      <c r="P1873">
        <v>0</v>
      </c>
      <c r="Q1873">
        <v>4</v>
      </c>
    </row>
    <row r="1874" spans="1:17" x14ac:dyDescent="0.25">
      <c r="A1874" t="s">
        <v>1981</v>
      </c>
      <c r="B1874" t="s">
        <v>2011</v>
      </c>
      <c r="C1874" t="s">
        <v>2008</v>
      </c>
      <c r="E1874">
        <v>287</v>
      </c>
      <c r="F1874">
        <v>297</v>
      </c>
      <c r="K1874">
        <v>1</v>
      </c>
      <c r="L1874">
        <v>2</v>
      </c>
      <c r="M1874">
        <v>417</v>
      </c>
      <c r="N1874">
        <v>6</v>
      </c>
      <c r="O1874">
        <v>11</v>
      </c>
      <c r="P1874">
        <v>0</v>
      </c>
      <c r="Q1874">
        <v>5</v>
      </c>
    </row>
    <row r="1875" spans="1:17" x14ac:dyDescent="0.25">
      <c r="A1875" t="s">
        <v>1981</v>
      </c>
      <c r="B1875" t="s">
        <v>2010</v>
      </c>
      <c r="C1875" t="s">
        <v>2008</v>
      </c>
      <c r="E1875">
        <v>299</v>
      </c>
      <c r="F1875">
        <v>305</v>
      </c>
      <c r="K1875">
        <v>0</v>
      </c>
      <c r="L1875">
        <v>1</v>
      </c>
      <c r="M1875">
        <v>240</v>
      </c>
      <c r="N1875">
        <v>3</v>
      </c>
      <c r="O1875">
        <v>7</v>
      </c>
      <c r="P1875">
        <v>0</v>
      </c>
      <c r="Q1875">
        <v>4</v>
      </c>
    </row>
    <row r="1876" spans="1:17" x14ac:dyDescent="0.25">
      <c r="A1876" t="s">
        <v>1981</v>
      </c>
      <c r="B1876" t="s">
        <v>2009</v>
      </c>
      <c r="C1876" t="s">
        <v>2008</v>
      </c>
      <c r="E1876">
        <v>307</v>
      </c>
      <c r="F1876">
        <v>315</v>
      </c>
      <c r="K1876">
        <v>1</v>
      </c>
      <c r="L1876">
        <v>1</v>
      </c>
      <c r="M1876">
        <v>340</v>
      </c>
      <c r="N1876">
        <v>5</v>
      </c>
      <c r="O1876">
        <v>9</v>
      </c>
      <c r="P1876">
        <v>0</v>
      </c>
      <c r="Q1876">
        <v>4</v>
      </c>
    </row>
    <row r="1877" spans="1:17" x14ac:dyDescent="0.25">
      <c r="A1877" t="s">
        <v>1981</v>
      </c>
      <c r="C1877" t="s">
        <v>2007</v>
      </c>
      <c r="E1877">
        <v>1</v>
      </c>
      <c r="F1877">
        <v>319</v>
      </c>
      <c r="H1877">
        <v>9677</v>
      </c>
    </row>
  </sheetData>
  <sortState ref="U9:U28">
    <sortCondition ref="U9"/>
  </sortState>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60"/>
  <sheetViews>
    <sheetView zoomScale="80" zoomScaleNormal="80" workbookViewId="0">
      <selection activeCell="K2" sqref="K2:K9 A2:B9"/>
    </sheetView>
  </sheetViews>
  <sheetFormatPr defaultRowHeight="15" x14ac:dyDescent="0.25"/>
  <cols>
    <col min="1" max="1" width="37.5703125" customWidth="1"/>
    <col min="2" max="2" width="36.7109375" customWidth="1"/>
    <col min="3" max="3" width="9.28515625" bestFit="1" customWidth="1"/>
    <col min="4" max="4" width="13.42578125" bestFit="1" customWidth="1"/>
    <col min="5" max="17" width="11.7109375" customWidth="1"/>
    <col min="25" max="25" width="13.85546875" style="30" bestFit="1" customWidth="1"/>
  </cols>
  <sheetData>
    <row r="1" spans="1:25" ht="48.75" customHeight="1" x14ac:dyDescent="0.25">
      <c r="A1" s="19" t="s">
        <v>2007</v>
      </c>
      <c r="B1" s="19" t="s">
        <v>2899</v>
      </c>
      <c r="C1" s="19" t="s">
        <v>2065</v>
      </c>
      <c r="D1" s="19" t="s">
        <v>2898</v>
      </c>
      <c r="E1" s="24" t="s">
        <v>2897</v>
      </c>
      <c r="F1" s="24" t="s">
        <v>2896</v>
      </c>
      <c r="G1" s="24" t="s">
        <v>2911</v>
      </c>
      <c r="H1" s="24" t="s">
        <v>2910</v>
      </c>
      <c r="I1" s="24" t="s">
        <v>2909</v>
      </c>
      <c r="J1" s="24" t="s">
        <v>2908</v>
      </c>
      <c r="K1" s="24" t="s">
        <v>2907</v>
      </c>
      <c r="L1" s="24" t="s">
        <v>2906</v>
      </c>
      <c r="M1" s="24" t="s">
        <v>2905</v>
      </c>
      <c r="N1" s="24" t="s">
        <v>2904</v>
      </c>
      <c r="O1" s="24" t="s">
        <v>2903</v>
      </c>
      <c r="P1" s="24" t="s">
        <v>2902</v>
      </c>
      <c r="Q1" s="24" t="s">
        <v>2901</v>
      </c>
      <c r="R1" s="27" t="s">
        <v>2913</v>
      </c>
      <c r="S1" s="27" t="s">
        <v>2914</v>
      </c>
      <c r="U1" s="1" t="s">
        <v>1990</v>
      </c>
      <c r="W1" s="7" t="s">
        <v>1991</v>
      </c>
      <c r="X1" s="7" t="s">
        <v>1993</v>
      </c>
      <c r="Y1" s="29" t="s">
        <v>1994</v>
      </c>
    </row>
    <row r="2" spans="1:25" x14ac:dyDescent="0.25">
      <c r="A2" t="s">
        <v>855</v>
      </c>
      <c r="B2" t="s">
        <v>2486</v>
      </c>
      <c r="C2" t="s">
        <v>2008</v>
      </c>
      <c r="E2">
        <v>86</v>
      </c>
      <c r="F2">
        <v>193</v>
      </c>
      <c r="G2">
        <v>1</v>
      </c>
      <c r="K2">
        <v>35</v>
      </c>
      <c r="L2">
        <v>5</v>
      </c>
      <c r="M2">
        <v>3277</v>
      </c>
      <c r="N2">
        <v>84</v>
      </c>
      <c r="O2">
        <v>101</v>
      </c>
      <c r="P2">
        <v>6</v>
      </c>
      <c r="Q2">
        <v>14</v>
      </c>
      <c r="R2" s="28">
        <f>Table4[[#This Row],[std.code.lines:comments]]/Table4[[#This Row],[std.code.lines:code]]</f>
        <v>0.16666666666666666</v>
      </c>
      <c r="S2">
        <f>(Table4[[#This Row],[std.code.lines:comments]]-Table4[[#This Row],[std.code.lines:code]])/(Table4[[#This Row],[std.code.lines:comments]]+Table4[[#This Row],[std.code.lines:code]])</f>
        <v>-0.7142857142857143</v>
      </c>
      <c r="U2" s="1">
        <v>2</v>
      </c>
      <c r="W2" s="4">
        <v>2</v>
      </c>
      <c r="X2" s="5">
        <f>COUNTIF(Table4[std.code.complexity:cyclomatic],"&lt;="&amp;W2)</f>
        <v>1062</v>
      </c>
      <c r="Y2" s="9">
        <f>X2/SUM($X$2:$X$22)</f>
        <v>0.84486873508353222</v>
      </c>
    </row>
    <row r="3" spans="1:25" x14ac:dyDescent="0.25">
      <c r="A3" t="s">
        <v>837</v>
      </c>
      <c r="B3" t="s">
        <v>2566</v>
      </c>
      <c r="C3" t="s">
        <v>2008</v>
      </c>
      <c r="E3">
        <v>3166</v>
      </c>
      <c r="F3">
        <v>3197</v>
      </c>
      <c r="K3">
        <v>35</v>
      </c>
      <c r="L3">
        <v>2</v>
      </c>
      <c r="M3">
        <v>1262</v>
      </c>
      <c r="N3">
        <v>32</v>
      </c>
      <c r="O3">
        <v>32</v>
      </c>
      <c r="P3">
        <v>0</v>
      </c>
      <c r="Q3">
        <v>0</v>
      </c>
      <c r="R3" s="28">
        <f>Table4[[#This Row],[std.code.lines:comments]]/Table4[[#This Row],[std.code.lines:code]]</f>
        <v>0</v>
      </c>
      <c r="S3">
        <f>(Table4[[#This Row],[std.code.lines:comments]]-Table4[[#This Row],[std.code.lines:code]])/(Table4[[#This Row],[std.code.lines:comments]]+Table4[[#This Row],[std.code.lines:code]])</f>
        <v>-1</v>
      </c>
      <c r="U3" s="1">
        <f>U2+2</f>
        <v>4</v>
      </c>
      <c r="W3" s="4">
        <v>4</v>
      </c>
      <c r="X3" s="5">
        <f>COUNTIF(Table4[std.code.complexity:cyclomatic],"&lt;="&amp;W3)-COUNTIF(Table4[std.code.complexity:cyclomatic],"&lt;="&amp;W2)</f>
        <v>71</v>
      </c>
      <c r="Y3" s="9">
        <f>X3/SUM($X$2:$X$22)+Y2</f>
        <v>0.90135242641209223</v>
      </c>
    </row>
    <row r="4" spans="1:25" x14ac:dyDescent="0.25">
      <c r="A4" t="s">
        <v>1648</v>
      </c>
      <c r="B4" t="s">
        <v>2149</v>
      </c>
      <c r="C4" t="s">
        <v>2008</v>
      </c>
      <c r="E4">
        <v>383</v>
      </c>
      <c r="F4">
        <v>635</v>
      </c>
      <c r="G4">
        <v>4</v>
      </c>
      <c r="K4">
        <v>30</v>
      </c>
      <c r="L4">
        <v>7</v>
      </c>
      <c r="M4">
        <v>10251</v>
      </c>
      <c r="N4">
        <v>177</v>
      </c>
      <c r="O4">
        <v>217</v>
      </c>
      <c r="P4">
        <v>0</v>
      </c>
      <c r="Q4">
        <v>42</v>
      </c>
      <c r="R4" s="28">
        <f>Table4[[#This Row],[std.code.lines:comments]]/Table4[[#This Row],[std.code.lines:code]]</f>
        <v>0.23728813559322035</v>
      </c>
      <c r="S4">
        <f>(Table4[[#This Row],[std.code.lines:comments]]-Table4[[#This Row],[std.code.lines:code]])/(Table4[[#This Row],[std.code.lines:comments]]+Table4[[#This Row],[std.code.lines:code]])</f>
        <v>-0.61643835616438358</v>
      </c>
      <c r="U4" s="1">
        <f t="shared" ref="U4:U21" si="0">U3+2</f>
        <v>6</v>
      </c>
      <c r="W4" s="4">
        <v>6</v>
      </c>
      <c r="X4" s="5">
        <f>COUNTIF(Table4[std.code.complexity:cyclomatic],"&lt;="&amp;W4)-COUNTIF(Table4[std.code.complexity:cyclomatic],"&lt;="&amp;W3)</f>
        <v>42</v>
      </c>
      <c r="Y4" s="9">
        <f t="shared" ref="Y4:Y22" si="1">X4/SUM($X$2:$X$22)+Y3</f>
        <v>0.93476531424025455</v>
      </c>
    </row>
    <row r="5" spans="1:25" x14ac:dyDescent="0.25">
      <c r="A5" t="s">
        <v>1257</v>
      </c>
      <c r="B5" t="s">
        <v>2326</v>
      </c>
      <c r="C5" t="s">
        <v>2008</v>
      </c>
      <c r="E5">
        <v>503</v>
      </c>
      <c r="F5">
        <v>703</v>
      </c>
      <c r="K5">
        <v>26</v>
      </c>
      <c r="L5">
        <v>4</v>
      </c>
      <c r="M5">
        <v>7883</v>
      </c>
      <c r="N5">
        <v>152</v>
      </c>
      <c r="O5">
        <v>170</v>
      </c>
      <c r="P5">
        <v>0</v>
      </c>
      <c r="Q5">
        <v>18</v>
      </c>
      <c r="R5" s="28">
        <f>Table4[[#This Row],[std.code.lines:comments]]/Table4[[#This Row],[std.code.lines:code]]</f>
        <v>0.11842105263157894</v>
      </c>
      <c r="S5">
        <f>(Table4[[#This Row],[std.code.lines:comments]]-Table4[[#This Row],[std.code.lines:code]])/(Table4[[#This Row],[std.code.lines:comments]]+Table4[[#This Row],[std.code.lines:code]])</f>
        <v>-0.78823529411764703</v>
      </c>
      <c r="U5" s="1">
        <f t="shared" si="0"/>
        <v>8</v>
      </c>
      <c r="W5" s="4">
        <v>8</v>
      </c>
      <c r="X5" s="5">
        <f>COUNTIF(Table4[std.code.complexity:cyclomatic],"&lt;="&amp;W5)-COUNTIF(Table4[std.code.complexity:cyclomatic],"&lt;="&amp;W4)</f>
        <v>27</v>
      </c>
      <c r="Y5" s="9">
        <f t="shared" si="1"/>
        <v>0.95624502784407317</v>
      </c>
    </row>
    <row r="6" spans="1:25" x14ac:dyDescent="0.25">
      <c r="A6" t="s">
        <v>837</v>
      </c>
      <c r="B6" t="s">
        <v>2644</v>
      </c>
      <c r="C6" t="s">
        <v>2008</v>
      </c>
      <c r="E6">
        <v>1357</v>
      </c>
      <c r="F6">
        <v>1432</v>
      </c>
      <c r="G6">
        <v>3</v>
      </c>
      <c r="K6">
        <v>26</v>
      </c>
      <c r="L6">
        <v>3</v>
      </c>
      <c r="M6">
        <v>1416</v>
      </c>
      <c r="N6">
        <v>76</v>
      </c>
      <c r="O6">
        <v>76</v>
      </c>
      <c r="P6">
        <v>0</v>
      </c>
      <c r="Q6">
        <v>1</v>
      </c>
      <c r="R6" s="28">
        <f>Table4[[#This Row],[std.code.lines:comments]]/Table4[[#This Row],[std.code.lines:code]]</f>
        <v>1.3157894736842105E-2</v>
      </c>
      <c r="S6">
        <f>(Table4[[#This Row],[std.code.lines:comments]]-Table4[[#This Row],[std.code.lines:code]])/(Table4[[#This Row],[std.code.lines:comments]]+Table4[[#This Row],[std.code.lines:code]])</f>
        <v>-0.97402597402597402</v>
      </c>
      <c r="U6" s="1">
        <f t="shared" si="0"/>
        <v>10</v>
      </c>
      <c r="W6" s="4">
        <v>10</v>
      </c>
      <c r="X6" s="5">
        <f>COUNTIF(Table4[std.code.complexity:cyclomatic],"&lt;="&amp;W6)-COUNTIF(Table4[std.code.complexity:cyclomatic],"&lt;="&amp;W5)</f>
        <v>13</v>
      </c>
      <c r="Y6" s="9">
        <f t="shared" si="1"/>
        <v>0.96658711217183768</v>
      </c>
    </row>
    <row r="7" spans="1:25" x14ac:dyDescent="0.25">
      <c r="A7" t="s">
        <v>837</v>
      </c>
      <c r="B7" t="s">
        <v>2635</v>
      </c>
      <c r="C7" t="s">
        <v>2008</v>
      </c>
      <c r="E7">
        <v>1561</v>
      </c>
      <c r="F7">
        <v>1621</v>
      </c>
      <c r="G7">
        <v>1</v>
      </c>
      <c r="K7">
        <v>24</v>
      </c>
      <c r="L7">
        <v>3</v>
      </c>
      <c r="M7">
        <v>2188</v>
      </c>
      <c r="N7">
        <v>59</v>
      </c>
      <c r="O7">
        <v>59</v>
      </c>
      <c r="P7">
        <v>0</v>
      </c>
      <c r="Q7">
        <v>2</v>
      </c>
      <c r="R7" s="28">
        <f>Table4[[#This Row],[std.code.lines:comments]]/Table4[[#This Row],[std.code.lines:code]]</f>
        <v>3.3898305084745763E-2</v>
      </c>
      <c r="S7">
        <f>(Table4[[#This Row],[std.code.lines:comments]]-Table4[[#This Row],[std.code.lines:code]])/(Table4[[#This Row],[std.code.lines:comments]]+Table4[[#This Row],[std.code.lines:code]])</f>
        <v>-0.93442622950819676</v>
      </c>
      <c r="U7" s="1">
        <f t="shared" si="0"/>
        <v>12</v>
      </c>
      <c r="W7" s="4">
        <v>12</v>
      </c>
      <c r="X7" s="5">
        <f>COUNTIF(Table4[std.code.complexity:cyclomatic],"&lt;="&amp;W7)-COUNTIF(Table4[std.code.complexity:cyclomatic],"&lt;="&amp;W6)</f>
        <v>13</v>
      </c>
      <c r="Y7" s="9">
        <f t="shared" si="1"/>
        <v>0.97692919649960219</v>
      </c>
    </row>
    <row r="8" spans="1:25" x14ac:dyDescent="0.25">
      <c r="A8" t="s">
        <v>837</v>
      </c>
      <c r="B8" t="s">
        <v>2644</v>
      </c>
      <c r="C8" t="s">
        <v>2008</v>
      </c>
      <c r="E8">
        <v>421</v>
      </c>
      <c r="F8">
        <v>490</v>
      </c>
      <c r="G8">
        <v>3</v>
      </c>
      <c r="K8">
        <v>24</v>
      </c>
      <c r="L8">
        <v>2</v>
      </c>
      <c r="M8">
        <v>1261</v>
      </c>
      <c r="N8">
        <v>70</v>
      </c>
      <c r="O8">
        <v>70</v>
      </c>
      <c r="P8">
        <v>0</v>
      </c>
      <c r="Q8">
        <v>0</v>
      </c>
      <c r="R8" s="28">
        <f>Table4[[#This Row],[std.code.lines:comments]]/Table4[[#This Row],[std.code.lines:code]]</f>
        <v>0</v>
      </c>
      <c r="S8">
        <f>(Table4[[#This Row],[std.code.lines:comments]]-Table4[[#This Row],[std.code.lines:code]])/(Table4[[#This Row],[std.code.lines:comments]]+Table4[[#This Row],[std.code.lines:code]])</f>
        <v>-1</v>
      </c>
      <c r="U8" s="1">
        <f t="shared" si="0"/>
        <v>14</v>
      </c>
      <c r="W8" s="4">
        <v>14</v>
      </c>
      <c r="X8" s="5">
        <f>COUNTIF(Table4[std.code.complexity:cyclomatic],"&lt;="&amp;W8)-COUNTIF(Table4[std.code.complexity:cyclomatic],"&lt;="&amp;W7)</f>
        <v>12</v>
      </c>
      <c r="Y8" s="9">
        <f t="shared" si="1"/>
        <v>0.98647573587907711</v>
      </c>
    </row>
    <row r="9" spans="1:25" x14ac:dyDescent="0.25">
      <c r="A9" t="s">
        <v>837</v>
      </c>
      <c r="B9" t="s">
        <v>2635</v>
      </c>
      <c r="C9" t="s">
        <v>2008</v>
      </c>
      <c r="E9">
        <v>626</v>
      </c>
      <c r="F9">
        <v>680</v>
      </c>
      <c r="K9">
        <v>21</v>
      </c>
      <c r="L9">
        <v>3</v>
      </c>
      <c r="M9">
        <v>1902</v>
      </c>
      <c r="N9">
        <v>53</v>
      </c>
      <c r="O9">
        <v>53</v>
      </c>
      <c r="P9">
        <v>0</v>
      </c>
      <c r="Q9">
        <v>2</v>
      </c>
      <c r="R9" s="28">
        <f>Table4[[#This Row],[std.code.lines:comments]]/Table4[[#This Row],[std.code.lines:code]]</f>
        <v>3.7735849056603772E-2</v>
      </c>
      <c r="S9">
        <f>(Table4[[#This Row],[std.code.lines:comments]]-Table4[[#This Row],[std.code.lines:code]])/(Table4[[#This Row],[std.code.lines:comments]]+Table4[[#This Row],[std.code.lines:code]])</f>
        <v>-0.92727272727272725</v>
      </c>
      <c r="U9" s="1">
        <f t="shared" si="0"/>
        <v>16</v>
      </c>
      <c r="W9" s="4">
        <v>16</v>
      </c>
      <c r="X9" s="5">
        <f>COUNTIF(Table4[std.code.complexity:cyclomatic],"&lt;="&amp;W9)-COUNTIF(Table4[std.code.complexity:cyclomatic],"&lt;="&amp;W8)</f>
        <v>4</v>
      </c>
      <c r="Y9" s="9">
        <f t="shared" si="1"/>
        <v>0.98965791567223538</v>
      </c>
    </row>
    <row r="10" spans="1:25" x14ac:dyDescent="0.25">
      <c r="A10" t="s">
        <v>855</v>
      </c>
      <c r="B10" t="s">
        <v>2480</v>
      </c>
      <c r="C10" t="s">
        <v>2008</v>
      </c>
      <c r="E10">
        <v>362</v>
      </c>
      <c r="F10">
        <v>426</v>
      </c>
      <c r="K10">
        <v>19</v>
      </c>
      <c r="L10">
        <v>3</v>
      </c>
      <c r="M10">
        <v>2091</v>
      </c>
      <c r="N10">
        <v>56</v>
      </c>
      <c r="O10">
        <v>62</v>
      </c>
      <c r="P10">
        <v>0</v>
      </c>
      <c r="Q10">
        <v>8</v>
      </c>
      <c r="R10" s="28">
        <f>Table4[[#This Row],[std.code.lines:comments]]/Table4[[#This Row],[std.code.lines:code]]</f>
        <v>0.14285714285714285</v>
      </c>
      <c r="S10">
        <f>(Table4[[#This Row],[std.code.lines:comments]]-Table4[[#This Row],[std.code.lines:code]])/(Table4[[#This Row],[std.code.lines:comments]]+Table4[[#This Row],[std.code.lines:code]])</f>
        <v>-0.75</v>
      </c>
      <c r="U10" s="1">
        <f t="shared" si="0"/>
        <v>18</v>
      </c>
      <c r="W10" s="4">
        <v>18</v>
      </c>
      <c r="X10" s="5">
        <f>COUNTIF(Table4[std.code.complexity:cyclomatic],"&lt;="&amp;W10)-COUNTIF(Table4[std.code.complexity:cyclomatic],"&lt;="&amp;W9)</f>
        <v>4</v>
      </c>
      <c r="Y10" s="9">
        <f t="shared" si="1"/>
        <v>0.99284009546539365</v>
      </c>
    </row>
    <row r="11" spans="1:25" x14ac:dyDescent="0.25">
      <c r="A11" t="s">
        <v>1154</v>
      </c>
      <c r="B11" t="s">
        <v>2018</v>
      </c>
      <c r="C11" t="s">
        <v>2008</v>
      </c>
      <c r="E11">
        <v>150</v>
      </c>
      <c r="F11">
        <v>261</v>
      </c>
      <c r="K11">
        <v>18</v>
      </c>
      <c r="L11">
        <v>5</v>
      </c>
      <c r="M11">
        <v>3292</v>
      </c>
      <c r="N11">
        <v>73</v>
      </c>
      <c r="O11">
        <v>89</v>
      </c>
      <c r="P11">
        <v>0</v>
      </c>
      <c r="Q11">
        <v>16</v>
      </c>
      <c r="R11" s="28">
        <f>Table4[[#This Row],[std.code.lines:comments]]/Table4[[#This Row],[std.code.lines:code]]</f>
        <v>0.21917808219178081</v>
      </c>
      <c r="S11">
        <f>(Table4[[#This Row],[std.code.lines:comments]]-Table4[[#This Row],[std.code.lines:code]])/(Table4[[#This Row],[std.code.lines:comments]]+Table4[[#This Row],[std.code.lines:code]])</f>
        <v>-0.6404494382022472</v>
      </c>
      <c r="U11" s="1">
        <f t="shared" si="0"/>
        <v>20</v>
      </c>
      <c r="W11" s="4">
        <v>20</v>
      </c>
      <c r="X11" s="5">
        <f>COUNTIF(Table4[std.code.complexity:cyclomatic],"&lt;="&amp;W11)-COUNTIF(Table4[std.code.complexity:cyclomatic],"&lt;="&amp;W10)</f>
        <v>1</v>
      </c>
      <c r="Y11" s="9">
        <f t="shared" si="1"/>
        <v>0.99363564041368324</v>
      </c>
    </row>
    <row r="12" spans="1:25" x14ac:dyDescent="0.25">
      <c r="A12" t="s">
        <v>2428</v>
      </c>
      <c r="B12" t="s">
        <v>2442</v>
      </c>
      <c r="C12" t="s">
        <v>2008</v>
      </c>
      <c r="E12">
        <v>485</v>
      </c>
      <c r="F12">
        <v>576</v>
      </c>
      <c r="K12">
        <v>17</v>
      </c>
      <c r="L12">
        <v>3</v>
      </c>
      <c r="M12">
        <v>3713</v>
      </c>
      <c r="N12">
        <v>76</v>
      </c>
      <c r="O12">
        <v>85</v>
      </c>
      <c r="P12">
        <v>8</v>
      </c>
      <c r="Q12">
        <v>1</v>
      </c>
      <c r="R12" s="28">
        <f>Table4[[#This Row],[std.code.lines:comments]]/Table4[[#This Row],[std.code.lines:code]]</f>
        <v>1.3157894736842105E-2</v>
      </c>
      <c r="S12">
        <f>(Table4[[#This Row],[std.code.lines:comments]]-Table4[[#This Row],[std.code.lines:code]])/(Table4[[#This Row],[std.code.lines:comments]]+Table4[[#This Row],[std.code.lines:code]])</f>
        <v>-0.97402597402597402</v>
      </c>
      <c r="U12" s="1">
        <f t="shared" si="0"/>
        <v>22</v>
      </c>
      <c r="W12" s="4">
        <v>22</v>
      </c>
      <c r="X12" s="5">
        <f>COUNTIF(Table4[std.code.complexity:cyclomatic],"&lt;="&amp;W12)-COUNTIF(Table4[std.code.complexity:cyclomatic],"&lt;="&amp;W11)</f>
        <v>1</v>
      </c>
      <c r="Y12" s="9">
        <f t="shared" si="1"/>
        <v>0.99443118536197284</v>
      </c>
    </row>
    <row r="13" spans="1:25" x14ac:dyDescent="0.25">
      <c r="A13" t="s">
        <v>837</v>
      </c>
      <c r="B13" t="s">
        <v>2638</v>
      </c>
      <c r="C13" t="s">
        <v>2008</v>
      </c>
      <c r="E13">
        <v>592</v>
      </c>
      <c r="F13">
        <v>612</v>
      </c>
      <c r="K13">
        <v>17</v>
      </c>
      <c r="L13">
        <v>2</v>
      </c>
      <c r="M13">
        <v>618</v>
      </c>
      <c r="N13">
        <v>18</v>
      </c>
      <c r="O13">
        <v>21</v>
      </c>
      <c r="P13">
        <v>0</v>
      </c>
      <c r="Q13">
        <v>4</v>
      </c>
      <c r="R13" s="28">
        <f>Table4[[#This Row],[std.code.lines:comments]]/Table4[[#This Row],[std.code.lines:code]]</f>
        <v>0.22222222222222221</v>
      </c>
      <c r="S13">
        <f>(Table4[[#This Row],[std.code.lines:comments]]-Table4[[#This Row],[std.code.lines:code]])/(Table4[[#This Row],[std.code.lines:comments]]+Table4[[#This Row],[std.code.lines:code]])</f>
        <v>-0.63636363636363635</v>
      </c>
      <c r="U13" s="1">
        <f t="shared" si="0"/>
        <v>24</v>
      </c>
      <c r="W13" s="4">
        <v>24</v>
      </c>
      <c r="X13" s="5">
        <f>COUNTIF(Table4[std.code.complexity:cyclomatic],"&lt;="&amp;W13)-COUNTIF(Table4[std.code.complexity:cyclomatic],"&lt;="&amp;W12)</f>
        <v>2</v>
      </c>
      <c r="Y13" s="9">
        <f t="shared" si="1"/>
        <v>0.99602227525855203</v>
      </c>
    </row>
    <row r="14" spans="1:25" x14ac:dyDescent="0.25">
      <c r="A14" t="s">
        <v>837</v>
      </c>
      <c r="B14" t="s">
        <v>2638</v>
      </c>
      <c r="C14" t="s">
        <v>2008</v>
      </c>
      <c r="E14">
        <v>1515</v>
      </c>
      <c r="F14">
        <v>1535</v>
      </c>
      <c r="K14">
        <v>17</v>
      </c>
      <c r="L14">
        <v>2</v>
      </c>
      <c r="M14">
        <v>621</v>
      </c>
      <c r="N14">
        <v>18</v>
      </c>
      <c r="O14">
        <v>21</v>
      </c>
      <c r="P14">
        <v>0</v>
      </c>
      <c r="Q14">
        <v>4</v>
      </c>
      <c r="R14" s="28">
        <f>Table4[[#This Row],[std.code.lines:comments]]/Table4[[#This Row],[std.code.lines:code]]</f>
        <v>0.22222222222222221</v>
      </c>
      <c r="S14">
        <f>(Table4[[#This Row],[std.code.lines:comments]]-Table4[[#This Row],[std.code.lines:code]])/(Table4[[#This Row],[std.code.lines:comments]]+Table4[[#This Row],[std.code.lines:code]])</f>
        <v>-0.63636363636363635</v>
      </c>
      <c r="U14" s="1">
        <f t="shared" si="0"/>
        <v>26</v>
      </c>
      <c r="W14" s="4">
        <v>26</v>
      </c>
      <c r="X14" s="5">
        <f>COUNTIF(Table4[std.code.complexity:cyclomatic],"&lt;="&amp;W14)-COUNTIF(Table4[std.code.complexity:cyclomatic],"&lt;="&amp;W13)</f>
        <v>2</v>
      </c>
      <c r="Y14" s="9">
        <f t="shared" si="1"/>
        <v>0.99761336515513122</v>
      </c>
    </row>
    <row r="15" spans="1:25" x14ac:dyDescent="0.25">
      <c r="A15" t="s">
        <v>837</v>
      </c>
      <c r="B15" t="s">
        <v>2579</v>
      </c>
      <c r="C15" t="s">
        <v>2008</v>
      </c>
      <c r="E15">
        <v>2846</v>
      </c>
      <c r="F15">
        <v>2890</v>
      </c>
      <c r="K15">
        <v>16</v>
      </c>
      <c r="L15">
        <v>4</v>
      </c>
      <c r="M15">
        <v>1389</v>
      </c>
      <c r="N15">
        <v>45</v>
      </c>
      <c r="O15">
        <v>45</v>
      </c>
      <c r="P15">
        <v>0</v>
      </c>
      <c r="Q15">
        <v>1</v>
      </c>
      <c r="R15" s="28">
        <f>Table4[[#This Row],[std.code.lines:comments]]/Table4[[#This Row],[std.code.lines:code]]</f>
        <v>2.2222222222222223E-2</v>
      </c>
      <c r="S15">
        <f>(Table4[[#This Row],[std.code.lines:comments]]-Table4[[#This Row],[std.code.lines:code]])/(Table4[[#This Row],[std.code.lines:comments]]+Table4[[#This Row],[std.code.lines:code]])</f>
        <v>-0.95652173913043481</v>
      </c>
      <c r="U15" s="1">
        <f t="shared" si="0"/>
        <v>28</v>
      </c>
      <c r="W15" s="4">
        <v>28</v>
      </c>
      <c r="X15" s="5">
        <f>COUNTIF(Table4[std.code.complexity:cyclomatic],"&lt;="&amp;W15)-COUNTIF(Table4[std.code.complexity:cyclomatic],"&lt;="&amp;W14)</f>
        <v>0</v>
      </c>
      <c r="Y15" s="9">
        <f t="shared" si="1"/>
        <v>0.99761336515513122</v>
      </c>
    </row>
    <row r="16" spans="1:25" x14ac:dyDescent="0.25">
      <c r="A16" t="s">
        <v>837</v>
      </c>
      <c r="B16" t="s">
        <v>2513</v>
      </c>
      <c r="C16" t="s">
        <v>2008</v>
      </c>
      <c r="E16">
        <v>4242</v>
      </c>
      <c r="F16">
        <v>4294</v>
      </c>
      <c r="K16">
        <v>15</v>
      </c>
      <c r="L16">
        <v>4</v>
      </c>
      <c r="M16">
        <v>1490</v>
      </c>
      <c r="N16">
        <v>52</v>
      </c>
      <c r="O16">
        <v>53</v>
      </c>
      <c r="P16">
        <v>0</v>
      </c>
      <c r="Q16">
        <v>1</v>
      </c>
      <c r="R16" s="28">
        <f>Table4[[#This Row],[std.code.lines:comments]]/Table4[[#This Row],[std.code.lines:code]]</f>
        <v>1.9230769230769232E-2</v>
      </c>
      <c r="S16">
        <f>(Table4[[#This Row],[std.code.lines:comments]]-Table4[[#This Row],[std.code.lines:code]])/(Table4[[#This Row],[std.code.lines:comments]]+Table4[[#This Row],[std.code.lines:code]])</f>
        <v>-0.96226415094339623</v>
      </c>
      <c r="U16" s="1">
        <f t="shared" si="0"/>
        <v>30</v>
      </c>
      <c r="W16" s="4">
        <v>30</v>
      </c>
      <c r="X16" s="5">
        <f>COUNTIF(Table4[std.code.complexity:cyclomatic],"&lt;="&amp;W16)-COUNTIF(Table4[std.code.complexity:cyclomatic],"&lt;="&amp;W15)</f>
        <v>1</v>
      </c>
      <c r="Y16" s="9">
        <f t="shared" si="1"/>
        <v>0.99840891010342081</v>
      </c>
    </row>
    <row r="17" spans="1:25" x14ac:dyDescent="0.25">
      <c r="A17" t="s">
        <v>837</v>
      </c>
      <c r="B17" t="s">
        <v>2646</v>
      </c>
      <c r="C17" t="s">
        <v>2008</v>
      </c>
      <c r="E17">
        <v>327</v>
      </c>
      <c r="F17">
        <v>409</v>
      </c>
      <c r="K17">
        <v>15</v>
      </c>
      <c r="L17">
        <v>3</v>
      </c>
      <c r="M17">
        <v>2417</v>
      </c>
      <c r="N17">
        <v>72</v>
      </c>
      <c r="O17">
        <v>78</v>
      </c>
      <c r="P17">
        <v>0</v>
      </c>
      <c r="Q17">
        <v>7</v>
      </c>
      <c r="R17" s="28">
        <f>Table4[[#This Row],[std.code.lines:comments]]/Table4[[#This Row],[std.code.lines:code]]</f>
        <v>9.7222222222222224E-2</v>
      </c>
      <c r="S17">
        <f>(Table4[[#This Row],[std.code.lines:comments]]-Table4[[#This Row],[std.code.lines:code]])/(Table4[[#This Row],[std.code.lines:comments]]+Table4[[#This Row],[std.code.lines:code]])</f>
        <v>-0.82278481012658233</v>
      </c>
      <c r="U17" s="1">
        <f t="shared" si="0"/>
        <v>32</v>
      </c>
      <c r="W17" s="4">
        <v>32</v>
      </c>
      <c r="X17" s="5">
        <f>COUNTIF(Table4[std.code.complexity:cyclomatic],"&lt;="&amp;W17)-COUNTIF(Table4[std.code.complexity:cyclomatic],"&lt;="&amp;W16)</f>
        <v>0</v>
      </c>
      <c r="Y17" s="9">
        <f t="shared" si="1"/>
        <v>0.99840891010342081</v>
      </c>
    </row>
    <row r="18" spans="1:25" x14ac:dyDescent="0.25">
      <c r="A18" t="s">
        <v>837</v>
      </c>
      <c r="B18" t="s">
        <v>2646</v>
      </c>
      <c r="C18" t="s">
        <v>2008</v>
      </c>
      <c r="E18">
        <v>1268</v>
      </c>
      <c r="F18">
        <v>1345</v>
      </c>
      <c r="K18">
        <v>15</v>
      </c>
      <c r="L18">
        <v>3</v>
      </c>
      <c r="M18">
        <v>2190</v>
      </c>
      <c r="N18">
        <v>72</v>
      </c>
      <c r="O18">
        <v>74</v>
      </c>
      <c r="P18">
        <v>0</v>
      </c>
      <c r="Q18">
        <v>3</v>
      </c>
      <c r="R18" s="28">
        <f>Table4[[#This Row],[std.code.lines:comments]]/Table4[[#This Row],[std.code.lines:code]]</f>
        <v>4.1666666666666664E-2</v>
      </c>
      <c r="S18">
        <f>(Table4[[#This Row],[std.code.lines:comments]]-Table4[[#This Row],[std.code.lines:code]])/(Table4[[#This Row],[std.code.lines:comments]]+Table4[[#This Row],[std.code.lines:code]])</f>
        <v>-0.92</v>
      </c>
      <c r="U18" s="1">
        <f t="shared" si="0"/>
        <v>34</v>
      </c>
      <c r="W18" s="4">
        <v>34</v>
      </c>
      <c r="X18" s="5">
        <f>COUNTIF(Table4[std.code.complexity:cyclomatic],"&lt;="&amp;W18)-COUNTIF(Table4[std.code.complexity:cyclomatic],"&lt;="&amp;W17)</f>
        <v>0</v>
      </c>
      <c r="Y18" s="9">
        <f t="shared" si="1"/>
        <v>0.99840891010342081</v>
      </c>
    </row>
    <row r="19" spans="1:25" x14ac:dyDescent="0.25">
      <c r="A19" t="s">
        <v>1497</v>
      </c>
      <c r="B19" t="s">
        <v>2220</v>
      </c>
      <c r="C19" t="s">
        <v>2008</v>
      </c>
      <c r="E19">
        <v>128</v>
      </c>
      <c r="F19">
        <v>223</v>
      </c>
      <c r="G19">
        <v>2</v>
      </c>
      <c r="K19">
        <v>14</v>
      </c>
      <c r="L19">
        <v>6</v>
      </c>
      <c r="M19">
        <v>2722</v>
      </c>
      <c r="N19">
        <v>66</v>
      </c>
      <c r="O19">
        <v>84</v>
      </c>
      <c r="P19">
        <v>9</v>
      </c>
      <c r="Q19">
        <v>9</v>
      </c>
      <c r="R19" s="28">
        <f>Table4[[#This Row],[std.code.lines:comments]]/Table4[[#This Row],[std.code.lines:code]]</f>
        <v>0.13636363636363635</v>
      </c>
      <c r="S19">
        <f>(Table4[[#This Row],[std.code.lines:comments]]-Table4[[#This Row],[std.code.lines:code]])/(Table4[[#This Row],[std.code.lines:comments]]+Table4[[#This Row],[std.code.lines:code]])</f>
        <v>-0.76</v>
      </c>
      <c r="U19" s="1">
        <f t="shared" si="0"/>
        <v>36</v>
      </c>
      <c r="W19" s="4">
        <v>36</v>
      </c>
      <c r="X19" s="5">
        <f>COUNTIF(Table4[std.code.complexity:cyclomatic],"&lt;="&amp;W19)-COUNTIF(Table4[std.code.complexity:cyclomatic],"&lt;="&amp;W18)</f>
        <v>2</v>
      </c>
      <c r="Y19" s="9">
        <f t="shared" si="1"/>
        <v>1</v>
      </c>
    </row>
    <row r="20" spans="1:25" x14ac:dyDescent="0.25">
      <c r="A20" t="s">
        <v>837</v>
      </c>
      <c r="B20" t="s">
        <v>2631</v>
      </c>
      <c r="C20" t="s">
        <v>2008</v>
      </c>
      <c r="E20">
        <v>805</v>
      </c>
      <c r="F20">
        <v>856</v>
      </c>
      <c r="G20">
        <v>1</v>
      </c>
      <c r="K20">
        <v>14</v>
      </c>
      <c r="L20">
        <v>5</v>
      </c>
      <c r="M20">
        <v>1295</v>
      </c>
      <c r="N20">
        <v>52</v>
      </c>
      <c r="O20">
        <v>52</v>
      </c>
      <c r="P20">
        <v>0</v>
      </c>
      <c r="Q20">
        <v>2</v>
      </c>
      <c r="R20" s="28">
        <f>Table4[[#This Row],[std.code.lines:comments]]/Table4[[#This Row],[std.code.lines:code]]</f>
        <v>3.8461538461538464E-2</v>
      </c>
      <c r="S20">
        <f>(Table4[[#This Row],[std.code.lines:comments]]-Table4[[#This Row],[std.code.lines:code]])/(Table4[[#This Row],[std.code.lines:comments]]+Table4[[#This Row],[std.code.lines:code]])</f>
        <v>-0.92592592592592593</v>
      </c>
      <c r="U20" s="1">
        <f t="shared" si="0"/>
        <v>38</v>
      </c>
      <c r="W20" s="4">
        <v>38</v>
      </c>
      <c r="X20" s="5">
        <f>COUNTIF(Table4[std.code.complexity:cyclomatic],"&lt;="&amp;W20)-COUNTIF(Table4[std.code.complexity:cyclomatic],"&lt;="&amp;W19)</f>
        <v>0</v>
      </c>
      <c r="Y20" s="9">
        <f t="shared" si="1"/>
        <v>1</v>
      </c>
    </row>
    <row r="21" spans="1:25" x14ac:dyDescent="0.25">
      <c r="A21" t="s">
        <v>837</v>
      </c>
      <c r="B21" t="s">
        <v>2631</v>
      </c>
      <c r="C21" t="s">
        <v>2008</v>
      </c>
      <c r="E21">
        <v>1768</v>
      </c>
      <c r="F21">
        <v>1819</v>
      </c>
      <c r="G21">
        <v>1</v>
      </c>
      <c r="K21">
        <v>14</v>
      </c>
      <c r="L21">
        <v>5</v>
      </c>
      <c r="M21">
        <v>1298</v>
      </c>
      <c r="N21">
        <v>52</v>
      </c>
      <c r="O21">
        <v>52</v>
      </c>
      <c r="P21">
        <v>0</v>
      </c>
      <c r="Q21">
        <v>2</v>
      </c>
      <c r="R21" s="28">
        <f>Table4[[#This Row],[std.code.lines:comments]]/Table4[[#This Row],[std.code.lines:code]]</f>
        <v>3.8461538461538464E-2</v>
      </c>
      <c r="S21">
        <f>(Table4[[#This Row],[std.code.lines:comments]]-Table4[[#This Row],[std.code.lines:code]])/(Table4[[#This Row],[std.code.lines:comments]]+Table4[[#This Row],[std.code.lines:code]])</f>
        <v>-0.92592592592592593</v>
      </c>
      <c r="U21" s="1">
        <f t="shared" si="0"/>
        <v>40</v>
      </c>
      <c r="W21" s="4">
        <v>40</v>
      </c>
      <c r="X21" s="5">
        <f>COUNTIF(Table4[std.code.complexity:cyclomatic],"&lt;="&amp;W21)-COUNTIF(Table4[std.code.complexity:cyclomatic],"&lt;="&amp;W20)</f>
        <v>0</v>
      </c>
      <c r="Y21" s="9">
        <f t="shared" si="1"/>
        <v>1</v>
      </c>
    </row>
    <row r="22" spans="1:25" ht="15.75" thickBot="1" x14ac:dyDescent="0.3">
      <c r="A22" t="s">
        <v>1940</v>
      </c>
      <c r="B22" t="s">
        <v>2041</v>
      </c>
      <c r="C22" t="s">
        <v>2008</v>
      </c>
      <c r="E22">
        <v>389</v>
      </c>
      <c r="F22">
        <v>427</v>
      </c>
      <c r="G22">
        <v>3</v>
      </c>
      <c r="K22">
        <v>14</v>
      </c>
      <c r="L22">
        <v>4</v>
      </c>
      <c r="M22">
        <v>1004</v>
      </c>
      <c r="N22">
        <v>39</v>
      </c>
      <c r="O22">
        <v>39</v>
      </c>
      <c r="P22">
        <v>0</v>
      </c>
      <c r="Q22">
        <v>0</v>
      </c>
      <c r="R22" s="28">
        <f>Table4[[#This Row],[std.code.lines:comments]]/Table4[[#This Row],[std.code.lines:code]]</f>
        <v>0</v>
      </c>
      <c r="S22">
        <f>(Table4[[#This Row],[std.code.lines:comments]]-Table4[[#This Row],[std.code.lines:code]])/(Table4[[#This Row],[std.code.lines:comments]]+Table4[[#This Row],[std.code.lines:code]])</f>
        <v>-1</v>
      </c>
      <c r="U22" s="1"/>
      <c r="W22" s="6" t="s">
        <v>1992</v>
      </c>
      <c r="X22" s="6">
        <f>COUNTIF(Table4[std.code.complexity:cyclomatic],"&gt;"&amp;W21)</f>
        <v>0</v>
      </c>
      <c r="Y22" s="9">
        <f t="shared" si="1"/>
        <v>1</v>
      </c>
    </row>
    <row r="23" spans="1:25" x14ac:dyDescent="0.25">
      <c r="A23" t="s">
        <v>1154</v>
      </c>
      <c r="B23" t="s">
        <v>2376</v>
      </c>
      <c r="C23" t="s">
        <v>2008</v>
      </c>
      <c r="E23">
        <v>293</v>
      </c>
      <c r="F23">
        <v>368</v>
      </c>
      <c r="K23">
        <v>14</v>
      </c>
      <c r="L23">
        <v>3</v>
      </c>
      <c r="M23">
        <v>1865</v>
      </c>
      <c r="N23">
        <v>49</v>
      </c>
      <c r="O23">
        <v>58</v>
      </c>
      <c r="P23">
        <v>2</v>
      </c>
      <c r="Q23">
        <v>7</v>
      </c>
      <c r="R23" s="28">
        <f>Table4[[#This Row],[std.code.lines:comments]]/Table4[[#This Row],[std.code.lines:code]]</f>
        <v>0.14285714285714285</v>
      </c>
      <c r="S23">
        <f>(Table4[[#This Row],[std.code.lines:comments]]-Table4[[#This Row],[std.code.lines:code]])/(Table4[[#This Row],[std.code.lines:comments]]+Table4[[#This Row],[std.code.lines:code]])</f>
        <v>-0.75</v>
      </c>
    </row>
    <row r="24" spans="1:25" ht="15.75" thickBot="1" x14ac:dyDescent="0.3">
      <c r="A24" t="s">
        <v>576</v>
      </c>
      <c r="B24" t="s">
        <v>2693</v>
      </c>
      <c r="C24" t="s">
        <v>2008</v>
      </c>
      <c r="E24">
        <v>1663</v>
      </c>
      <c r="F24">
        <v>1747</v>
      </c>
      <c r="G24">
        <v>5</v>
      </c>
      <c r="K24">
        <v>13</v>
      </c>
      <c r="L24">
        <v>5</v>
      </c>
      <c r="M24">
        <v>3140</v>
      </c>
      <c r="N24">
        <v>75</v>
      </c>
      <c r="O24">
        <v>80</v>
      </c>
      <c r="P24">
        <v>0</v>
      </c>
      <c r="Q24">
        <v>5</v>
      </c>
      <c r="R24" s="28">
        <f>Table4[[#This Row],[std.code.lines:comments]]/Table4[[#This Row],[std.code.lines:code]]</f>
        <v>6.6666666666666666E-2</v>
      </c>
      <c r="S24">
        <f>(Table4[[#This Row],[std.code.lines:comments]]-Table4[[#This Row],[std.code.lines:code]])/(Table4[[#This Row],[std.code.lines:comments]]+Table4[[#This Row],[std.code.lines:code]])</f>
        <v>-0.875</v>
      </c>
    </row>
    <row r="25" spans="1:25" x14ac:dyDescent="0.25">
      <c r="A25" t="s">
        <v>1480</v>
      </c>
      <c r="B25" t="s">
        <v>2233</v>
      </c>
      <c r="C25" t="s">
        <v>2008</v>
      </c>
      <c r="E25">
        <v>441</v>
      </c>
      <c r="F25">
        <v>539</v>
      </c>
      <c r="G25">
        <v>2</v>
      </c>
      <c r="K25">
        <v>13</v>
      </c>
      <c r="L25">
        <v>4</v>
      </c>
      <c r="M25">
        <v>3299</v>
      </c>
      <c r="N25">
        <v>67</v>
      </c>
      <c r="O25">
        <v>80</v>
      </c>
      <c r="P25">
        <v>0</v>
      </c>
      <c r="Q25">
        <v>14</v>
      </c>
      <c r="R25" s="28">
        <f>Table4[[#This Row],[std.code.lines:comments]]/Table4[[#This Row],[std.code.lines:code]]</f>
        <v>0.20895522388059701</v>
      </c>
      <c r="S25">
        <f>(Table4[[#This Row],[std.code.lines:comments]]-Table4[[#This Row],[std.code.lines:code]])/(Table4[[#This Row],[std.code.lines:comments]]+Table4[[#This Row],[std.code.lines:code]])</f>
        <v>-0.65432098765432101</v>
      </c>
      <c r="U25" t="s">
        <v>2900</v>
      </c>
      <c r="W25" s="7" t="s">
        <v>1991</v>
      </c>
      <c r="X25" s="7" t="s">
        <v>1993</v>
      </c>
      <c r="Y25" s="29" t="s">
        <v>1994</v>
      </c>
    </row>
    <row r="26" spans="1:25" x14ac:dyDescent="0.25">
      <c r="A26" t="s">
        <v>837</v>
      </c>
      <c r="B26" t="s">
        <v>2524</v>
      </c>
      <c r="C26" t="s">
        <v>2008</v>
      </c>
      <c r="E26">
        <v>4154</v>
      </c>
      <c r="F26">
        <v>4215</v>
      </c>
      <c r="G26">
        <v>3</v>
      </c>
      <c r="K26">
        <v>13</v>
      </c>
      <c r="L26">
        <v>4</v>
      </c>
      <c r="M26">
        <v>1908</v>
      </c>
      <c r="N26">
        <v>50</v>
      </c>
      <c r="O26">
        <v>62</v>
      </c>
      <c r="P26">
        <v>0</v>
      </c>
      <c r="Q26">
        <v>14</v>
      </c>
      <c r="R26" s="28">
        <f>Table4[[#This Row],[std.code.lines:comments]]/Table4[[#This Row],[std.code.lines:code]]</f>
        <v>0.28000000000000003</v>
      </c>
      <c r="S26">
        <f>(Table4[[#This Row],[std.code.lines:comments]]-Table4[[#This Row],[std.code.lines:code]])/(Table4[[#This Row],[std.code.lines:comments]]+Table4[[#This Row],[std.code.lines:code]])</f>
        <v>-0.5625</v>
      </c>
      <c r="U26">
        <v>1</v>
      </c>
      <c r="W26" s="4">
        <v>1</v>
      </c>
      <c r="X26" s="5">
        <f>COUNTIF(Table4[std.code.complexity:maxindent],"&lt;="&amp;W26)</f>
        <v>866</v>
      </c>
      <c r="Y26" s="9">
        <f>X26/SUM($X$26:$X$41)</f>
        <v>0.68894192521877484</v>
      </c>
    </row>
    <row r="27" spans="1:25" x14ac:dyDescent="0.25">
      <c r="A27" t="s">
        <v>837</v>
      </c>
      <c r="B27" t="s">
        <v>2039</v>
      </c>
      <c r="C27" t="s">
        <v>2008</v>
      </c>
      <c r="E27">
        <v>2898</v>
      </c>
      <c r="F27">
        <v>2940</v>
      </c>
      <c r="K27">
        <v>13</v>
      </c>
      <c r="L27">
        <v>4</v>
      </c>
      <c r="M27">
        <v>1392</v>
      </c>
      <c r="N27">
        <v>39</v>
      </c>
      <c r="O27">
        <v>43</v>
      </c>
      <c r="P27">
        <v>0</v>
      </c>
      <c r="Q27">
        <v>5</v>
      </c>
      <c r="R27" s="28">
        <f>Table4[[#This Row],[std.code.lines:comments]]/Table4[[#This Row],[std.code.lines:code]]</f>
        <v>0.12820512820512819</v>
      </c>
      <c r="S27">
        <f>(Table4[[#This Row],[std.code.lines:comments]]-Table4[[#This Row],[std.code.lines:code]])/(Table4[[#This Row],[std.code.lines:comments]]+Table4[[#This Row],[std.code.lines:code]])</f>
        <v>-0.77272727272727271</v>
      </c>
      <c r="U27">
        <v>2</v>
      </c>
      <c r="W27" s="4">
        <v>2</v>
      </c>
      <c r="X27" s="5">
        <f>COUNTIF(Table4[std.code.complexity:maxindent],"&lt;="&amp;W27)-COUNTIF(Table4[std.code.complexity:maxindent],"&lt;="&amp;W26)</f>
        <v>241</v>
      </c>
      <c r="Y27" s="9">
        <f>X27/SUM($X$26:$X$41)+Y26</f>
        <v>0.88066825775656321</v>
      </c>
    </row>
    <row r="28" spans="1:25" x14ac:dyDescent="0.25">
      <c r="A28" t="s">
        <v>837</v>
      </c>
      <c r="B28" t="s">
        <v>2633</v>
      </c>
      <c r="C28" t="s">
        <v>2008</v>
      </c>
      <c r="E28">
        <v>730</v>
      </c>
      <c r="F28">
        <v>770</v>
      </c>
      <c r="G28">
        <v>3</v>
      </c>
      <c r="J28">
        <v>1</v>
      </c>
      <c r="K28">
        <v>13</v>
      </c>
      <c r="L28">
        <v>4</v>
      </c>
      <c r="M28">
        <v>1614</v>
      </c>
      <c r="N28">
        <v>33</v>
      </c>
      <c r="O28">
        <v>41</v>
      </c>
      <c r="P28">
        <v>0</v>
      </c>
      <c r="Q28">
        <v>8</v>
      </c>
      <c r="R28" s="28">
        <f>Table4[[#This Row],[std.code.lines:comments]]/Table4[[#This Row],[std.code.lines:code]]</f>
        <v>0.24242424242424243</v>
      </c>
      <c r="S28">
        <f>(Table4[[#This Row],[std.code.lines:comments]]-Table4[[#This Row],[std.code.lines:code]])/(Table4[[#This Row],[std.code.lines:comments]]+Table4[[#This Row],[std.code.lines:code]])</f>
        <v>-0.6097560975609756</v>
      </c>
      <c r="U28">
        <v>3</v>
      </c>
      <c r="W28" s="4">
        <v>3</v>
      </c>
      <c r="X28" s="5">
        <f>COUNTIF(Table4[std.code.complexity:maxindent],"&lt;="&amp;W28)-COUNTIF(Table4[std.code.complexity:maxindent],"&lt;="&amp;W27)</f>
        <v>98</v>
      </c>
      <c r="Y28" s="9">
        <f t="shared" ref="Y28:Y41" si="2">X28/SUM($X$26:$X$41)+Y27</f>
        <v>0.95863166268894184</v>
      </c>
    </row>
    <row r="29" spans="1:25" x14ac:dyDescent="0.25">
      <c r="A29" t="s">
        <v>837</v>
      </c>
      <c r="B29" t="s">
        <v>2037</v>
      </c>
      <c r="C29" t="s">
        <v>2008</v>
      </c>
      <c r="E29">
        <v>2746</v>
      </c>
      <c r="F29">
        <v>2788</v>
      </c>
      <c r="K29">
        <v>13</v>
      </c>
      <c r="L29">
        <v>3</v>
      </c>
      <c r="M29">
        <v>1219</v>
      </c>
      <c r="N29">
        <v>43</v>
      </c>
      <c r="O29">
        <v>43</v>
      </c>
      <c r="P29">
        <v>0</v>
      </c>
      <c r="Q29">
        <v>0</v>
      </c>
      <c r="R29" s="28">
        <f>Table4[[#This Row],[std.code.lines:comments]]/Table4[[#This Row],[std.code.lines:code]]</f>
        <v>0</v>
      </c>
      <c r="S29">
        <f>(Table4[[#This Row],[std.code.lines:comments]]-Table4[[#This Row],[std.code.lines:code]])/(Table4[[#This Row],[std.code.lines:comments]]+Table4[[#This Row],[std.code.lines:code]])</f>
        <v>-1</v>
      </c>
      <c r="U29">
        <v>4</v>
      </c>
      <c r="W29" s="4">
        <v>4</v>
      </c>
      <c r="X29" s="5">
        <f>COUNTIF(Table4[std.code.complexity:maxindent],"&lt;="&amp;W29)-COUNTIF(Table4[std.code.complexity:maxindent],"&lt;="&amp;W28)</f>
        <v>32</v>
      </c>
      <c r="Y29" s="9">
        <f t="shared" si="2"/>
        <v>0.98408910103420832</v>
      </c>
    </row>
    <row r="30" spans="1:25" x14ac:dyDescent="0.25">
      <c r="A30" t="s">
        <v>1693</v>
      </c>
      <c r="B30" t="s">
        <v>2127</v>
      </c>
      <c r="C30" t="s">
        <v>2008</v>
      </c>
      <c r="E30">
        <v>274</v>
      </c>
      <c r="F30">
        <v>315</v>
      </c>
      <c r="G30">
        <v>9</v>
      </c>
      <c r="K30">
        <v>13</v>
      </c>
      <c r="L30">
        <v>3</v>
      </c>
      <c r="M30">
        <v>1483</v>
      </c>
      <c r="N30">
        <v>38</v>
      </c>
      <c r="O30">
        <v>38</v>
      </c>
      <c r="P30">
        <v>0</v>
      </c>
      <c r="Q30">
        <v>0</v>
      </c>
      <c r="R30" s="28">
        <f>Table4[[#This Row],[std.code.lines:comments]]/Table4[[#This Row],[std.code.lines:code]]</f>
        <v>0</v>
      </c>
      <c r="S30">
        <f>(Table4[[#This Row],[std.code.lines:comments]]-Table4[[#This Row],[std.code.lines:code]])/(Table4[[#This Row],[std.code.lines:comments]]+Table4[[#This Row],[std.code.lines:code]])</f>
        <v>-1</v>
      </c>
      <c r="U30">
        <v>5</v>
      </c>
      <c r="W30" s="4">
        <v>5</v>
      </c>
      <c r="X30" s="5">
        <f>COUNTIF(Table4[std.code.complexity:maxindent],"&lt;="&amp;W30)-COUNTIF(Table4[std.code.complexity:maxindent],"&lt;="&amp;W29)</f>
        <v>11</v>
      </c>
      <c r="Y30" s="9">
        <f t="shared" si="2"/>
        <v>0.99284009546539365</v>
      </c>
    </row>
    <row r="31" spans="1:25" x14ac:dyDescent="0.25">
      <c r="A31" t="s">
        <v>837</v>
      </c>
      <c r="B31" t="s">
        <v>2513</v>
      </c>
      <c r="C31" t="s">
        <v>2008</v>
      </c>
      <c r="E31">
        <v>4313</v>
      </c>
      <c r="F31">
        <v>4370</v>
      </c>
      <c r="K31">
        <v>12</v>
      </c>
      <c r="L31">
        <v>6</v>
      </c>
      <c r="M31">
        <v>1552</v>
      </c>
      <c r="N31">
        <v>57</v>
      </c>
      <c r="O31">
        <v>58</v>
      </c>
      <c r="P31">
        <v>0</v>
      </c>
      <c r="Q31">
        <v>1</v>
      </c>
      <c r="R31" s="28">
        <f>Table4[[#This Row],[std.code.lines:comments]]/Table4[[#This Row],[std.code.lines:code]]</f>
        <v>1.7543859649122806E-2</v>
      </c>
      <c r="S31">
        <f>(Table4[[#This Row],[std.code.lines:comments]]-Table4[[#This Row],[std.code.lines:code]])/(Table4[[#This Row],[std.code.lines:comments]]+Table4[[#This Row],[std.code.lines:code]])</f>
        <v>-0.96551724137931039</v>
      </c>
      <c r="U31">
        <v>6</v>
      </c>
      <c r="W31" s="4">
        <v>6</v>
      </c>
      <c r="X31" s="5">
        <f>COUNTIF(Table4[std.code.complexity:maxindent],"&lt;="&amp;W31)-COUNTIF(Table4[std.code.complexity:maxindent],"&lt;="&amp;W30)</f>
        <v>6</v>
      </c>
      <c r="Y31" s="9">
        <f t="shared" si="2"/>
        <v>0.9976133651551311</v>
      </c>
    </row>
    <row r="32" spans="1:25" x14ac:dyDescent="0.25">
      <c r="A32" t="s">
        <v>837</v>
      </c>
      <c r="B32" t="s">
        <v>2513</v>
      </c>
      <c r="C32" t="s">
        <v>2008</v>
      </c>
      <c r="E32">
        <v>4531</v>
      </c>
      <c r="F32">
        <v>4588</v>
      </c>
      <c r="K32">
        <v>12</v>
      </c>
      <c r="L32">
        <v>6</v>
      </c>
      <c r="M32">
        <v>1560</v>
      </c>
      <c r="N32">
        <v>57</v>
      </c>
      <c r="O32">
        <v>58</v>
      </c>
      <c r="P32">
        <v>0</v>
      </c>
      <c r="Q32">
        <v>1</v>
      </c>
      <c r="R32" s="28">
        <f>Table4[[#This Row],[std.code.lines:comments]]/Table4[[#This Row],[std.code.lines:code]]</f>
        <v>1.7543859649122806E-2</v>
      </c>
      <c r="S32">
        <f>(Table4[[#This Row],[std.code.lines:comments]]-Table4[[#This Row],[std.code.lines:code]])/(Table4[[#This Row],[std.code.lines:comments]]+Table4[[#This Row],[std.code.lines:code]])</f>
        <v>-0.96551724137931039</v>
      </c>
      <c r="U32">
        <v>7</v>
      </c>
      <c r="W32" s="4">
        <v>7</v>
      </c>
      <c r="X32" s="5">
        <f>COUNTIF(Table4[std.code.complexity:maxindent],"&lt;="&amp;W32)-COUNTIF(Table4[std.code.complexity:maxindent],"&lt;="&amp;W31)</f>
        <v>2</v>
      </c>
      <c r="Y32" s="9">
        <f t="shared" si="2"/>
        <v>0.99920445505171029</v>
      </c>
    </row>
    <row r="33" spans="1:25" x14ac:dyDescent="0.25">
      <c r="A33" t="s">
        <v>837</v>
      </c>
      <c r="B33" t="s">
        <v>2513</v>
      </c>
      <c r="C33" t="s">
        <v>2008</v>
      </c>
      <c r="E33">
        <v>4805</v>
      </c>
      <c r="F33">
        <v>4862</v>
      </c>
      <c r="K33">
        <v>12</v>
      </c>
      <c r="L33">
        <v>6</v>
      </c>
      <c r="M33">
        <v>1610</v>
      </c>
      <c r="N33">
        <v>57</v>
      </c>
      <c r="O33">
        <v>58</v>
      </c>
      <c r="P33">
        <v>0</v>
      </c>
      <c r="Q33">
        <v>1</v>
      </c>
      <c r="R33" s="28">
        <f>Table4[[#This Row],[std.code.lines:comments]]/Table4[[#This Row],[std.code.lines:code]]</f>
        <v>1.7543859649122806E-2</v>
      </c>
      <c r="S33">
        <f>(Table4[[#This Row],[std.code.lines:comments]]-Table4[[#This Row],[std.code.lines:code]])/(Table4[[#This Row],[std.code.lines:comments]]+Table4[[#This Row],[std.code.lines:code]])</f>
        <v>-0.96551724137931039</v>
      </c>
      <c r="U33">
        <v>8</v>
      </c>
      <c r="W33" s="4">
        <v>8</v>
      </c>
      <c r="X33" s="5">
        <f>COUNTIF(Table4[std.code.complexity:maxindent],"&lt;="&amp;W33)-COUNTIF(Table4[std.code.complexity:maxindent],"&lt;="&amp;W32)</f>
        <v>1</v>
      </c>
      <c r="Y33" s="9">
        <f t="shared" si="2"/>
        <v>0.99999999999999989</v>
      </c>
    </row>
    <row r="34" spans="1:25" x14ac:dyDescent="0.25">
      <c r="A34" t="s">
        <v>837</v>
      </c>
      <c r="B34" t="s">
        <v>2526</v>
      </c>
      <c r="C34" t="s">
        <v>2008</v>
      </c>
      <c r="E34">
        <v>4077</v>
      </c>
      <c r="F34">
        <v>4137</v>
      </c>
      <c r="G34">
        <v>3</v>
      </c>
      <c r="K34">
        <v>12</v>
      </c>
      <c r="L34">
        <v>4</v>
      </c>
      <c r="M34">
        <v>1819</v>
      </c>
      <c r="N34">
        <v>49</v>
      </c>
      <c r="O34">
        <v>61</v>
      </c>
      <c r="P34">
        <v>0</v>
      </c>
      <c r="Q34">
        <v>14</v>
      </c>
      <c r="R34" s="28">
        <f>Table4[[#This Row],[std.code.lines:comments]]/Table4[[#This Row],[std.code.lines:code]]</f>
        <v>0.2857142857142857</v>
      </c>
      <c r="S34">
        <f>(Table4[[#This Row],[std.code.lines:comments]]-Table4[[#This Row],[std.code.lines:code]])/(Table4[[#This Row],[std.code.lines:comments]]+Table4[[#This Row],[std.code.lines:code]])</f>
        <v>-0.55555555555555558</v>
      </c>
      <c r="U34">
        <v>9</v>
      </c>
      <c r="W34" s="4">
        <v>9</v>
      </c>
      <c r="X34" s="5">
        <f>COUNTIF(Table4[std.code.complexity:maxindent],"&lt;="&amp;W34)-COUNTIF(Table4[std.code.complexity:maxindent],"&lt;="&amp;W33)</f>
        <v>0</v>
      </c>
      <c r="Y34" s="9">
        <f t="shared" si="2"/>
        <v>0.99999999999999989</v>
      </c>
    </row>
    <row r="35" spans="1:25" x14ac:dyDescent="0.25">
      <c r="A35" t="s">
        <v>837</v>
      </c>
      <c r="B35" t="s">
        <v>2534</v>
      </c>
      <c r="C35" t="s">
        <v>2008</v>
      </c>
      <c r="E35">
        <v>3804</v>
      </c>
      <c r="F35">
        <v>3833</v>
      </c>
      <c r="G35">
        <v>1</v>
      </c>
      <c r="K35">
        <v>12</v>
      </c>
      <c r="L35">
        <v>4</v>
      </c>
      <c r="M35">
        <v>1042</v>
      </c>
      <c r="N35">
        <v>30</v>
      </c>
      <c r="O35">
        <v>30</v>
      </c>
      <c r="P35">
        <v>0</v>
      </c>
      <c r="Q35">
        <v>0</v>
      </c>
      <c r="R35" s="28">
        <f>Table4[[#This Row],[std.code.lines:comments]]/Table4[[#This Row],[std.code.lines:code]]</f>
        <v>0</v>
      </c>
      <c r="S35">
        <f>(Table4[[#This Row],[std.code.lines:comments]]-Table4[[#This Row],[std.code.lines:code]])/(Table4[[#This Row],[std.code.lines:comments]]+Table4[[#This Row],[std.code.lines:code]])</f>
        <v>-1</v>
      </c>
      <c r="U35">
        <v>10</v>
      </c>
      <c r="W35" s="4">
        <v>10</v>
      </c>
      <c r="X35" s="5">
        <f>COUNTIF(Table4[std.code.complexity:maxindent],"&lt;="&amp;W35)-COUNTIF(Table4[std.code.complexity:maxindent],"&lt;="&amp;W34)</f>
        <v>0</v>
      </c>
      <c r="Y35" s="9">
        <f t="shared" si="2"/>
        <v>0.99999999999999989</v>
      </c>
    </row>
    <row r="36" spans="1:25" x14ac:dyDescent="0.25">
      <c r="A36" t="s">
        <v>1480</v>
      </c>
      <c r="B36" t="s">
        <v>2232</v>
      </c>
      <c r="C36" t="s">
        <v>2008</v>
      </c>
      <c r="E36">
        <v>541</v>
      </c>
      <c r="F36">
        <v>682</v>
      </c>
      <c r="G36">
        <v>2</v>
      </c>
      <c r="J36">
        <v>1</v>
      </c>
      <c r="K36">
        <v>11</v>
      </c>
      <c r="L36">
        <v>8</v>
      </c>
      <c r="M36">
        <v>5587</v>
      </c>
      <c r="N36">
        <v>76</v>
      </c>
      <c r="O36">
        <v>125</v>
      </c>
      <c r="P36">
        <v>0</v>
      </c>
      <c r="Q36">
        <v>49</v>
      </c>
      <c r="R36" s="28">
        <f>Table4[[#This Row],[std.code.lines:comments]]/Table4[[#This Row],[std.code.lines:code]]</f>
        <v>0.64473684210526316</v>
      </c>
      <c r="S36">
        <f>(Table4[[#This Row],[std.code.lines:comments]]-Table4[[#This Row],[std.code.lines:code]])/(Table4[[#This Row],[std.code.lines:comments]]+Table4[[#This Row],[std.code.lines:code]])</f>
        <v>-0.216</v>
      </c>
      <c r="U36">
        <v>11</v>
      </c>
      <c r="W36" s="4">
        <v>11</v>
      </c>
      <c r="X36" s="5">
        <f>COUNTIF(Table4[std.code.complexity:maxindent],"&lt;="&amp;W36)-COUNTIF(Table4[std.code.complexity:maxindent],"&lt;="&amp;W35)</f>
        <v>0</v>
      </c>
      <c r="Y36" s="9">
        <f t="shared" si="2"/>
        <v>0.99999999999999989</v>
      </c>
    </row>
    <row r="37" spans="1:25" x14ac:dyDescent="0.25">
      <c r="A37" t="s">
        <v>1531</v>
      </c>
      <c r="B37" t="s">
        <v>2199</v>
      </c>
      <c r="C37" t="s">
        <v>2008</v>
      </c>
      <c r="E37">
        <v>271</v>
      </c>
      <c r="F37">
        <v>359</v>
      </c>
      <c r="G37">
        <v>3</v>
      </c>
      <c r="K37">
        <v>11</v>
      </c>
      <c r="L37">
        <v>6</v>
      </c>
      <c r="M37">
        <v>3421</v>
      </c>
      <c r="N37">
        <v>69</v>
      </c>
      <c r="O37">
        <v>83</v>
      </c>
      <c r="P37">
        <v>0</v>
      </c>
      <c r="Q37">
        <v>14</v>
      </c>
      <c r="R37" s="28">
        <f>Table4[[#This Row],[std.code.lines:comments]]/Table4[[#This Row],[std.code.lines:code]]</f>
        <v>0.20289855072463769</v>
      </c>
      <c r="S37">
        <f>(Table4[[#This Row],[std.code.lines:comments]]-Table4[[#This Row],[std.code.lines:code]])/(Table4[[#This Row],[std.code.lines:comments]]+Table4[[#This Row],[std.code.lines:code]])</f>
        <v>-0.66265060240963858</v>
      </c>
      <c r="U37">
        <v>12</v>
      </c>
      <c r="W37" s="4">
        <v>12</v>
      </c>
      <c r="X37" s="5">
        <f>COUNTIF(Table4[std.code.complexity:maxindent],"&lt;="&amp;W37)-COUNTIF(Table4[std.code.complexity:maxindent],"&lt;="&amp;W36)</f>
        <v>0</v>
      </c>
      <c r="Y37" s="9">
        <f t="shared" si="2"/>
        <v>0.99999999999999989</v>
      </c>
    </row>
    <row r="38" spans="1:25" x14ac:dyDescent="0.25">
      <c r="A38" t="s">
        <v>576</v>
      </c>
      <c r="B38" t="s">
        <v>2692</v>
      </c>
      <c r="C38" t="s">
        <v>2008</v>
      </c>
      <c r="E38">
        <v>1753</v>
      </c>
      <c r="F38">
        <v>1831</v>
      </c>
      <c r="G38">
        <v>2</v>
      </c>
      <c r="K38">
        <v>11</v>
      </c>
      <c r="L38">
        <v>6</v>
      </c>
      <c r="M38">
        <v>2725</v>
      </c>
      <c r="N38">
        <v>71</v>
      </c>
      <c r="O38">
        <v>75</v>
      </c>
      <c r="P38">
        <v>0</v>
      </c>
      <c r="Q38">
        <v>5</v>
      </c>
      <c r="R38" s="28">
        <f>Table4[[#This Row],[std.code.lines:comments]]/Table4[[#This Row],[std.code.lines:code]]</f>
        <v>7.0422535211267609E-2</v>
      </c>
      <c r="S38">
        <f>(Table4[[#This Row],[std.code.lines:comments]]-Table4[[#This Row],[std.code.lines:code]])/(Table4[[#This Row],[std.code.lines:comments]]+Table4[[#This Row],[std.code.lines:code]])</f>
        <v>-0.86842105263157898</v>
      </c>
      <c r="U38">
        <v>13</v>
      </c>
      <c r="W38" s="4">
        <v>13</v>
      </c>
      <c r="X38" s="5">
        <f>COUNTIF(Table4[std.code.complexity:maxindent],"&lt;="&amp;W38)-COUNTIF(Table4[std.code.complexity:maxindent],"&lt;="&amp;W37)</f>
        <v>0</v>
      </c>
      <c r="Y38" s="9">
        <f t="shared" si="2"/>
        <v>0.99999999999999989</v>
      </c>
    </row>
    <row r="39" spans="1:25" x14ac:dyDescent="0.25">
      <c r="A39" t="s">
        <v>837</v>
      </c>
      <c r="B39" t="s">
        <v>2512</v>
      </c>
      <c r="C39" t="s">
        <v>2008</v>
      </c>
      <c r="E39">
        <v>4864</v>
      </c>
      <c r="F39">
        <v>4909</v>
      </c>
      <c r="K39">
        <v>11</v>
      </c>
      <c r="L39">
        <v>5</v>
      </c>
      <c r="M39">
        <v>1341</v>
      </c>
      <c r="N39">
        <v>46</v>
      </c>
      <c r="O39">
        <v>46</v>
      </c>
      <c r="P39">
        <v>0</v>
      </c>
      <c r="Q39">
        <v>1</v>
      </c>
      <c r="R39" s="28">
        <f>Table4[[#This Row],[std.code.lines:comments]]/Table4[[#This Row],[std.code.lines:code]]</f>
        <v>2.1739130434782608E-2</v>
      </c>
      <c r="S39">
        <f>(Table4[[#This Row],[std.code.lines:comments]]-Table4[[#This Row],[std.code.lines:code]])/(Table4[[#This Row],[std.code.lines:comments]]+Table4[[#This Row],[std.code.lines:code]])</f>
        <v>-0.95744680851063835</v>
      </c>
      <c r="U39">
        <v>14</v>
      </c>
      <c r="W39" s="4">
        <v>14</v>
      </c>
      <c r="X39" s="5">
        <f>COUNTIF(Table4[std.code.complexity:maxindent],"&lt;="&amp;W39)-COUNTIF(Table4[std.code.complexity:maxindent],"&lt;="&amp;W38)</f>
        <v>0</v>
      </c>
      <c r="Y39" s="9">
        <f t="shared" si="2"/>
        <v>0.99999999999999989</v>
      </c>
    </row>
    <row r="40" spans="1:25" x14ac:dyDescent="0.25">
      <c r="A40" t="s">
        <v>257</v>
      </c>
      <c r="B40" t="s">
        <v>2016</v>
      </c>
      <c r="C40" t="s">
        <v>2008</v>
      </c>
      <c r="E40">
        <v>99</v>
      </c>
      <c r="F40">
        <v>243</v>
      </c>
      <c r="G40">
        <v>1</v>
      </c>
      <c r="K40">
        <v>11</v>
      </c>
      <c r="L40">
        <v>4</v>
      </c>
      <c r="M40">
        <v>4947</v>
      </c>
      <c r="N40">
        <v>111</v>
      </c>
      <c r="O40">
        <v>123</v>
      </c>
      <c r="P40">
        <v>0</v>
      </c>
      <c r="Q40">
        <v>12</v>
      </c>
      <c r="R40" s="28">
        <f>Table4[[#This Row],[std.code.lines:comments]]/Table4[[#This Row],[std.code.lines:code]]</f>
        <v>0.10810810810810811</v>
      </c>
      <c r="S40">
        <f>(Table4[[#This Row],[std.code.lines:comments]]-Table4[[#This Row],[std.code.lines:code]])/(Table4[[#This Row],[std.code.lines:comments]]+Table4[[#This Row],[std.code.lines:code]])</f>
        <v>-0.80487804878048785</v>
      </c>
      <c r="U40">
        <v>15</v>
      </c>
      <c r="W40" s="4">
        <v>15</v>
      </c>
      <c r="X40" s="5">
        <f>COUNTIF(Table4[std.code.complexity:maxindent],"&lt;="&amp;W40)-COUNTIF(Table4[std.code.complexity:maxindent],"&lt;="&amp;W39)</f>
        <v>0</v>
      </c>
      <c r="Y40" s="9">
        <f t="shared" si="2"/>
        <v>0.99999999999999989</v>
      </c>
    </row>
    <row r="41" spans="1:25" ht="15.75" thickBot="1" x14ac:dyDescent="0.3">
      <c r="A41" t="s">
        <v>837</v>
      </c>
      <c r="B41" t="s">
        <v>2633</v>
      </c>
      <c r="C41" t="s">
        <v>2008</v>
      </c>
      <c r="E41">
        <v>1671</v>
      </c>
      <c r="F41">
        <v>1709</v>
      </c>
      <c r="G41">
        <v>3</v>
      </c>
      <c r="J41">
        <v>1</v>
      </c>
      <c r="K41">
        <v>11</v>
      </c>
      <c r="L41">
        <v>4</v>
      </c>
      <c r="M41">
        <v>1527</v>
      </c>
      <c r="N41">
        <v>31</v>
      </c>
      <c r="O41">
        <v>39</v>
      </c>
      <c r="P41">
        <v>0</v>
      </c>
      <c r="Q41">
        <v>8</v>
      </c>
      <c r="R41" s="28">
        <f>Table4[[#This Row],[std.code.lines:comments]]/Table4[[#This Row],[std.code.lines:code]]</f>
        <v>0.25806451612903225</v>
      </c>
      <c r="S41">
        <f>(Table4[[#This Row],[std.code.lines:comments]]-Table4[[#This Row],[std.code.lines:code]])/(Table4[[#This Row],[std.code.lines:comments]]+Table4[[#This Row],[std.code.lines:code]])</f>
        <v>-0.58974358974358976</v>
      </c>
      <c r="W41" s="6" t="s">
        <v>1992</v>
      </c>
      <c r="X41" s="5">
        <f>COUNTIF(Table4[std.code.complexity:maxindent],"&gt;"&amp;W40)</f>
        <v>0</v>
      </c>
      <c r="Y41" s="9">
        <f t="shared" si="2"/>
        <v>0.99999999999999989</v>
      </c>
    </row>
    <row r="42" spans="1:25" x14ac:dyDescent="0.25">
      <c r="A42" t="s">
        <v>576</v>
      </c>
      <c r="B42" t="s">
        <v>2715</v>
      </c>
      <c r="C42" t="s">
        <v>2008</v>
      </c>
      <c r="E42">
        <v>1202</v>
      </c>
      <c r="F42">
        <v>1306</v>
      </c>
      <c r="G42">
        <v>11</v>
      </c>
      <c r="K42">
        <v>11</v>
      </c>
      <c r="L42">
        <v>3</v>
      </c>
      <c r="M42">
        <v>4423</v>
      </c>
      <c r="N42">
        <v>83</v>
      </c>
      <c r="O42">
        <v>100</v>
      </c>
      <c r="P42">
        <v>0</v>
      </c>
      <c r="Q42">
        <v>17</v>
      </c>
      <c r="R42" s="28">
        <f>Table4[[#This Row],[std.code.lines:comments]]/Table4[[#This Row],[std.code.lines:code]]</f>
        <v>0.20481927710843373</v>
      </c>
      <c r="S42">
        <f>(Table4[[#This Row],[std.code.lines:comments]]-Table4[[#This Row],[std.code.lines:code]])/(Table4[[#This Row],[std.code.lines:comments]]+Table4[[#This Row],[std.code.lines:code]])</f>
        <v>-0.66</v>
      </c>
    </row>
    <row r="43" spans="1:25" ht="15.75" thickBot="1" x14ac:dyDescent="0.3">
      <c r="A43" t="s">
        <v>1327</v>
      </c>
      <c r="B43" t="s">
        <v>2308</v>
      </c>
      <c r="C43" t="s">
        <v>2008</v>
      </c>
      <c r="E43">
        <v>318</v>
      </c>
      <c r="F43">
        <v>370</v>
      </c>
      <c r="G43">
        <v>2</v>
      </c>
      <c r="K43">
        <v>11</v>
      </c>
      <c r="L43">
        <v>3</v>
      </c>
      <c r="M43">
        <v>1892</v>
      </c>
      <c r="N43">
        <v>48</v>
      </c>
      <c r="O43">
        <v>51</v>
      </c>
      <c r="P43">
        <v>0</v>
      </c>
      <c r="Q43">
        <v>3</v>
      </c>
      <c r="R43" s="28">
        <f>Table4[[#This Row],[std.code.lines:comments]]/Table4[[#This Row],[std.code.lines:code]]</f>
        <v>6.25E-2</v>
      </c>
      <c r="S43">
        <f>(Table4[[#This Row],[std.code.lines:comments]]-Table4[[#This Row],[std.code.lines:code]])/(Table4[[#This Row],[std.code.lines:comments]]+Table4[[#This Row],[std.code.lines:code]])</f>
        <v>-0.88235294117647056</v>
      </c>
    </row>
    <row r="44" spans="1:25" x14ac:dyDescent="0.25">
      <c r="A44" t="s">
        <v>1417</v>
      </c>
      <c r="B44" t="s">
        <v>2014</v>
      </c>
      <c r="C44" t="s">
        <v>2008</v>
      </c>
      <c r="E44">
        <v>102</v>
      </c>
      <c r="F44">
        <v>192</v>
      </c>
      <c r="G44">
        <v>1</v>
      </c>
      <c r="K44">
        <v>10</v>
      </c>
      <c r="L44">
        <v>5</v>
      </c>
      <c r="M44">
        <v>1653</v>
      </c>
      <c r="N44">
        <v>34</v>
      </c>
      <c r="O44">
        <v>47</v>
      </c>
      <c r="P44">
        <v>0</v>
      </c>
      <c r="Q44">
        <v>13</v>
      </c>
      <c r="R44" s="28">
        <f>Table4[[#This Row],[std.code.lines:comments]]/Table4[[#This Row],[std.code.lines:code]]</f>
        <v>0.38235294117647056</v>
      </c>
      <c r="S44">
        <f>(Table4[[#This Row],[std.code.lines:comments]]-Table4[[#This Row],[std.code.lines:code]])/(Table4[[#This Row],[std.code.lines:comments]]+Table4[[#This Row],[std.code.lines:code]])</f>
        <v>-0.44680851063829785</v>
      </c>
      <c r="U44" t="s">
        <v>2912</v>
      </c>
      <c r="W44" s="7" t="s">
        <v>1991</v>
      </c>
      <c r="X44" s="7" t="s">
        <v>1993</v>
      </c>
      <c r="Y44" s="29" t="s">
        <v>1994</v>
      </c>
    </row>
    <row r="45" spans="1:25" x14ac:dyDescent="0.25">
      <c r="A45" t="s">
        <v>837</v>
      </c>
      <c r="B45" t="s">
        <v>2356</v>
      </c>
      <c r="C45" t="s">
        <v>2008</v>
      </c>
      <c r="E45">
        <v>1220</v>
      </c>
      <c r="F45">
        <v>1266</v>
      </c>
      <c r="K45">
        <v>10</v>
      </c>
      <c r="L45">
        <v>3</v>
      </c>
      <c r="M45">
        <v>1301</v>
      </c>
      <c r="N45">
        <v>43</v>
      </c>
      <c r="O45">
        <v>45</v>
      </c>
      <c r="P45">
        <v>0</v>
      </c>
      <c r="Q45">
        <v>2</v>
      </c>
      <c r="R45" s="28">
        <f>Table4[[#This Row],[std.code.lines:comments]]/Table4[[#This Row],[std.code.lines:code]]</f>
        <v>4.6511627906976744E-2</v>
      </c>
      <c r="S45">
        <f>(Table4[[#This Row],[std.code.lines:comments]]-Table4[[#This Row],[std.code.lines:code]])/(Table4[[#This Row],[std.code.lines:comments]]+Table4[[#This Row],[std.code.lines:code]])</f>
        <v>-0.91111111111111109</v>
      </c>
      <c r="U45">
        <v>20</v>
      </c>
      <c r="W45" s="4">
        <v>20</v>
      </c>
      <c r="X45" s="5">
        <f>COUNTIF(Table4[std.code.lines:total],"&lt;="&amp;W45)</f>
        <v>1046</v>
      </c>
      <c r="Y45" s="9">
        <f>X45/SUM($X$45:$X$60)</f>
        <v>0.83214001591089892</v>
      </c>
    </row>
    <row r="46" spans="1:25" x14ac:dyDescent="0.25">
      <c r="A46" t="s">
        <v>837</v>
      </c>
      <c r="B46" t="s">
        <v>2068</v>
      </c>
      <c r="C46" t="s">
        <v>2008</v>
      </c>
      <c r="E46">
        <v>2790</v>
      </c>
      <c r="F46">
        <v>2812</v>
      </c>
      <c r="K46">
        <v>10</v>
      </c>
      <c r="L46">
        <v>2</v>
      </c>
      <c r="M46">
        <v>394</v>
      </c>
      <c r="N46">
        <v>22</v>
      </c>
      <c r="O46">
        <v>22</v>
      </c>
      <c r="P46">
        <v>0</v>
      </c>
      <c r="Q46">
        <v>0</v>
      </c>
      <c r="R46" s="28">
        <f>Table4[[#This Row],[std.code.lines:comments]]/Table4[[#This Row],[std.code.lines:code]]</f>
        <v>0</v>
      </c>
      <c r="S46">
        <f>(Table4[[#This Row],[std.code.lines:comments]]-Table4[[#This Row],[std.code.lines:code]])/(Table4[[#This Row],[std.code.lines:comments]]+Table4[[#This Row],[std.code.lines:code]])</f>
        <v>-1</v>
      </c>
      <c r="U46">
        <v>40</v>
      </c>
      <c r="W46" s="4">
        <v>40</v>
      </c>
      <c r="X46" s="5">
        <f>COUNTIF(Table4[std.code.lines:total],"&lt;="&amp;W46)-COUNTIF(Table4[std.code.lines:total],"&lt;="&amp;W45)</f>
        <v>147</v>
      </c>
      <c r="Y46" s="9">
        <f>X46/SUM($X$45:$X$60)+Y45</f>
        <v>0.94908512330946693</v>
      </c>
    </row>
    <row r="47" spans="1:25" x14ac:dyDescent="0.25">
      <c r="A47" t="s">
        <v>1435</v>
      </c>
      <c r="B47" t="s">
        <v>2245</v>
      </c>
      <c r="C47" t="s">
        <v>2008</v>
      </c>
      <c r="E47">
        <v>157</v>
      </c>
      <c r="F47">
        <v>287</v>
      </c>
      <c r="G47">
        <v>3</v>
      </c>
      <c r="K47">
        <v>9</v>
      </c>
      <c r="L47">
        <v>5</v>
      </c>
      <c r="M47">
        <v>4931</v>
      </c>
      <c r="N47">
        <v>75</v>
      </c>
      <c r="O47">
        <v>113</v>
      </c>
      <c r="P47">
        <v>13</v>
      </c>
      <c r="Q47">
        <v>28</v>
      </c>
      <c r="R47" s="28">
        <f>Table4[[#This Row],[std.code.lines:comments]]/Table4[[#This Row],[std.code.lines:code]]</f>
        <v>0.37333333333333335</v>
      </c>
      <c r="S47">
        <f>(Table4[[#This Row],[std.code.lines:comments]]-Table4[[#This Row],[std.code.lines:code]])/(Table4[[#This Row],[std.code.lines:comments]]+Table4[[#This Row],[std.code.lines:code]])</f>
        <v>-0.4563106796116505</v>
      </c>
      <c r="U47">
        <v>60</v>
      </c>
      <c r="W47" s="4">
        <v>60</v>
      </c>
      <c r="X47" s="5">
        <f>COUNTIF(Table4[std.code.lines:total],"&lt;="&amp;W47)-COUNTIF(Table4[std.code.lines:total],"&lt;="&amp;W46)</f>
        <v>36</v>
      </c>
      <c r="Y47" s="9">
        <f t="shared" ref="Y47:Y60" si="3">X47/SUM($X$45:$X$60)+Y46</f>
        <v>0.97772474144789179</v>
      </c>
    </row>
    <row r="48" spans="1:25" x14ac:dyDescent="0.25">
      <c r="A48" t="s">
        <v>837</v>
      </c>
      <c r="B48" t="s">
        <v>2511</v>
      </c>
      <c r="C48" t="s">
        <v>2008</v>
      </c>
      <c r="E48">
        <v>4415</v>
      </c>
      <c r="F48">
        <v>4441</v>
      </c>
      <c r="G48">
        <v>3</v>
      </c>
      <c r="K48">
        <v>9</v>
      </c>
      <c r="L48">
        <v>4</v>
      </c>
      <c r="M48">
        <v>938</v>
      </c>
      <c r="N48">
        <v>27</v>
      </c>
      <c r="O48">
        <v>27</v>
      </c>
      <c r="P48">
        <v>0</v>
      </c>
      <c r="Q48">
        <v>2</v>
      </c>
      <c r="R48" s="28">
        <f>Table4[[#This Row],[std.code.lines:comments]]/Table4[[#This Row],[std.code.lines:code]]</f>
        <v>7.407407407407407E-2</v>
      </c>
      <c r="S48">
        <f>(Table4[[#This Row],[std.code.lines:comments]]-Table4[[#This Row],[std.code.lines:code]])/(Table4[[#This Row],[std.code.lines:comments]]+Table4[[#This Row],[std.code.lines:code]])</f>
        <v>-0.86206896551724133</v>
      </c>
      <c r="U48">
        <v>80</v>
      </c>
      <c r="W48" s="4">
        <v>80</v>
      </c>
      <c r="X48" s="5">
        <f>COUNTIF(Table4[std.code.lines:total],"&lt;="&amp;W48)-COUNTIF(Table4[std.code.lines:total],"&lt;="&amp;W47)</f>
        <v>13</v>
      </c>
      <c r="Y48" s="9">
        <f t="shared" si="3"/>
        <v>0.9880668257756563</v>
      </c>
    </row>
    <row r="49" spans="1:25" x14ac:dyDescent="0.25">
      <c r="A49" t="s">
        <v>837</v>
      </c>
      <c r="B49" t="s">
        <v>2511</v>
      </c>
      <c r="C49" t="s">
        <v>2008</v>
      </c>
      <c r="E49">
        <v>4635</v>
      </c>
      <c r="F49">
        <v>4661</v>
      </c>
      <c r="G49">
        <v>3</v>
      </c>
      <c r="K49">
        <v>9</v>
      </c>
      <c r="L49">
        <v>4</v>
      </c>
      <c r="M49">
        <v>944</v>
      </c>
      <c r="N49">
        <v>27</v>
      </c>
      <c r="O49">
        <v>27</v>
      </c>
      <c r="P49">
        <v>0</v>
      </c>
      <c r="Q49">
        <v>2</v>
      </c>
      <c r="R49" s="28">
        <f>Table4[[#This Row],[std.code.lines:comments]]/Table4[[#This Row],[std.code.lines:code]]</f>
        <v>7.407407407407407E-2</v>
      </c>
      <c r="S49">
        <f>(Table4[[#This Row],[std.code.lines:comments]]-Table4[[#This Row],[std.code.lines:code]])/(Table4[[#This Row],[std.code.lines:comments]]+Table4[[#This Row],[std.code.lines:code]])</f>
        <v>-0.86206896551724133</v>
      </c>
      <c r="U49">
        <v>100</v>
      </c>
      <c r="W49" s="4">
        <v>100</v>
      </c>
      <c r="X49" s="5">
        <f>COUNTIF(Table4[std.code.lines:total],"&lt;="&amp;W49)-COUNTIF(Table4[std.code.lines:total],"&lt;="&amp;W48)</f>
        <v>8</v>
      </c>
      <c r="Y49" s="9">
        <f t="shared" si="3"/>
        <v>0.99443118536197295</v>
      </c>
    </row>
    <row r="50" spans="1:25" x14ac:dyDescent="0.25">
      <c r="A50" t="s">
        <v>837</v>
      </c>
      <c r="B50" t="s">
        <v>2511</v>
      </c>
      <c r="C50" t="s">
        <v>2008</v>
      </c>
      <c r="E50">
        <v>4911</v>
      </c>
      <c r="F50">
        <v>4937</v>
      </c>
      <c r="G50">
        <v>3</v>
      </c>
      <c r="K50">
        <v>9</v>
      </c>
      <c r="L50">
        <v>4</v>
      </c>
      <c r="M50">
        <v>949</v>
      </c>
      <c r="N50">
        <v>27</v>
      </c>
      <c r="O50">
        <v>27</v>
      </c>
      <c r="P50">
        <v>0</v>
      </c>
      <c r="Q50">
        <v>2</v>
      </c>
      <c r="R50" s="28">
        <f>Table4[[#This Row],[std.code.lines:comments]]/Table4[[#This Row],[std.code.lines:code]]</f>
        <v>7.407407407407407E-2</v>
      </c>
      <c r="S50">
        <f>(Table4[[#This Row],[std.code.lines:comments]]-Table4[[#This Row],[std.code.lines:code]])/(Table4[[#This Row],[std.code.lines:comments]]+Table4[[#This Row],[std.code.lines:code]])</f>
        <v>-0.86206896551724133</v>
      </c>
      <c r="U50">
        <v>120</v>
      </c>
      <c r="W50" s="4">
        <v>120</v>
      </c>
      <c r="X50" s="5">
        <f>COUNTIF(Table4[std.code.lines:total],"&lt;="&amp;W50)-COUNTIF(Table4[std.code.lines:total],"&lt;="&amp;W49)</f>
        <v>3</v>
      </c>
      <c r="Y50" s="9">
        <f t="shared" si="3"/>
        <v>0.99681782020684173</v>
      </c>
    </row>
    <row r="51" spans="1:25" x14ac:dyDescent="0.25">
      <c r="A51" t="s">
        <v>217</v>
      </c>
      <c r="B51" t="s">
        <v>2795</v>
      </c>
      <c r="C51" t="s">
        <v>2008</v>
      </c>
      <c r="E51">
        <v>51</v>
      </c>
      <c r="F51">
        <v>96</v>
      </c>
      <c r="G51">
        <v>8</v>
      </c>
      <c r="K51">
        <v>9</v>
      </c>
      <c r="L51">
        <v>3</v>
      </c>
      <c r="M51">
        <v>1616</v>
      </c>
      <c r="N51">
        <v>45</v>
      </c>
      <c r="O51">
        <v>45</v>
      </c>
      <c r="P51">
        <v>0</v>
      </c>
      <c r="Q51">
        <v>0</v>
      </c>
      <c r="R51" s="28">
        <f>Table4[[#This Row],[std.code.lines:comments]]/Table4[[#This Row],[std.code.lines:code]]</f>
        <v>0</v>
      </c>
      <c r="S51">
        <f>(Table4[[#This Row],[std.code.lines:comments]]-Table4[[#This Row],[std.code.lines:code]])/(Table4[[#This Row],[std.code.lines:comments]]+Table4[[#This Row],[std.code.lines:code]])</f>
        <v>-1</v>
      </c>
      <c r="U51">
        <v>140</v>
      </c>
      <c r="W51" s="4">
        <v>140</v>
      </c>
      <c r="X51" s="5">
        <f>COUNTIF(Table4[std.code.lines:total],"&lt;="&amp;W51)-COUNTIF(Table4[std.code.lines:total],"&lt;="&amp;W50)</f>
        <v>2</v>
      </c>
      <c r="Y51" s="9">
        <f t="shared" si="3"/>
        <v>0.99840891010342092</v>
      </c>
    </row>
    <row r="52" spans="1:25" x14ac:dyDescent="0.25">
      <c r="A52" t="s">
        <v>837</v>
      </c>
      <c r="B52" t="s">
        <v>2634</v>
      </c>
      <c r="C52" t="s">
        <v>2008</v>
      </c>
      <c r="E52">
        <v>682</v>
      </c>
      <c r="F52">
        <v>718</v>
      </c>
      <c r="K52">
        <v>9</v>
      </c>
      <c r="L52">
        <v>3</v>
      </c>
      <c r="M52">
        <v>1015</v>
      </c>
      <c r="N52">
        <v>35</v>
      </c>
      <c r="O52">
        <v>36</v>
      </c>
      <c r="P52">
        <v>0</v>
      </c>
      <c r="Q52">
        <v>3</v>
      </c>
      <c r="R52" s="28">
        <f>Table4[[#This Row],[std.code.lines:comments]]/Table4[[#This Row],[std.code.lines:code]]</f>
        <v>8.5714285714285715E-2</v>
      </c>
      <c r="S52">
        <f>(Table4[[#This Row],[std.code.lines:comments]]-Table4[[#This Row],[std.code.lines:code]])/(Table4[[#This Row],[std.code.lines:comments]]+Table4[[#This Row],[std.code.lines:code]])</f>
        <v>-0.84210526315789469</v>
      </c>
      <c r="U52">
        <v>160</v>
      </c>
      <c r="W52" s="4">
        <v>160</v>
      </c>
      <c r="X52" s="5">
        <f>COUNTIF(Table4[std.code.lines:total],"&lt;="&amp;W52)-COUNTIF(Table4[std.code.lines:total],"&lt;="&amp;W51)</f>
        <v>0</v>
      </c>
      <c r="Y52" s="9">
        <f t="shared" si="3"/>
        <v>0.99840891010342092</v>
      </c>
    </row>
    <row r="53" spans="1:25" x14ac:dyDescent="0.25">
      <c r="A53" t="s">
        <v>837</v>
      </c>
      <c r="B53" t="s">
        <v>2634</v>
      </c>
      <c r="C53" t="s">
        <v>2008</v>
      </c>
      <c r="E53">
        <v>1623</v>
      </c>
      <c r="F53">
        <v>1659</v>
      </c>
      <c r="K53">
        <v>9</v>
      </c>
      <c r="L53">
        <v>3</v>
      </c>
      <c r="M53">
        <v>1018</v>
      </c>
      <c r="N53">
        <v>35</v>
      </c>
      <c r="O53">
        <v>36</v>
      </c>
      <c r="P53">
        <v>0</v>
      </c>
      <c r="Q53">
        <v>3</v>
      </c>
      <c r="R53" s="28">
        <f>Table4[[#This Row],[std.code.lines:comments]]/Table4[[#This Row],[std.code.lines:code]]</f>
        <v>8.5714285714285715E-2</v>
      </c>
      <c r="S53">
        <f>(Table4[[#This Row],[std.code.lines:comments]]-Table4[[#This Row],[std.code.lines:code]])/(Table4[[#This Row],[std.code.lines:comments]]+Table4[[#This Row],[std.code.lines:code]])</f>
        <v>-0.84210526315789469</v>
      </c>
      <c r="U53">
        <v>180</v>
      </c>
      <c r="W53" s="4">
        <v>180</v>
      </c>
      <c r="X53" s="5">
        <f>COUNTIF(Table4[std.code.lines:total],"&lt;="&amp;W53)-COUNTIF(Table4[std.code.lines:total],"&lt;="&amp;W52)</f>
        <v>1</v>
      </c>
      <c r="Y53" s="9">
        <f t="shared" si="3"/>
        <v>0.99920445505171052</v>
      </c>
    </row>
    <row r="54" spans="1:25" x14ac:dyDescent="0.25">
      <c r="A54" t="s">
        <v>1963</v>
      </c>
      <c r="B54" t="s">
        <v>2027</v>
      </c>
      <c r="C54" t="s">
        <v>2008</v>
      </c>
      <c r="E54">
        <v>65</v>
      </c>
      <c r="F54">
        <v>99</v>
      </c>
      <c r="K54">
        <v>9</v>
      </c>
      <c r="L54">
        <v>3</v>
      </c>
      <c r="M54">
        <v>919</v>
      </c>
      <c r="N54">
        <v>35</v>
      </c>
      <c r="O54">
        <v>35</v>
      </c>
      <c r="P54">
        <v>0</v>
      </c>
      <c r="Q54">
        <v>0</v>
      </c>
      <c r="R54" s="28">
        <f>Table4[[#This Row],[std.code.lines:comments]]/Table4[[#This Row],[std.code.lines:code]]</f>
        <v>0</v>
      </c>
      <c r="S54">
        <f>(Table4[[#This Row],[std.code.lines:comments]]-Table4[[#This Row],[std.code.lines:code]])/(Table4[[#This Row],[std.code.lines:comments]]+Table4[[#This Row],[std.code.lines:code]])</f>
        <v>-1</v>
      </c>
      <c r="U54">
        <v>200</v>
      </c>
      <c r="W54" s="4">
        <v>200</v>
      </c>
      <c r="X54" s="5">
        <f>COUNTIF(Table4[std.code.lines:total],"&lt;="&amp;W54)-COUNTIF(Table4[std.code.lines:total],"&lt;="&amp;W53)</f>
        <v>0</v>
      </c>
      <c r="Y54" s="9">
        <f t="shared" si="3"/>
        <v>0.99920445505171052</v>
      </c>
    </row>
    <row r="55" spans="1:25" x14ac:dyDescent="0.25">
      <c r="A55" t="s">
        <v>352</v>
      </c>
      <c r="B55" t="s">
        <v>2317</v>
      </c>
      <c r="C55" t="s">
        <v>2008</v>
      </c>
      <c r="E55">
        <v>67</v>
      </c>
      <c r="F55">
        <v>104</v>
      </c>
      <c r="G55">
        <v>8</v>
      </c>
      <c r="K55">
        <v>9</v>
      </c>
      <c r="L55">
        <v>3</v>
      </c>
      <c r="M55">
        <v>1233</v>
      </c>
      <c r="N55">
        <v>34</v>
      </c>
      <c r="O55">
        <v>34</v>
      </c>
      <c r="P55">
        <v>0</v>
      </c>
      <c r="Q55">
        <v>0</v>
      </c>
      <c r="R55" s="28">
        <f>Table4[[#This Row],[std.code.lines:comments]]/Table4[[#This Row],[std.code.lines:code]]</f>
        <v>0</v>
      </c>
      <c r="S55">
        <f>(Table4[[#This Row],[std.code.lines:comments]]-Table4[[#This Row],[std.code.lines:code]])/(Table4[[#This Row],[std.code.lines:comments]]+Table4[[#This Row],[std.code.lines:code]])</f>
        <v>-1</v>
      </c>
      <c r="U55">
        <v>220</v>
      </c>
      <c r="W55" s="4">
        <v>220</v>
      </c>
      <c r="X55" s="5">
        <f>COUNTIF(Table4[std.code.lines:total],"&lt;="&amp;W55)-COUNTIF(Table4[std.code.lines:total],"&lt;="&amp;W54)</f>
        <v>1</v>
      </c>
      <c r="Y55" s="9">
        <f t="shared" si="3"/>
        <v>1</v>
      </c>
    </row>
    <row r="56" spans="1:25" x14ac:dyDescent="0.25">
      <c r="A56" t="s">
        <v>837</v>
      </c>
      <c r="B56" t="s">
        <v>2046</v>
      </c>
      <c r="C56" t="s">
        <v>2008</v>
      </c>
      <c r="E56">
        <v>3199</v>
      </c>
      <c r="F56">
        <v>3221</v>
      </c>
      <c r="K56">
        <v>9</v>
      </c>
      <c r="L56">
        <v>3</v>
      </c>
      <c r="M56">
        <v>578</v>
      </c>
      <c r="N56">
        <v>22</v>
      </c>
      <c r="O56">
        <v>23</v>
      </c>
      <c r="P56">
        <v>0</v>
      </c>
      <c r="Q56">
        <v>3</v>
      </c>
      <c r="R56" s="28">
        <f>Table4[[#This Row],[std.code.lines:comments]]/Table4[[#This Row],[std.code.lines:code]]</f>
        <v>0.13636363636363635</v>
      </c>
      <c r="S56">
        <f>(Table4[[#This Row],[std.code.lines:comments]]-Table4[[#This Row],[std.code.lines:code]])/(Table4[[#This Row],[std.code.lines:comments]]+Table4[[#This Row],[std.code.lines:code]])</f>
        <v>-0.76</v>
      </c>
      <c r="U56">
        <v>240</v>
      </c>
      <c r="W56" s="4">
        <v>240</v>
      </c>
      <c r="X56" s="5">
        <f>COUNTIF(Table4[std.code.lines:total],"&lt;="&amp;W56)-COUNTIF(Table4[std.code.lines:total],"&lt;="&amp;W55)</f>
        <v>0</v>
      </c>
      <c r="Y56" s="9">
        <f t="shared" si="3"/>
        <v>1</v>
      </c>
    </row>
    <row r="57" spans="1:25" x14ac:dyDescent="0.25">
      <c r="A57" t="s">
        <v>837</v>
      </c>
      <c r="B57" t="s">
        <v>2512</v>
      </c>
      <c r="C57" t="s">
        <v>2008</v>
      </c>
      <c r="E57">
        <v>4590</v>
      </c>
      <c r="F57">
        <v>4633</v>
      </c>
      <c r="K57">
        <v>8</v>
      </c>
      <c r="L57">
        <v>5</v>
      </c>
      <c r="M57">
        <v>1242</v>
      </c>
      <c r="N57">
        <v>44</v>
      </c>
      <c r="O57">
        <v>44</v>
      </c>
      <c r="P57">
        <v>0</v>
      </c>
      <c r="Q57">
        <v>1</v>
      </c>
      <c r="R57" s="28">
        <f>Table4[[#This Row],[std.code.lines:comments]]/Table4[[#This Row],[std.code.lines:code]]</f>
        <v>2.2727272727272728E-2</v>
      </c>
      <c r="S57">
        <f>(Table4[[#This Row],[std.code.lines:comments]]-Table4[[#This Row],[std.code.lines:code]])/(Table4[[#This Row],[std.code.lines:comments]]+Table4[[#This Row],[std.code.lines:code]])</f>
        <v>-0.9555555555555556</v>
      </c>
      <c r="U57">
        <v>260</v>
      </c>
      <c r="W57" s="4">
        <v>260</v>
      </c>
      <c r="X57" s="5">
        <f>COUNTIF(Table4[std.code.lines:total],"&lt;="&amp;W57)-COUNTIF(Table4[std.code.lines:total],"&lt;="&amp;W56)</f>
        <v>0</v>
      </c>
      <c r="Y57" s="9">
        <f t="shared" si="3"/>
        <v>1</v>
      </c>
    </row>
    <row r="58" spans="1:25" x14ac:dyDescent="0.25">
      <c r="A58" t="s">
        <v>1981</v>
      </c>
      <c r="B58" t="s">
        <v>2017</v>
      </c>
      <c r="C58" t="s">
        <v>2008</v>
      </c>
      <c r="E58">
        <v>117</v>
      </c>
      <c r="F58">
        <v>169</v>
      </c>
      <c r="K58">
        <v>8</v>
      </c>
      <c r="L58">
        <v>4</v>
      </c>
      <c r="M58">
        <v>1924</v>
      </c>
      <c r="N58">
        <v>47</v>
      </c>
      <c r="O58">
        <v>51</v>
      </c>
      <c r="P58">
        <v>0</v>
      </c>
      <c r="Q58">
        <v>5</v>
      </c>
      <c r="R58" s="28">
        <f>Table4[[#This Row],[std.code.lines:comments]]/Table4[[#This Row],[std.code.lines:code]]</f>
        <v>0.10638297872340426</v>
      </c>
      <c r="S58">
        <f>(Table4[[#This Row],[std.code.lines:comments]]-Table4[[#This Row],[std.code.lines:code]])/(Table4[[#This Row],[std.code.lines:comments]]+Table4[[#This Row],[std.code.lines:code]])</f>
        <v>-0.80769230769230771</v>
      </c>
      <c r="U58">
        <v>280</v>
      </c>
      <c r="W58" s="4">
        <v>280</v>
      </c>
      <c r="X58" s="5">
        <f>COUNTIF(Table4[std.code.lines:total],"&lt;="&amp;W58)-COUNTIF(Table4[std.code.lines:total],"&lt;="&amp;W57)</f>
        <v>0</v>
      </c>
      <c r="Y58" s="9">
        <f t="shared" si="3"/>
        <v>1</v>
      </c>
    </row>
    <row r="59" spans="1:25" x14ac:dyDescent="0.25">
      <c r="A59" t="s">
        <v>1154</v>
      </c>
      <c r="B59" t="s">
        <v>2366</v>
      </c>
      <c r="C59" t="s">
        <v>2008</v>
      </c>
      <c r="E59">
        <v>530</v>
      </c>
      <c r="F59">
        <v>583</v>
      </c>
      <c r="K59">
        <v>8</v>
      </c>
      <c r="L59">
        <v>3</v>
      </c>
      <c r="M59">
        <v>1847</v>
      </c>
      <c r="N59">
        <v>39</v>
      </c>
      <c r="O59">
        <v>47</v>
      </c>
      <c r="P59">
        <v>0</v>
      </c>
      <c r="Q59">
        <v>8</v>
      </c>
      <c r="R59" s="28">
        <f>Table4[[#This Row],[std.code.lines:comments]]/Table4[[#This Row],[std.code.lines:code]]</f>
        <v>0.20512820512820512</v>
      </c>
      <c r="S59">
        <f>(Table4[[#This Row],[std.code.lines:comments]]-Table4[[#This Row],[std.code.lines:code]])/(Table4[[#This Row],[std.code.lines:comments]]+Table4[[#This Row],[std.code.lines:code]])</f>
        <v>-0.65957446808510634</v>
      </c>
      <c r="U59">
        <v>300</v>
      </c>
      <c r="W59" s="4">
        <v>300</v>
      </c>
      <c r="X59" s="5">
        <f>COUNTIF(Table4[std.code.lines:total],"&lt;="&amp;W59)-COUNTIF(Table4[std.code.lines:total],"&lt;="&amp;W58)</f>
        <v>0</v>
      </c>
      <c r="Y59" s="9">
        <f t="shared" si="3"/>
        <v>1</v>
      </c>
    </row>
    <row r="60" spans="1:25" ht="15.75" thickBot="1" x14ac:dyDescent="0.3">
      <c r="A60" t="s">
        <v>1797</v>
      </c>
      <c r="B60" t="s">
        <v>2088</v>
      </c>
      <c r="C60" t="s">
        <v>2008</v>
      </c>
      <c r="E60">
        <v>91</v>
      </c>
      <c r="F60">
        <v>142</v>
      </c>
      <c r="K60">
        <v>8</v>
      </c>
      <c r="L60">
        <v>3</v>
      </c>
      <c r="M60">
        <v>1634</v>
      </c>
      <c r="N60">
        <v>42</v>
      </c>
      <c r="O60">
        <v>47</v>
      </c>
      <c r="P60">
        <v>0</v>
      </c>
      <c r="Q60">
        <v>5</v>
      </c>
      <c r="R60" s="28">
        <f>Table4[[#This Row],[std.code.lines:comments]]/Table4[[#This Row],[std.code.lines:code]]</f>
        <v>0.11904761904761904</v>
      </c>
      <c r="S60">
        <f>(Table4[[#This Row],[std.code.lines:comments]]-Table4[[#This Row],[std.code.lines:code]])/(Table4[[#This Row],[std.code.lines:comments]]+Table4[[#This Row],[std.code.lines:code]])</f>
        <v>-0.78723404255319152</v>
      </c>
      <c r="W60" s="6" t="s">
        <v>1992</v>
      </c>
      <c r="X60" s="5">
        <f>COUNTIF(Table4[std.code.lines:total],"&gt;"&amp;W59)</f>
        <v>0</v>
      </c>
      <c r="Y60" s="9">
        <f t="shared" si="3"/>
        <v>1</v>
      </c>
    </row>
    <row r="61" spans="1:25" x14ac:dyDescent="0.25">
      <c r="A61" t="s">
        <v>855</v>
      </c>
      <c r="B61" t="s">
        <v>2483</v>
      </c>
      <c r="C61" t="s">
        <v>2008</v>
      </c>
      <c r="E61">
        <v>280</v>
      </c>
      <c r="F61">
        <v>324</v>
      </c>
      <c r="K61">
        <v>8</v>
      </c>
      <c r="L61">
        <v>3</v>
      </c>
      <c r="M61">
        <v>1363</v>
      </c>
      <c r="N61">
        <v>34</v>
      </c>
      <c r="O61">
        <v>40</v>
      </c>
      <c r="P61">
        <v>0</v>
      </c>
      <c r="Q61">
        <v>9</v>
      </c>
      <c r="R61" s="28">
        <f>Table4[[#This Row],[std.code.lines:comments]]/Table4[[#This Row],[std.code.lines:code]]</f>
        <v>0.26470588235294118</v>
      </c>
      <c r="S61">
        <f>(Table4[[#This Row],[std.code.lines:comments]]-Table4[[#This Row],[std.code.lines:code]])/(Table4[[#This Row],[std.code.lines:comments]]+Table4[[#This Row],[std.code.lines:code]])</f>
        <v>-0.58139534883720934</v>
      </c>
    </row>
    <row r="62" spans="1:25" ht="15.75" thickBot="1" x14ac:dyDescent="0.3">
      <c r="A62" t="s">
        <v>1963</v>
      </c>
      <c r="B62" t="s">
        <v>2026</v>
      </c>
      <c r="C62" t="s">
        <v>2008</v>
      </c>
      <c r="E62">
        <v>101</v>
      </c>
      <c r="F62">
        <v>136</v>
      </c>
      <c r="K62">
        <v>8</v>
      </c>
      <c r="L62">
        <v>3</v>
      </c>
      <c r="M62">
        <v>1058</v>
      </c>
      <c r="N62">
        <v>36</v>
      </c>
      <c r="O62">
        <v>36</v>
      </c>
      <c r="P62">
        <v>0</v>
      </c>
      <c r="Q62">
        <v>0</v>
      </c>
      <c r="R62" s="28">
        <f>Table4[[#This Row],[std.code.lines:comments]]/Table4[[#This Row],[std.code.lines:code]]</f>
        <v>0</v>
      </c>
      <c r="S62">
        <f>(Table4[[#This Row],[std.code.lines:comments]]-Table4[[#This Row],[std.code.lines:code]])/(Table4[[#This Row],[std.code.lines:comments]]+Table4[[#This Row],[std.code.lines:code]])</f>
        <v>-1</v>
      </c>
    </row>
    <row r="63" spans="1:25" x14ac:dyDescent="0.25">
      <c r="A63" t="s">
        <v>837</v>
      </c>
      <c r="B63" t="s">
        <v>2057</v>
      </c>
      <c r="C63" t="s">
        <v>2008</v>
      </c>
      <c r="E63">
        <v>2963</v>
      </c>
      <c r="F63">
        <v>2986</v>
      </c>
      <c r="K63">
        <v>8</v>
      </c>
      <c r="L63">
        <v>3</v>
      </c>
      <c r="M63">
        <v>652</v>
      </c>
      <c r="N63">
        <v>24</v>
      </c>
      <c r="O63">
        <v>24</v>
      </c>
      <c r="P63">
        <v>0</v>
      </c>
      <c r="Q63">
        <v>0</v>
      </c>
      <c r="R63" s="28">
        <f>Table4[[#This Row],[std.code.lines:comments]]/Table4[[#This Row],[std.code.lines:code]]</f>
        <v>0</v>
      </c>
      <c r="S63">
        <f>(Table4[[#This Row],[std.code.lines:comments]]-Table4[[#This Row],[std.code.lines:code]])/(Table4[[#This Row],[std.code.lines:comments]]+Table4[[#This Row],[std.code.lines:code]])</f>
        <v>-1</v>
      </c>
      <c r="U63" t="s">
        <v>2915</v>
      </c>
      <c r="W63" s="7" t="s">
        <v>1991</v>
      </c>
      <c r="X63" s="7" t="s">
        <v>1993</v>
      </c>
      <c r="Y63" s="7" t="s">
        <v>1994</v>
      </c>
    </row>
    <row r="64" spans="1:25" x14ac:dyDescent="0.25">
      <c r="A64" t="s">
        <v>1480</v>
      </c>
      <c r="B64" t="s">
        <v>2231</v>
      </c>
      <c r="C64" t="s">
        <v>2008</v>
      </c>
      <c r="E64">
        <v>684</v>
      </c>
      <c r="F64">
        <v>710</v>
      </c>
      <c r="G64">
        <v>2</v>
      </c>
      <c r="K64">
        <v>8</v>
      </c>
      <c r="L64">
        <v>3</v>
      </c>
      <c r="M64">
        <v>908</v>
      </c>
      <c r="N64">
        <v>19</v>
      </c>
      <c r="O64">
        <v>24</v>
      </c>
      <c r="P64">
        <v>0</v>
      </c>
      <c r="Q64">
        <v>6</v>
      </c>
      <c r="R64" s="28">
        <f>Table4[[#This Row],[std.code.lines:comments]]/Table4[[#This Row],[std.code.lines:code]]</f>
        <v>0.31578947368421051</v>
      </c>
      <c r="S64">
        <f>(Table4[[#This Row],[std.code.lines:comments]]-Table4[[#This Row],[std.code.lines:code]])/(Table4[[#This Row],[std.code.lines:comments]]+Table4[[#This Row],[std.code.lines:code]])</f>
        <v>-0.52</v>
      </c>
      <c r="U64">
        <v>-1</v>
      </c>
      <c r="W64" s="4">
        <v>-1</v>
      </c>
      <c r="X64" s="5">
        <f>COUNTIF(Table4[index comments vs code],"&lt;="&amp;W64)</f>
        <v>746</v>
      </c>
      <c r="Y64" s="9">
        <f>X64/SUM($X$64:$X$75)</f>
        <v>0.59347653142402546</v>
      </c>
    </row>
    <row r="65" spans="1:25" x14ac:dyDescent="0.25">
      <c r="A65" t="s">
        <v>837</v>
      </c>
      <c r="B65" t="s">
        <v>2642</v>
      </c>
      <c r="C65" t="s">
        <v>2008</v>
      </c>
      <c r="E65">
        <v>513</v>
      </c>
      <c r="F65">
        <v>534</v>
      </c>
      <c r="K65">
        <v>8</v>
      </c>
      <c r="L65">
        <v>3</v>
      </c>
      <c r="M65">
        <v>609</v>
      </c>
      <c r="N65">
        <v>20</v>
      </c>
      <c r="O65">
        <v>20</v>
      </c>
      <c r="P65">
        <v>0</v>
      </c>
      <c r="Q65">
        <v>0</v>
      </c>
      <c r="R65" s="28">
        <f>Table4[[#This Row],[std.code.lines:comments]]/Table4[[#This Row],[std.code.lines:code]]</f>
        <v>0</v>
      </c>
      <c r="S65">
        <f>(Table4[[#This Row],[std.code.lines:comments]]-Table4[[#This Row],[std.code.lines:code]])/(Table4[[#This Row],[std.code.lines:comments]]+Table4[[#This Row],[std.code.lines:code]])</f>
        <v>-1</v>
      </c>
      <c r="U65">
        <v>-0.8</v>
      </c>
      <c r="W65" s="4">
        <v>-0.8</v>
      </c>
      <c r="X65" s="5">
        <f>COUNTIF(Table4[index comments vs code],"&lt;="&amp;W65)-COUNTIF(Table4[index comments vs code],"&lt;="&amp;W64)</f>
        <v>63</v>
      </c>
      <c r="Y65" s="9">
        <f>X65/SUM($X$64:$X$75)+Y64</f>
        <v>0.64359586316626893</v>
      </c>
    </row>
    <row r="66" spans="1:25" x14ac:dyDescent="0.25">
      <c r="A66" t="s">
        <v>837</v>
      </c>
      <c r="B66" t="s">
        <v>2642</v>
      </c>
      <c r="C66" t="s">
        <v>2008</v>
      </c>
      <c r="E66">
        <v>1455</v>
      </c>
      <c r="F66">
        <v>1476</v>
      </c>
      <c r="K66">
        <v>8</v>
      </c>
      <c r="L66">
        <v>3</v>
      </c>
      <c r="M66">
        <v>612</v>
      </c>
      <c r="N66">
        <v>20</v>
      </c>
      <c r="O66">
        <v>20</v>
      </c>
      <c r="P66">
        <v>0</v>
      </c>
      <c r="Q66">
        <v>0</v>
      </c>
      <c r="R66" s="28">
        <f>Table4[[#This Row],[std.code.lines:comments]]/Table4[[#This Row],[std.code.lines:code]]</f>
        <v>0</v>
      </c>
      <c r="S66">
        <f>(Table4[[#This Row],[std.code.lines:comments]]-Table4[[#This Row],[std.code.lines:code]])/(Table4[[#This Row],[std.code.lines:comments]]+Table4[[#This Row],[std.code.lines:code]])</f>
        <v>-1</v>
      </c>
      <c r="U66">
        <v>-0.6</v>
      </c>
      <c r="W66" s="4">
        <v>-0.6</v>
      </c>
      <c r="X66" s="5">
        <f>COUNTIF(Table4[index comments vs code],"&lt;="&amp;W66)-COUNTIF(Table4[index comments vs code],"&lt;="&amp;W65)</f>
        <v>92</v>
      </c>
      <c r="Y66" s="20">
        <v>0.71678599840891011</v>
      </c>
    </row>
    <row r="67" spans="1:25" x14ac:dyDescent="0.25">
      <c r="A67" t="s">
        <v>837</v>
      </c>
      <c r="B67" t="s">
        <v>2037</v>
      </c>
      <c r="C67" t="s">
        <v>2008</v>
      </c>
      <c r="E67">
        <v>2656</v>
      </c>
      <c r="F67">
        <v>2685</v>
      </c>
      <c r="K67">
        <v>8</v>
      </c>
      <c r="L67">
        <v>2</v>
      </c>
      <c r="M67">
        <v>643</v>
      </c>
      <c r="N67">
        <v>26</v>
      </c>
      <c r="O67">
        <v>30</v>
      </c>
      <c r="P67">
        <v>0</v>
      </c>
      <c r="Q67">
        <v>4</v>
      </c>
      <c r="R67" s="28">
        <f>Table4[[#This Row],[std.code.lines:comments]]/Table4[[#This Row],[std.code.lines:code]]</f>
        <v>0.15384615384615385</v>
      </c>
      <c r="S67">
        <f>(Table4[[#This Row],[std.code.lines:comments]]-Table4[[#This Row],[std.code.lines:code]])/(Table4[[#This Row],[std.code.lines:comments]]+Table4[[#This Row],[std.code.lines:code]])</f>
        <v>-0.73333333333333328</v>
      </c>
      <c r="U67">
        <v>-0.4</v>
      </c>
      <c r="W67" s="4">
        <v>-0.4</v>
      </c>
      <c r="X67" s="5">
        <f>COUNTIF(Table4[index comments vs code],"&lt;="&amp;W67)-COUNTIF(Table4[index comments vs code],"&lt;="&amp;W66)</f>
        <v>95</v>
      </c>
      <c r="Y67" s="20">
        <v>0.79236276849642007</v>
      </c>
    </row>
    <row r="68" spans="1:25" x14ac:dyDescent="0.25">
      <c r="A68" t="s">
        <v>837</v>
      </c>
      <c r="B68" t="s">
        <v>2629</v>
      </c>
      <c r="C68" t="s">
        <v>2008</v>
      </c>
      <c r="E68">
        <v>887</v>
      </c>
      <c r="F68">
        <v>913</v>
      </c>
      <c r="G68">
        <v>5</v>
      </c>
      <c r="K68">
        <v>8</v>
      </c>
      <c r="L68">
        <v>2</v>
      </c>
      <c r="M68">
        <v>847</v>
      </c>
      <c r="N68">
        <v>27</v>
      </c>
      <c r="O68">
        <v>27</v>
      </c>
      <c r="P68">
        <v>0</v>
      </c>
      <c r="Q68">
        <v>0</v>
      </c>
      <c r="R68" s="28">
        <f>Table4[[#This Row],[std.code.lines:comments]]/Table4[[#This Row],[std.code.lines:code]]</f>
        <v>0</v>
      </c>
      <c r="S68">
        <f>(Table4[[#This Row],[std.code.lines:comments]]-Table4[[#This Row],[std.code.lines:code]])/(Table4[[#This Row],[std.code.lines:comments]]+Table4[[#This Row],[std.code.lines:code]])</f>
        <v>-1</v>
      </c>
      <c r="U68">
        <v>-0.2</v>
      </c>
      <c r="W68" s="4">
        <v>-0.2</v>
      </c>
      <c r="X68" s="5">
        <f>COUNTIF(Table4[index comments vs code],"&lt;="&amp;W68)-COUNTIF(Table4[index comments vs code],"&lt;="&amp;W67)</f>
        <v>89</v>
      </c>
      <c r="Y68" s="20">
        <v>0.86316626889419257</v>
      </c>
    </row>
    <row r="69" spans="1:25" x14ac:dyDescent="0.25">
      <c r="A69" t="s">
        <v>837</v>
      </c>
      <c r="B69" t="s">
        <v>2629</v>
      </c>
      <c r="C69" t="s">
        <v>2008</v>
      </c>
      <c r="E69">
        <v>1850</v>
      </c>
      <c r="F69">
        <v>1876</v>
      </c>
      <c r="G69">
        <v>5</v>
      </c>
      <c r="K69">
        <v>8</v>
      </c>
      <c r="L69">
        <v>2</v>
      </c>
      <c r="M69">
        <v>850</v>
      </c>
      <c r="N69">
        <v>27</v>
      </c>
      <c r="O69">
        <v>27</v>
      </c>
      <c r="P69">
        <v>0</v>
      </c>
      <c r="Q69">
        <v>0</v>
      </c>
      <c r="R69" s="28">
        <f>Table4[[#This Row],[std.code.lines:comments]]/Table4[[#This Row],[std.code.lines:code]]</f>
        <v>0</v>
      </c>
      <c r="S69">
        <f>(Table4[[#This Row],[std.code.lines:comments]]-Table4[[#This Row],[std.code.lines:code]])/(Table4[[#This Row],[std.code.lines:comments]]+Table4[[#This Row],[std.code.lines:code]])</f>
        <v>-1</v>
      </c>
      <c r="U69">
        <v>0</v>
      </c>
      <c r="W69" s="4">
        <v>0</v>
      </c>
      <c r="X69" s="5">
        <f>COUNTIF(Table4[index comments vs code],"&lt;="&amp;W69)-COUNTIF(Table4[index comments vs code],"&lt;="&amp;W68)</f>
        <v>111</v>
      </c>
      <c r="Y69" s="20">
        <v>0.95147175815433571</v>
      </c>
    </row>
    <row r="70" spans="1:25" x14ac:dyDescent="0.25">
      <c r="A70" t="s">
        <v>585</v>
      </c>
      <c r="B70" t="s">
        <v>2686</v>
      </c>
      <c r="C70" t="s">
        <v>2008</v>
      </c>
      <c r="E70">
        <v>31</v>
      </c>
      <c r="F70">
        <v>52</v>
      </c>
      <c r="G70">
        <v>1</v>
      </c>
      <c r="K70">
        <v>8</v>
      </c>
      <c r="L70">
        <v>2</v>
      </c>
      <c r="M70">
        <v>979</v>
      </c>
      <c r="N70">
        <v>22</v>
      </c>
      <c r="O70">
        <v>22</v>
      </c>
      <c r="P70">
        <v>0</v>
      </c>
      <c r="Q70">
        <v>0</v>
      </c>
      <c r="R70" s="28">
        <f>Table4[[#This Row],[std.code.lines:comments]]/Table4[[#This Row],[std.code.lines:code]]</f>
        <v>0</v>
      </c>
      <c r="S70">
        <f>(Table4[[#This Row],[std.code.lines:comments]]-Table4[[#This Row],[std.code.lines:code]])/(Table4[[#This Row],[std.code.lines:comments]]+Table4[[#This Row],[std.code.lines:code]])</f>
        <v>-1</v>
      </c>
      <c r="U70">
        <v>0.2</v>
      </c>
      <c r="W70" s="4">
        <v>0.2</v>
      </c>
      <c r="X70" s="5">
        <f>COUNTIF(Table4[index comments vs code],"&lt;="&amp;W70)-COUNTIF(Table4[index comments vs code],"&lt;="&amp;W69)</f>
        <v>28</v>
      </c>
      <c r="Y70" s="20">
        <v>0.97374701670644392</v>
      </c>
    </row>
    <row r="71" spans="1:25" x14ac:dyDescent="0.25">
      <c r="A71" t="s">
        <v>837</v>
      </c>
      <c r="B71" t="s">
        <v>2060</v>
      </c>
      <c r="C71" t="s">
        <v>2008</v>
      </c>
      <c r="E71">
        <v>3147</v>
      </c>
      <c r="F71">
        <v>3164</v>
      </c>
      <c r="K71">
        <v>8</v>
      </c>
      <c r="L71">
        <v>2</v>
      </c>
      <c r="M71">
        <v>445</v>
      </c>
      <c r="N71">
        <v>17</v>
      </c>
      <c r="O71">
        <v>18</v>
      </c>
      <c r="P71">
        <v>0</v>
      </c>
      <c r="Q71">
        <v>1</v>
      </c>
      <c r="R71" s="28">
        <f>Table4[[#This Row],[std.code.lines:comments]]/Table4[[#This Row],[std.code.lines:code]]</f>
        <v>5.8823529411764705E-2</v>
      </c>
      <c r="S71">
        <f>(Table4[[#This Row],[std.code.lines:comments]]-Table4[[#This Row],[std.code.lines:code]])/(Table4[[#This Row],[std.code.lines:comments]]+Table4[[#This Row],[std.code.lines:code]])</f>
        <v>-0.88888888888888884</v>
      </c>
      <c r="U71">
        <v>0.4</v>
      </c>
      <c r="W71" s="4">
        <v>0.4</v>
      </c>
      <c r="X71" s="5">
        <f>COUNTIF(Table4[index comments vs code],"&lt;="&amp;W71)-COUNTIF(Table4[index comments vs code],"&lt;="&amp;W70)</f>
        <v>10</v>
      </c>
      <c r="Y71" s="20">
        <v>0.98170246618933965</v>
      </c>
    </row>
    <row r="72" spans="1:25" x14ac:dyDescent="0.25">
      <c r="A72" t="s">
        <v>187</v>
      </c>
      <c r="B72" t="s">
        <v>2317</v>
      </c>
      <c r="C72" t="s">
        <v>2008</v>
      </c>
      <c r="E72">
        <v>80</v>
      </c>
      <c r="F72">
        <v>106</v>
      </c>
      <c r="K72">
        <v>7</v>
      </c>
      <c r="L72">
        <v>7</v>
      </c>
      <c r="M72">
        <v>918</v>
      </c>
      <c r="N72">
        <v>27</v>
      </c>
      <c r="O72">
        <v>27</v>
      </c>
      <c r="P72">
        <v>0</v>
      </c>
      <c r="Q72">
        <v>0</v>
      </c>
      <c r="R72" s="28">
        <f>Table4[[#This Row],[std.code.lines:comments]]/Table4[[#This Row],[std.code.lines:code]]</f>
        <v>0</v>
      </c>
      <c r="S72">
        <f>(Table4[[#This Row],[std.code.lines:comments]]-Table4[[#This Row],[std.code.lines:code]])/(Table4[[#This Row],[std.code.lines:comments]]+Table4[[#This Row],[std.code.lines:code]])</f>
        <v>-1</v>
      </c>
      <c r="U72">
        <v>0.6</v>
      </c>
      <c r="W72" s="4">
        <v>0.6</v>
      </c>
      <c r="X72" s="5">
        <f>COUNTIF(Table4[index comments vs code],"&lt;="&amp;W72)-COUNTIF(Table4[index comments vs code],"&lt;="&amp;W71)</f>
        <v>23</v>
      </c>
      <c r="Y72" s="20">
        <v>1</v>
      </c>
    </row>
    <row r="73" spans="1:25" x14ac:dyDescent="0.25">
      <c r="A73" t="s">
        <v>837</v>
      </c>
      <c r="B73" t="s">
        <v>2512</v>
      </c>
      <c r="C73" t="s">
        <v>2008</v>
      </c>
      <c r="E73">
        <v>4372</v>
      </c>
      <c r="F73">
        <v>4413</v>
      </c>
      <c r="K73">
        <v>7</v>
      </c>
      <c r="L73">
        <v>5</v>
      </c>
      <c r="M73">
        <v>1158</v>
      </c>
      <c r="N73">
        <v>42</v>
      </c>
      <c r="O73">
        <v>42</v>
      </c>
      <c r="P73">
        <v>0</v>
      </c>
      <c r="Q73">
        <v>1</v>
      </c>
      <c r="R73" s="28">
        <f>Table4[[#This Row],[std.code.lines:comments]]/Table4[[#This Row],[std.code.lines:code]]</f>
        <v>2.3809523809523808E-2</v>
      </c>
      <c r="S73">
        <f>(Table4[[#This Row],[std.code.lines:comments]]-Table4[[#This Row],[std.code.lines:code]])/(Table4[[#This Row],[std.code.lines:comments]]+Table4[[#This Row],[std.code.lines:code]])</f>
        <v>-0.95348837209302328</v>
      </c>
      <c r="U73">
        <v>0.8</v>
      </c>
      <c r="W73" s="4">
        <v>0.8</v>
      </c>
      <c r="X73" s="5">
        <f>COUNTIF(Table4[index comments vs code],"&lt;="&amp;W73)-COUNTIF(Table4[index comments vs code],"&lt;="&amp;W72)</f>
        <v>0</v>
      </c>
      <c r="Y73" s="20">
        <v>1</v>
      </c>
    </row>
    <row r="74" spans="1:25" x14ac:dyDescent="0.25">
      <c r="A74" t="s">
        <v>837</v>
      </c>
      <c r="B74" t="s">
        <v>2630</v>
      </c>
      <c r="C74" t="s">
        <v>2008</v>
      </c>
      <c r="E74">
        <v>858</v>
      </c>
      <c r="F74">
        <v>885</v>
      </c>
      <c r="G74">
        <v>2</v>
      </c>
      <c r="K74">
        <v>7</v>
      </c>
      <c r="L74">
        <v>4</v>
      </c>
      <c r="M74">
        <v>1043</v>
      </c>
      <c r="N74">
        <v>26</v>
      </c>
      <c r="O74">
        <v>27</v>
      </c>
      <c r="P74">
        <v>0</v>
      </c>
      <c r="Q74">
        <v>1</v>
      </c>
      <c r="R74" s="28">
        <f>Table4[[#This Row],[std.code.lines:comments]]/Table4[[#This Row],[std.code.lines:code]]</f>
        <v>3.8461538461538464E-2</v>
      </c>
      <c r="S74">
        <f>(Table4[[#This Row],[std.code.lines:comments]]-Table4[[#This Row],[std.code.lines:code]])/(Table4[[#This Row],[std.code.lines:comments]]+Table4[[#This Row],[std.code.lines:code]])</f>
        <v>-0.92592592592592593</v>
      </c>
      <c r="U74">
        <v>1</v>
      </c>
      <c r="W74" s="4">
        <v>1</v>
      </c>
      <c r="X74" s="5">
        <f>COUNTIF(Table4[index comments vs code],"&lt;="&amp;W74)-COUNTIF(Table4[index comments vs code],"&lt;="&amp;W73)</f>
        <v>0</v>
      </c>
      <c r="Y74" s="20">
        <v>1</v>
      </c>
    </row>
    <row r="75" spans="1:25" ht="15.75" thickBot="1" x14ac:dyDescent="0.3">
      <c r="A75" t="s">
        <v>837</v>
      </c>
      <c r="B75" t="s">
        <v>2630</v>
      </c>
      <c r="C75" t="s">
        <v>2008</v>
      </c>
      <c r="E75">
        <v>1821</v>
      </c>
      <c r="F75">
        <v>1848</v>
      </c>
      <c r="G75">
        <v>2</v>
      </c>
      <c r="K75">
        <v>7</v>
      </c>
      <c r="L75">
        <v>4</v>
      </c>
      <c r="M75">
        <v>1046</v>
      </c>
      <c r="N75">
        <v>26</v>
      </c>
      <c r="O75">
        <v>27</v>
      </c>
      <c r="P75">
        <v>0</v>
      </c>
      <c r="Q75">
        <v>1</v>
      </c>
      <c r="R75" s="28">
        <f>Table4[[#This Row],[std.code.lines:comments]]/Table4[[#This Row],[std.code.lines:code]]</f>
        <v>3.8461538461538464E-2</v>
      </c>
      <c r="S75">
        <f>(Table4[[#This Row],[std.code.lines:comments]]-Table4[[#This Row],[std.code.lines:code]])/(Table4[[#This Row],[std.code.lines:comments]]+Table4[[#This Row],[std.code.lines:code]])</f>
        <v>-0.92592592592592593</v>
      </c>
      <c r="W75" s="6" t="s">
        <v>1992</v>
      </c>
      <c r="X75" s="5">
        <f>COUNTIF(Table4[index comments vs code],"&gt;"&amp;W74)</f>
        <v>0</v>
      </c>
      <c r="Y75" s="21">
        <v>1</v>
      </c>
    </row>
    <row r="76" spans="1:25" x14ac:dyDescent="0.25">
      <c r="A76" t="s">
        <v>837</v>
      </c>
      <c r="B76" t="s">
        <v>2531</v>
      </c>
      <c r="C76" t="s">
        <v>2008</v>
      </c>
      <c r="E76">
        <v>3852</v>
      </c>
      <c r="F76">
        <v>3873</v>
      </c>
      <c r="K76">
        <v>7</v>
      </c>
      <c r="L76">
        <v>4</v>
      </c>
      <c r="M76">
        <v>807</v>
      </c>
      <c r="N76">
        <v>18</v>
      </c>
      <c r="O76">
        <v>22</v>
      </c>
      <c r="P76">
        <v>0</v>
      </c>
      <c r="Q76">
        <v>4</v>
      </c>
      <c r="R76" s="28">
        <f>Table4[[#This Row],[std.code.lines:comments]]/Table4[[#This Row],[std.code.lines:code]]</f>
        <v>0.22222222222222221</v>
      </c>
      <c r="S76">
        <f>(Table4[[#This Row],[std.code.lines:comments]]-Table4[[#This Row],[std.code.lines:code]])/(Table4[[#This Row],[std.code.lines:comments]]+Table4[[#This Row],[std.code.lines:code]])</f>
        <v>-0.63636363636363635</v>
      </c>
    </row>
    <row r="77" spans="1:25" x14ac:dyDescent="0.25">
      <c r="A77" t="s">
        <v>837</v>
      </c>
      <c r="B77" t="s">
        <v>2356</v>
      </c>
      <c r="C77" t="s">
        <v>2008</v>
      </c>
      <c r="E77">
        <v>285</v>
      </c>
      <c r="F77">
        <v>325</v>
      </c>
      <c r="K77">
        <v>7</v>
      </c>
      <c r="L77">
        <v>3</v>
      </c>
      <c r="M77">
        <v>1154</v>
      </c>
      <c r="N77">
        <v>37</v>
      </c>
      <c r="O77">
        <v>39</v>
      </c>
      <c r="P77">
        <v>0</v>
      </c>
      <c r="Q77">
        <v>3</v>
      </c>
      <c r="R77" s="28">
        <f>Table4[[#This Row],[std.code.lines:comments]]/Table4[[#This Row],[std.code.lines:code]]</f>
        <v>8.1081081081081086E-2</v>
      </c>
      <c r="S77">
        <f>(Table4[[#This Row],[std.code.lines:comments]]-Table4[[#This Row],[std.code.lines:code]])/(Table4[[#This Row],[std.code.lines:comments]]+Table4[[#This Row],[std.code.lines:code]])</f>
        <v>-0.85</v>
      </c>
    </row>
    <row r="78" spans="1:25" x14ac:dyDescent="0.25">
      <c r="A78" t="s">
        <v>576</v>
      </c>
      <c r="B78" t="s">
        <v>2703</v>
      </c>
      <c r="C78" t="s">
        <v>2008</v>
      </c>
      <c r="E78">
        <v>1473</v>
      </c>
      <c r="F78">
        <v>1510</v>
      </c>
      <c r="K78">
        <v>7</v>
      </c>
      <c r="L78">
        <v>3</v>
      </c>
      <c r="M78">
        <v>1459</v>
      </c>
      <c r="N78">
        <v>28</v>
      </c>
      <c r="O78">
        <v>38</v>
      </c>
      <c r="P78">
        <v>0</v>
      </c>
      <c r="Q78">
        <v>11</v>
      </c>
      <c r="R78" s="28">
        <f>Table4[[#This Row],[std.code.lines:comments]]/Table4[[#This Row],[std.code.lines:code]]</f>
        <v>0.39285714285714285</v>
      </c>
      <c r="S78">
        <f>(Table4[[#This Row],[std.code.lines:comments]]-Table4[[#This Row],[std.code.lines:code]])/(Table4[[#This Row],[std.code.lines:comments]]+Table4[[#This Row],[std.code.lines:code]])</f>
        <v>-0.4358974358974359</v>
      </c>
    </row>
    <row r="79" spans="1:25" x14ac:dyDescent="0.25">
      <c r="A79" t="s">
        <v>837</v>
      </c>
      <c r="B79" t="s">
        <v>2531</v>
      </c>
      <c r="C79" t="s">
        <v>2008</v>
      </c>
      <c r="E79">
        <v>3875</v>
      </c>
      <c r="F79">
        <v>3892</v>
      </c>
      <c r="K79">
        <v>7</v>
      </c>
      <c r="L79">
        <v>3</v>
      </c>
      <c r="M79">
        <v>627</v>
      </c>
      <c r="N79">
        <v>18</v>
      </c>
      <c r="O79">
        <v>18</v>
      </c>
      <c r="P79">
        <v>0</v>
      </c>
      <c r="Q79">
        <v>0</v>
      </c>
      <c r="R79" s="28">
        <f>Table4[[#This Row],[std.code.lines:comments]]/Table4[[#This Row],[std.code.lines:code]]</f>
        <v>0</v>
      </c>
      <c r="S79">
        <f>(Table4[[#This Row],[std.code.lines:comments]]-Table4[[#This Row],[std.code.lines:code]])/(Table4[[#This Row],[std.code.lines:comments]]+Table4[[#This Row],[std.code.lines:code]])</f>
        <v>-1</v>
      </c>
    </row>
    <row r="80" spans="1:25" x14ac:dyDescent="0.25">
      <c r="A80" t="s">
        <v>1940</v>
      </c>
      <c r="B80" t="s">
        <v>2064</v>
      </c>
      <c r="C80" t="s">
        <v>2008</v>
      </c>
      <c r="E80">
        <v>114</v>
      </c>
      <c r="F80">
        <v>141</v>
      </c>
      <c r="K80">
        <v>7</v>
      </c>
      <c r="L80">
        <v>2</v>
      </c>
      <c r="M80">
        <v>612</v>
      </c>
      <c r="N80">
        <v>28</v>
      </c>
      <c r="O80">
        <v>28</v>
      </c>
      <c r="P80">
        <v>0</v>
      </c>
      <c r="Q80">
        <v>0</v>
      </c>
      <c r="R80" s="28">
        <f>Table4[[#This Row],[std.code.lines:comments]]/Table4[[#This Row],[std.code.lines:code]]</f>
        <v>0</v>
      </c>
      <c r="S80">
        <f>(Table4[[#This Row],[std.code.lines:comments]]-Table4[[#This Row],[std.code.lines:code]])/(Table4[[#This Row],[std.code.lines:comments]]+Table4[[#This Row],[std.code.lines:code]])</f>
        <v>-1</v>
      </c>
    </row>
    <row r="81" spans="1:19" x14ac:dyDescent="0.25">
      <c r="A81" t="s">
        <v>1940</v>
      </c>
      <c r="B81" t="s">
        <v>2039</v>
      </c>
      <c r="C81" t="s">
        <v>2008</v>
      </c>
      <c r="E81">
        <v>470</v>
      </c>
      <c r="F81">
        <v>496</v>
      </c>
      <c r="K81">
        <v>7</v>
      </c>
      <c r="L81">
        <v>2</v>
      </c>
      <c r="M81">
        <v>637</v>
      </c>
      <c r="N81">
        <v>27</v>
      </c>
      <c r="O81">
        <v>27</v>
      </c>
      <c r="P81">
        <v>0</v>
      </c>
      <c r="Q81">
        <v>0</v>
      </c>
      <c r="R81" s="28">
        <f>Table4[[#This Row],[std.code.lines:comments]]/Table4[[#This Row],[std.code.lines:code]]</f>
        <v>0</v>
      </c>
      <c r="S81">
        <f>(Table4[[#This Row],[std.code.lines:comments]]-Table4[[#This Row],[std.code.lines:code]])/(Table4[[#This Row],[std.code.lines:comments]]+Table4[[#This Row],[std.code.lines:code]])</f>
        <v>-1</v>
      </c>
    </row>
    <row r="82" spans="1:19" x14ac:dyDescent="0.25">
      <c r="A82" t="s">
        <v>1940</v>
      </c>
      <c r="B82" t="s">
        <v>2043</v>
      </c>
      <c r="C82" t="s">
        <v>2008</v>
      </c>
      <c r="E82">
        <v>326</v>
      </c>
      <c r="F82">
        <v>350</v>
      </c>
      <c r="K82">
        <v>7</v>
      </c>
      <c r="L82">
        <v>2</v>
      </c>
      <c r="M82">
        <v>560</v>
      </c>
      <c r="N82">
        <v>25</v>
      </c>
      <c r="O82">
        <v>25</v>
      </c>
      <c r="P82">
        <v>0</v>
      </c>
      <c r="Q82">
        <v>0</v>
      </c>
      <c r="R82" s="28">
        <f>Table4[[#This Row],[std.code.lines:comments]]/Table4[[#This Row],[std.code.lines:code]]</f>
        <v>0</v>
      </c>
      <c r="S82">
        <f>(Table4[[#This Row],[std.code.lines:comments]]-Table4[[#This Row],[std.code.lines:code]])/(Table4[[#This Row],[std.code.lines:comments]]+Table4[[#This Row],[std.code.lines:code]])</f>
        <v>-1</v>
      </c>
    </row>
    <row r="83" spans="1:19" x14ac:dyDescent="0.25">
      <c r="A83" t="s">
        <v>837</v>
      </c>
      <c r="B83" t="s">
        <v>2505</v>
      </c>
      <c r="C83" t="s">
        <v>2008</v>
      </c>
      <c r="E83">
        <v>4971</v>
      </c>
      <c r="F83">
        <v>4988</v>
      </c>
      <c r="K83">
        <v>7</v>
      </c>
      <c r="L83">
        <v>2</v>
      </c>
      <c r="M83">
        <v>575</v>
      </c>
      <c r="N83">
        <v>16</v>
      </c>
      <c r="O83">
        <v>17</v>
      </c>
      <c r="P83">
        <v>0</v>
      </c>
      <c r="Q83">
        <v>1</v>
      </c>
      <c r="R83" s="28">
        <f>Table4[[#This Row],[std.code.lines:comments]]/Table4[[#This Row],[std.code.lines:code]]</f>
        <v>6.25E-2</v>
      </c>
      <c r="S83">
        <f>(Table4[[#This Row],[std.code.lines:comments]]-Table4[[#This Row],[std.code.lines:code]])/(Table4[[#This Row],[std.code.lines:comments]]+Table4[[#This Row],[std.code.lines:code]])</f>
        <v>-0.88235294117647056</v>
      </c>
    </row>
    <row r="84" spans="1:19" x14ac:dyDescent="0.25">
      <c r="A84" t="s">
        <v>576</v>
      </c>
      <c r="B84" t="s">
        <v>2718</v>
      </c>
      <c r="C84" t="s">
        <v>2008</v>
      </c>
      <c r="E84">
        <v>1057</v>
      </c>
      <c r="F84">
        <v>1151</v>
      </c>
      <c r="G84">
        <v>2</v>
      </c>
      <c r="K84">
        <v>6</v>
      </c>
      <c r="L84">
        <v>4</v>
      </c>
      <c r="M84">
        <v>3634</v>
      </c>
      <c r="N84">
        <v>66</v>
      </c>
      <c r="O84">
        <v>85</v>
      </c>
      <c r="P84">
        <v>0</v>
      </c>
      <c r="Q84">
        <v>19</v>
      </c>
      <c r="R84" s="28">
        <f>Table4[[#This Row],[std.code.lines:comments]]/Table4[[#This Row],[std.code.lines:code]]</f>
        <v>0.2878787878787879</v>
      </c>
      <c r="S84">
        <f>(Table4[[#This Row],[std.code.lines:comments]]-Table4[[#This Row],[std.code.lines:code]])/(Table4[[#This Row],[std.code.lines:comments]]+Table4[[#This Row],[std.code.lines:code]])</f>
        <v>-0.55294117647058827</v>
      </c>
    </row>
    <row r="85" spans="1:19" x14ac:dyDescent="0.25">
      <c r="A85" t="s">
        <v>1280</v>
      </c>
      <c r="B85" t="s">
        <v>2188</v>
      </c>
      <c r="C85" t="s">
        <v>2008</v>
      </c>
      <c r="E85">
        <v>146</v>
      </c>
      <c r="F85">
        <v>224</v>
      </c>
      <c r="J85">
        <v>1</v>
      </c>
      <c r="K85">
        <v>6</v>
      </c>
      <c r="L85">
        <v>4</v>
      </c>
      <c r="M85">
        <v>2941</v>
      </c>
      <c r="N85">
        <v>56</v>
      </c>
      <c r="O85">
        <v>70</v>
      </c>
      <c r="P85">
        <v>0</v>
      </c>
      <c r="Q85">
        <v>14</v>
      </c>
      <c r="R85" s="28">
        <f>Table4[[#This Row],[std.code.lines:comments]]/Table4[[#This Row],[std.code.lines:code]]</f>
        <v>0.25</v>
      </c>
      <c r="S85">
        <f>(Table4[[#This Row],[std.code.lines:comments]]-Table4[[#This Row],[std.code.lines:code]])/(Table4[[#This Row],[std.code.lines:comments]]+Table4[[#This Row],[std.code.lines:code]])</f>
        <v>-0.6</v>
      </c>
    </row>
    <row r="86" spans="1:19" x14ac:dyDescent="0.25">
      <c r="A86" t="s">
        <v>340</v>
      </c>
      <c r="B86" t="s">
        <v>2826</v>
      </c>
      <c r="C86" t="s">
        <v>2008</v>
      </c>
      <c r="E86">
        <v>80</v>
      </c>
      <c r="F86">
        <v>120</v>
      </c>
      <c r="K86">
        <v>6</v>
      </c>
      <c r="L86">
        <v>4</v>
      </c>
      <c r="M86">
        <v>1073</v>
      </c>
      <c r="N86">
        <v>34</v>
      </c>
      <c r="O86">
        <v>36</v>
      </c>
      <c r="P86">
        <v>0</v>
      </c>
      <c r="Q86">
        <v>2</v>
      </c>
      <c r="R86" s="28">
        <f>Table4[[#This Row],[std.code.lines:comments]]/Table4[[#This Row],[std.code.lines:code]]</f>
        <v>5.8823529411764705E-2</v>
      </c>
      <c r="S86">
        <f>(Table4[[#This Row],[std.code.lines:comments]]-Table4[[#This Row],[std.code.lines:code]])/(Table4[[#This Row],[std.code.lines:comments]]+Table4[[#This Row],[std.code.lines:code]])</f>
        <v>-0.88888888888888884</v>
      </c>
    </row>
    <row r="87" spans="1:19" x14ac:dyDescent="0.25">
      <c r="A87" t="s">
        <v>414</v>
      </c>
      <c r="B87" t="s">
        <v>66</v>
      </c>
      <c r="C87" t="s">
        <v>2008</v>
      </c>
      <c r="E87">
        <v>15</v>
      </c>
      <c r="F87">
        <v>50</v>
      </c>
      <c r="G87">
        <v>1</v>
      </c>
      <c r="K87">
        <v>6</v>
      </c>
      <c r="L87">
        <v>4</v>
      </c>
      <c r="M87">
        <v>831</v>
      </c>
      <c r="N87">
        <v>29</v>
      </c>
      <c r="O87">
        <v>29</v>
      </c>
      <c r="P87">
        <v>0</v>
      </c>
      <c r="Q87">
        <v>0</v>
      </c>
      <c r="R87" s="28">
        <f>Table4[[#This Row],[std.code.lines:comments]]/Table4[[#This Row],[std.code.lines:code]]</f>
        <v>0</v>
      </c>
      <c r="S87">
        <f>(Table4[[#This Row],[std.code.lines:comments]]-Table4[[#This Row],[std.code.lines:code]])/(Table4[[#This Row],[std.code.lines:comments]]+Table4[[#This Row],[std.code.lines:code]])</f>
        <v>-1</v>
      </c>
    </row>
    <row r="88" spans="1:19" x14ac:dyDescent="0.25">
      <c r="A88" t="s">
        <v>1480</v>
      </c>
      <c r="B88" t="s">
        <v>2236</v>
      </c>
      <c r="C88" t="s">
        <v>2008</v>
      </c>
      <c r="E88">
        <v>268</v>
      </c>
      <c r="F88">
        <v>392</v>
      </c>
      <c r="G88">
        <v>8</v>
      </c>
      <c r="J88">
        <v>2</v>
      </c>
      <c r="K88">
        <v>6</v>
      </c>
      <c r="L88">
        <v>3</v>
      </c>
      <c r="M88">
        <v>5187</v>
      </c>
      <c r="N88">
        <v>57</v>
      </c>
      <c r="O88">
        <v>114</v>
      </c>
      <c r="P88">
        <v>0</v>
      </c>
      <c r="Q88">
        <v>57</v>
      </c>
      <c r="R88" s="28">
        <f>Table4[[#This Row],[std.code.lines:comments]]/Table4[[#This Row],[std.code.lines:code]]</f>
        <v>1</v>
      </c>
      <c r="S88">
        <f>(Table4[[#This Row],[std.code.lines:comments]]-Table4[[#This Row],[std.code.lines:code]])/(Table4[[#This Row],[std.code.lines:comments]]+Table4[[#This Row],[std.code.lines:code]])</f>
        <v>0</v>
      </c>
    </row>
    <row r="89" spans="1:19" x14ac:dyDescent="0.25">
      <c r="A89" t="s">
        <v>232</v>
      </c>
      <c r="B89" t="s">
        <v>2795</v>
      </c>
      <c r="C89" t="s">
        <v>2008</v>
      </c>
      <c r="E89">
        <v>74</v>
      </c>
      <c r="F89">
        <v>134</v>
      </c>
      <c r="G89">
        <v>29</v>
      </c>
      <c r="K89">
        <v>6</v>
      </c>
      <c r="L89">
        <v>3</v>
      </c>
      <c r="M89">
        <v>2123</v>
      </c>
      <c r="N89">
        <v>54</v>
      </c>
      <c r="O89">
        <v>58</v>
      </c>
      <c r="P89">
        <v>0</v>
      </c>
      <c r="Q89">
        <v>4</v>
      </c>
      <c r="R89" s="28">
        <f>Table4[[#This Row],[std.code.lines:comments]]/Table4[[#This Row],[std.code.lines:code]]</f>
        <v>7.407407407407407E-2</v>
      </c>
      <c r="S89">
        <f>(Table4[[#This Row],[std.code.lines:comments]]-Table4[[#This Row],[std.code.lines:code]])/(Table4[[#This Row],[std.code.lines:comments]]+Table4[[#This Row],[std.code.lines:code]])</f>
        <v>-0.86206896551724133</v>
      </c>
    </row>
    <row r="90" spans="1:19" x14ac:dyDescent="0.25">
      <c r="A90" t="s">
        <v>1693</v>
      </c>
      <c r="B90" t="s">
        <v>2125</v>
      </c>
      <c r="C90" t="s">
        <v>2008</v>
      </c>
      <c r="E90">
        <v>403</v>
      </c>
      <c r="F90">
        <v>449</v>
      </c>
      <c r="G90">
        <v>3</v>
      </c>
      <c r="K90">
        <v>6</v>
      </c>
      <c r="L90">
        <v>3</v>
      </c>
      <c r="M90">
        <v>1137</v>
      </c>
      <c r="N90">
        <v>32</v>
      </c>
      <c r="O90">
        <v>37</v>
      </c>
      <c r="P90">
        <v>0</v>
      </c>
      <c r="Q90">
        <v>5</v>
      </c>
      <c r="R90" s="28">
        <f>Table4[[#This Row],[std.code.lines:comments]]/Table4[[#This Row],[std.code.lines:code]]</f>
        <v>0.15625</v>
      </c>
      <c r="S90">
        <f>(Table4[[#This Row],[std.code.lines:comments]]-Table4[[#This Row],[std.code.lines:code]])/(Table4[[#This Row],[std.code.lines:comments]]+Table4[[#This Row],[std.code.lines:code]])</f>
        <v>-0.72972972972972971</v>
      </c>
    </row>
    <row r="91" spans="1:19" x14ac:dyDescent="0.25">
      <c r="A91" t="s">
        <v>1940</v>
      </c>
      <c r="B91" t="s">
        <v>2066</v>
      </c>
      <c r="C91" t="s">
        <v>2008</v>
      </c>
      <c r="E91">
        <v>80</v>
      </c>
      <c r="F91">
        <v>106</v>
      </c>
      <c r="K91">
        <v>6</v>
      </c>
      <c r="L91">
        <v>2</v>
      </c>
      <c r="M91">
        <v>619</v>
      </c>
      <c r="N91">
        <v>27</v>
      </c>
      <c r="O91">
        <v>27</v>
      </c>
      <c r="P91">
        <v>0</v>
      </c>
      <c r="Q91">
        <v>0</v>
      </c>
      <c r="R91" s="28">
        <f>Table4[[#This Row],[std.code.lines:comments]]/Table4[[#This Row],[std.code.lines:code]]</f>
        <v>0</v>
      </c>
      <c r="S91">
        <f>(Table4[[#This Row],[std.code.lines:comments]]-Table4[[#This Row],[std.code.lines:code]])/(Table4[[#This Row],[std.code.lines:comments]]+Table4[[#This Row],[std.code.lines:code]])</f>
        <v>-1</v>
      </c>
    </row>
    <row r="92" spans="1:19" x14ac:dyDescent="0.25">
      <c r="A92" t="s">
        <v>1940</v>
      </c>
      <c r="B92" t="s">
        <v>2062</v>
      </c>
      <c r="C92" t="s">
        <v>2008</v>
      </c>
      <c r="E92">
        <v>145</v>
      </c>
      <c r="F92">
        <v>171</v>
      </c>
      <c r="K92">
        <v>6</v>
      </c>
      <c r="L92">
        <v>2</v>
      </c>
      <c r="M92">
        <v>537</v>
      </c>
      <c r="N92">
        <v>27</v>
      </c>
      <c r="O92">
        <v>27</v>
      </c>
      <c r="P92">
        <v>0</v>
      </c>
      <c r="Q92">
        <v>0</v>
      </c>
      <c r="R92" s="28">
        <f>Table4[[#This Row],[std.code.lines:comments]]/Table4[[#This Row],[std.code.lines:code]]</f>
        <v>0</v>
      </c>
      <c r="S92">
        <f>(Table4[[#This Row],[std.code.lines:comments]]-Table4[[#This Row],[std.code.lines:code]])/(Table4[[#This Row],[std.code.lines:comments]]+Table4[[#This Row],[std.code.lines:code]])</f>
        <v>-1</v>
      </c>
    </row>
    <row r="93" spans="1:19" x14ac:dyDescent="0.25">
      <c r="A93" t="s">
        <v>837</v>
      </c>
      <c r="B93" t="s">
        <v>2059</v>
      </c>
      <c r="C93" t="s">
        <v>2008</v>
      </c>
      <c r="E93">
        <v>2998</v>
      </c>
      <c r="F93">
        <v>3018</v>
      </c>
      <c r="K93">
        <v>6</v>
      </c>
      <c r="L93">
        <v>2</v>
      </c>
      <c r="M93">
        <v>611</v>
      </c>
      <c r="N93">
        <v>21</v>
      </c>
      <c r="O93">
        <v>21</v>
      </c>
      <c r="P93">
        <v>0</v>
      </c>
      <c r="Q93">
        <v>0</v>
      </c>
      <c r="R93" s="28">
        <f>Table4[[#This Row],[std.code.lines:comments]]/Table4[[#This Row],[std.code.lines:code]]</f>
        <v>0</v>
      </c>
      <c r="S93">
        <f>(Table4[[#This Row],[std.code.lines:comments]]-Table4[[#This Row],[std.code.lines:code]])/(Table4[[#This Row],[std.code.lines:comments]]+Table4[[#This Row],[std.code.lines:code]])</f>
        <v>-1</v>
      </c>
    </row>
    <row r="94" spans="1:19" x14ac:dyDescent="0.25">
      <c r="A94" t="s">
        <v>837</v>
      </c>
      <c r="B94" t="s">
        <v>2573</v>
      </c>
      <c r="C94" t="s">
        <v>2008</v>
      </c>
      <c r="E94">
        <v>3020</v>
      </c>
      <c r="F94">
        <v>3040</v>
      </c>
      <c r="K94">
        <v>6</v>
      </c>
      <c r="L94">
        <v>2</v>
      </c>
      <c r="M94">
        <v>618</v>
      </c>
      <c r="N94">
        <v>21</v>
      </c>
      <c r="O94">
        <v>21</v>
      </c>
      <c r="P94">
        <v>0</v>
      </c>
      <c r="Q94">
        <v>0</v>
      </c>
      <c r="R94" s="28">
        <f>Table4[[#This Row],[std.code.lines:comments]]/Table4[[#This Row],[std.code.lines:code]]</f>
        <v>0</v>
      </c>
      <c r="S94">
        <f>(Table4[[#This Row],[std.code.lines:comments]]-Table4[[#This Row],[std.code.lines:code]])/(Table4[[#This Row],[std.code.lines:comments]]+Table4[[#This Row],[std.code.lines:code]])</f>
        <v>-1</v>
      </c>
    </row>
    <row r="95" spans="1:19" x14ac:dyDescent="0.25">
      <c r="A95" t="s">
        <v>837</v>
      </c>
      <c r="B95" t="s">
        <v>2568</v>
      </c>
      <c r="C95" t="s">
        <v>2008</v>
      </c>
      <c r="E95">
        <v>3103</v>
      </c>
      <c r="F95">
        <v>3123</v>
      </c>
      <c r="K95">
        <v>6</v>
      </c>
      <c r="L95">
        <v>2</v>
      </c>
      <c r="M95">
        <v>601</v>
      </c>
      <c r="N95">
        <v>18</v>
      </c>
      <c r="O95">
        <v>21</v>
      </c>
      <c r="P95">
        <v>3</v>
      </c>
      <c r="Q95">
        <v>0</v>
      </c>
      <c r="R95" s="28">
        <f>Table4[[#This Row],[std.code.lines:comments]]/Table4[[#This Row],[std.code.lines:code]]</f>
        <v>0</v>
      </c>
      <c r="S95">
        <f>(Table4[[#This Row],[std.code.lines:comments]]-Table4[[#This Row],[std.code.lines:code]])/(Table4[[#This Row],[std.code.lines:comments]]+Table4[[#This Row],[std.code.lines:code]])</f>
        <v>-1</v>
      </c>
    </row>
    <row r="96" spans="1:19" x14ac:dyDescent="0.25">
      <c r="A96" t="s">
        <v>837</v>
      </c>
      <c r="B96" t="s">
        <v>2567</v>
      </c>
      <c r="C96" t="s">
        <v>2008</v>
      </c>
      <c r="E96">
        <v>3125</v>
      </c>
      <c r="F96">
        <v>3145</v>
      </c>
      <c r="K96">
        <v>6</v>
      </c>
      <c r="L96">
        <v>2</v>
      </c>
      <c r="M96">
        <v>618</v>
      </c>
      <c r="N96">
        <v>18</v>
      </c>
      <c r="O96">
        <v>21</v>
      </c>
      <c r="P96">
        <v>3</v>
      </c>
      <c r="Q96">
        <v>0</v>
      </c>
      <c r="R96" s="28">
        <f>Table4[[#This Row],[std.code.lines:comments]]/Table4[[#This Row],[std.code.lines:code]]</f>
        <v>0</v>
      </c>
      <c r="S96">
        <f>(Table4[[#This Row],[std.code.lines:comments]]-Table4[[#This Row],[std.code.lines:code]])/(Table4[[#This Row],[std.code.lines:comments]]+Table4[[#This Row],[std.code.lines:code]])</f>
        <v>-1</v>
      </c>
    </row>
    <row r="97" spans="1:19" x14ac:dyDescent="0.25">
      <c r="A97" t="s">
        <v>837</v>
      </c>
      <c r="B97" t="s">
        <v>2572</v>
      </c>
      <c r="C97" t="s">
        <v>2008</v>
      </c>
      <c r="E97">
        <v>3044</v>
      </c>
      <c r="F97">
        <v>3063</v>
      </c>
      <c r="K97">
        <v>6</v>
      </c>
      <c r="L97">
        <v>2</v>
      </c>
      <c r="M97">
        <v>568</v>
      </c>
      <c r="N97">
        <v>20</v>
      </c>
      <c r="O97">
        <v>20</v>
      </c>
      <c r="P97">
        <v>0</v>
      </c>
      <c r="Q97">
        <v>0</v>
      </c>
      <c r="R97" s="28">
        <f>Table4[[#This Row],[std.code.lines:comments]]/Table4[[#This Row],[std.code.lines:code]]</f>
        <v>0</v>
      </c>
      <c r="S97">
        <f>(Table4[[#This Row],[std.code.lines:comments]]-Table4[[#This Row],[std.code.lines:code]])/(Table4[[#This Row],[std.code.lines:comments]]+Table4[[#This Row],[std.code.lines:code]])</f>
        <v>-1</v>
      </c>
    </row>
    <row r="98" spans="1:19" x14ac:dyDescent="0.25">
      <c r="A98" t="s">
        <v>837</v>
      </c>
      <c r="B98" t="s">
        <v>2571</v>
      </c>
      <c r="C98" t="s">
        <v>2008</v>
      </c>
      <c r="E98">
        <v>3065</v>
      </c>
      <c r="F98">
        <v>3084</v>
      </c>
      <c r="K98">
        <v>6</v>
      </c>
      <c r="L98">
        <v>2</v>
      </c>
      <c r="M98">
        <v>570</v>
      </c>
      <c r="N98">
        <v>20</v>
      </c>
      <c r="O98">
        <v>20</v>
      </c>
      <c r="P98">
        <v>0</v>
      </c>
      <c r="Q98">
        <v>0</v>
      </c>
      <c r="R98" s="28">
        <f>Table4[[#This Row],[std.code.lines:comments]]/Table4[[#This Row],[std.code.lines:code]]</f>
        <v>0</v>
      </c>
      <c r="S98">
        <f>(Table4[[#This Row],[std.code.lines:comments]]-Table4[[#This Row],[std.code.lines:code]])/(Table4[[#This Row],[std.code.lines:comments]]+Table4[[#This Row],[std.code.lines:code]])</f>
        <v>-1</v>
      </c>
    </row>
    <row r="99" spans="1:19" x14ac:dyDescent="0.25">
      <c r="A99" t="s">
        <v>390</v>
      </c>
      <c r="B99" t="s">
        <v>2317</v>
      </c>
      <c r="C99" t="s">
        <v>2008</v>
      </c>
      <c r="E99">
        <v>75</v>
      </c>
      <c r="F99">
        <v>104</v>
      </c>
      <c r="K99">
        <v>6</v>
      </c>
      <c r="L99">
        <v>2</v>
      </c>
      <c r="M99">
        <v>569</v>
      </c>
      <c r="N99">
        <v>16</v>
      </c>
      <c r="O99">
        <v>16</v>
      </c>
      <c r="P99">
        <v>0</v>
      </c>
      <c r="Q99">
        <v>0</v>
      </c>
      <c r="R99" s="28">
        <f>Table4[[#This Row],[std.code.lines:comments]]/Table4[[#This Row],[std.code.lines:code]]</f>
        <v>0</v>
      </c>
      <c r="S99">
        <f>(Table4[[#This Row],[std.code.lines:comments]]-Table4[[#This Row],[std.code.lines:code]])/(Table4[[#This Row],[std.code.lines:comments]]+Table4[[#This Row],[std.code.lines:code]])</f>
        <v>-1</v>
      </c>
    </row>
    <row r="100" spans="1:19" x14ac:dyDescent="0.25">
      <c r="A100" t="s">
        <v>837</v>
      </c>
      <c r="B100" t="s">
        <v>2505</v>
      </c>
      <c r="C100" t="s">
        <v>2008</v>
      </c>
      <c r="E100">
        <v>4691</v>
      </c>
      <c r="F100">
        <v>4707</v>
      </c>
      <c r="K100">
        <v>6</v>
      </c>
      <c r="L100">
        <v>2</v>
      </c>
      <c r="M100">
        <v>533</v>
      </c>
      <c r="N100">
        <v>15</v>
      </c>
      <c r="O100">
        <v>16</v>
      </c>
      <c r="P100">
        <v>0</v>
      </c>
      <c r="Q100">
        <v>1</v>
      </c>
      <c r="R100" s="28">
        <f>Table4[[#This Row],[std.code.lines:comments]]/Table4[[#This Row],[std.code.lines:code]]</f>
        <v>6.6666666666666666E-2</v>
      </c>
      <c r="S100">
        <f>(Table4[[#This Row],[std.code.lines:comments]]-Table4[[#This Row],[std.code.lines:code]])/(Table4[[#This Row],[std.code.lines:comments]]+Table4[[#This Row],[std.code.lines:code]])</f>
        <v>-0.875</v>
      </c>
    </row>
    <row r="101" spans="1:19" x14ac:dyDescent="0.25">
      <c r="A101" t="s">
        <v>837</v>
      </c>
      <c r="B101" t="s">
        <v>2053</v>
      </c>
      <c r="C101" t="s">
        <v>2008</v>
      </c>
      <c r="E101">
        <v>3591</v>
      </c>
      <c r="F101">
        <v>3604</v>
      </c>
      <c r="K101">
        <v>6</v>
      </c>
      <c r="L101">
        <v>2</v>
      </c>
      <c r="M101">
        <v>343</v>
      </c>
      <c r="N101">
        <v>14</v>
      </c>
      <c r="O101">
        <v>14</v>
      </c>
      <c r="P101">
        <v>0</v>
      </c>
      <c r="Q101">
        <v>0</v>
      </c>
      <c r="R101" s="28">
        <f>Table4[[#This Row],[std.code.lines:comments]]/Table4[[#This Row],[std.code.lines:code]]</f>
        <v>0</v>
      </c>
      <c r="S101">
        <f>(Table4[[#This Row],[std.code.lines:comments]]-Table4[[#This Row],[std.code.lines:code]])/(Table4[[#This Row],[std.code.lines:comments]]+Table4[[#This Row],[std.code.lines:code]])</f>
        <v>-1</v>
      </c>
    </row>
    <row r="102" spans="1:19" x14ac:dyDescent="0.25">
      <c r="A102" t="s">
        <v>837</v>
      </c>
      <c r="B102" t="s">
        <v>2552</v>
      </c>
      <c r="C102" t="s">
        <v>2008</v>
      </c>
      <c r="E102">
        <v>3606</v>
      </c>
      <c r="F102">
        <v>3619</v>
      </c>
      <c r="K102">
        <v>6</v>
      </c>
      <c r="L102">
        <v>2</v>
      </c>
      <c r="M102">
        <v>357</v>
      </c>
      <c r="N102">
        <v>14</v>
      </c>
      <c r="O102">
        <v>14</v>
      </c>
      <c r="P102">
        <v>0</v>
      </c>
      <c r="Q102">
        <v>0</v>
      </c>
      <c r="R102" s="28">
        <f>Table4[[#This Row],[std.code.lines:comments]]/Table4[[#This Row],[std.code.lines:code]]</f>
        <v>0</v>
      </c>
      <c r="S102">
        <f>(Table4[[#This Row],[std.code.lines:comments]]-Table4[[#This Row],[std.code.lines:code]])/(Table4[[#This Row],[std.code.lines:comments]]+Table4[[#This Row],[std.code.lines:code]])</f>
        <v>-1</v>
      </c>
    </row>
    <row r="103" spans="1:19" x14ac:dyDescent="0.25">
      <c r="A103" t="s">
        <v>1693</v>
      </c>
      <c r="B103" t="s">
        <v>2124</v>
      </c>
      <c r="C103" t="s">
        <v>2008</v>
      </c>
      <c r="E103">
        <v>453</v>
      </c>
      <c r="F103">
        <v>510</v>
      </c>
      <c r="G103">
        <v>32</v>
      </c>
      <c r="K103">
        <v>5</v>
      </c>
      <c r="L103">
        <v>4</v>
      </c>
      <c r="M103">
        <v>2103</v>
      </c>
      <c r="N103">
        <v>49</v>
      </c>
      <c r="O103">
        <v>52</v>
      </c>
      <c r="P103">
        <v>0</v>
      </c>
      <c r="Q103">
        <v>3</v>
      </c>
      <c r="R103" s="28">
        <f>Table4[[#This Row],[std.code.lines:comments]]/Table4[[#This Row],[std.code.lines:code]]</f>
        <v>6.1224489795918366E-2</v>
      </c>
      <c r="S103">
        <f>(Table4[[#This Row],[std.code.lines:comments]]-Table4[[#This Row],[std.code.lines:code]])/(Table4[[#This Row],[std.code.lines:comments]]+Table4[[#This Row],[std.code.lines:code]])</f>
        <v>-0.88461538461538458</v>
      </c>
    </row>
    <row r="104" spans="1:19" x14ac:dyDescent="0.25">
      <c r="A104" t="s">
        <v>576</v>
      </c>
      <c r="B104" t="s">
        <v>2717</v>
      </c>
      <c r="C104" t="s">
        <v>2008</v>
      </c>
      <c r="E104">
        <v>1153</v>
      </c>
      <c r="F104">
        <v>1184</v>
      </c>
      <c r="G104">
        <v>1</v>
      </c>
      <c r="K104">
        <v>5</v>
      </c>
      <c r="L104">
        <v>4</v>
      </c>
      <c r="M104">
        <v>1272</v>
      </c>
      <c r="N104">
        <v>26</v>
      </c>
      <c r="O104">
        <v>30</v>
      </c>
      <c r="P104">
        <v>0</v>
      </c>
      <c r="Q104">
        <v>4</v>
      </c>
      <c r="R104" s="28">
        <f>Table4[[#This Row],[std.code.lines:comments]]/Table4[[#This Row],[std.code.lines:code]]</f>
        <v>0.15384615384615385</v>
      </c>
      <c r="S104">
        <f>(Table4[[#This Row],[std.code.lines:comments]]-Table4[[#This Row],[std.code.lines:code]])/(Table4[[#This Row],[std.code.lines:comments]]+Table4[[#This Row],[std.code.lines:code]])</f>
        <v>-0.73333333333333328</v>
      </c>
    </row>
    <row r="105" spans="1:19" x14ac:dyDescent="0.25">
      <c r="A105" t="s">
        <v>2487</v>
      </c>
      <c r="B105" t="s">
        <v>2491</v>
      </c>
      <c r="C105" t="s">
        <v>2008</v>
      </c>
      <c r="E105">
        <v>173</v>
      </c>
      <c r="F105">
        <v>207</v>
      </c>
      <c r="G105">
        <v>1</v>
      </c>
      <c r="K105">
        <v>5</v>
      </c>
      <c r="L105">
        <v>4</v>
      </c>
      <c r="M105">
        <v>932</v>
      </c>
      <c r="N105">
        <v>23</v>
      </c>
      <c r="O105">
        <v>30</v>
      </c>
      <c r="P105">
        <v>0</v>
      </c>
      <c r="Q105">
        <v>7</v>
      </c>
      <c r="R105" s="28">
        <f>Table4[[#This Row],[std.code.lines:comments]]/Table4[[#This Row],[std.code.lines:code]]</f>
        <v>0.30434782608695654</v>
      </c>
      <c r="S105">
        <f>(Table4[[#This Row],[std.code.lines:comments]]-Table4[[#This Row],[std.code.lines:code]])/(Table4[[#This Row],[std.code.lines:comments]]+Table4[[#This Row],[std.code.lines:code]])</f>
        <v>-0.53333333333333333</v>
      </c>
    </row>
    <row r="106" spans="1:19" x14ac:dyDescent="0.25">
      <c r="A106" t="s">
        <v>203</v>
      </c>
      <c r="B106" t="s">
        <v>2827</v>
      </c>
      <c r="C106" t="s">
        <v>2008</v>
      </c>
      <c r="E106">
        <v>74</v>
      </c>
      <c r="F106">
        <v>102</v>
      </c>
      <c r="J106">
        <v>1</v>
      </c>
      <c r="K106">
        <v>5</v>
      </c>
      <c r="L106">
        <v>4</v>
      </c>
      <c r="M106">
        <v>938</v>
      </c>
      <c r="N106">
        <v>27</v>
      </c>
      <c r="O106">
        <v>27</v>
      </c>
      <c r="P106">
        <v>0</v>
      </c>
      <c r="Q106">
        <v>1</v>
      </c>
      <c r="R106" s="28">
        <f>Table4[[#This Row],[std.code.lines:comments]]/Table4[[#This Row],[std.code.lines:code]]</f>
        <v>3.7037037037037035E-2</v>
      </c>
      <c r="S106">
        <f>(Table4[[#This Row],[std.code.lines:comments]]-Table4[[#This Row],[std.code.lines:code]])/(Table4[[#This Row],[std.code.lines:comments]]+Table4[[#This Row],[std.code.lines:code]])</f>
        <v>-0.9285714285714286</v>
      </c>
    </row>
    <row r="107" spans="1:19" x14ac:dyDescent="0.25">
      <c r="A107" t="s">
        <v>837</v>
      </c>
      <c r="B107" t="s">
        <v>2530</v>
      </c>
      <c r="C107" t="s">
        <v>2008</v>
      </c>
      <c r="E107">
        <v>3894</v>
      </c>
      <c r="F107">
        <v>3911</v>
      </c>
      <c r="K107">
        <v>5</v>
      </c>
      <c r="L107">
        <v>4</v>
      </c>
      <c r="M107">
        <v>559</v>
      </c>
      <c r="N107">
        <v>16</v>
      </c>
      <c r="O107">
        <v>18</v>
      </c>
      <c r="P107">
        <v>0</v>
      </c>
      <c r="Q107">
        <v>2</v>
      </c>
      <c r="R107" s="28">
        <f>Table4[[#This Row],[std.code.lines:comments]]/Table4[[#This Row],[std.code.lines:code]]</f>
        <v>0.125</v>
      </c>
      <c r="S107">
        <f>(Table4[[#This Row],[std.code.lines:comments]]-Table4[[#This Row],[std.code.lines:code]])/(Table4[[#This Row],[std.code.lines:comments]]+Table4[[#This Row],[std.code.lines:code]])</f>
        <v>-0.77777777777777779</v>
      </c>
    </row>
    <row r="108" spans="1:19" x14ac:dyDescent="0.25">
      <c r="A108" t="s">
        <v>837</v>
      </c>
      <c r="B108" t="s">
        <v>2525</v>
      </c>
      <c r="C108" t="s">
        <v>2008</v>
      </c>
      <c r="E108">
        <v>4139</v>
      </c>
      <c r="F108">
        <v>4153</v>
      </c>
      <c r="K108">
        <v>5</v>
      </c>
      <c r="L108">
        <v>4</v>
      </c>
      <c r="M108">
        <v>417</v>
      </c>
      <c r="N108">
        <v>13</v>
      </c>
      <c r="O108">
        <v>14</v>
      </c>
      <c r="P108">
        <v>0</v>
      </c>
      <c r="Q108">
        <v>1</v>
      </c>
      <c r="R108" s="28">
        <f>Table4[[#This Row],[std.code.lines:comments]]/Table4[[#This Row],[std.code.lines:code]]</f>
        <v>7.6923076923076927E-2</v>
      </c>
      <c r="S108">
        <f>(Table4[[#This Row],[std.code.lines:comments]]-Table4[[#This Row],[std.code.lines:code]])/(Table4[[#This Row],[std.code.lines:comments]]+Table4[[#This Row],[std.code.lines:code]])</f>
        <v>-0.8571428571428571</v>
      </c>
    </row>
    <row r="109" spans="1:19" x14ac:dyDescent="0.25">
      <c r="A109" t="s">
        <v>1083</v>
      </c>
      <c r="B109" t="s">
        <v>2391</v>
      </c>
      <c r="C109" t="s">
        <v>2008</v>
      </c>
      <c r="E109">
        <v>169</v>
      </c>
      <c r="F109">
        <v>214</v>
      </c>
      <c r="K109">
        <v>5</v>
      </c>
      <c r="L109">
        <v>3</v>
      </c>
      <c r="M109">
        <v>1656</v>
      </c>
      <c r="N109">
        <v>25</v>
      </c>
      <c r="O109">
        <v>36</v>
      </c>
      <c r="P109">
        <v>0</v>
      </c>
      <c r="Q109">
        <v>11</v>
      </c>
      <c r="R109" s="28">
        <f>Table4[[#This Row],[std.code.lines:comments]]/Table4[[#This Row],[std.code.lines:code]]</f>
        <v>0.44</v>
      </c>
      <c r="S109">
        <f>(Table4[[#This Row],[std.code.lines:comments]]-Table4[[#This Row],[std.code.lines:code]])/(Table4[[#This Row],[std.code.lines:comments]]+Table4[[#This Row],[std.code.lines:code]])</f>
        <v>-0.3888888888888889</v>
      </c>
    </row>
    <row r="110" spans="1:19" x14ac:dyDescent="0.25">
      <c r="A110" t="s">
        <v>1353</v>
      </c>
      <c r="B110" t="s">
        <v>2299</v>
      </c>
      <c r="C110" t="s">
        <v>2008</v>
      </c>
      <c r="E110">
        <v>67</v>
      </c>
      <c r="F110">
        <v>98</v>
      </c>
      <c r="K110">
        <v>5</v>
      </c>
      <c r="L110">
        <v>3</v>
      </c>
      <c r="M110">
        <v>995</v>
      </c>
      <c r="N110">
        <v>28</v>
      </c>
      <c r="O110">
        <v>28</v>
      </c>
      <c r="P110">
        <v>0</v>
      </c>
      <c r="Q110">
        <v>0</v>
      </c>
      <c r="R110" s="28">
        <f>Table4[[#This Row],[std.code.lines:comments]]/Table4[[#This Row],[std.code.lines:code]]</f>
        <v>0</v>
      </c>
      <c r="S110">
        <f>(Table4[[#This Row],[std.code.lines:comments]]-Table4[[#This Row],[std.code.lines:code]])/(Table4[[#This Row],[std.code.lines:comments]]+Table4[[#This Row],[std.code.lines:code]])</f>
        <v>-1</v>
      </c>
    </row>
    <row r="111" spans="1:19" x14ac:dyDescent="0.25">
      <c r="A111" t="s">
        <v>837</v>
      </c>
      <c r="B111" t="s">
        <v>2623</v>
      </c>
      <c r="C111" t="s">
        <v>2008</v>
      </c>
      <c r="E111">
        <v>953</v>
      </c>
      <c r="F111">
        <v>974</v>
      </c>
      <c r="K111">
        <v>5</v>
      </c>
      <c r="L111">
        <v>3</v>
      </c>
      <c r="M111">
        <v>600</v>
      </c>
      <c r="N111">
        <v>21</v>
      </c>
      <c r="O111">
        <v>22</v>
      </c>
      <c r="P111">
        <v>0</v>
      </c>
      <c r="Q111">
        <v>1</v>
      </c>
      <c r="R111" s="28">
        <f>Table4[[#This Row],[std.code.lines:comments]]/Table4[[#This Row],[std.code.lines:code]]</f>
        <v>4.7619047619047616E-2</v>
      </c>
      <c r="S111">
        <f>(Table4[[#This Row],[std.code.lines:comments]]-Table4[[#This Row],[std.code.lines:code]])/(Table4[[#This Row],[std.code.lines:comments]]+Table4[[#This Row],[std.code.lines:code]])</f>
        <v>-0.90909090909090906</v>
      </c>
    </row>
    <row r="112" spans="1:19" x14ac:dyDescent="0.25">
      <c r="A112" t="s">
        <v>837</v>
      </c>
      <c r="B112" t="s">
        <v>2623</v>
      </c>
      <c r="C112" t="s">
        <v>2008</v>
      </c>
      <c r="E112">
        <v>1916</v>
      </c>
      <c r="F112">
        <v>1937</v>
      </c>
      <c r="K112">
        <v>5</v>
      </c>
      <c r="L112">
        <v>3</v>
      </c>
      <c r="M112">
        <v>603</v>
      </c>
      <c r="N112">
        <v>21</v>
      </c>
      <c r="O112">
        <v>22</v>
      </c>
      <c r="P112">
        <v>0</v>
      </c>
      <c r="Q112">
        <v>1</v>
      </c>
      <c r="R112" s="28">
        <f>Table4[[#This Row],[std.code.lines:comments]]/Table4[[#This Row],[std.code.lines:code]]</f>
        <v>4.7619047619047616E-2</v>
      </c>
      <c r="S112">
        <f>(Table4[[#This Row],[std.code.lines:comments]]-Table4[[#This Row],[std.code.lines:code]])/(Table4[[#This Row],[std.code.lines:comments]]+Table4[[#This Row],[std.code.lines:code]])</f>
        <v>-0.90909090909090906</v>
      </c>
    </row>
    <row r="113" spans="1:19" x14ac:dyDescent="0.25">
      <c r="A113" t="s">
        <v>187</v>
      </c>
      <c r="B113" t="s">
        <v>2827</v>
      </c>
      <c r="C113" t="s">
        <v>2008</v>
      </c>
      <c r="E113">
        <v>114</v>
      </c>
      <c r="F113">
        <v>131</v>
      </c>
      <c r="K113">
        <v>5</v>
      </c>
      <c r="L113">
        <v>3</v>
      </c>
      <c r="M113">
        <v>450</v>
      </c>
      <c r="N113">
        <v>17</v>
      </c>
      <c r="O113">
        <v>17</v>
      </c>
      <c r="P113">
        <v>0</v>
      </c>
      <c r="Q113">
        <v>0</v>
      </c>
      <c r="R113" s="28">
        <f>Table4[[#This Row],[std.code.lines:comments]]/Table4[[#This Row],[std.code.lines:code]]</f>
        <v>0</v>
      </c>
      <c r="S113">
        <f>(Table4[[#This Row],[std.code.lines:comments]]-Table4[[#This Row],[std.code.lines:code]])/(Table4[[#This Row],[std.code.lines:comments]]+Table4[[#This Row],[std.code.lines:code]])</f>
        <v>-1</v>
      </c>
    </row>
    <row r="114" spans="1:19" x14ac:dyDescent="0.25">
      <c r="A114" t="s">
        <v>837</v>
      </c>
      <c r="B114" t="s">
        <v>2563</v>
      </c>
      <c r="C114" t="s">
        <v>2008</v>
      </c>
      <c r="E114">
        <v>3248</v>
      </c>
      <c r="F114">
        <v>3264</v>
      </c>
      <c r="K114">
        <v>5</v>
      </c>
      <c r="L114">
        <v>3</v>
      </c>
      <c r="M114">
        <v>504</v>
      </c>
      <c r="N114">
        <v>17</v>
      </c>
      <c r="O114">
        <v>17</v>
      </c>
      <c r="P114">
        <v>0</v>
      </c>
      <c r="Q114">
        <v>0</v>
      </c>
      <c r="R114" s="28">
        <f>Table4[[#This Row],[std.code.lines:comments]]/Table4[[#This Row],[std.code.lines:code]]</f>
        <v>0</v>
      </c>
      <c r="S114">
        <f>(Table4[[#This Row],[std.code.lines:comments]]-Table4[[#This Row],[std.code.lines:code]])/(Table4[[#This Row],[std.code.lines:comments]]+Table4[[#This Row],[std.code.lines:code]])</f>
        <v>-1</v>
      </c>
    </row>
    <row r="115" spans="1:19" x14ac:dyDescent="0.25">
      <c r="A115" t="s">
        <v>837</v>
      </c>
      <c r="B115" t="s">
        <v>2639</v>
      </c>
      <c r="C115" t="s">
        <v>2008</v>
      </c>
      <c r="E115">
        <v>576</v>
      </c>
      <c r="F115">
        <v>590</v>
      </c>
      <c r="K115">
        <v>5</v>
      </c>
      <c r="L115">
        <v>3</v>
      </c>
      <c r="M115">
        <v>353</v>
      </c>
      <c r="N115">
        <v>13</v>
      </c>
      <c r="O115">
        <v>15</v>
      </c>
      <c r="P115">
        <v>0</v>
      </c>
      <c r="Q115">
        <v>2</v>
      </c>
      <c r="R115" s="28">
        <f>Table4[[#This Row],[std.code.lines:comments]]/Table4[[#This Row],[std.code.lines:code]]</f>
        <v>0.15384615384615385</v>
      </c>
      <c r="S115">
        <f>(Table4[[#This Row],[std.code.lines:comments]]-Table4[[#This Row],[std.code.lines:code]])/(Table4[[#This Row],[std.code.lines:comments]]+Table4[[#This Row],[std.code.lines:code]])</f>
        <v>-0.73333333333333328</v>
      </c>
    </row>
    <row r="116" spans="1:19" x14ac:dyDescent="0.25">
      <c r="A116" t="s">
        <v>837</v>
      </c>
      <c r="B116" t="s">
        <v>2639</v>
      </c>
      <c r="C116" t="s">
        <v>2008</v>
      </c>
      <c r="E116">
        <v>1499</v>
      </c>
      <c r="F116">
        <v>1513</v>
      </c>
      <c r="K116">
        <v>5</v>
      </c>
      <c r="L116">
        <v>3</v>
      </c>
      <c r="M116">
        <v>356</v>
      </c>
      <c r="N116">
        <v>13</v>
      </c>
      <c r="O116">
        <v>15</v>
      </c>
      <c r="P116">
        <v>0</v>
      </c>
      <c r="Q116">
        <v>2</v>
      </c>
      <c r="R116" s="28">
        <f>Table4[[#This Row],[std.code.lines:comments]]/Table4[[#This Row],[std.code.lines:code]]</f>
        <v>0.15384615384615385</v>
      </c>
      <c r="S116">
        <f>(Table4[[#This Row],[std.code.lines:comments]]-Table4[[#This Row],[std.code.lines:code]])/(Table4[[#This Row],[std.code.lines:comments]]+Table4[[#This Row],[std.code.lines:code]])</f>
        <v>-0.73333333333333328</v>
      </c>
    </row>
    <row r="117" spans="1:19" x14ac:dyDescent="0.25">
      <c r="A117" t="s">
        <v>1257</v>
      </c>
      <c r="B117" t="s">
        <v>2328</v>
      </c>
      <c r="C117" t="s">
        <v>2008</v>
      </c>
      <c r="E117">
        <v>389</v>
      </c>
      <c r="F117">
        <v>455</v>
      </c>
      <c r="K117">
        <v>5</v>
      </c>
      <c r="L117">
        <v>2</v>
      </c>
      <c r="M117">
        <v>2383</v>
      </c>
      <c r="N117">
        <v>50</v>
      </c>
      <c r="O117">
        <v>59</v>
      </c>
      <c r="P117">
        <v>0</v>
      </c>
      <c r="Q117">
        <v>9</v>
      </c>
      <c r="R117" s="28">
        <f>Table4[[#This Row],[std.code.lines:comments]]/Table4[[#This Row],[std.code.lines:code]]</f>
        <v>0.18</v>
      </c>
      <c r="S117">
        <f>(Table4[[#This Row],[std.code.lines:comments]]-Table4[[#This Row],[std.code.lines:code]])/(Table4[[#This Row],[std.code.lines:comments]]+Table4[[#This Row],[std.code.lines:code]])</f>
        <v>-0.69491525423728817</v>
      </c>
    </row>
    <row r="118" spans="1:19" x14ac:dyDescent="0.25">
      <c r="A118" t="s">
        <v>576</v>
      </c>
      <c r="B118" t="s">
        <v>2722</v>
      </c>
      <c r="C118" t="s">
        <v>2008</v>
      </c>
      <c r="E118">
        <v>937</v>
      </c>
      <c r="F118">
        <v>969</v>
      </c>
      <c r="K118">
        <v>5</v>
      </c>
      <c r="L118">
        <v>2</v>
      </c>
      <c r="M118">
        <v>1058</v>
      </c>
      <c r="N118">
        <v>27</v>
      </c>
      <c r="O118">
        <v>32</v>
      </c>
      <c r="P118">
        <v>0</v>
      </c>
      <c r="Q118">
        <v>5</v>
      </c>
      <c r="R118" s="28">
        <f>Table4[[#This Row],[std.code.lines:comments]]/Table4[[#This Row],[std.code.lines:code]]</f>
        <v>0.18518518518518517</v>
      </c>
      <c r="S118">
        <f>(Table4[[#This Row],[std.code.lines:comments]]-Table4[[#This Row],[std.code.lines:code]])/(Table4[[#This Row],[std.code.lines:comments]]+Table4[[#This Row],[std.code.lines:code]])</f>
        <v>-0.6875</v>
      </c>
    </row>
    <row r="119" spans="1:19" x14ac:dyDescent="0.25">
      <c r="A119" t="s">
        <v>837</v>
      </c>
      <c r="B119" t="s">
        <v>2497</v>
      </c>
      <c r="C119" t="s">
        <v>2008</v>
      </c>
      <c r="E119">
        <v>5026</v>
      </c>
      <c r="F119">
        <v>5054</v>
      </c>
      <c r="K119">
        <v>5</v>
      </c>
      <c r="L119">
        <v>2</v>
      </c>
      <c r="M119">
        <v>907</v>
      </c>
      <c r="N119">
        <v>29</v>
      </c>
      <c r="O119">
        <v>29</v>
      </c>
      <c r="P119">
        <v>0</v>
      </c>
      <c r="Q119">
        <v>0</v>
      </c>
      <c r="R119" s="28">
        <f>Table4[[#This Row],[std.code.lines:comments]]/Table4[[#This Row],[std.code.lines:code]]</f>
        <v>0</v>
      </c>
      <c r="S119">
        <f>(Table4[[#This Row],[std.code.lines:comments]]-Table4[[#This Row],[std.code.lines:code]])/(Table4[[#This Row],[std.code.lines:comments]]+Table4[[#This Row],[std.code.lines:code]])</f>
        <v>-1</v>
      </c>
    </row>
    <row r="120" spans="1:19" x14ac:dyDescent="0.25">
      <c r="A120" t="s">
        <v>837</v>
      </c>
      <c r="B120" t="s">
        <v>2551</v>
      </c>
      <c r="C120" t="s">
        <v>2008</v>
      </c>
      <c r="E120">
        <v>3621</v>
      </c>
      <c r="F120">
        <v>3639</v>
      </c>
      <c r="K120">
        <v>5</v>
      </c>
      <c r="L120">
        <v>2</v>
      </c>
      <c r="M120">
        <v>589</v>
      </c>
      <c r="N120">
        <v>14</v>
      </c>
      <c r="O120">
        <v>19</v>
      </c>
      <c r="P120">
        <v>2</v>
      </c>
      <c r="Q120">
        <v>3</v>
      </c>
      <c r="R120" s="28">
        <f>Table4[[#This Row],[std.code.lines:comments]]/Table4[[#This Row],[std.code.lines:code]]</f>
        <v>0.21428571428571427</v>
      </c>
      <c r="S120">
        <f>(Table4[[#This Row],[std.code.lines:comments]]-Table4[[#This Row],[std.code.lines:code]])/(Table4[[#This Row],[std.code.lines:comments]]+Table4[[#This Row],[std.code.lines:code]])</f>
        <v>-0.6470588235294118</v>
      </c>
    </row>
    <row r="121" spans="1:19" x14ac:dyDescent="0.25">
      <c r="A121" t="s">
        <v>837</v>
      </c>
      <c r="B121" t="s">
        <v>2550</v>
      </c>
      <c r="C121" t="s">
        <v>2008</v>
      </c>
      <c r="E121">
        <v>3641</v>
      </c>
      <c r="F121">
        <v>3659</v>
      </c>
      <c r="K121">
        <v>5</v>
      </c>
      <c r="L121">
        <v>2</v>
      </c>
      <c r="M121">
        <v>562</v>
      </c>
      <c r="N121">
        <v>14</v>
      </c>
      <c r="O121">
        <v>19</v>
      </c>
      <c r="P121">
        <v>2</v>
      </c>
      <c r="Q121">
        <v>3</v>
      </c>
      <c r="R121" s="28">
        <f>Table4[[#This Row],[std.code.lines:comments]]/Table4[[#This Row],[std.code.lines:code]]</f>
        <v>0.21428571428571427</v>
      </c>
      <c r="S121">
        <f>(Table4[[#This Row],[std.code.lines:comments]]-Table4[[#This Row],[std.code.lines:code]])/(Table4[[#This Row],[std.code.lines:comments]]+Table4[[#This Row],[std.code.lines:code]])</f>
        <v>-0.6470588235294118</v>
      </c>
    </row>
    <row r="122" spans="1:19" x14ac:dyDescent="0.25">
      <c r="A122" t="s">
        <v>837</v>
      </c>
      <c r="B122" t="s">
        <v>2505</v>
      </c>
      <c r="C122" t="s">
        <v>2008</v>
      </c>
      <c r="E122">
        <v>4473</v>
      </c>
      <c r="F122">
        <v>4491</v>
      </c>
      <c r="K122">
        <v>5</v>
      </c>
      <c r="L122">
        <v>2</v>
      </c>
      <c r="M122">
        <v>533</v>
      </c>
      <c r="N122">
        <v>16</v>
      </c>
      <c r="O122">
        <v>17</v>
      </c>
      <c r="P122">
        <v>0</v>
      </c>
      <c r="Q122">
        <v>1</v>
      </c>
      <c r="R122" s="28">
        <f>Table4[[#This Row],[std.code.lines:comments]]/Table4[[#This Row],[std.code.lines:code]]</f>
        <v>6.25E-2</v>
      </c>
      <c r="S122">
        <f>(Table4[[#This Row],[std.code.lines:comments]]-Table4[[#This Row],[std.code.lines:code]])/(Table4[[#This Row],[std.code.lines:comments]]+Table4[[#This Row],[std.code.lines:code]])</f>
        <v>-0.88235294117647056</v>
      </c>
    </row>
    <row r="123" spans="1:19" x14ac:dyDescent="0.25">
      <c r="A123" t="s">
        <v>403</v>
      </c>
      <c r="B123" t="s">
        <v>2802</v>
      </c>
      <c r="C123" t="s">
        <v>2008</v>
      </c>
      <c r="E123">
        <v>104</v>
      </c>
      <c r="F123">
        <v>117</v>
      </c>
      <c r="G123">
        <v>3</v>
      </c>
      <c r="K123">
        <v>5</v>
      </c>
      <c r="L123">
        <v>2</v>
      </c>
      <c r="M123">
        <v>560</v>
      </c>
      <c r="N123">
        <v>14</v>
      </c>
      <c r="O123">
        <v>14</v>
      </c>
      <c r="P123">
        <v>0</v>
      </c>
      <c r="Q123">
        <v>0</v>
      </c>
      <c r="R123" s="28">
        <f>Table4[[#This Row],[std.code.lines:comments]]/Table4[[#This Row],[std.code.lines:code]]</f>
        <v>0</v>
      </c>
      <c r="S123">
        <f>(Table4[[#This Row],[std.code.lines:comments]]-Table4[[#This Row],[std.code.lines:code]])/(Table4[[#This Row],[std.code.lines:comments]]+Table4[[#This Row],[std.code.lines:code]])</f>
        <v>-1</v>
      </c>
    </row>
    <row r="124" spans="1:19" x14ac:dyDescent="0.25">
      <c r="A124" t="s">
        <v>837</v>
      </c>
      <c r="B124" t="s">
        <v>2643</v>
      </c>
      <c r="C124" t="s">
        <v>2008</v>
      </c>
      <c r="E124">
        <v>492</v>
      </c>
      <c r="F124">
        <v>500</v>
      </c>
      <c r="K124">
        <v>5</v>
      </c>
      <c r="L124">
        <v>2</v>
      </c>
      <c r="M124">
        <v>183</v>
      </c>
      <c r="N124">
        <v>9</v>
      </c>
      <c r="O124">
        <v>9</v>
      </c>
      <c r="P124">
        <v>0</v>
      </c>
      <c r="Q124">
        <v>0</v>
      </c>
      <c r="R124" s="28">
        <f>Table4[[#This Row],[std.code.lines:comments]]/Table4[[#This Row],[std.code.lines:code]]</f>
        <v>0</v>
      </c>
      <c r="S124">
        <f>(Table4[[#This Row],[std.code.lines:comments]]-Table4[[#This Row],[std.code.lines:code]])/(Table4[[#This Row],[std.code.lines:comments]]+Table4[[#This Row],[std.code.lines:code]])</f>
        <v>-1</v>
      </c>
    </row>
    <row r="125" spans="1:19" x14ac:dyDescent="0.25">
      <c r="A125" t="s">
        <v>837</v>
      </c>
      <c r="B125" t="s">
        <v>2643</v>
      </c>
      <c r="C125" t="s">
        <v>2008</v>
      </c>
      <c r="E125">
        <v>1434</v>
      </c>
      <c r="F125">
        <v>1442</v>
      </c>
      <c r="K125">
        <v>5</v>
      </c>
      <c r="L125">
        <v>2</v>
      </c>
      <c r="M125">
        <v>186</v>
      </c>
      <c r="N125">
        <v>9</v>
      </c>
      <c r="O125">
        <v>9</v>
      </c>
      <c r="P125">
        <v>0</v>
      </c>
      <c r="Q125">
        <v>0</v>
      </c>
      <c r="R125" s="28">
        <f>Table4[[#This Row],[std.code.lines:comments]]/Table4[[#This Row],[std.code.lines:code]]</f>
        <v>0</v>
      </c>
      <c r="S125">
        <f>(Table4[[#This Row],[std.code.lines:comments]]-Table4[[#This Row],[std.code.lines:code]])/(Table4[[#This Row],[std.code.lines:comments]]+Table4[[#This Row],[std.code.lines:code]])</f>
        <v>-1</v>
      </c>
    </row>
    <row r="126" spans="1:19" x14ac:dyDescent="0.25">
      <c r="A126" t="s">
        <v>1435</v>
      </c>
      <c r="B126" t="s">
        <v>2206</v>
      </c>
      <c r="C126" t="s">
        <v>2008</v>
      </c>
      <c r="E126">
        <v>129</v>
      </c>
      <c r="F126">
        <v>155</v>
      </c>
      <c r="K126">
        <v>4</v>
      </c>
      <c r="L126">
        <v>5</v>
      </c>
      <c r="M126">
        <v>1110</v>
      </c>
      <c r="N126">
        <v>18</v>
      </c>
      <c r="O126">
        <v>25</v>
      </c>
      <c r="P126">
        <v>0</v>
      </c>
      <c r="Q126">
        <v>7</v>
      </c>
      <c r="R126" s="28">
        <f>Table4[[#This Row],[std.code.lines:comments]]/Table4[[#This Row],[std.code.lines:code]]</f>
        <v>0.3888888888888889</v>
      </c>
      <c r="S126">
        <f>(Table4[[#This Row],[std.code.lines:comments]]-Table4[[#This Row],[std.code.lines:code]])/(Table4[[#This Row],[std.code.lines:comments]]+Table4[[#This Row],[std.code.lines:code]])</f>
        <v>-0.44</v>
      </c>
    </row>
    <row r="127" spans="1:19" x14ac:dyDescent="0.25">
      <c r="A127" t="s">
        <v>1497</v>
      </c>
      <c r="B127" t="s">
        <v>2222</v>
      </c>
      <c r="C127" t="s">
        <v>2008</v>
      </c>
      <c r="E127">
        <v>86</v>
      </c>
      <c r="F127">
        <v>121</v>
      </c>
      <c r="G127">
        <v>2</v>
      </c>
      <c r="K127">
        <v>4</v>
      </c>
      <c r="L127">
        <v>4</v>
      </c>
      <c r="M127">
        <v>1096</v>
      </c>
      <c r="N127">
        <v>21</v>
      </c>
      <c r="O127">
        <v>35</v>
      </c>
      <c r="P127">
        <v>0</v>
      </c>
      <c r="Q127">
        <v>14</v>
      </c>
      <c r="R127" s="28">
        <f>Table4[[#This Row],[std.code.lines:comments]]/Table4[[#This Row],[std.code.lines:code]]</f>
        <v>0.66666666666666663</v>
      </c>
      <c r="S127">
        <f>(Table4[[#This Row],[std.code.lines:comments]]-Table4[[#This Row],[std.code.lines:code]])/(Table4[[#This Row],[std.code.lines:comments]]+Table4[[#This Row],[std.code.lines:code]])</f>
        <v>-0.2</v>
      </c>
    </row>
    <row r="128" spans="1:19" x14ac:dyDescent="0.25">
      <c r="A128" t="s">
        <v>1981</v>
      </c>
      <c r="B128" t="s">
        <v>2014</v>
      </c>
      <c r="C128" t="s">
        <v>2008</v>
      </c>
      <c r="E128">
        <v>242</v>
      </c>
      <c r="F128">
        <v>262</v>
      </c>
      <c r="G128">
        <v>1</v>
      </c>
      <c r="K128">
        <v>4</v>
      </c>
      <c r="L128">
        <v>4</v>
      </c>
      <c r="M128">
        <v>539</v>
      </c>
      <c r="N128">
        <v>14</v>
      </c>
      <c r="O128">
        <v>19</v>
      </c>
      <c r="P128">
        <v>0</v>
      </c>
      <c r="Q128">
        <v>5</v>
      </c>
      <c r="R128" s="28">
        <f>Table4[[#This Row],[std.code.lines:comments]]/Table4[[#This Row],[std.code.lines:code]]</f>
        <v>0.35714285714285715</v>
      </c>
      <c r="S128">
        <f>(Table4[[#This Row],[std.code.lines:comments]]-Table4[[#This Row],[std.code.lines:code]])/(Table4[[#This Row],[std.code.lines:comments]]+Table4[[#This Row],[std.code.lines:code]])</f>
        <v>-0.47368421052631576</v>
      </c>
    </row>
    <row r="129" spans="1:19" x14ac:dyDescent="0.25">
      <c r="A129" t="s">
        <v>1693</v>
      </c>
      <c r="B129" t="s">
        <v>2126</v>
      </c>
      <c r="C129" t="s">
        <v>2008</v>
      </c>
      <c r="E129">
        <v>317</v>
      </c>
      <c r="F129">
        <v>401</v>
      </c>
      <c r="G129">
        <v>2</v>
      </c>
      <c r="K129">
        <v>4</v>
      </c>
      <c r="L129">
        <v>3</v>
      </c>
      <c r="M129">
        <v>3930</v>
      </c>
      <c r="N129">
        <v>65</v>
      </c>
      <c r="O129">
        <v>83</v>
      </c>
      <c r="P129">
        <v>0</v>
      </c>
      <c r="Q129">
        <v>18</v>
      </c>
      <c r="R129" s="28">
        <f>Table4[[#This Row],[std.code.lines:comments]]/Table4[[#This Row],[std.code.lines:code]]</f>
        <v>0.27692307692307694</v>
      </c>
      <c r="S129">
        <f>(Table4[[#This Row],[std.code.lines:comments]]-Table4[[#This Row],[std.code.lines:code]])/(Table4[[#This Row],[std.code.lines:comments]]+Table4[[#This Row],[std.code.lines:code]])</f>
        <v>-0.5662650602409639</v>
      </c>
    </row>
    <row r="130" spans="1:19" x14ac:dyDescent="0.25">
      <c r="A130" t="s">
        <v>576</v>
      </c>
      <c r="B130" t="s">
        <v>2754</v>
      </c>
      <c r="C130" t="s">
        <v>2008</v>
      </c>
      <c r="E130">
        <v>141</v>
      </c>
      <c r="F130">
        <v>229</v>
      </c>
      <c r="G130">
        <v>2</v>
      </c>
      <c r="K130">
        <v>4</v>
      </c>
      <c r="L130">
        <v>3</v>
      </c>
      <c r="M130">
        <v>2968</v>
      </c>
      <c r="N130">
        <v>55</v>
      </c>
      <c r="O130">
        <v>73</v>
      </c>
      <c r="P130">
        <v>0</v>
      </c>
      <c r="Q130">
        <v>18</v>
      </c>
      <c r="R130" s="28">
        <f>Table4[[#This Row],[std.code.lines:comments]]/Table4[[#This Row],[std.code.lines:code]]</f>
        <v>0.32727272727272727</v>
      </c>
      <c r="S130">
        <f>(Table4[[#This Row],[std.code.lines:comments]]-Table4[[#This Row],[std.code.lines:code]])/(Table4[[#This Row],[std.code.lines:comments]]+Table4[[#This Row],[std.code.lines:code]])</f>
        <v>-0.50684931506849318</v>
      </c>
    </row>
    <row r="131" spans="1:19" x14ac:dyDescent="0.25">
      <c r="A131" t="s">
        <v>1531</v>
      </c>
      <c r="B131" t="s">
        <v>2201</v>
      </c>
      <c r="C131" t="s">
        <v>2008</v>
      </c>
      <c r="E131">
        <v>187</v>
      </c>
      <c r="F131">
        <v>244</v>
      </c>
      <c r="K131">
        <v>4</v>
      </c>
      <c r="L131">
        <v>3</v>
      </c>
      <c r="M131">
        <v>2014</v>
      </c>
      <c r="N131">
        <v>36</v>
      </c>
      <c r="O131">
        <v>47</v>
      </c>
      <c r="P131">
        <v>0</v>
      </c>
      <c r="Q131">
        <v>11</v>
      </c>
      <c r="R131" s="28">
        <f>Table4[[#This Row],[std.code.lines:comments]]/Table4[[#This Row],[std.code.lines:code]]</f>
        <v>0.30555555555555558</v>
      </c>
      <c r="S131">
        <f>(Table4[[#This Row],[std.code.lines:comments]]-Table4[[#This Row],[std.code.lines:code]])/(Table4[[#This Row],[std.code.lines:comments]]+Table4[[#This Row],[std.code.lines:code]])</f>
        <v>-0.53191489361702127</v>
      </c>
    </row>
    <row r="132" spans="1:19" x14ac:dyDescent="0.25">
      <c r="A132" t="s">
        <v>1404</v>
      </c>
      <c r="B132" t="s">
        <v>2287</v>
      </c>
      <c r="C132" t="s">
        <v>2008</v>
      </c>
      <c r="E132">
        <v>318</v>
      </c>
      <c r="F132">
        <v>363</v>
      </c>
      <c r="K132">
        <v>4</v>
      </c>
      <c r="L132">
        <v>3</v>
      </c>
      <c r="M132">
        <v>1957</v>
      </c>
      <c r="N132">
        <v>31</v>
      </c>
      <c r="O132">
        <v>42</v>
      </c>
      <c r="P132">
        <v>0</v>
      </c>
      <c r="Q132">
        <v>11</v>
      </c>
      <c r="R132" s="28">
        <f>Table4[[#This Row],[std.code.lines:comments]]/Table4[[#This Row],[std.code.lines:code]]</f>
        <v>0.35483870967741937</v>
      </c>
      <c r="S132">
        <f>(Table4[[#This Row],[std.code.lines:comments]]-Table4[[#This Row],[std.code.lines:code]])/(Table4[[#This Row],[std.code.lines:comments]]+Table4[[#This Row],[std.code.lines:code]])</f>
        <v>-0.47619047619047616</v>
      </c>
    </row>
    <row r="133" spans="1:19" x14ac:dyDescent="0.25">
      <c r="A133" t="s">
        <v>1404</v>
      </c>
      <c r="B133" t="s">
        <v>2293</v>
      </c>
      <c r="C133" t="s">
        <v>2008</v>
      </c>
      <c r="E133">
        <v>66</v>
      </c>
      <c r="F133">
        <v>107</v>
      </c>
      <c r="G133">
        <v>1</v>
      </c>
      <c r="K133">
        <v>4</v>
      </c>
      <c r="L133">
        <v>3</v>
      </c>
      <c r="M133">
        <v>1627</v>
      </c>
      <c r="N133">
        <v>36</v>
      </c>
      <c r="O133">
        <v>41</v>
      </c>
      <c r="P133">
        <v>0</v>
      </c>
      <c r="Q133">
        <v>5</v>
      </c>
      <c r="R133" s="28">
        <f>Table4[[#This Row],[std.code.lines:comments]]/Table4[[#This Row],[std.code.lines:code]]</f>
        <v>0.1388888888888889</v>
      </c>
      <c r="S133">
        <f>(Table4[[#This Row],[std.code.lines:comments]]-Table4[[#This Row],[std.code.lines:code]])/(Table4[[#This Row],[std.code.lines:comments]]+Table4[[#This Row],[std.code.lines:code]])</f>
        <v>-0.75609756097560976</v>
      </c>
    </row>
    <row r="134" spans="1:19" x14ac:dyDescent="0.25">
      <c r="A134" t="s">
        <v>1561</v>
      </c>
      <c r="B134" t="s">
        <v>2185</v>
      </c>
      <c r="C134" t="s">
        <v>2008</v>
      </c>
      <c r="E134">
        <v>49</v>
      </c>
      <c r="F134">
        <v>84</v>
      </c>
      <c r="K134">
        <v>4</v>
      </c>
      <c r="L134">
        <v>3</v>
      </c>
      <c r="M134">
        <v>1135</v>
      </c>
      <c r="N134">
        <v>29</v>
      </c>
      <c r="O134">
        <v>32</v>
      </c>
      <c r="P134">
        <v>0</v>
      </c>
      <c r="Q134">
        <v>3</v>
      </c>
      <c r="R134" s="28">
        <f>Table4[[#This Row],[std.code.lines:comments]]/Table4[[#This Row],[std.code.lines:code]]</f>
        <v>0.10344827586206896</v>
      </c>
      <c r="S134">
        <f>(Table4[[#This Row],[std.code.lines:comments]]-Table4[[#This Row],[std.code.lines:code]])/(Table4[[#This Row],[std.code.lines:comments]]+Table4[[#This Row],[std.code.lines:code]])</f>
        <v>-0.8125</v>
      </c>
    </row>
    <row r="135" spans="1:19" x14ac:dyDescent="0.25">
      <c r="A135" t="s">
        <v>914</v>
      </c>
      <c r="B135" t="s">
        <v>2422</v>
      </c>
      <c r="C135" t="s">
        <v>2008</v>
      </c>
      <c r="E135">
        <v>151</v>
      </c>
      <c r="F135">
        <v>179</v>
      </c>
      <c r="K135">
        <v>4</v>
      </c>
      <c r="L135">
        <v>3</v>
      </c>
      <c r="M135">
        <v>850</v>
      </c>
      <c r="N135">
        <v>29</v>
      </c>
      <c r="O135">
        <v>29</v>
      </c>
      <c r="P135">
        <v>0</v>
      </c>
      <c r="Q135">
        <v>0</v>
      </c>
      <c r="R135" s="28">
        <f>Table4[[#This Row],[std.code.lines:comments]]/Table4[[#This Row],[std.code.lines:code]]</f>
        <v>0</v>
      </c>
      <c r="S135">
        <f>(Table4[[#This Row],[std.code.lines:comments]]-Table4[[#This Row],[std.code.lines:code]])/(Table4[[#This Row],[std.code.lines:comments]]+Table4[[#This Row],[std.code.lines:code]])</f>
        <v>-1</v>
      </c>
    </row>
    <row r="136" spans="1:19" x14ac:dyDescent="0.25">
      <c r="A136" t="s">
        <v>1435</v>
      </c>
      <c r="B136" t="s">
        <v>2246</v>
      </c>
      <c r="C136" t="s">
        <v>2008</v>
      </c>
      <c r="E136">
        <v>69</v>
      </c>
      <c r="F136">
        <v>94</v>
      </c>
      <c r="K136">
        <v>4</v>
      </c>
      <c r="L136">
        <v>3</v>
      </c>
      <c r="M136">
        <v>1145</v>
      </c>
      <c r="N136">
        <v>19</v>
      </c>
      <c r="O136">
        <v>25</v>
      </c>
      <c r="P136">
        <v>0</v>
      </c>
      <c r="Q136">
        <v>6</v>
      </c>
      <c r="R136" s="28">
        <f>Table4[[#This Row],[std.code.lines:comments]]/Table4[[#This Row],[std.code.lines:code]]</f>
        <v>0.31578947368421051</v>
      </c>
      <c r="S136">
        <f>(Table4[[#This Row],[std.code.lines:comments]]-Table4[[#This Row],[std.code.lines:code]])/(Table4[[#This Row],[std.code.lines:comments]]+Table4[[#This Row],[std.code.lines:code]])</f>
        <v>-0.52</v>
      </c>
    </row>
    <row r="137" spans="1:19" x14ac:dyDescent="0.25">
      <c r="A137" t="s">
        <v>914</v>
      </c>
      <c r="B137" t="s">
        <v>2403</v>
      </c>
      <c r="C137" t="s">
        <v>2008</v>
      </c>
      <c r="E137">
        <v>127</v>
      </c>
      <c r="F137">
        <v>149</v>
      </c>
      <c r="K137">
        <v>4</v>
      </c>
      <c r="L137">
        <v>3</v>
      </c>
      <c r="M137">
        <v>658</v>
      </c>
      <c r="N137">
        <v>23</v>
      </c>
      <c r="O137">
        <v>23</v>
      </c>
      <c r="P137">
        <v>0</v>
      </c>
      <c r="Q137">
        <v>0</v>
      </c>
      <c r="R137" s="28">
        <f>Table4[[#This Row],[std.code.lines:comments]]/Table4[[#This Row],[std.code.lines:code]]</f>
        <v>0</v>
      </c>
      <c r="S137">
        <f>(Table4[[#This Row],[std.code.lines:comments]]-Table4[[#This Row],[std.code.lines:code]])/(Table4[[#This Row],[std.code.lines:comments]]+Table4[[#This Row],[std.code.lines:code]])</f>
        <v>-1</v>
      </c>
    </row>
    <row r="138" spans="1:19" x14ac:dyDescent="0.25">
      <c r="A138" t="s">
        <v>837</v>
      </c>
      <c r="B138" t="s">
        <v>2653</v>
      </c>
      <c r="C138" t="s">
        <v>2008</v>
      </c>
      <c r="E138">
        <v>536</v>
      </c>
      <c r="F138">
        <v>553</v>
      </c>
      <c r="K138">
        <v>4</v>
      </c>
      <c r="L138">
        <v>3</v>
      </c>
      <c r="M138">
        <v>463</v>
      </c>
      <c r="N138">
        <v>16</v>
      </c>
      <c r="O138">
        <v>18</v>
      </c>
      <c r="P138">
        <v>0</v>
      </c>
      <c r="Q138">
        <v>2</v>
      </c>
      <c r="R138" s="28">
        <f>Table4[[#This Row],[std.code.lines:comments]]/Table4[[#This Row],[std.code.lines:code]]</f>
        <v>0.125</v>
      </c>
      <c r="S138">
        <f>(Table4[[#This Row],[std.code.lines:comments]]-Table4[[#This Row],[std.code.lines:code]])/(Table4[[#This Row],[std.code.lines:comments]]+Table4[[#This Row],[std.code.lines:code]])</f>
        <v>-0.77777777777777779</v>
      </c>
    </row>
    <row r="139" spans="1:19" x14ac:dyDescent="0.25">
      <c r="A139" t="s">
        <v>1648</v>
      </c>
      <c r="B139" t="s">
        <v>2160</v>
      </c>
      <c r="C139" t="s">
        <v>2008</v>
      </c>
      <c r="E139">
        <v>203</v>
      </c>
      <c r="F139">
        <v>234</v>
      </c>
      <c r="G139">
        <v>1</v>
      </c>
      <c r="K139">
        <v>4</v>
      </c>
      <c r="L139">
        <v>2</v>
      </c>
      <c r="M139">
        <v>1223</v>
      </c>
      <c r="N139">
        <v>20</v>
      </c>
      <c r="O139">
        <v>28</v>
      </c>
      <c r="P139">
        <v>0</v>
      </c>
      <c r="Q139">
        <v>8</v>
      </c>
      <c r="R139" s="28">
        <f>Table4[[#This Row],[std.code.lines:comments]]/Table4[[#This Row],[std.code.lines:code]]</f>
        <v>0.4</v>
      </c>
      <c r="S139">
        <f>(Table4[[#This Row],[std.code.lines:comments]]-Table4[[#This Row],[std.code.lines:code]])/(Table4[[#This Row],[std.code.lines:comments]]+Table4[[#This Row],[std.code.lines:code]])</f>
        <v>-0.42857142857142855</v>
      </c>
    </row>
    <row r="140" spans="1:19" x14ac:dyDescent="0.25">
      <c r="A140" t="s">
        <v>837</v>
      </c>
      <c r="B140" t="s">
        <v>2660</v>
      </c>
      <c r="C140" t="s">
        <v>2008</v>
      </c>
      <c r="E140">
        <v>98</v>
      </c>
      <c r="F140">
        <v>125</v>
      </c>
      <c r="G140">
        <v>12</v>
      </c>
      <c r="K140">
        <v>4</v>
      </c>
      <c r="L140">
        <v>2</v>
      </c>
      <c r="M140">
        <v>991</v>
      </c>
      <c r="N140">
        <v>23</v>
      </c>
      <c r="O140">
        <v>25</v>
      </c>
      <c r="P140">
        <v>0</v>
      </c>
      <c r="Q140">
        <v>2</v>
      </c>
      <c r="R140" s="28">
        <f>Table4[[#This Row],[std.code.lines:comments]]/Table4[[#This Row],[std.code.lines:code]]</f>
        <v>8.6956521739130432E-2</v>
      </c>
      <c r="S140">
        <f>(Table4[[#This Row],[std.code.lines:comments]]-Table4[[#This Row],[std.code.lines:code]])/(Table4[[#This Row],[std.code.lines:comments]]+Table4[[#This Row],[std.code.lines:code]])</f>
        <v>-0.84</v>
      </c>
    </row>
    <row r="141" spans="1:19" x14ac:dyDescent="0.25">
      <c r="A141" t="s">
        <v>837</v>
      </c>
      <c r="B141" t="s">
        <v>2067</v>
      </c>
      <c r="C141" t="s">
        <v>2008</v>
      </c>
      <c r="E141">
        <v>3232</v>
      </c>
      <c r="F141">
        <v>3246</v>
      </c>
      <c r="K141">
        <v>4</v>
      </c>
      <c r="L141">
        <v>2</v>
      </c>
      <c r="M141">
        <v>361</v>
      </c>
      <c r="N141">
        <v>15</v>
      </c>
      <c r="O141">
        <v>15</v>
      </c>
      <c r="P141">
        <v>0</v>
      </c>
      <c r="Q141">
        <v>0</v>
      </c>
      <c r="R141" s="28">
        <f>Table4[[#This Row],[std.code.lines:comments]]/Table4[[#This Row],[std.code.lines:code]]</f>
        <v>0</v>
      </c>
      <c r="S141">
        <f>(Table4[[#This Row],[std.code.lines:comments]]-Table4[[#This Row],[std.code.lines:code]])/(Table4[[#This Row],[std.code.lines:comments]]+Table4[[#This Row],[std.code.lines:code]])</f>
        <v>-1</v>
      </c>
    </row>
    <row r="142" spans="1:19" x14ac:dyDescent="0.25">
      <c r="A142" t="s">
        <v>837</v>
      </c>
      <c r="B142" t="s">
        <v>2627</v>
      </c>
      <c r="C142" t="s">
        <v>2008</v>
      </c>
      <c r="E142">
        <v>925</v>
      </c>
      <c r="F142">
        <v>936</v>
      </c>
      <c r="K142">
        <v>4</v>
      </c>
      <c r="L142">
        <v>2</v>
      </c>
      <c r="M142">
        <v>358</v>
      </c>
      <c r="N142">
        <v>12</v>
      </c>
      <c r="O142">
        <v>12</v>
      </c>
      <c r="P142">
        <v>0</v>
      </c>
      <c r="Q142">
        <v>1</v>
      </c>
      <c r="R142" s="28">
        <f>Table4[[#This Row],[std.code.lines:comments]]/Table4[[#This Row],[std.code.lines:code]]</f>
        <v>8.3333333333333329E-2</v>
      </c>
      <c r="S142">
        <f>(Table4[[#This Row],[std.code.lines:comments]]-Table4[[#This Row],[std.code.lines:code]])/(Table4[[#This Row],[std.code.lines:comments]]+Table4[[#This Row],[std.code.lines:code]])</f>
        <v>-0.84615384615384615</v>
      </c>
    </row>
    <row r="143" spans="1:19" x14ac:dyDescent="0.25">
      <c r="A143" t="s">
        <v>837</v>
      </c>
      <c r="B143" t="s">
        <v>2627</v>
      </c>
      <c r="C143" t="s">
        <v>2008</v>
      </c>
      <c r="E143">
        <v>1888</v>
      </c>
      <c r="F143">
        <v>1899</v>
      </c>
      <c r="K143">
        <v>4</v>
      </c>
      <c r="L143">
        <v>2</v>
      </c>
      <c r="M143">
        <v>361</v>
      </c>
      <c r="N143">
        <v>12</v>
      </c>
      <c r="O143">
        <v>12</v>
      </c>
      <c r="P143">
        <v>0</v>
      </c>
      <c r="Q143">
        <v>1</v>
      </c>
      <c r="R143" s="28">
        <f>Table4[[#This Row],[std.code.lines:comments]]/Table4[[#This Row],[std.code.lines:code]]</f>
        <v>8.3333333333333329E-2</v>
      </c>
      <c r="S143">
        <f>(Table4[[#This Row],[std.code.lines:comments]]-Table4[[#This Row],[std.code.lines:code]])/(Table4[[#This Row],[std.code.lines:comments]]+Table4[[#This Row],[std.code.lines:code]])</f>
        <v>-0.84615384615384615</v>
      </c>
    </row>
    <row r="144" spans="1:19" x14ac:dyDescent="0.25">
      <c r="A144" t="s">
        <v>837</v>
      </c>
      <c r="B144" t="s">
        <v>2561</v>
      </c>
      <c r="C144" t="s">
        <v>2008</v>
      </c>
      <c r="E144">
        <v>3349</v>
      </c>
      <c r="F144">
        <v>3379</v>
      </c>
      <c r="K144">
        <v>4</v>
      </c>
      <c r="L144">
        <v>1</v>
      </c>
      <c r="M144">
        <v>1173</v>
      </c>
      <c r="N144">
        <v>17</v>
      </c>
      <c r="O144">
        <v>30</v>
      </c>
      <c r="P144">
        <v>0</v>
      </c>
      <c r="Q144">
        <v>13</v>
      </c>
      <c r="R144" s="28">
        <f>Table4[[#This Row],[std.code.lines:comments]]/Table4[[#This Row],[std.code.lines:code]]</f>
        <v>0.76470588235294112</v>
      </c>
      <c r="S144">
        <f>(Table4[[#This Row],[std.code.lines:comments]]-Table4[[#This Row],[std.code.lines:code]])/(Table4[[#This Row],[std.code.lines:comments]]+Table4[[#This Row],[std.code.lines:code]])</f>
        <v>-0.13333333333333333</v>
      </c>
    </row>
    <row r="145" spans="1:19" x14ac:dyDescent="0.25">
      <c r="A145" t="s">
        <v>837</v>
      </c>
      <c r="B145" t="s">
        <v>2047</v>
      </c>
      <c r="C145" t="s">
        <v>2008</v>
      </c>
      <c r="E145">
        <v>3266</v>
      </c>
      <c r="F145">
        <v>3291</v>
      </c>
      <c r="K145">
        <v>4</v>
      </c>
      <c r="L145">
        <v>1</v>
      </c>
      <c r="M145">
        <v>938</v>
      </c>
      <c r="N145">
        <v>14</v>
      </c>
      <c r="O145">
        <v>25</v>
      </c>
      <c r="P145">
        <v>0</v>
      </c>
      <c r="Q145">
        <v>11</v>
      </c>
      <c r="R145" s="28">
        <f>Table4[[#This Row],[std.code.lines:comments]]/Table4[[#This Row],[std.code.lines:code]]</f>
        <v>0.7857142857142857</v>
      </c>
      <c r="S145">
        <f>(Table4[[#This Row],[std.code.lines:comments]]-Table4[[#This Row],[std.code.lines:code]])/(Table4[[#This Row],[std.code.lines:comments]]+Table4[[#This Row],[std.code.lines:code]])</f>
        <v>-0.12</v>
      </c>
    </row>
    <row r="146" spans="1:19" x14ac:dyDescent="0.25">
      <c r="A146" t="s">
        <v>837</v>
      </c>
      <c r="B146" t="s">
        <v>2561</v>
      </c>
      <c r="C146" t="s">
        <v>2008</v>
      </c>
      <c r="E146">
        <v>3328</v>
      </c>
      <c r="F146">
        <v>3347</v>
      </c>
      <c r="K146">
        <v>4</v>
      </c>
      <c r="L146">
        <v>1</v>
      </c>
      <c r="M146">
        <v>815</v>
      </c>
      <c r="N146">
        <v>16</v>
      </c>
      <c r="O146">
        <v>19</v>
      </c>
      <c r="P146">
        <v>0</v>
      </c>
      <c r="Q146">
        <v>4</v>
      </c>
      <c r="R146" s="28">
        <f>Table4[[#This Row],[std.code.lines:comments]]/Table4[[#This Row],[std.code.lines:code]]</f>
        <v>0.25</v>
      </c>
      <c r="S146">
        <f>(Table4[[#This Row],[std.code.lines:comments]]-Table4[[#This Row],[std.code.lines:code]])/(Table4[[#This Row],[std.code.lines:comments]]+Table4[[#This Row],[std.code.lines:code]])</f>
        <v>-0.6</v>
      </c>
    </row>
    <row r="147" spans="1:19" x14ac:dyDescent="0.25">
      <c r="A147" t="s">
        <v>1353</v>
      </c>
      <c r="B147" t="s">
        <v>2299</v>
      </c>
      <c r="C147" t="s">
        <v>2008</v>
      </c>
      <c r="E147">
        <v>100</v>
      </c>
      <c r="F147">
        <v>116</v>
      </c>
      <c r="G147">
        <v>1</v>
      </c>
      <c r="K147">
        <v>4</v>
      </c>
      <c r="L147">
        <v>1</v>
      </c>
      <c r="M147">
        <v>771</v>
      </c>
      <c r="N147">
        <v>17</v>
      </c>
      <c r="O147">
        <v>17</v>
      </c>
      <c r="P147">
        <v>0</v>
      </c>
      <c r="Q147">
        <v>0</v>
      </c>
      <c r="R147" s="28">
        <f>Table4[[#This Row],[std.code.lines:comments]]/Table4[[#This Row],[std.code.lines:code]]</f>
        <v>0</v>
      </c>
      <c r="S147">
        <f>(Table4[[#This Row],[std.code.lines:comments]]-Table4[[#This Row],[std.code.lines:code]])/(Table4[[#This Row],[std.code.lines:comments]]+Table4[[#This Row],[std.code.lines:code]])</f>
        <v>-1</v>
      </c>
    </row>
    <row r="148" spans="1:19" x14ac:dyDescent="0.25">
      <c r="A148" t="s">
        <v>837</v>
      </c>
      <c r="B148" t="s">
        <v>2586</v>
      </c>
      <c r="C148" t="s">
        <v>2008</v>
      </c>
      <c r="E148">
        <v>2590</v>
      </c>
      <c r="F148">
        <v>2600</v>
      </c>
      <c r="K148">
        <v>4</v>
      </c>
      <c r="L148">
        <v>1</v>
      </c>
      <c r="M148">
        <v>528</v>
      </c>
      <c r="N148">
        <v>11</v>
      </c>
      <c r="O148">
        <v>11</v>
      </c>
      <c r="P148">
        <v>0</v>
      </c>
      <c r="Q148">
        <v>0</v>
      </c>
      <c r="R148" s="28">
        <f>Table4[[#This Row],[std.code.lines:comments]]/Table4[[#This Row],[std.code.lines:code]]</f>
        <v>0</v>
      </c>
      <c r="S148">
        <f>(Table4[[#This Row],[std.code.lines:comments]]-Table4[[#This Row],[std.code.lines:code]])/(Table4[[#This Row],[std.code.lines:comments]]+Table4[[#This Row],[std.code.lines:code]])</f>
        <v>-1</v>
      </c>
    </row>
    <row r="149" spans="1:19" x14ac:dyDescent="0.25">
      <c r="A149" t="s">
        <v>1981</v>
      </c>
      <c r="B149" t="s">
        <v>2015</v>
      </c>
      <c r="C149" t="s">
        <v>2008</v>
      </c>
      <c r="E149">
        <v>204</v>
      </c>
      <c r="F149">
        <v>240</v>
      </c>
      <c r="K149">
        <v>3</v>
      </c>
      <c r="L149">
        <v>4</v>
      </c>
      <c r="M149">
        <v>1401</v>
      </c>
      <c r="N149">
        <v>27</v>
      </c>
      <c r="O149">
        <v>34</v>
      </c>
      <c r="P149">
        <v>0</v>
      </c>
      <c r="Q149">
        <v>7</v>
      </c>
      <c r="R149" s="28">
        <f>Table4[[#This Row],[std.code.lines:comments]]/Table4[[#This Row],[std.code.lines:code]]</f>
        <v>0.25925925925925924</v>
      </c>
      <c r="S149">
        <f>(Table4[[#This Row],[std.code.lines:comments]]-Table4[[#This Row],[std.code.lines:code]])/(Table4[[#This Row],[std.code.lines:comments]]+Table4[[#This Row],[std.code.lines:code]])</f>
        <v>-0.58823529411764708</v>
      </c>
    </row>
    <row r="150" spans="1:19" x14ac:dyDescent="0.25">
      <c r="A150" t="s">
        <v>1058</v>
      </c>
      <c r="B150" t="s">
        <v>2397</v>
      </c>
      <c r="C150" t="s">
        <v>2008</v>
      </c>
      <c r="E150">
        <v>168</v>
      </c>
      <c r="F150">
        <v>204</v>
      </c>
      <c r="K150">
        <v>3</v>
      </c>
      <c r="L150">
        <v>3</v>
      </c>
      <c r="M150">
        <v>1186</v>
      </c>
      <c r="N150">
        <v>16</v>
      </c>
      <c r="O150">
        <v>36</v>
      </c>
      <c r="P150">
        <v>0</v>
      </c>
      <c r="Q150">
        <v>20</v>
      </c>
      <c r="R150" s="28">
        <f>Table4[[#This Row],[std.code.lines:comments]]/Table4[[#This Row],[std.code.lines:code]]</f>
        <v>1.25</v>
      </c>
      <c r="S150">
        <f>(Table4[[#This Row],[std.code.lines:comments]]-Table4[[#This Row],[std.code.lines:code]])/(Table4[[#This Row],[std.code.lines:comments]]+Table4[[#This Row],[std.code.lines:code]])</f>
        <v>0.1111111111111111</v>
      </c>
    </row>
    <row r="151" spans="1:19" x14ac:dyDescent="0.25">
      <c r="A151" t="s">
        <v>837</v>
      </c>
      <c r="B151" t="s">
        <v>2527</v>
      </c>
      <c r="C151" t="s">
        <v>2008</v>
      </c>
      <c r="E151">
        <v>4038</v>
      </c>
      <c r="F151">
        <v>4073</v>
      </c>
      <c r="G151">
        <v>1</v>
      </c>
      <c r="K151">
        <v>3</v>
      </c>
      <c r="L151">
        <v>3</v>
      </c>
      <c r="M151">
        <v>1333</v>
      </c>
      <c r="N151">
        <v>20</v>
      </c>
      <c r="O151">
        <v>35</v>
      </c>
      <c r="P151">
        <v>6</v>
      </c>
      <c r="Q151">
        <v>9</v>
      </c>
      <c r="R151" s="28">
        <f>Table4[[#This Row],[std.code.lines:comments]]/Table4[[#This Row],[std.code.lines:code]]</f>
        <v>0.45</v>
      </c>
      <c r="S151">
        <f>(Table4[[#This Row],[std.code.lines:comments]]-Table4[[#This Row],[std.code.lines:code]])/(Table4[[#This Row],[std.code.lines:comments]]+Table4[[#This Row],[std.code.lines:code]])</f>
        <v>-0.37931034482758619</v>
      </c>
    </row>
    <row r="152" spans="1:19" x14ac:dyDescent="0.25">
      <c r="A152" t="s">
        <v>890</v>
      </c>
      <c r="B152" t="s">
        <v>2425</v>
      </c>
      <c r="C152" t="s">
        <v>2008</v>
      </c>
      <c r="E152">
        <v>56</v>
      </c>
      <c r="F152">
        <v>84</v>
      </c>
      <c r="K152">
        <v>3</v>
      </c>
      <c r="L152">
        <v>3</v>
      </c>
      <c r="M152">
        <v>1078</v>
      </c>
      <c r="N152">
        <v>25</v>
      </c>
      <c r="O152">
        <v>26</v>
      </c>
      <c r="P152">
        <v>0</v>
      </c>
      <c r="Q152">
        <v>8</v>
      </c>
      <c r="R152" s="28">
        <f>Table4[[#This Row],[std.code.lines:comments]]/Table4[[#This Row],[std.code.lines:code]]</f>
        <v>0.32</v>
      </c>
      <c r="S152">
        <f>(Table4[[#This Row],[std.code.lines:comments]]-Table4[[#This Row],[std.code.lines:code]])/(Table4[[#This Row],[std.code.lines:comments]]+Table4[[#This Row],[std.code.lines:code]])</f>
        <v>-0.51515151515151514</v>
      </c>
    </row>
    <row r="153" spans="1:19" x14ac:dyDescent="0.25">
      <c r="A153" t="s">
        <v>2487</v>
      </c>
      <c r="B153" t="s">
        <v>2489</v>
      </c>
      <c r="C153" t="s">
        <v>2008</v>
      </c>
      <c r="E153">
        <v>221</v>
      </c>
      <c r="F153">
        <v>248</v>
      </c>
      <c r="K153">
        <v>3</v>
      </c>
      <c r="L153">
        <v>3</v>
      </c>
      <c r="M153">
        <v>677</v>
      </c>
      <c r="N153">
        <v>16</v>
      </c>
      <c r="O153">
        <v>23</v>
      </c>
      <c r="P153">
        <v>0</v>
      </c>
      <c r="Q153">
        <v>7</v>
      </c>
      <c r="R153" s="28">
        <f>Table4[[#This Row],[std.code.lines:comments]]/Table4[[#This Row],[std.code.lines:code]]</f>
        <v>0.4375</v>
      </c>
      <c r="S153">
        <f>(Table4[[#This Row],[std.code.lines:comments]]-Table4[[#This Row],[std.code.lines:code]])/(Table4[[#This Row],[std.code.lines:comments]]+Table4[[#This Row],[std.code.lines:code]])</f>
        <v>-0.39130434782608697</v>
      </c>
    </row>
    <row r="154" spans="1:19" x14ac:dyDescent="0.25">
      <c r="A154" t="s">
        <v>576</v>
      </c>
      <c r="B154" t="s">
        <v>2701</v>
      </c>
      <c r="C154" t="s">
        <v>2008</v>
      </c>
      <c r="E154">
        <v>1538</v>
      </c>
      <c r="F154">
        <v>1557</v>
      </c>
      <c r="K154">
        <v>3</v>
      </c>
      <c r="L154">
        <v>3</v>
      </c>
      <c r="M154">
        <v>782</v>
      </c>
      <c r="N154">
        <v>17</v>
      </c>
      <c r="O154">
        <v>20</v>
      </c>
      <c r="P154">
        <v>0</v>
      </c>
      <c r="Q154">
        <v>3</v>
      </c>
      <c r="R154" s="28">
        <f>Table4[[#This Row],[std.code.lines:comments]]/Table4[[#This Row],[std.code.lines:code]]</f>
        <v>0.17647058823529413</v>
      </c>
      <c r="S154">
        <f>(Table4[[#This Row],[std.code.lines:comments]]-Table4[[#This Row],[std.code.lines:code]])/(Table4[[#This Row],[std.code.lines:comments]]+Table4[[#This Row],[std.code.lines:code]])</f>
        <v>-0.7</v>
      </c>
    </row>
    <row r="155" spans="1:19" x14ac:dyDescent="0.25">
      <c r="A155" t="s">
        <v>1106</v>
      </c>
      <c r="B155" t="s">
        <v>2131</v>
      </c>
      <c r="C155" t="s">
        <v>2008</v>
      </c>
      <c r="E155">
        <v>216</v>
      </c>
      <c r="F155">
        <v>233</v>
      </c>
      <c r="G155">
        <v>13</v>
      </c>
      <c r="K155">
        <v>3</v>
      </c>
      <c r="L155">
        <v>3</v>
      </c>
      <c r="M155">
        <v>733</v>
      </c>
      <c r="N155">
        <v>14</v>
      </c>
      <c r="O155">
        <v>18</v>
      </c>
      <c r="P155">
        <v>0</v>
      </c>
      <c r="Q155">
        <v>4</v>
      </c>
      <c r="R155" s="28">
        <f>Table4[[#This Row],[std.code.lines:comments]]/Table4[[#This Row],[std.code.lines:code]]</f>
        <v>0.2857142857142857</v>
      </c>
      <c r="S155">
        <f>(Table4[[#This Row],[std.code.lines:comments]]-Table4[[#This Row],[std.code.lines:code]])/(Table4[[#This Row],[std.code.lines:comments]]+Table4[[#This Row],[std.code.lines:code]])</f>
        <v>-0.55555555555555558</v>
      </c>
    </row>
    <row r="156" spans="1:19" x14ac:dyDescent="0.25">
      <c r="A156" t="s">
        <v>837</v>
      </c>
      <c r="B156" t="s">
        <v>2495</v>
      </c>
      <c r="C156" t="s">
        <v>2008</v>
      </c>
      <c r="E156">
        <v>2080</v>
      </c>
      <c r="F156">
        <v>2096</v>
      </c>
      <c r="K156">
        <v>3</v>
      </c>
      <c r="L156">
        <v>3</v>
      </c>
      <c r="M156">
        <v>543</v>
      </c>
      <c r="N156">
        <v>17</v>
      </c>
      <c r="O156">
        <v>17</v>
      </c>
      <c r="P156">
        <v>0</v>
      </c>
      <c r="Q156">
        <v>1</v>
      </c>
      <c r="R156" s="28">
        <f>Table4[[#This Row],[std.code.lines:comments]]/Table4[[#This Row],[std.code.lines:code]]</f>
        <v>5.8823529411764705E-2</v>
      </c>
      <c r="S156">
        <f>(Table4[[#This Row],[std.code.lines:comments]]-Table4[[#This Row],[std.code.lines:code]])/(Table4[[#This Row],[std.code.lines:comments]]+Table4[[#This Row],[std.code.lines:code]])</f>
        <v>-0.88888888888888884</v>
      </c>
    </row>
    <row r="157" spans="1:19" x14ac:dyDescent="0.25">
      <c r="A157" t="s">
        <v>837</v>
      </c>
      <c r="B157" t="s">
        <v>2495</v>
      </c>
      <c r="C157" t="s">
        <v>2008</v>
      </c>
      <c r="E157">
        <v>5063</v>
      </c>
      <c r="F157">
        <v>5079</v>
      </c>
      <c r="K157">
        <v>3</v>
      </c>
      <c r="L157">
        <v>3</v>
      </c>
      <c r="M157">
        <v>545</v>
      </c>
      <c r="N157">
        <v>17</v>
      </c>
      <c r="O157">
        <v>17</v>
      </c>
      <c r="P157">
        <v>0</v>
      </c>
      <c r="Q157">
        <v>1</v>
      </c>
      <c r="R157" s="28">
        <f>Table4[[#This Row],[std.code.lines:comments]]/Table4[[#This Row],[std.code.lines:code]]</f>
        <v>5.8823529411764705E-2</v>
      </c>
      <c r="S157">
        <f>(Table4[[#This Row],[std.code.lines:comments]]-Table4[[#This Row],[std.code.lines:code]])/(Table4[[#This Row],[std.code.lines:comments]]+Table4[[#This Row],[std.code.lines:code]])</f>
        <v>-0.88888888888888884</v>
      </c>
    </row>
    <row r="158" spans="1:19" x14ac:dyDescent="0.25">
      <c r="A158" t="s">
        <v>1797</v>
      </c>
      <c r="B158" t="s">
        <v>2080</v>
      </c>
      <c r="C158" t="s">
        <v>2008</v>
      </c>
      <c r="E158">
        <v>269</v>
      </c>
      <c r="F158">
        <v>285</v>
      </c>
      <c r="K158">
        <v>3</v>
      </c>
      <c r="L158">
        <v>3</v>
      </c>
      <c r="M158">
        <v>626</v>
      </c>
      <c r="N158">
        <v>13</v>
      </c>
      <c r="O158">
        <v>17</v>
      </c>
      <c r="P158">
        <v>0</v>
      </c>
      <c r="Q158">
        <v>4</v>
      </c>
      <c r="R158" s="28">
        <f>Table4[[#This Row],[std.code.lines:comments]]/Table4[[#This Row],[std.code.lines:code]]</f>
        <v>0.30769230769230771</v>
      </c>
      <c r="S158">
        <f>(Table4[[#This Row],[std.code.lines:comments]]-Table4[[#This Row],[std.code.lines:code]])/(Table4[[#This Row],[std.code.lines:comments]]+Table4[[#This Row],[std.code.lines:code]])</f>
        <v>-0.52941176470588236</v>
      </c>
    </row>
    <row r="159" spans="1:19" x14ac:dyDescent="0.25">
      <c r="A159" t="s">
        <v>1578</v>
      </c>
      <c r="B159" t="s">
        <v>2177</v>
      </c>
      <c r="C159" t="s">
        <v>2008</v>
      </c>
      <c r="E159">
        <v>125</v>
      </c>
      <c r="F159">
        <v>140</v>
      </c>
      <c r="K159">
        <v>3</v>
      </c>
      <c r="L159">
        <v>3</v>
      </c>
      <c r="M159">
        <v>542</v>
      </c>
      <c r="N159">
        <v>10</v>
      </c>
      <c r="O159">
        <v>15</v>
      </c>
      <c r="P159">
        <v>0</v>
      </c>
      <c r="Q159">
        <v>5</v>
      </c>
      <c r="R159" s="28">
        <f>Table4[[#This Row],[std.code.lines:comments]]/Table4[[#This Row],[std.code.lines:code]]</f>
        <v>0.5</v>
      </c>
      <c r="S159">
        <f>(Table4[[#This Row],[std.code.lines:comments]]-Table4[[#This Row],[std.code.lines:code]])/(Table4[[#This Row],[std.code.lines:comments]]+Table4[[#This Row],[std.code.lines:code]])</f>
        <v>-0.33333333333333331</v>
      </c>
    </row>
    <row r="160" spans="1:19" x14ac:dyDescent="0.25">
      <c r="A160" t="s">
        <v>1597</v>
      </c>
      <c r="B160" t="s">
        <v>2167</v>
      </c>
      <c r="C160" t="s">
        <v>2008</v>
      </c>
      <c r="E160">
        <v>103</v>
      </c>
      <c r="F160">
        <v>117</v>
      </c>
      <c r="K160">
        <v>3</v>
      </c>
      <c r="L160">
        <v>3</v>
      </c>
      <c r="M160">
        <v>390</v>
      </c>
      <c r="N160">
        <v>15</v>
      </c>
      <c r="O160">
        <v>15</v>
      </c>
      <c r="P160">
        <v>0</v>
      </c>
      <c r="Q160">
        <v>2</v>
      </c>
      <c r="R160" s="28">
        <f>Table4[[#This Row],[std.code.lines:comments]]/Table4[[#This Row],[std.code.lines:code]]</f>
        <v>0.13333333333333333</v>
      </c>
      <c r="S160">
        <f>(Table4[[#This Row],[std.code.lines:comments]]-Table4[[#This Row],[std.code.lines:code]])/(Table4[[#This Row],[std.code.lines:comments]]+Table4[[#This Row],[std.code.lines:code]])</f>
        <v>-0.76470588235294112</v>
      </c>
    </row>
    <row r="161" spans="1:19" x14ac:dyDescent="0.25">
      <c r="A161" t="s">
        <v>1940</v>
      </c>
      <c r="B161" t="s">
        <v>2047</v>
      </c>
      <c r="C161" t="s">
        <v>2008</v>
      </c>
      <c r="E161">
        <v>288</v>
      </c>
      <c r="F161">
        <v>299</v>
      </c>
      <c r="K161">
        <v>3</v>
      </c>
      <c r="L161">
        <v>3</v>
      </c>
      <c r="M161">
        <v>305</v>
      </c>
      <c r="N161">
        <v>12</v>
      </c>
      <c r="O161">
        <v>12</v>
      </c>
      <c r="P161">
        <v>0</v>
      </c>
      <c r="Q161">
        <v>0</v>
      </c>
      <c r="R161" s="28">
        <f>Table4[[#This Row],[std.code.lines:comments]]/Table4[[#This Row],[std.code.lines:code]]</f>
        <v>0</v>
      </c>
      <c r="S161">
        <f>(Table4[[#This Row],[std.code.lines:comments]]-Table4[[#This Row],[std.code.lines:code]])/(Table4[[#This Row],[std.code.lines:comments]]+Table4[[#This Row],[std.code.lines:code]])</f>
        <v>-1</v>
      </c>
    </row>
    <row r="162" spans="1:19" x14ac:dyDescent="0.25">
      <c r="A162" t="s">
        <v>1435</v>
      </c>
      <c r="B162" t="s">
        <v>2244</v>
      </c>
      <c r="C162" t="s">
        <v>2008</v>
      </c>
      <c r="E162">
        <v>289</v>
      </c>
      <c r="F162">
        <v>343</v>
      </c>
      <c r="G162">
        <v>1</v>
      </c>
      <c r="K162">
        <v>3</v>
      </c>
      <c r="L162">
        <v>2</v>
      </c>
      <c r="M162">
        <v>1953</v>
      </c>
      <c r="N162">
        <v>40</v>
      </c>
      <c r="O162">
        <v>46</v>
      </c>
      <c r="P162">
        <v>0</v>
      </c>
      <c r="Q162">
        <v>6</v>
      </c>
      <c r="R162" s="28">
        <f>Table4[[#This Row],[std.code.lines:comments]]/Table4[[#This Row],[std.code.lines:code]]</f>
        <v>0.15</v>
      </c>
      <c r="S162">
        <f>(Table4[[#This Row],[std.code.lines:comments]]-Table4[[#This Row],[std.code.lines:code]])/(Table4[[#This Row],[std.code.lines:comments]]+Table4[[#This Row],[std.code.lines:code]])</f>
        <v>-0.73913043478260865</v>
      </c>
    </row>
    <row r="163" spans="1:19" x14ac:dyDescent="0.25">
      <c r="A163" t="s">
        <v>1257</v>
      </c>
      <c r="B163" t="s">
        <v>2327</v>
      </c>
      <c r="C163" t="s">
        <v>2008</v>
      </c>
      <c r="E163">
        <v>457</v>
      </c>
      <c r="F163">
        <v>501</v>
      </c>
      <c r="K163">
        <v>3</v>
      </c>
      <c r="L163">
        <v>2</v>
      </c>
      <c r="M163">
        <v>1522</v>
      </c>
      <c r="N163">
        <v>33</v>
      </c>
      <c r="O163">
        <v>40</v>
      </c>
      <c r="P163">
        <v>0</v>
      </c>
      <c r="Q163">
        <v>7</v>
      </c>
      <c r="R163" s="28">
        <f>Table4[[#This Row],[std.code.lines:comments]]/Table4[[#This Row],[std.code.lines:code]]</f>
        <v>0.21212121212121213</v>
      </c>
      <c r="S163">
        <f>(Table4[[#This Row],[std.code.lines:comments]]-Table4[[#This Row],[std.code.lines:code]])/(Table4[[#This Row],[std.code.lines:comments]]+Table4[[#This Row],[std.code.lines:code]])</f>
        <v>-0.65</v>
      </c>
    </row>
    <row r="164" spans="1:19" x14ac:dyDescent="0.25">
      <c r="A164" t="s">
        <v>434</v>
      </c>
      <c r="B164" t="s">
        <v>2788</v>
      </c>
      <c r="C164" t="s">
        <v>2008</v>
      </c>
      <c r="E164">
        <v>141</v>
      </c>
      <c r="F164">
        <v>178</v>
      </c>
      <c r="G164">
        <v>11</v>
      </c>
      <c r="K164">
        <v>3</v>
      </c>
      <c r="L164">
        <v>2</v>
      </c>
      <c r="M164">
        <v>1542</v>
      </c>
      <c r="N164">
        <v>30</v>
      </c>
      <c r="O164">
        <v>32</v>
      </c>
      <c r="P164">
        <v>2</v>
      </c>
      <c r="Q164">
        <v>0</v>
      </c>
      <c r="R164" s="28">
        <f>Table4[[#This Row],[std.code.lines:comments]]/Table4[[#This Row],[std.code.lines:code]]</f>
        <v>0</v>
      </c>
      <c r="S164">
        <f>(Table4[[#This Row],[std.code.lines:comments]]-Table4[[#This Row],[std.code.lines:code]])/(Table4[[#This Row],[std.code.lines:comments]]+Table4[[#This Row],[std.code.lines:code]])</f>
        <v>-1</v>
      </c>
    </row>
    <row r="165" spans="1:19" x14ac:dyDescent="0.25">
      <c r="A165" t="s">
        <v>837</v>
      </c>
      <c r="B165" t="s">
        <v>2632</v>
      </c>
      <c r="C165" t="s">
        <v>2008</v>
      </c>
      <c r="E165">
        <v>1721</v>
      </c>
      <c r="F165">
        <v>1755</v>
      </c>
      <c r="K165">
        <v>3</v>
      </c>
      <c r="L165">
        <v>2</v>
      </c>
      <c r="M165">
        <v>1104</v>
      </c>
      <c r="N165">
        <v>25</v>
      </c>
      <c r="O165">
        <v>31</v>
      </c>
      <c r="P165">
        <v>0</v>
      </c>
      <c r="Q165">
        <v>6</v>
      </c>
      <c r="R165" s="28">
        <f>Table4[[#This Row],[std.code.lines:comments]]/Table4[[#This Row],[std.code.lines:code]]</f>
        <v>0.24</v>
      </c>
      <c r="S165">
        <f>(Table4[[#This Row],[std.code.lines:comments]]-Table4[[#This Row],[std.code.lines:code]])/(Table4[[#This Row],[std.code.lines:comments]]+Table4[[#This Row],[std.code.lines:code]])</f>
        <v>-0.61290322580645162</v>
      </c>
    </row>
    <row r="166" spans="1:19" x14ac:dyDescent="0.25">
      <c r="A166" t="s">
        <v>855</v>
      </c>
      <c r="B166" t="s">
        <v>2484</v>
      </c>
      <c r="C166" t="s">
        <v>2008</v>
      </c>
      <c r="E166">
        <v>247</v>
      </c>
      <c r="F166">
        <v>278</v>
      </c>
      <c r="K166">
        <v>3</v>
      </c>
      <c r="L166">
        <v>2</v>
      </c>
      <c r="M166">
        <v>983</v>
      </c>
      <c r="N166">
        <v>21</v>
      </c>
      <c r="O166">
        <v>28</v>
      </c>
      <c r="P166">
        <v>0</v>
      </c>
      <c r="Q166">
        <v>9</v>
      </c>
      <c r="R166" s="28">
        <f>Table4[[#This Row],[std.code.lines:comments]]/Table4[[#This Row],[std.code.lines:code]]</f>
        <v>0.42857142857142855</v>
      </c>
      <c r="S166">
        <f>(Table4[[#This Row],[std.code.lines:comments]]-Table4[[#This Row],[std.code.lines:code]])/(Table4[[#This Row],[std.code.lines:comments]]+Table4[[#This Row],[std.code.lines:code]])</f>
        <v>-0.4</v>
      </c>
    </row>
    <row r="167" spans="1:19" x14ac:dyDescent="0.25">
      <c r="A167" t="s">
        <v>837</v>
      </c>
      <c r="B167" t="s">
        <v>2606</v>
      </c>
      <c r="C167" t="s">
        <v>2008</v>
      </c>
      <c r="E167">
        <v>2213</v>
      </c>
      <c r="F167">
        <v>2239</v>
      </c>
      <c r="K167">
        <v>3</v>
      </c>
      <c r="L167">
        <v>2</v>
      </c>
      <c r="M167">
        <v>1002</v>
      </c>
      <c r="N167">
        <v>13</v>
      </c>
      <c r="O167">
        <v>26</v>
      </c>
      <c r="P167">
        <v>3</v>
      </c>
      <c r="Q167">
        <v>10</v>
      </c>
      <c r="R167" s="28">
        <f>Table4[[#This Row],[std.code.lines:comments]]/Table4[[#This Row],[std.code.lines:code]]</f>
        <v>0.76923076923076927</v>
      </c>
      <c r="S167">
        <f>(Table4[[#This Row],[std.code.lines:comments]]-Table4[[#This Row],[std.code.lines:code]])/(Table4[[#This Row],[std.code.lines:comments]]+Table4[[#This Row],[std.code.lines:code]])</f>
        <v>-0.13043478260869565</v>
      </c>
    </row>
    <row r="168" spans="1:19" x14ac:dyDescent="0.25">
      <c r="A168" t="s">
        <v>837</v>
      </c>
      <c r="B168" t="s">
        <v>2556</v>
      </c>
      <c r="C168" t="s">
        <v>2008</v>
      </c>
      <c r="E168">
        <v>3490</v>
      </c>
      <c r="F168">
        <v>3511</v>
      </c>
      <c r="K168">
        <v>3</v>
      </c>
      <c r="L168">
        <v>2</v>
      </c>
      <c r="M168">
        <v>665</v>
      </c>
      <c r="N168">
        <v>20</v>
      </c>
      <c r="O168">
        <v>22</v>
      </c>
      <c r="P168">
        <v>0</v>
      </c>
      <c r="Q168">
        <v>2</v>
      </c>
      <c r="R168" s="28">
        <f>Table4[[#This Row],[std.code.lines:comments]]/Table4[[#This Row],[std.code.lines:code]]</f>
        <v>0.1</v>
      </c>
      <c r="S168">
        <f>(Table4[[#This Row],[std.code.lines:comments]]-Table4[[#This Row],[std.code.lines:code]])/(Table4[[#This Row],[std.code.lines:comments]]+Table4[[#This Row],[std.code.lines:code]])</f>
        <v>-0.81818181818181823</v>
      </c>
    </row>
    <row r="169" spans="1:19" x14ac:dyDescent="0.25">
      <c r="A169" t="s">
        <v>1404</v>
      </c>
      <c r="B169" t="s">
        <v>2281</v>
      </c>
      <c r="C169" t="s">
        <v>2008</v>
      </c>
      <c r="E169">
        <v>464</v>
      </c>
      <c r="F169">
        <v>488</v>
      </c>
      <c r="K169">
        <v>3</v>
      </c>
      <c r="L169">
        <v>2</v>
      </c>
      <c r="M169">
        <v>1132</v>
      </c>
      <c r="N169">
        <v>18</v>
      </c>
      <c r="O169">
        <v>22</v>
      </c>
      <c r="P169">
        <v>0</v>
      </c>
      <c r="Q169">
        <v>4</v>
      </c>
      <c r="R169" s="28">
        <f>Table4[[#This Row],[std.code.lines:comments]]/Table4[[#This Row],[std.code.lines:code]]</f>
        <v>0.22222222222222221</v>
      </c>
      <c r="S169">
        <f>(Table4[[#This Row],[std.code.lines:comments]]-Table4[[#This Row],[std.code.lines:code]])/(Table4[[#This Row],[std.code.lines:comments]]+Table4[[#This Row],[std.code.lines:code]])</f>
        <v>-0.63636363636363635</v>
      </c>
    </row>
    <row r="170" spans="1:19" x14ac:dyDescent="0.25">
      <c r="A170" t="s">
        <v>2487</v>
      </c>
      <c r="B170" t="s">
        <v>2488</v>
      </c>
      <c r="C170" t="s">
        <v>2008</v>
      </c>
      <c r="E170">
        <v>250</v>
      </c>
      <c r="F170">
        <v>270</v>
      </c>
      <c r="K170">
        <v>3</v>
      </c>
      <c r="L170">
        <v>2</v>
      </c>
      <c r="M170">
        <v>585</v>
      </c>
      <c r="N170">
        <v>11</v>
      </c>
      <c r="O170">
        <v>21</v>
      </c>
      <c r="P170">
        <v>0</v>
      </c>
      <c r="Q170">
        <v>10</v>
      </c>
      <c r="R170" s="28">
        <f>Table4[[#This Row],[std.code.lines:comments]]/Table4[[#This Row],[std.code.lines:code]]</f>
        <v>0.90909090909090906</v>
      </c>
      <c r="S170">
        <f>(Table4[[#This Row],[std.code.lines:comments]]-Table4[[#This Row],[std.code.lines:code]])/(Table4[[#This Row],[std.code.lines:comments]]+Table4[[#This Row],[std.code.lines:code]])</f>
        <v>-4.7619047619047616E-2</v>
      </c>
    </row>
    <row r="171" spans="1:19" x14ac:dyDescent="0.25">
      <c r="A171" t="s">
        <v>837</v>
      </c>
      <c r="B171" t="s">
        <v>2554</v>
      </c>
      <c r="C171" t="s">
        <v>2008</v>
      </c>
      <c r="E171">
        <v>3540</v>
      </c>
      <c r="F171">
        <v>3555</v>
      </c>
      <c r="K171">
        <v>3</v>
      </c>
      <c r="L171">
        <v>2</v>
      </c>
      <c r="M171">
        <v>586</v>
      </c>
      <c r="N171">
        <v>16</v>
      </c>
      <c r="O171">
        <v>16</v>
      </c>
      <c r="P171">
        <v>0</v>
      </c>
      <c r="Q171">
        <v>0</v>
      </c>
      <c r="R171" s="28">
        <f>Table4[[#This Row],[std.code.lines:comments]]/Table4[[#This Row],[std.code.lines:code]]</f>
        <v>0</v>
      </c>
      <c r="S171">
        <f>(Table4[[#This Row],[std.code.lines:comments]]-Table4[[#This Row],[std.code.lines:code]])/(Table4[[#This Row],[std.code.lines:comments]]+Table4[[#This Row],[std.code.lines:code]])</f>
        <v>-1</v>
      </c>
    </row>
    <row r="172" spans="1:19" x14ac:dyDescent="0.25">
      <c r="A172" t="s">
        <v>434</v>
      </c>
      <c r="B172" t="s">
        <v>2786</v>
      </c>
      <c r="C172" t="s">
        <v>2008</v>
      </c>
      <c r="E172">
        <v>194</v>
      </c>
      <c r="F172">
        <v>210</v>
      </c>
      <c r="K172">
        <v>3</v>
      </c>
      <c r="L172">
        <v>2</v>
      </c>
      <c r="M172">
        <v>460</v>
      </c>
      <c r="N172">
        <v>13</v>
      </c>
      <c r="O172">
        <v>15</v>
      </c>
      <c r="P172">
        <v>2</v>
      </c>
      <c r="Q172">
        <v>0</v>
      </c>
      <c r="R172" s="28">
        <f>Table4[[#This Row],[std.code.lines:comments]]/Table4[[#This Row],[std.code.lines:code]]</f>
        <v>0</v>
      </c>
      <c r="S172">
        <f>(Table4[[#This Row],[std.code.lines:comments]]-Table4[[#This Row],[std.code.lines:code]])/(Table4[[#This Row],[std.code.lines:comments]]+Table4[[#This Row],[std.code.lines:code]])</f>
        <v>-1</v>
      </c>
    </row>
    <row r="173" spans="1:19" x14ac:dyDescent="0.25">
      <c r="A173" t="s">
        <v>837</v>
      </c>
      <c r="B173" t="s">
        <v>2045</v>
      </c>
      <c r="C173" t="s">
        <v>2008</v>
      </c>
      <c r="E173">
        <v>3720</v>
      </c>
      <c r="F173">
        <v>3731</v>
      </c>
      <c r="K173">
        <v>3</v>
      </c>
      <c r="L173">
        <v>2</v>
      </c>
      <c r="M173">
        <v>240</v>
      </c>
      <c r="N173">
        <v>12</v>
      </c>
      <c r="O173">
        <v>12</v>
      </c>
      <c r="P173">
        <v>0</v>
      </c>
      <c r="Q173">
        <v>0</v>
      </c>
      <c r="R173" s="28">
        <f>Table4[[#This Row],[std.code.lines:comments]]/Table4[[#This Row],[std.code.lines:code]]</f>
        <v>0</v>
      </c>
      <c r="S173">
        <f>(Table4[[#This Row],[std.code.lines:comments]]-Table4[[#This Row],[std.code.lines:code]])/(Table4[[#This Row],[std.code.lines:comments]]+Table4[[#This Row],[std.code.lines:code]])</f>
        <v>-1</v>
      </c>
    </row>
    <row r="174" spans="1:19" x14ac:dyDescent="0.25">
      <c r="A174" t="s">
        <v>837</v>
      </c>
      <c r="B174" t="s">
        <v>2044</v>
      </c>
      <c r="C174" t="s">
        <v>2008</v>
      </c>
      <c r="E174">
        <v>3733</v>
      </c>
      <c r="F174">
        <v>3744</v>
      </c>
      <c r="K174">
        <v>3</v>
      </c>
      <c r="L174">
        <v>2</v>
      </c>
      <c r="M174">
        <v>236</v>
      </c>
      <c r="N174">
        <v>12</v>
      </c>
      <c r="O174">
        <v>12</v>
      </c>
      <c r="P174">
        <v>0</v>
      </c>
      <c r="Q174">
        <v>0</v>
      </c>
      <c r="R174" s="28">
        <f>Table4[[#This Row],[std.code.lines:comments]]/Table4[[#This Row],[std.code.lines:code]]</f>
        <v>0</v>
      </c>
      <c r="S174">
        <f>(Table4[[#This Row],[std.code.lines:comments]]-Table4[[#This Row],[std.code.lines:code]])/(Table4[[#This Row],[std.code.lines:comments]]+Table4[[#This Row],[std.code.lines:code]])</f>
        <v>-1</v>
      </c>
    </row>
    <row r="175" spans="1:19" x14ac:dyDescent="0.25">
      <c r="A175" t="s">
        <v>837</v>
      </c>
      <c r="B175" t="s">
        <v>2045</v>
      </c>
      <c r="C175" t="s">
        <v>2008</v>
      </c>
      <c r="E175">
        <v>3746</v>
      </c>
      <c r="F175">
        <v>3757</v>
      </c>
      <c r="K175">
        <v>3</v>
      </c>
      <c r="L175">
        <v>2</v>
      </c>
      <c r="M175">
        <v>216</v>
      </c>
      <c r="N175">
        <v>12</v>
      </c>
      <c r="O175">
        <v>12</v>
      </c>
      <c r="P175">
        <v>0</v>
      </c>
      <c r="Q175">
        <v>0</v>
      </c>
      <c r="R175" s="28">
        <f>Table4[[#This Row],[std.code.lines:comments]]/Table4[[#This Row],[std.code.lines:code]]</f>
        <v>0</v>
      </c>
      <c r="S175">
        <f>(Table4[[#This Row],[std.code.lines:comments]]-Table4[[#This Row],[std.code.lines:code]])/(Table4[[#This Row],[std.code.lines:comments]]+Table4[[#This Row],[std.code.lines:code]])</f>
        <v>-1</v>
      </c>
    </row>
    <row r="176" spans="1:19" x14ac:dyDescent="0.25">
      <c r="A176" t="s">
        <v>837</v>
      </c>
      <c r="B176" t="s">
        <v>2044</v>
      </c>
      <c r="C176" t="s">
        <v>2008</v>
      </c>
      <c r="E176">
        <v>3759</v>
      </c>
      <c r="F176">
        <v>3770</v>
      </c>
      <c r="K176">
        <v>3</v>
      </c>
      <c r="L176">
        <v>2</v>
      </c>
      <c r="M176">
        <v>212</v>
      </c>
      <c r="N176">
        <v>12</v>
      </c>
      <c r="O176">
        <v>12</v>
      </c>
      <c r="P176">
        <v>0</v>
      </c>
      <c r="Q176">
        <v>0</v>
      </c>
      <c r="R176" s="28">
        <f>Table4[[#This Row],[std.code.lines:comments]]/Table4[[#This Row],[std.code.lines:code]]</f>
        <v>0</v>
      </c>
      <c r="S176">
        <f>(Table4[[#This Row],[std.code.lines:comments]]-Table4[[#This Row],[std.code.lines:code]])/(Table4[[#This Row],[std.code.lines:comments]]+Table4[[#This Row],[std.code.lines:code]])</f>
        <v>-1</v>
      </c>
    </row>
    <row r="177" spans="1:19" x14ac:dyDescent="0.25">
      <c r="A177" t="s">
        <v>203</v>
      </c>
      <c r="B177" t="s">
        <v>2871</v>
      </c>
      <c r="C177" t="s">
        <v>2008</v>
      </c>
      <c r="E177">
        <v>116</v>
      </c>
      <c r="F177">
        <v>128</v>
      </c>
      <c r="K177">
        <v>3</v>
      </c>
      <c r="L177">
        <v>2</v>
      </c>
      <c r="M177">
        <v>372</v>
      </c>
      <c r="N177">
        <v>11</v>
      </c>
      <c r="O177">
        <v>11</v>
      </c>
      <c r="P177">
        <v>0</v>
      </c>
      <c r="Q177">
        <v>0</v>
      </c>
      <c r="R177" s="28">
        <f>Table4[[#This Row],[std.code.lines:comments]]/Table4[[#This Row],[std.code.lines:code]]</f>
        <v>0</v>
      </c>
      <c r="S177">
        <f>(Table4[[#This Row],[std.code.lines:comments]]-Table4[[#This Row],[std.code.lines:code]])/(Table4[[#This Row],[std.code.lines:comments]]+Table4[[#This Row],[std.code.lines:code]])</f>
        <v>-1</v>
      </c>
    </row>
    <row r="178" spans="1:19" x14ac:dyDescent="0.25">
      <c r="A178" t="s">
        <v>837</v>
      </c>
      <c r="B178" t="s">
        <v>2637</v>
      </c>
      <c r="C178" t="s">
        <v>2008</v>
      </c>
      <c r="E178">
        <v>614</v>
      </c>
      <c r="F178">
        <v>624</v>
      </c>
      <c r="K178">
        <v>3</v>
      </c>
      <c r="L178">
        <v>2</v>
      </c>
      <c r="M178">
        <v>194</v>
      </c>
      <c r="N178">
        <v>11</v>
      </c>
      <c r="O178">
        <v>11</v>
      </c>
      <c r="P178">
        <v>0</v>
      </c>
      <c r="Q178">
        <v>0</v>
      </c>
      <c r="R178" s="28">
        <f>Table4[[#This Row],[std.code.lines:comments]]/Table4[[#This Row],[std.code.lines:code]]</f>
        <v>0</v>
      </c>
      <c r="S178">
        <f>(Table4[[#This Row],[std.code.lines:comments]]-Table4[[#This Row],[std.code.lines:code]])/(Table4[[#This Row],[std.code.lines:comments]]+Table4[[#This Row],[std.code.lines:code]])</f>
        <v>-1</v>
      </c>
    </row>
    <row r="179" spans="1:19" x14ac:dyDescent="0.25">
      <c r="A179" t="s">
        <v>837</v>
      </c>
      <c r="B179" t="s">
        <v>2637</v>
      </c>
      <c r="C179" t="s">
        <v>2008</v>
      </c>
      <c r="E179">
        <v>1536</v>
      </c>
      <c r="F179">
        <v>1546</v>
      </c>
      <c r="K179">
        <v>3</v>
      </c>
      <c r="L179">
        <v>2</v>
      </c>
      <c r="M179">
        <v>197</v>
      </c>
      <c r="N179">
        <v>11</v>
      </c>
      <c r="O179">
        <v>11</v>
      </c>
      <c r="P179">
        <v>0</v>
      </c>
      <c r="Q179">
        <v>0</v>
      </c>
      <c r="R179" s="28">
        <f>Table4[[#This Row],[std.code.lines:comments]]/Table4[[#This Row],[std.code.lines:code]]</f>
        <v>0</v>
      </c>
      <c r="S179">
        <f>(Table4[[#This Row],[std.code.lines:comments]]-Table4[[#This Row],[std.code.lines:code]])/(Table4[[#This Row],[std.code.lines:comments]]+Table4[[#This Row],[std.code.lines:code]])</f>
        <v>-1</v>
      </c>
    </row>
    <row r="180" spans="1:19" x14ac:dyDescent="0.25">
      <c r="A180" t="s">
        <v>837</v>
      </c>
      <c r="B180" t="s">
        <v>2636</v>
      </c>
      <c r="C180" t="s">
        <v>2008</v>
      </c>
      <c r="E180">
        <v>1549</v>
      </c>
      <c r="F180">
        <v>1559</v>
      </c>
      <c r="K180">
        <v>3</v>
      </c>
      <c r="L180">
        <v>2</v>
      </c>
      <c r="M180">
        <v>210</v>
      </c>
      <c r="N180">
        <v>11</v>
      </c>
      <c r="O180">
        <v>11</v>
      </c>
      <c r="P180">
        <v>0</v>
      </c>
      <c r="Q180">
        <v>0</v>
      </c>
      <c r="R180" s="28">
        <f>Table4[[#This Row],[std.code.lines:comments]]/Table4[[#This Row],[std.code.lines:code]]</f>
        <v>0</v>
      </c>
      <c r="S180">
        <f>(Table4[[#This Row],[std.code.lines:comments]]-Table4[[#This Row],[std.code.lines:code]])/(Table4[[#This Row],[std.code.lines:comments]]+Table4[[#This Row],[std.code.lines:code]])</f>
        <v>-1</v>
      </c>
    </row>
    <row r="181" spans="1:19" x14ac:dyDescent="0.25">
      <c r="A181" t="s">
        <v>837</v>
      </c>
      <c r="B181" t="s">
        <v>2509</v>
      </c>
      <c r="C181" t="s">
        <v>2008</v>
      </c>
      <c r="E181">
        <v>4450</v>
      </c>
      <c r="F181">
        <v>4459</v>
      </c>
      <c r="K181">
        <v>3</v>
      </c>
      <c r="L181">
        <v>2</v>
      </c>
      <c r="M181">
        <v>280</v>
      </c>
      <c r="N181">
        <v>10</v>
      </c>
      <c r="O181">
        <v>10</v>
      </c>
      <c r="P181">
        <v>0</v>
      </c>
      <c r="Q181">
        <v>2</v>
      </c>
      <c r="R181" s="28">
        <f>Table4[[#This Row],[std.code.lines:comments]]/Table4[[#This Row],[std.code.lines:code]]</f>
        <v>0.2</v>
      </c>
      <c r="S181">
        <f>(Table4[[#This Row],[std.code.lines:comments]]-Table4[[#This Row],[std.code.lines:code]])/(Table4[[#This Row],[std.code.lines:comments]]+Table4[[#This Row],[std.code.lines:code]])</f>
        <v>-0.66666666666666663</v>
      </c>
    </row>
    <row r="182" spans="1:19" x14ac:dyDescent="0.25">
      <c r="A182" t="s">
        <v>837</v>
      </c>
      <c r="B182" t="s">
        <v>2544</v>
      </c>
      <c r="C182" t="s">
        <v>2008</v>
      </c>
      <c r="E182">
        <v>3679</v>
      </c>
      <c r="F182">
        <v>3687</v>
      </c>
      <c r="K182">
        <v>3</v>
      </c>
      <c r="L182">
        <v>2</v>
      </c>
      <c r="M182">
        <v>338</v>
      </c>
      <c r="N182">
        <v>8</v>
      </c>
      <c r="O182">
        <v>9</v>
      </c>
      <c r="P182">
        <v>0</v>
      </c>
      <c r="Q182">
        <v>1</v>
      </c>
      <c r="R182" s="28">
        <f>Table4[[#This Row],[std.code.lines:comments]]/Table4[[#This Row],[std.code.lines:code]]</f>
        <v>0.125</v>
      </c>
      <c r="S182">
        <f>(Table4[[#This Row],[std.code.lines:comments]]-Table4[[#This Row],[std.code.lines:code]])/(Table4[[#This Row],[std.code.lines:comments]]+Table4[[#This Row],[std.code.lines:code]])</f>
        <v>-0.77777777777777779</v>
      </c>
    </row>
    <row r="183" spans="1:19" x14ac:dyDescent="0.25">
      <c r="A183" t="s">
        <v>837</v>
      </c>
      <c r="B183" t="s">
        <v>2528</v>
      </c>
      <c r="C183" t="s">
        <v>2008</v>
      </c>
      <c r="E183">
        <v>3992</v>
      </c>
      <c r="F183">
        <v>4000</v>
      </c>
      <c r="K183">
        <v>3</v>
      </c>
      <c r="L183">
        <v>2</v>
      </c>
      <c r="M183">
        <v>221</v>
      </c>
      <c r="N183">
        <v>9</v>
      </c>
      <c r="O183">
        <v>9</v>
      </c>
      <c r="P183">
        <v>0</v>
      </c>
      <c r="Q183">
        <v>0</v>
      </c>
      <c r="R183" s="28">
        <f>Table4[[#This Row],[std.code.lines:comments]]/Table4[[#This Row],[std.code.lines:code]]</f>
        <v>0</v>
      </c>
      <c r="S183">
        <f>(Table4[[#This Row],[std.code.lines:comments]]-Table4[[#This Row],[std.code.lines:code]])/(Table4[[#This Row],[std.code.lines:comments]]+Table4[[#This Row],[std.code.lines:code]])</f>
        <v>-1</v>
      </c>
    </row>
    <row r="184" spans="1:19" x14ac:dyDescent="0.25">
      <c r="A184" t="s">
        <v>837</v>
      </c>
      <c r="B184" t="s">
        <v>2504</v>
      </c>
      <c r="C184" t="s">
        <v>2008</v>
      </c>
      <c r="E184">
        <v>4990</v>
      </c>
      <c r="F184">
        <v>4999</v>
      </c>
      <c r="K184">
        <v>3</v>
      </c>
      <c r="L184">
        <v>2</v>
      </c>
      <c r="M184">
        <v>342</v>
      </c>
      <c r="N184">
        <v>9</v>
      </c>
      <c r="O184">
        <v>9</v>
      </c>
      <c r="P184">
        <v>0</v>
      </c>
      <c r="Q184">
        <v>0</v>
      </c>
      <c r="R184" s="28">
        <f>Table4[[#This Row],[std.code.lines:comments]]/Table4[[#This Row],[std.code.lines:code]]</f>
        <v>0</v>
      </c>
      <c r="S184">
        <f>(Table4[[#This Row],[std.code.lines:comments]]-Table4[[#This Row],[std.code.lines:code]])/(Table4[[#This Row],[std.code.lines:comments]]+Table4[[#This Row],[std.code.lines:code]])</f>
        <v>-1</v>
      </c>
    </row>
    <row r="185" spans="1:19" x14ac:dyDescent="0.25">
      <c r="A185" t="s">
        <v>837</v>
      </c>
      <c r="B185" t="s">
        <v>2640</v>
      </c>
      <c r="C185" t="s">
        <v>2008</v>
      </c>
      <c r="E185">
        <v>567</v>
      </c>
      <c r="F185">
        <v>574</v>
      </c>
      <c r="K185">
        <v>3</v>
      </c>
      <c r="L185">
        <v>2</v>
      </c>
      <c r="M185">
        <v>179</v>
      </c>
      <c r="N185">
        <v>8</v>
      </c>
      <c r="O185">
        <v>8</v>
      </c>
      <c r="P185">
        <v>0</v>
      </c>
      <c r="Q185">
        <v>0</v>
      </c>
      <c r="R185" s="28">
        <f>Table4[[#This Row],[std.code.lines:comments]]/Table4[[#This Row],[std.code.lines:code]]</f>
        <v>0</v>
      </c>
      <c r="S185">
        <f>(Table4[[#This Row],[std.code.lines:comments]]-Table4[[#This Row],[std.code.lines:code]])/(Table4[[#This Row],[std.code.lines:comments]]+Table4[[#This Row],[std.code.lines:code]])</f>
        <v>-1</v>
      </c>
    </row>
    <row r="186" spans="1:19" x14ac:dyDescent="0.25">
      <c r="A186" t="s">
        <v>837</v>
      </c>
      <c r="B186" t="s">
        <v>2640</v>
      </c>
      <c r="C186" t="s">
        <v>2008</v>
      </c>
      <c r="E186">
        <v>1490</v>
      </c>
      <c r="F186">
        <v>1497</v>
      </c>
      <c r="K186">
        <v>3</v>
      </c>
      <c r="L186">
        <v>2</v>
      </c>
      <c r="M186">
        <v>182</v>
      </c>
      <c r="N186">
        <v>8</v>
      </c>
      <c r="O186">
        <v>8</v>
      </c>
      <c r="P186">
        <v>0</v>
      </c>
      <c r="Q186">
        <v>0</v>
      </c>
      <c r="R186" s="28">
        <f>Table4[[#This Row],[std.code.lines:comments]]/Table4[[#This Row],[std.code.lines:code]]</f>
        <v>0</v>
      </c>
      <c r="S186">
        <f>(Table4[[#This Row],[std.code.lines:comments]]-Table4[[#This Row],[std.code.lines:code]])/(Table4[[#This Row],[std.code.lines:comments]]+Table4[[#This Row],[std.code.lines:code]])</f>
        <v>-1</v>
      </c>
    </row>
    <row r="187" spans="1:19" x14ac:dyDescent="0.25">
      <c r="A187" t="s">
        <v>837</v>
      </c>
      <c r="B187" t="s">
        <v>2620</v>
      </c>
      <c r="C187" t="s">
        <v>2008</v>
      </c>
      <c r="E187">
        <v>1045</v>
      </c>
      <c r="F187">
        <v>1061</v>
      </c>
      <c r="K187">
        <v>3</v>
      </c>
      <c r="L187">
        <v>1</v>
      </c>
      <c r="M187">
        <v>561</v>
      </c>
      <c r="N187">
        <v>17</v>
      </c>
      <c r="O187">
        <v>17</v>
      </c>
      <c r="P187">
        <v>0</v>
      </c>
      <c r="Q187">
        <v>0</v>
      </c>
      <c r="R187" s="28">
        <f>Table4[[#This Row],[std.code.lines:comments]]/Table4[[#This Row],[std.code.lines:code]]</f>
        <v>0</v>
      </c>
      <c r="S187">
        <f>(Table4[[#This Row],[std.code.lines:comments]]-Table4[[#This Row],[std.code.lines:code]])/(Table4[[#This Row],[std.code.lines:comments]]+Table4[[#This Row],[std.code.lines:code]])</f>
        <v>-1</v>
      </c>
    </row>
    <row r="188" spans="1:19" x14ac:dyDescent="0.25">
      <c r="A188" t="s">
        <v>837</v>
      </c>
      <c r="B188" t="s">
        <v>2620</v>
      </c>
      <c r="C188" t="s">
        <v>2008</v>
      </c>
      <c r="E188">
        <v>2003</v>
      </c>
      <c r="F188">
        <v>2019</v>
      </c>
      <c r="K188">
        <v>3</v>
      </c>
      <c r="L188">
        <v>1</v>
      </c>
      <c r="M188">
        <v>564</v>
      </c>
      <c r="N188">
        <v>17</v>
      </c>
      <c r="O188">
        <v>17</v>
      </c>
      <c r="P188">
        <v>0</v>
      </c>
      <c r="Q188">
        <v>0</v>
      </c>
      <c r="R188" s="28">
        <f>Table4[[#This Row],[std.code.lines:comments]]/Table4[[#This Row],[std.code.lines:code]]</f>
        <v>0</v>
      </c>
      <c r="S188">
        <f>(Table4[[#This Row],[std.code.lines:comments]]-Table4[[#This Row],[std.code.lines:code]])/(Table4[[#This Row],[std.code.lines:comments]]+Table4[[#This Row],[std.code.lines:code]])</f>
        <v>-1</v>
      </c>
    </row>
    <row r="189" spans="1:19" x14ac:dyDescent="0.25">
      <c r="A189" t="s">
        <v>390</v>
      </c>
      <c r="B189" t="s">
        <v>2584</v>
      </c>
      <c r="C189" t="s">
        <v>2008</v>
      </c>
      <c r="E189">
        <v>119</v>
      </c>
      <c r="F189">
        <v>136</v>
      </c>
      <c r="K189">
        <v>3</v>
      </c>
      <c r="L189">
        <v>1</v>
      </c>
      <c r="M189">
        <v>500</v>
      </c>
      <c r="N189">
        <v>15</v>
      </c>
      <c r="O189">
        <v>15</v>
      </c>
      <c r="P189">
        <v>0</v>
      </c>
      <c r="Q189">
        <v>0</v>
      </c>
      <c r="R189" s="28">
        <f>Table4[[#This Row],[std.code.lines:comments]]/Table4[[#This Row],[std.code.lines:code]]</f>
        <v>0</v>
      </c>
      <c r="S189">
        <f>(Table4[[#This Row],[std.code.lines:comments]]-Table4[[#This Row],[std.code.lines:code]])/(Table4[[#This Row],[std.code.lines:comments]]+Table4[[#This Row],[std.code.lines:code]])</f>
        <v>-1</v>
      </c>
    </row>
    <row r="190" spans="1:19" x14ac:dyDescent="0.25">
      <c r="A190" t="s">
        <v>837</v>
      </c>
      <c r="B190" t="s">
        <v>2579</v>
      </c>
      <c r="C190" t="s">
        <v>2008</v>
      </c>
      <c r="E190">
        <v>2617</v>
      </c>
      <c r="F190">
        <v>2628</v>
      </c>
      <c r="K190">
        <v>3</v>
      </c>
      <c r="L190">
        <v>1</v>
      </c>
      <c r="M190">
        <v>474</v>
      </c>
      <c r="N190">
        <v>10</v>
      </c>
      <c r="O190">
        <v>12</v>
      </c>
      <c r="P190">
        <v>0</v>
      </c>
      <c r="Q190">
        <v>2</v>
      </c>
      <c r="R190" s="28">
        <f>Table4[[#This Row],[std.code.lines:comments]]/Table4[[#This Row],[std.code.lines:code]]</f>
        <v>0.2</v>
      </c>
      <c r="S190">
        <f>(Table4[[#This Row],[std.code.lines:comments]]-Table4[[#This Row],[std.code.lines:code]])/(Table4[[#This Row],[std.code.lines:comments]]+Table4[[#This Row],[std.code.lines:code]])</f>
        <v>-0.66666666666666663</v>
      </c>
    </row>
    <row r="191" spans="1:19" x14ac:dyDescent="0.25">
      <c r="A191" t="s">
        <v>837</v>
      </c>
      <c r="B191" t="s">
        <v>2047</v>
      </c>
      <c r="C191" t="s">
        <v>2008</v>
      </c>
      <c r="E191">
        <v>3300</v>
      </c>
      <c r="F191">
        <v>3311</v>
      </c>
      <c r="K191">
        <v>3</v>
      </c>
      <c r="L191">
        <v>1</v>
      </c>
      <c r="M191">
        <v>409</v>
      </c>
      <c r="N191">
        <v>12</v>
      </c>
      <c r="O191">
        <v>12</v>
      </c>
      <c r="P191">
        <v>0</v>
      </c>
      <c r="Q191">
        <v>0</v>
      </c>
      <c r="R191" s="28">
        <f>Table4[[#This Row],[std.code.lines:comments]]/Table4[[#This Row],[std.code.lines:code]]</f>
        <v>0</v>
      </c>
      <c r="S191">
        <f>(Table4[[#This Row],[std.code.lines:comments]]-Table4[[#This Row],[std.code.lines:code]])/(Table4[[#This Row],[std.code.lines:comments]]+Table4[[#This Row],[std.code.lines:code]])</f>
        <v>-1</v>
      </c>
    </row>
    <row r="192" spans="1:19" x14ac:dyDescent="0.25">
      <c r="A192" t="s">
        <v>837</v>
      </c>
      <c r="B192" t="s">
        <v>2559</v>
      </c>
      <c r="C192" t="s">
        <v>2008</v>
      </c>
      <c r="E192">
        <v>3388</v>
      </c>
      <c r="F192">
        <v>3398</v>
      </c>
      <c r="K192">
        <v>3</v>
      </c>
      <c r="L192">
        <v>1</v>
      </c>
      <c r="M192">
        <v>484</v>
      </c>
      <c r="N192">
        <v>11</v>
      </c>
      <c r="O192">
        <v>11</v>
      </c>
      <c r="P192">
        <v>0</v>
      </c>
      <c r="Q192">
        <v>0</v>
      </c>
      <c r="R192" s="28">
        <f>Table4[[#This Row],[std.code.lines:comments]]/Table4[[#This Row],[std.code.lines:code]]</f>
        <v>0</v>
      </c>
      <c r="S192">
        <f>(Table4[[#This Row],[std.code.lines:comments]]-Table4[[#This Row],[std.code.lines:code]])/(Table4[[#This Row],[std.code.lines:comments]]+Table4[[#This Row],[std.code.lines:code]])</f>
        <v>-1</v>
      </c>
    </row>
    <row r="193" spans="1:19" x14ac:dyDescent="0.25">
      <c r="A193" t="s">
        <v>837</v>
      </c>
      <c r="B193" t="s">
        <v>2425</v>
      </c>
      <c r="C193" t="s">
        <v>2008</v>
      </c>
      <c r="E193">
        <v>502</v>
      </c>
      <c r="F193">
        <v>511</v>
      </c>
      <c r="K193">
        <v>3</v>
      </c>
      <c r="L193">
        <v>1</v>
      </c>
      <c r="M193">
        <v>270</v>
      </c>
      <c r="N193">
        <v>10</v>
      </c>
      <c r="O193">
        <v>10</v>
      </c>
      <c r="P193">
        <v>0</v>
      </c>
      <c r="Q193">
        <v>0</v>
      </c>
      <c r="R193" s="28">
        <f>Table4[[#This Row],[std.code.lines:comments]]/Table4[[#This Row],[std.code.lines:code]]</f>
        <v>0</v>
      </c>
      <c r="S193">
        <f>(Table4[[#This Row],[std.code.lines:comments]]-Table4[[#This Row],[std.code.lines:code]])/(Table4[[#This Row],[std.code.lines:comments]]+Table4[[#This Row],[std.code.lines:code]])</f>
        <v>-1</v>
      </c>
    </row>
    <row r="194" spans="1:19" x14ac:dyDescent="0.25">
      <c r="A194" t="s">
        <v>837</v>
      </c>
      <c r="B194" t="s">
        <v>2425</v>
      </c>
      <c r="C194" t="s">
        <v>2008</v>
      </c>
      <c r="E194">
        <v>1444</v>
      </c>
      <c r="F194">
        <v>1453</v>
      </c>
      <c r="K194">
        <v>3</v>
      </c>
      <c r="L194">
        <v>1</v>
      </c>
      <c r="M194">
        <v>273</v>
      </c>
      <c r="N194">
        <v>10</v>
      </c>
      <c r="O194">
        <v>10</v>
      </c>
      <c r="P194">
        <v>0</v>
      </c>
      <c r="Q194">
        <v>0</v>
      </c>
      <c r="R194" s="28">
        <f>Table4[[#This Row],[std.code.lines:comments]]/Table4[[#This Row],[std.code.lines:code]]</f>
        <v>0</v>
      </c>
      <c r="S194">
        <f>(Table4[[#This Row],[std.code.lines:comments]]-Table4[[#This Row],[std.code.lines:code]])/(Table4[[#This Row],[std.code.lines:comments]]+Table4[[#This Row],[std.code.lines:code]])</f>
        <v>-1</v>
      </c>
    </row>
    <row r="195" spans="1:19" x14ac:dyDescent="0.25">
      <c r="A195" t="s">
        <v>837</v>
      </c>
      <c r="B195" t="s">
        <v>2655</v>
      </c>
      <c r="C195" t="s">
        <v>2008</v>
      </c>
      <c r="E195">
        <v>244</v>
      </c>
      <c r="F195">
        <v>249</v>
      </c>
      <c r="K195">
        <v>3</v>
      </c>
      <c r="L195">
        <v>1</v>
      </c>
      <c r="M195">
        <v>185</v>
      </c>
      <c r="N195">
        <v>6</v>
      </c>
      <c r="O195">
        <v>6</v>
      </c>
      <c r="P195">
        <v>0</v>
      </c>
      <c r="Q195">
        <v>0</v>
      </c>
      <c r="R195" s="28">
        <f>Table4[[#This Row],[std.code.lines:comments]]/Table4[[#This Row],[std.code.lines:code]]</f>
        <v>0</v>
      </c>
      <c r="S195">
        <f>(Table4[[#This Row],[std.code.lines:comments]]-Table4[[#This Row],[std.code.lines:code]])/(Table4[[#This Row],[std.code.lines:comments]]+Table4[[#This Row],[std.code.lines:code]])</f>
        <v>-1</v>
      </c>
    </row>
    <row r="196" spans="1:19" x14ac:dyDescent="0.25">
      <c r="A196" t="s">
        <v>837</v>
      </c>
      <c r="B196" t="s">
        <v>2565</v>
      </c>
      <c r="C196" t="s">
        <v>2008</v>
      </c>
      <c r="E196">
        <v>3223</v>
      </c>
      <c r="F196">
        <v>3228</v>
      </c>
      <c r="K196">
        <v>3</v>
      </c>
      <c r="L196">
        <v>1</v>
      </c>
      <c r="M196">
        <v>122</v>
      </c>
      <c r="N196">
        <v>6</v>
      </c>
      <c r="O196">
        <v>6</v>
      </c>
      <c r="P196">
        <v>0</v>
      </c>
      <c r="Q196">
        <v>0</v>
      </c>
      <c r="R196" s="28">
        <f>Table4[[#This Row],[std.code.lines:comments]]/Table4[[#This Row],[std.code.lines:code]]</f>
        <v>0</v>
      </c>
      <c r="S196">
        <f>(Table4[[#This Row],[std.code.lines:comments]]-Table4[[#This Row],[std.code.lines:code]])/(Table4[[#This Row],[std.code.lines:comments]]+Table4[[#This Row],[std.code.lines:code]])</f>
        <v>-1</v>
      </c>
    </row>
    <row r="197" spans="1:19" x14ac:dyDescent="0.25">
      <c r="A197" t="s">
        <v>1280</v>
      </c>
      <c r="B197" t="s">
        <v>2206</v>
      </c>
      <c r="C197" t="s">
        <v>2008</v>
      </c>
      <c r="E197">
        <v>226</v>
      </c>
      <c r="F197">
        <v>280</v>
      </c>
      <c r="G197">
        <v>1</v>
      </c>
      <c r="J197">
        <v>1</v>
      </c>
      <c r="K197">
        <v>2</v>
      </c>
      <c r="L197">
        <v>3</v>
      </c>
      <c r="M197">
        <v>2297</v>
      </c>
      <c r="N197">
        <v>16</v>
      </c>
      <c r="O197">
        <v>48</v>
      </c>
      <c r="P197">
        <v>0</v>
      </c>
      <c r="Q197">
        <v>32</v>
      </c>
      <c r="R197" s="28">
        <f>Table4[[#This Row],[std.code.lines:comments]]/Table4[[#This Row],[std.code.lines:code]]</f>
        <v>2</v>
      </c>
      <c r="S197">
        <f>(Table4[[#This Row],[std.code.lines:comments]]-Table4[[#This Row],[std.code.lines:code]])/(Table4[[#This Row],[std.code.lines:comments]]+Table4[[#This Row],[std.code.lines:code]])</f>
        <v>0.33333333333333331</v>
      </c>
    </row>
    <row r="198" spans="1:19" x14ac:dyDescent="0.25">
      <c r="A198" t="s">
        <v>318</v>
      </c>
      <c r="B198" t="s">
        <v>2837</v>
      </c>
      <c r="C198" t="s">
        <v>2008</v>
      </c>
      <c r="E198">
        <v>110</v>
      </c>
      <c r="F198">
        <v>154</v>
      </c>
      <c r="K198">
        <v>2</v>
      </c>
      <c r="L198">
        <v>3</v>
      </c>
      <c r="M198">
        <v>2031</v>
      </c>
      <c r="N198">
        <v>19</v>
      </c>
      <c r="O198">
        <v>43</v>
      </c>
      <c r="P198">
        <v>0</v>
      </c>
      <c r="Q198">
        <v>24</v>
      </c>
      <c r="R198" s="28">
        <f>Table4[[#This Row],[std.code.lines:comments]]/Table4[[#This Row],[std.code.lines:code]]</f>
        <v>1.263157894736842</v>
      </c>
      <c r="S198">
        <f>(Table4[[#This Row],[std.code.lines:comments]]-Table4[[#This Row],[std.code.lines:code]])/(Table4[[#This Row],[std.code.lines:comments]]+Table4[[#This Row],[std.code.lines:code]])</f>
        <v>0.11627906976744186</v>
      </c>
    </row>
    <row r="199" spans="1:19" x14ac:dyDescent="0.25">
      <c r="A199" t="s">
        <v>576</v>
      </c>
      <c r="B199" t="s">
        <v>2016</v>
      </c>
      <c r="C199" t="s">
        <v>2008</v>
      </c>
      <c r="E199">
        <v>231</v>
      </c>
      <c r="F199">
        <v>275</v>
      </c>
      <c r="K199">
        <v>2</v>
      </c>
      <c r="L199">
        <v>3</v>
      </c>
      <c r="M199">
        <v>1802</v>
      </c>
      <c r="N199">
        <v>22</v>
      </c>
      <c r="O199">
        <v>40</v>
      </c>
      <c r="P199">
        <v>0</v>
      </c>
      <c r="Q199">
        <v>18</v>
      </c>
      <c r="R199" s="28">
        <f>Table4[[#This Row],[std.code.lines:comments]]/Table4[[#This Row],[std.code.lines:code]]</f>
        <v>0.81818181818181823</v>
      </c>
      <c r="S199">
        <f>(Table4[[#This Row],[std.code.lines:comments]]-Table4[[#This Row],[std.code.lines:code]])/(Table4[[#This Row],[std.code.lines:comments]]+Table4[[#This Row],[std.code.lines:code]])</f>
        <v>-0.1</v>
      </c>
    </row>
    <row r="200" spans="1:19" x14ac:dyDescent="0.25">
      <c r="A200" t="s">
        <v>1797</v>
      </c>
      <c r="B200" t="s">
        <v>2086</v>
      </c>
      <c r="C200" t="s">
        <v>2008</v>
      </c>
      <c r="E200">
        <v>154</v>
      </c>
      <c r="F200">
        <v>198</v>
      </c>
      <c r="G200">
        <v>3</v>
      </c>
      <c r="K200">
        <v>2</v>
      </c>
      <c r="L200">
        <v>3</v>
      </c>
      <c r="M200">
        <v>1444</v>
      </c>
      <c r="N200">
        <v>32</v>
      </c>
      <c r="O200">
        <v>40</v>
      </c>
      <c r="P200">
        <v>0</v>
      </c>
      <c r="Q200">
        <v>8</v>
      </c>
      <c r="R200" s="28">
        <f>Table4[[#This Row],[std.code.lines:comments]]/Table4[[#This Row],[std.code.lines:code]]</f>
        <v>0.25</v>
      </c>
      <c r="S200">
        <f>(Table4[[#This Row],[std.code.lines:comments]]-Table4[[#This Row],[std.code.lines:code]])/(Table4[[#This Row],[std.code.lines:comments]]+Table4[[#This Row],[std.code.lines:code]])</f>
        <v>-0.6</v>
      </c>
    </row>
    <row r="201" spans="1:19" x14ac:dyDescent="0.25">
      <c r="A201" t="s">
        <v>1404</v>
      </c>
      <c r="B201" t="s">
        <v>2291</v>
      </c>
      <c r="C201" t="s">
        <v>2008</v>
      </c>
      <c r="E201">
        <v>121</v>
      </c>
      <c r="F201">
        <v>163</v>
      </c>
      <c r="G201">
        <v>1</v>
      </c>
      <c r="K201">
        <v>2</v>
      </c>
      <c r="L201">
        <v>3</v>
      </c>
      <c r="M201">
        <v>1477</v>
      </c>
      <c r="N201">
        <v>32</v>
      </c>
      <c r="O201">
        <v>36</v>
      </c>
      <c r="P201">
        <v>0</v>
      </c>
      <c r="Q201">
        <v>4</v>
      </c>
      <c r="R201" s="28">
        <f>Table4[[#This Row],[std.code.lines:comments]]/Table4[[#This Row],[std.code.lines:code]]</f>
        <v>0.125</v>
      </c>
      <c r="S201">
        <f>(Table4[[#This Row],[std.code.lines:comments]]-Table4[[#This Row],[std.code.lines:code]])/(Table4[[#This Row],[std.code.lines:comments]]+Table4[[#This Row],[std.code.lines:code]])</f>
        <v>-0.77777777777777779</v>
      </c>
    </row>
    <row r="202" spans="1:19" x14ac:dyDescent="0.25">
      <c r="A202" t="s">
        <v>576</v>
      </c>
      <c r="B202" t="s">
        <v>2747</v>
      </c>
      <c r="C202" t="s">
        <v>2008</v>
      </c>
      <c r="E202">
        <v>359</v>
      </c>
      <c r="F202">
        <v>397</v>
      </c>
      <c r="G202">
        <v>1</v>
      </c>
      <c r="K202">
        <v>2</v>
      </c>
      <c r="L202">
        <v>3</v>
      </c>
      <c r="M202">
        <v>1475</v>
      </c>
      <c r="N202">
        <v>31</v>
      </c>
      <c r="O202">
        <v>35</v>
      </c>
      <c r="P202">
        <v>0</v>
      </c>
      <c r="Q202">
        <v>4</v>
      </c>
      <c r="R202" s="28">
        <f>Table4[[#This Row],[std.code.lines:comments]]/Table4[[#This Row],[std.code.lines:code]]</f>
        <v>0.12903225806451613</v>
      </c>
      <c r="S202">
        <f>(Table4[[#This Row],[std.code.lines:comments]]-Table4[[#This Row],[std.code.lines:code]])/(Table4[[#This Row],[std.code.lines:comments]]+Table4[[#This Row],[std.code.lines:code]])</f>
        <v>-0.77142857142857146</v>
      </c>
    </row>
    <row r="203" spans="1:19" x14ac:dyDescent="0.25">
      <c r="A203" t="s">
        <v>491</v>
      </c>
      <c r="B203" t="s">
        <v>2757</v>
      </c>
      <c r="C203" t="s">
        <v>2008</v>
      </c>
      <c r="E203">
        <v>94</v>
      </c>
      <c r="F203">
        <v>136</v>
      </c>
      <c r="K203">
        <v>2</v>
      </c>
      <c r="L203">
        <v>3</v>
      </c>
      <c r="M203">
        <v>1056</v>
      </c>
      <c r="N203">
        <v>32</v>
      </c>
      <c r="O203">
        <v>34</v>
      </c>
      <c r="P203">
        <v>0</v>
      </c>
      <c r="Q203">
        <v>2</v>
      </c>
      <c r="R203" s="28">
        <f>Table4[[#This Row],[std.code.lines:comments]]/Table4[[#This Row],[std.code.lines:code]]</f>
        <v>6.25E-2</v>
      </c>
      <c r="S203">
        <f>(Table4[[#This Row],[std.code.lines:comments]]-Table4[[#This Row],[std.code.lines:code]])/(Table4[[#This Row],[std.code.lines:comments]]+Table4[[#This Row],[std.code.lines:code]])</f>
        <v>-0.88235294117647056</v>
      </c>
    </row>
    <row r="204" spans="1:19" x14ac:dyDescent="0.25">
      <c r="A204" t="s">
        <v>1531</v>
      </c>
      <c r="B204" t="s">
        <v>2197</v>
      </c>
      <c r="C204" t="s">
        <v>2008</v>
      </c>
      <c r="E204">
        <v>373</v>
      </c>
      <c r="F204">
        <v>405</v>
      </c>
      <c r="K204">
        <v>2</v>
      </c>
      <c r="L204">
        <v>3</v>
      </c>
      <c r="M204">
        <v>1115</v>
      </c>
      <c r="N204">
        <v>22</v>
      </c>
      <c r="O204">
        <v>29</v>
      </c>
      <c r="P204">
        <v>0</v>
      </c>
      <c r="Q204">
        <v>7</v>
      </c>
      <c r="R204" s="28">
        <f>Table4[[#This Row],[std.code.lines:comments]]/Table4[[#This Row],[std.code.lines:code]]</f>
        <v>0.31818181818181818</v>
      </c>
      <c r="S204">
        <f>(Table4[[#This Row],[std.code.lines:comments]]-Table4[[#This Row],[std.code.lines:code]])/(Table4[[#This Row],[std.code.lines:comments]]+Table4[[#This Row],[std.code.lines:code]])</f>
        <v>-0.51724137931034486</v>
      </c>
    </row>
    <row r="205" spans="1:19" x14ac:dyDescent="0.25">
      <c r="A205" t="s">
        <v>1981</v>
      </c>
      <c r="B205" t="s">
        <v>2016</v>
      </c>
      <c r="C205" t="s">
        <v>2008</v>
      </c>
      <c r="E205">
        <v>171</v>
      </c>
      <c r="F205">
        <v>202</v>
      </c>
      <c r="K205">
        <v>2</v>
      </c>
      <c r="L205">
        <v>3</v>
      </c>
      <c r="M205">
        <v>1190</v>
      </c>
      <c r="N205">
        <v>24</v>
      </c>
      <c r="O205">
        <v>29</v>
      </c>
      <c r="P205">
        <v>0</v>
      </c>
      <c r="Q205">
        <v>5</v>
      </c>
      <c r="R205" s="28">
        <f>Table4[[#This Row],[std.code.lines:comments]]/Table4[[#This Row],[std.code.lines:code]]</f>
        <v>0.20833333333333334</v>
      </c>
      <c r="S205">
        <f>(Table4[[#This Row],[std.code.lines:comments]]-Table4[[#This Row],[std.code.lines:code]])/(Table4[[#This Row],[std.code.lines:comments]]+Table4[[#This Row],[std.code.lines:code]])</f>
        <v>-0.65517241379310343</v>
      </c>
    </row>
    <row r="206" spans="1:19" x14ac:dyDescent="0.25">
      <c r="A206" t="s">
        <v>1404</v>
      </c>
      <c r="B206" t="s">
        <v>2283</v>
      </c>
      <c r="C206" t="s">
        <v>2008</v>
      </c>
      <c r="E206">
        <v>417</v>
      </c>
      <c r="F206">
        <v>447</v>
      </c>
      <c r="G206">
        <v>1</v>
      </c>
      <c r="K206">
        <v>2</v>
      </c>
      <c r="L206">
        <v>3</v>
      </c>
      <c r="M206">
        <v>1083</v>
      </c>
      <c r="N206">
        <v>24</v>
      </c>
      <c r="O206">
        <v>28</v>
      </c>
      <c r="P206">
        <v>0</v>
      </c>
      <c r="Q206">
        <v>4</v>
      </c>
      <c r="R206" s="28">
        <f>Table4[[#This Row],[std.code.lines:comments]]/Table4[[#This Row],[std.code.lines:code]]</f>
        <v>0.16666666666666666</v>
      </c>
      <c r="S206">
        <f>(Table4[[#This Row],[std.code.lines:comments]]-Table4[[#This Row],[std.code.lines:code]])/(Table4[[#This Row],[std.code.lines:comments]]+Table4[[#This Row],[std.code.lines:code]])</f>
        <v>-0.7142857142857143</v>
      </c>
    </row>
    <row r="207" spans="1:19" x14ac:dyDescent="0.25">
      <c r="A207" t="s">
        <v>1480</v>
      </c>
      <c r="B207" t="s">
        <v>2235</v>
      </c>
      <c r="C207" t="s">
        <v>2008</v>
      </c>
      <c r="E207">
        <v>394</v>
      </c>
      <c r="F207">
        <v>421</v>
      </c>
      <c r="K207">
        <v>2</v>
      </c>
      <c r="L207">
        <v>3</v>
      </c>
      <c r="M207">
        <v>910</v>
      </c>
      <c r="N207">
        <v>19</v>
      </c>
      <c r="O207">
        <v>26</v>
      </c>
      <c r="P207">
        <v>0</v>
      </c>
      <c r="Q207">
        <v>7</v>
      </c>
      <c r="R207" s="28">
        <f>Table4[[#This Row],[std.code.lines:comments]]/Table4[[#This Row],[std.code.lines:code]]</f>
        <v>0.36842105263157893</v>
      </c>
      <c r="S207">
        <f>(Table4[[#This Row],[std.code.lines:comments]]-Table4[[#This Row],[std.code.lines:code]])/(Table4[[#This Row],[std.code.lines:comments]]+Table4[[#This Row],[std.code.lines:code]])</f>
        <v>-0.46153846153846156</v>
      </c>
    </row>
    <row r="208" spans="1:19" x14ac:dyDescent="0.25">
      <c r="A208" t="s">
        <v>1106</v>
      </c>
      <c r="B208" t="s">
        <v>2138</v>
      </c>
      <c r="C208" t="s">
        <v>2008</v>
      </c>
      <c r="E208">
        <v>89</v>
      </c>
      <c r="F208">
        <v>111</v>
      </c>
      <c r="K208">
        <v>2</v>
      </c>
      <c r="L208">
        <v>3</v>
      </c>
      <c r="M208">
        <v>714</v>
      </c>
      <c r="N208">
        <v>18</v>
      </c>
      <c r="O208">
        <v>23</v>
      </c>
      <c r="P208">
        <v>0</v>
      </c>
      <c r="Q208">
        <v>5</v>
      </c>
      <c r="R208" s="28">
        <f>Table4[[#This Row],[std.code.lines:comments]]/Table4[[#This Row],[std.code.lines:code]]</f>
        <v>0.27777777777777779</v>
      </c>
      <c r="S208">
        <f>(Table4[[#This Row],[std.code.lines:comments]]-Table4[[#This Row],[std.code.lines:code]])/(Table4[[#This Row],[std.code.lines:comments]]+Table4[[#This Row],[std.code.lines:code]])</f>
        <v>-0.56521739130434778</v>
      </c>
    </row>
    <row r="209" spans="1:19" x14ac:dyDescent="0.25">
      <c r="A209" t="s">
        <v>1693</v>
      </c>
      <c r="B209" t="s">
        <v>2138</v>
      </c>
      <c r="C209" t="s">
        <v>2008</v>
      </c>
      <c r="E209">
        <v>107</v>
      </c>
      <c r="F209">
        <v>130</v>
      </c>
      <c r="K209">
        <v>2</v>
      </c>
      <c r="L209">
        <v>3</v>
      </c>
      <c r="M209">
        <v>715</v>
      </c>
      <c r="N209">
        <v>18</v>
      </c>
      <c r="O209">
        <v>23</v>
      </c>
      <c r="P209">
        <v>0</v>
      </c>
      <c r="Q209">
        <v>5</v>
      </c>
      <c r="R209" s="28">
        <f>Table4[[#This Row],[std.code.lines:comments]]/Table4[[#This Row],[std.code.lines:code]]</f>
        <v>0.27777777777777779</v>
      </c>
      <c r="S209">
        <f>(Table4[[#This Row],[std.code.lines:comments]]-Table4[[#This Row],[std.code.lines:code]])/(Table4[[#This Row],[std.code.lines:comments]]+Table4[[#This Row],[std.code.lines:code]])</f>
        <v>-0.56521739130434778</v>
      </c>
    </row>
    <row r="210" spans="1:19" x14ac:dyDescent="0.25">
      <c r="A210" t="s">
        <v>1797</v>
      </c>
      <c r="B210" t="s">
        <v>2084</v>
      </c>
      <c r="C210" t="s">
        <v>2008</v>
      </c>
      <c r="E210">
        <v>209</v>
      </c>
      <c r="F210">
        <v>233</v>
      </c>
      <c r="G210">
        <v>1</v>
      </c>
      <c r="K210">
        <v>2</v>
      </c>
      <c r="L210">
        <v>3</v>
      </c>
      <c r="M210">
        <v>906</v>
      </c>
      <c r="N210">
        <v>19</v>
      </c>
      <c r="O210">
        <v>23</v>
      </c>
      <c r="P210">
        <v>0</v>
      </c>
      <c r="Q210">
        <v>4</v>
      </c>
      <c r="R210" s="28">
        <f>Table4[[#This Row],[std.code.lines:comments]]/Table4[[#This Row],[std.code.lines:code]]</f>
        <v>0.21052631578947367</v>
      </c>
      <c r="S210">
        <f>(Table4[[#This Row],[std.code.lines:comments]]-Table4[[#This Row],[std.code.lines:code]])/(Table4[[#This Row],[std.code.lines:comments]]+Table4[[#This Row],[std.code.lines:code]])</f>
        <v>-0.65217391304347827</v>
      </c>
    </row>
    <row r="211" spans="1:19" x14ac:dyDescent="0.25">
      <c r="A211" t="s">
        <v>1058</v>
      </c>
      <c r="B211" t="s">
        <v>2209</v>
      </c>
      <c r="C211" t="s">
        <v>2008</v>
      </c>
      <c r="E211">
        <v>68</v>
      </c>
      <c r="F211">
        <v>88</v>
      </c>
      <c r="K211">
        <v>2</v>
      </c>
      <c r="L211">
        <v>3</v>
      </c>
      <c r="M211">
        <v>717</v>
      </c>
      <c r="N211">
        <v>17</v>
      </c>
      <c r="O211">
        <v>21</v>
      </c>
      <c r="P211">
        <v>0</v>
      </c>
      <c r="Q211">
        <v>4</v>
      </c>
      <c r="R211" s="28">
        <f>Table4[[#This Row],[std.code.lines:comments]]/Table4[[#This Row],[std.code.lines:code]]</f>
        <v>0.23529411764705882</v>
      </c>
      <c r="S211">
        <f>(Table4[[#This Row],[std.code.lines:comments]]-Table4[[#This Row],[std.code.lines:code]])/(Table4[[#This Row],[std.code.lines:comments]]+Table4[[#This Row],[std.code.lines:code]])</f>
        <v>-0.61904761904761907</v>
      </c>
    </row>
    <row r="212" spans="1:19" x14ac:dyDescent="0.25">
      <c r="A212" t="s">
        <v>1404</v>
      </c>
      <c r="B212" t="s">
        <v>2275</v>
      </c>
      <c r="C212" t="s">
        <v>2008</v>
      </c>
      <c r="E212">
        <v>577</v>
      </c>
      <c r="F212">
        <v>598</v>
      </c>
      <c r="K212">
        <v>2</v>
      </c>
      <c r="L212">
        <v>3</v>
      </c>
      <c r="M212">
        <v>760</v>
      </c>
      <c r="N212">
        <v>15</v>
      </c>
      <c r="O212">
        <v>21</v>
      </c>
      <c r="P212">
        <v>0</v>
      </c>
      <c r="Q212">
        <v>6</v>
      </c>
      <c r="R212" s="28">
        <f>Table4[[#This Row],[std.code.lines:comments]]/Table4[[#This Row],[std.code.lines:code]]</f>
        <v>0.4</v>
      </c>
      <c r="S212">
        <f>(Table4[[#This Row],[std.code.lines:comments]]-Table4[[#This Row],[std.code.lines:code]])/(Table4[[#This Row],[std.code.lines:comments]]+Table4[[#This Row],[std.code.lines:code]])</f>
        <v>-0.42857142857142855</v>
      </c>
    </row>
    <row r="213" spans="1:19" x14ac:dyDescent="0.25">
      <c r="A213" t="s">
        <v>1058</v>
      </c>
      <c r="B213" t="s">
        <v>2318</v>
      </c>
      <c r="C213" t="s">
        <v>2008</v>
      </c>
      <c r="E213">
        <v>122</v>
      </c>
      <c r="F213">
        <v>143</v>
      </c>
      <c r="K213">
        <v>2</v>
      </c>
      <c r="L213">
        <v>3</v>
      </c>
      <c r="M213">
        <v>862</v>
      </c>
      <c r="N213">
        <v>13</v>
      </c>
      <c r="O213">
        <v>20</v>
      </c>
      <c r="P213">
        <v>0</v>
      </c>
      <c r="Q213">
        <v>7</v>
      </c>
      <c r="R213" s="28">
        <f>Table4[[#This Row],[std.code.lines:comments]]/Table4[[#This Row],[std.code.lines:code]]</f>
        <v>0.53846153846153844</v>
      </c>
      <c r="S213">
        <f>(Table4[[#This Row],[std.code.lines:comments]]-Table4[[#This Row],[std.code.lines:code]])/(Table4[[#This Row],[std.code.lines:comments]]+Table4[[#This Row],[std.code.lines:code]])</f>
        <v>-0.3</v>
      </c>
    </row>
    <row r="214" spans="1:19" x14ac:dyDescent="0.25">
      <c r="A214" t="s">
        <v>1480</v>
      </c>
      <c r="B214" t="s">
        <v>2234</v>
      </c>
      <c r="C214" t="s">
        <v>2008</v>
      </c>
      <c r="E214">
        <v>423</v>
      </c>
      <c r="F214">
        <v>439</v>
      </c>
      <c r="K214">
        <v>2</v>
      </c>
      <c r="L214">
        <v>3</v>
      </c>
      <c r="M214">
        <v>568</v>
      </c>
      <c r="N214">
        <v>12</v>
      </c>
      <c r="O214">
        <v>17</v>
      </c>
      <c r="P214">
        <v>0</v>
      </c>
      <c r="Q214">
        <v>5</v>
      </c>
      <c r="R214" s="28">
        <f>Table4[[#This Row],[std.code.lines:comments]]/Table4[[#This Row],[std.code.lines:code]]</f>
        <v>0.41666666666666669</v>
      </c>
      <c r="S214">
        <f>(Table4[[#This Row],[std.code.lines:comments]]-Table4[[#This Row],[std.code.lines:code]])/(Table4[[#This Row],[std.code.lines:comments]]+Table4[[#This Row],[std.code.lines:code]])</f>
        <v>-0.41176470588235292</v>
      </c>
    </row>
    <row r="215" spans="1:19" x14ac:dyDescent="0.25">
      <c r="A215" t="s">
        <v>390</v>
      </c>
      <c r="B215" t="s">
        <v>2811</v>
      </c>
      <c r="C215" t="s">
        <v>2008</v>
      </c>
      <c r="E215">
        <v>56</v>
      </c>
      <c r="F215">
        <v>72</v>
      </c>
      <c r="K215">
        <v>2</v>
      </c>
      <c r="L215">
        <v>3</v>
      </c>
      <c r="M215">
        <v>448</v>
      </c>
      <c r="N215">
        <v>16</v>
      </c>
      <c r="O215">
        <v>16</v>
      </c>
      <c r="P215">
        <v>0</v>
      </c>
      <c r="Q215">
        <v>0</v>
      </c>
      <c r="R215" s="28">
        <f>Table4[[#This Row],[std.code.lines:comments]]/Table4[[#This Row],[std.code.lines:code]]</f>
        <v>0</v>
      </c>
      <c r="S215">
        <f>(Table4[[#This Row],[std.code.lines:comments]]-Table4[[#This Row],[std.code.lines:code]])/(Table4[[#This Row],[std.code.lines:comments]]+Table4[[#This Row],[std.code.lines:code]])</f>
        <v>-1</v>
      </c>
    </row>
    <row r="216" spans="1:19" x14ac:dyDescent="0.25">
      <c r="A216" t="s">
        <v>1480</v>
      </c>
      <c r="B216" t="s">
        <v>2228</v>
      </c>
      <c r="C216" t="s">
        <v>2008</v>
      </c>
      <c r="E216">
        <v>760</v>
      </c>
      <c r="F216">
        <v>776</v>
      </c>
      <c r="G216">
        <v>3</v>
      </c>
      <c r="K216">
        <v>2</v>
      </c>
      <c r="L216">
        <v>3</v>
      </c>
      <c r="M216">
        <v>404</v>
      </c>
      <c r="N216">
        <v>11</v>
      </c>
      <c r="O216">
        <v>15</v>
      </c>
      <c r="P216">
        <v>0</v>
      </c>
      <c r="Q216">
        <v>4</v>
      </c>
      <c r="R216" s="28">
        <f>Table4[[#This Row],[std.code.lines:comments]]/Table4[[#This Row],[std.code.lines:code]]</f>
        <v>0.36363636363636365</v>
      </c>
      <c r="S216">
        <f>(Table4[[#This Row],[std.code.lines:comments]]-Table4[[#This Row],[std.code.lines:code]])/(Table4[[#This Row],[std.code.lines:comments]]+Table4[[#This Row],[std.code.lines:code]])</f>
        <v>-0.46666666666666667</v>
      </c>
    </row>
    <row r="217" spans="1:19" x14ac:dyDescent="0.25">
      <c r="A217" t="s">
        <v>1693</v>
      </c>
      <c r="B217" t="s">
        <v>2130</v>
      </c>
      <c r="C217" t="s">
        <v>2008</v>
      </c>
      <c r="E217">
        <v>232</v>
      </c>
      <c r="F217">
        <v>245</v>
      </c>
      <c r="G217">
        <v>2</v>
      </c>
      <c r="K217">
        <v>2</v>
      </c>
      <c r="L217">
        <v>3</v>
      </c>
      <c r="M217">
        <v>429</v>
      </c>
      <c r="N217">
        <v>10</v>
      </c>
      <c r="O217">
        <v>14</v>
      </c>
      <c r="P217">
        <v>0</v>
      </c>
      <c r="Q217">
        <v>4</v>
      </c>
      <c r="R217" s="28">
        <f>Table4[[#This Row],[std.code.lines:comments]]/Table4[[#This Row],[std.code.lines:code]]</f>
        <v>0.4</v>
      </c>
      <c r="S217">
        <f>(Table4[[#This Row],[std.code.lines:comments]]-Table4[[#This Row],[std.code.lines:code]])/(Table4[[#This Row],[std.code.lines:comments]]+Table4[[#This Row],[std.code.lines:code]])</f>
        <v>-0.42857142857142855</v>
      </c>
    </row>
    <row r="218" spans="1:19" x14ac:dyDescent="0.25">
      <c r="A218" t="s">
        <v>837</v>
      </c>
      <c r="B218" t="s">
        <v>2657</v>
      </c>
      <c r="C218" t="s">
        <v>2008</v>
      </c>
      <c r="E218">
        <v>152</v>
      </c>
      <c r="F218">
        <v>164</v>
      </c>
      <c r="K218">
        <v>2</v>
      </c>
      <c r="L218">
        <v>3</v>
      </c>
      <c r="M218">
        <v>329</v>
      </c>
      <c r="N218">
        <v>8</v>
      </c>
      <c r="O218">
        <v>13</v>
      </c>
      <c r="P218">
        <v>0</v>
      </c>
      <c r="Q218">
        <v>5</v>
      </c>
      <c r="R218" s="28">
        <f>Table4[[#This Row],[std.code.lines:comments]]/Table4[[#This Row],[std.code.lines:code]]</f>
        <v>0.625</v>
      </c>
      <c r="S218">
        <f>(Table4[[#This Row],[std.code.lines:comments]]-Table4[[#This Row],[std.code.lines:code]])/(Table4[[#This Row],[std.code.lines:comments]]+Table4[[#This Row],[std.code.lines:code]])</f>
        <v>-0.23076923076923078</v>
      </c>
    </row>
    <row r="219" spans="1:19" x14ac:dyDescent="0.25">
      <c r="A219" t="s">
        <v>1807</v>
      </c>
      <c r="B219" t="s">
        <v>2043</v>
      </c>
      <c r="C219" t="s">
        <v>2008</v>
      </c>
      <c r="E219">
        <v>17</v>
      </c>
      <c r="F219">
        <v>28</v>
      </c>
      <c r="K219">
        <v>2</v>
      </c>
      <c r="L219">
        <v>3</v>
      </c>
      <c r="M219">
        <v>335</v>
      </c>
      <c r="N219">
        <v>12</v>
      </c>
      <c r="O219">
        <v>12</v>
      </c>
      <c r="P219">
        <v>0</v>
      </c>
      <c r="Q219">
        <v>0</v>
      </c>
      <c r="R219" s="28">
        <f>Table4[[#This Row],[std.code.lines:comments]]/Table4[[#This Row],[std.code.lines:code]]</f>
        <v>0</v>
      </c>
      <c r="S219">
        <f>(Table4[[#This Row],[std.code.lines:comments]]-Table4[[#This Row],[std.code.lines:code]])/(Table4[[#This Row],[std.code.lines:comments]]+Table4[[#This Row],[std.code.lines:code]])</f>
        <v>-1</v>
      </c>
    </row>
    <row r="220" spans="1:19" x14ac:dyDescent="0.25">
      <c r="A220" t="s">
        <v>257</v>
      </c>
      <c r="B220" t="s">
        <v>2416</v>
      </c>
      <c r="C220" t="s">
        <v>2008</v>
      </c>
      <c r="E220">
        <v>59</v>
      </c>
      <c r="F220">
        <v>70</v>
      </c>
      <c r="K220">
        <v>2</v>
      </c>
      <c r="L220">
        <v>3</v>
      </c>
      <c r="M220">
        <v>447</v>
      </c>
      <c r="N220">
        <v>11</v>
      </c>
      <c r="O220">
        <v>11</v>
      </c>
      <c r="P220">
        <v>0</v>
      </c>
      <c r="Q220">
        <v>0</v>
      </c>
      <c r="R220" s="28">
        <f>Table4[[#This Row],[std.code.lines:comments]]/Table4[[#This Row],[std.code.lines:code]]</f>
        <v>0</v>
      </c>
      <c r="S220">
        <f>(Table4[[#This Row],[std.code.lines:comments]]-Table4[[#This Row],[std.code.lines:code]])/(Table4[[#This Row],[std.code.lines:comments]]+Table4[[#This Row],[std.code.lines:code]])</f>
        <v>-1</v>
      </c>
    </row>
    <row r="221" spans="1:19" x14ac:dyDescent="0.25">
      <c r="A221" t="s">
        <v>1648</v>
      </c>
      <c r="B221" t="s">
        <v>2162</v>
      </c>
      <c r="C221" t="s">
        <v>2008</v>
      </c>
      <c r="E221">
        <v>151</v>
      </c>
      <c r="F221">
        <v>161</v>
      </c>
      <c r="K221">
        <v>2</v>
      </c>
      <c r="L221">
        <v>3</v>
      </c>
      <c r="M221">
        <v>419</v>
      </c>
      <c r="N221">
        <v>7</v>
      </c>
      <c r="O221">
        <v>11</v>
      </c>
      <c r="P221">
        <v>0</v>
      </c>
      <c r="Q221">
        <v>4</v>
      </c>
      <c r="R221" s="28">
        <f>Table4[[#This Row],[std.code.lines:comments]]/Table4[[#This Row],[std.code.lines:code]]</f>
        <v>0.5714285714285714</v>
      </c>
      <c r="S221">
        <f>(Table4[[#This Row],[std.code.lines:comments]]-Table4[[#This Row],[std.code.lines:code]])/(Table4[[#This Row],[std.code.lines:comments]]+Table4[[#This Row],[std.code.lines:code]])</f>
        <v>-0.27272727272727271</v>
      </c>
    </row>
    <row r="222" spans="1:19" x14ac:dyDescent="0.25">
      <c r="A222" t="s">
        <v>1940</v>
      </c>
      <c r="B222" t="s">
        <v>2067</v>
      </c>
      <c r="C222" t="s">
        <v>2008</v>
      </c>
      <c r="E222">
        <v>32</v>
      </c>
      <c r="F222">
        <v>42</v>
      </c>
      <c r="K222">
        <v>2</v>
      </c>
      <c r="L222">
        <v>3</v>
      </c>
      <c r="M222">
        <v>169</v>
      </c>
      <c r="N222">
        <v>11</v>
      </c>
      <c r="O222">
        <v>11</v>
      </c>
      <c r="P222">
        <v>0</v>
      </c>
      <c r="Q222">
        <v>0</v>
      </c>
      <c r="R222" s="28">
        <f>Table4[[#This Row],[std.code.lines:comments]]/Table4[[#This Row],[std.code.lines:code]]</f>
        <v>0</v>
      </c>
      <c r="S222">
        <f>(Table4[[#This Row],[std.code.lines:comments]]-Table4[[#This Row],[std.code.lines:code]])/(Table4[[#This Row],[std.code.lines:comments]]+Table4[[#This Row],[std.code.lines:code]])</f>
        <v>-1</v>
      </c>
    </row>
    <row r="223" spans="1:19" x14ac:dyDescent="0.25">
      <c r="A223" t="s">
        <v>837</v>
      </c>
      <c r="B223" t="s">
        <v>2645</v>
      </c>
      <c r="C223" t="s">
        <v>2008</v>
      </c>
      <c r="E223">
        <v>411</v>
      </c>
      <c r="F223">
        <v>419</v>
      </c>
      <c r="K223">
        <v>2</v>
      </c>
      <c r="L223">
        <v>3</v>
      </c>
      <c r="M223">
        <v>195</v>
      </c>
      <c r="N223">
        <v>9</v>
      </c>
      <c r="O223">
        <v>9</v>
      </c>
      <c r="P223">
        <v>0</v>
      </c>
      <c r="Q223">
        <v>0</v>
      </c>
      <c r="R223" s="28">
        <f>Table4[[#This Row],[std.code.lines:comments]]/Table4[[#This Row],[std.code.lines:code]]</f>
        <v>0</v>
      </c>
      <c r="S223">
        <f>(Table4[[#This Row],[std.code.lines:comments]]-Table4[[#This Row],[std.code.lines:code]])/(Table4[[#This Row],[std.code.lines:comments]]+Table4[[#This Row],[std.code.lines:code]])</f>
        <v>-1</v>
      </c>
    </row>
    <row r="224" spans="1:19" x14ac:dyDescent="0.25">
      <c r="A224" t="s">
        <v>837</v>
      </c>
      <c r="B224" t="s">
        <v>2645</v>
      </c>
      <c r="C224" t="s">
        <v>2008</v>
      </c>
      <c r="E224">
        <v>1347</v>
      </c>
      <c r="F224">
        <v>1355</v>
      </c>
      <c r="K224">
        <v>2</v>
      </c>
      <c r="L224">
        <v>3</v>
      </c>
      <c r="M224">
        <v>198</v>
      </c>
      <c r="N224">
        <v>9</v>
      </c>
      <c r="O224">
        <v>9</v>
      </c>
      <c r="P224">
        <v>0</v>
      </c>
      <c r="Q224">
        <v>0</v>
      </c>
      <c r="R224" s="28">
        <f>Table4[[#This Row],[std.code.lines:comments]]/Table4[[#This Row],[std.code.lines:code]]</f>
        <v>0</v>
      </c>
      <c r="S224">
        <f>(Table4[[#This Row],[std.code.lines:comments]]-Table4[[#This Row],[std.code.lines:code]])/(Table4[[#This Row],[std.code.lines:comments]]+Table4[[#This Row],[std.code.lines:code]])</f>
        <v>-1</v>
      </c>
    </row>
    <row r="225" spans="1:19" x14ac:dyDescent="0.25">
      <c r="A225" t="s">
        <v>1819</v>
      </c>
      <c r="B225" t="s">
        <v>2043</v>
      </c>
      <c r="C225" t="s">
        <v>2008</v>
      </c>
      <c r="E225">
        <v>17</v>
      </c>
      <c r="F225">
        <v>24</v>
      </c>
      <c r="K225">
        <v>2</v>
      </c>
      <c r="L225">
        <v>3</v>
      </c>
      <c r="M225">
        <v>221</v>
      </c>
      <c r="N225">
        <v>8</v>
      </c>
      <c r="O225">
        <v>8</v>
      </c>
      <c r="P225">
        <v>0</v>
      </c>
      <c r="Q225">
        <v>0</v>
      </c>
      <c r="R225" s="28">
        <f>Table4[[#This Row],[std.code.lines:comments]]/Table4[[#This Row],[std.code.lines:code]]</f>
        <v>0</v>
      </c>
      <c r="S225">
        <f>(Table4[[#This Row],[std.code.lines:comments]]-Table4[[#This Row],[std.code.lines:code]])/(Table4[[#This Row],[std.code.lines:comments]]+Table4[[#This Row],[std.code.lines:code]])</f>
        <v>-1</v>
      </c>
    </row>
    <row r="226" spans="1:19" x14ac:dyDescent="0.25">
      <c r="A226" t="s">
        <v>1404</v>
      </c>
      <c r="B226" t="s">
        <v>2290</v>
      </c>
      <c r="C226" t="s">
        <v>2008</v>
      </c>
      <c r="E226">
        <v>165</v>
      </c>
      <c r="F226">
        <v>216</v>
      </c>
      <c r="G226">
        <v>10</v>
      </c>
      <c r="K226">
        <v>2</v>
      </c>
      <c r="L226">
        <v>2</v>
      </c>
      <c r="M226">
        <v>2339</v>
      </c>
      <c r="N226">
        <v>42</v>
      </c>
      <c r="O226">
        <v>48</v>
      </c>
      <c r="P226">
        <v>0</v>
      </c>
      <c r="Q226">
        <v>6</v>
      </c>
      <c r="R226" s="28">
        <f>Table4[[#This Row],[std.code.lines:comments]]/Table4[[#This Row],[std.code.lines:code]]</f>
        <v>0.14285714285714285</v>
      </c>
      <c r="S226">
        <f>(Table4[[#This Row],[std.code.lines:comments]]-Table4[[#This Row],[std.code.lines:code]])/(Table4[[#This Row],[std.code.lines:comments]]+Table4[[#This Row],[std.code.lines:code]])</f>
        <v>-0.75</v>
      </c>
    </row>
    <row r="227" spans="1:19" x14ac:dyDescent="0.25">
      <c r="A227" t="s">
        <v>1083</v>
      </c>
      <c r="B227" t="s">
        <v>2388</v>
      </c>
      <c r="C227" t="s">
        <v>2008</v>
      </c>
      <c r="E227">
        <v>239</v>
      </c>
      <c r="F227">
        <v>285</v>
      </c>
      <c r="G227">
        <v>2</v>
      </c>
      <c r="K227">
        <v>2</v>
      </c>
      <c r="L227">
        <v>2</v>
      </c>
      <c r="M227">
        <v>2105</v>
      </c>
      <c r="N227">
        <v>25</v>
      </c>
      <c r="O227">
        <v>39</v>
      </c>
      <c r="P227">
        <v>0</v>
      </c>
      <c r="Q227">
        <v>14</v>
      </c>
      <c r="R227" s="28">
        <f>Table4[[#This Row],[std.code.lines:comments]]/Table4[[#This Row],[std.code.lines:code]]</f>
        <v>0.56000000000000005</v>
      </c>
      <c r="S227">
        <f>(Table4[[#This Row],[std.code.lines:comments]]-Table4[[#This Row],[std.code.lines:code]])/(Table4[[#This Row],[std.code.lines:comments]]+Table4[[#This Row],[std.code.lines:code]])</f>
        <v>-0.28205128205128205</v>
      </c>
    </row>
    <row r="228" spans="1:19" x14ac:dyDescent="0.25">
      <c r="A228" t="s">
        <v>1480</v>
      </c>
      <c r="B228" t="s">
        <v>2229</v>
      </c>
      <c r="C228" t="s">
        <v>2008</v>
      </c>
      <c r="E228">
        <v>727</v>
      </c>
      <c r="F228">
        <v>758</v>
      </c>
      <c r="G228">
        <v>1</v>
      </c>
      <c r="K228">
        <v>2</v>
      </c>
      <c r="L228">
        <v>2</v>
      </c>
      <c r="M228">
        <v>944</v>
      </c>
      <c r="N228">
        <v>17</v>
      </c>
      <c r="O228">
        <v>32</v>
      </c>
      <c r="P228">
        <v>0</v>
      </c>
      <c r="Q228">
        <v>15</v>
      </c>
      <c r="R228" s="28">
        <f>Table4[[#This Row],[std.code.lines:comments]]/Table4[[#This Row],[std.code.lines:code]]</f>
        <v>0.88235294117647056</v>
      </c>
      <c r="S228">
        <f>(Table4[[#This Row],[std.code.lines:comments]]-Table4[[#This Row],[std.code.lines:code]])/(Table4[[#This Row],[std.code.lines:comments]]+Table4[[#This Row],[std.code.lines:code]])</f>
        <v>-6.25E-2</v>
      </c>
    </row>
    <row r="229" spans="1:19" x14ac:dyDescent="0.25">
      <c r="A229" t="s">
        <v>1404</v>
      </c>
      <c r="B229" t="s">
        <v>2289</v>
      </c>
      <c r="C229" t="s">
        <v>2008</v>
      </c>
      <c r="E229">
        <v>218</v>
      </c>
      <c r="F229">
        <v>253</v>
      </c>
      <c r="K229">
        <v>2</v>
      </c>
      <c r="L229">
        <v>2</v>
      </c>
      <c r="M229">
        <v>1134</v>
      </c>
      <c r="N229">
        <v>27</v>
      </c>
      <c r="O229">
        <v>31</v>
      </c>
      <c r="P229">
        <v>0</v>
      </c>
      <c r="Q229">
        <v>4</v>
      </c>
      <c r="R229" s="28">
        <f>Table4[[#This Row],[std.code.lines:comments]]/Table4[[#This Row],[std.code.lines:code]]</f>
        <v>0.14814814814814814</v>
      </c>
      <c r="S229">
        <f>(Table4[[#This Row],[std.code.lines:comments]]-Table4[[#This Row],[std.code.lines:code]])/(Table4[[#This Row],[std.code.lines:comments]]+Table4[[#This Row],[std.code.lines:code]])</f>
        <v>-0.74193548387096775</v>
      </c>
    </row>
    <row r="230" spans="1:19" x14ac:dyDescent="0.25">
      <c r="A230" t="s">
        <v>1257</v>
      </c>
      <c r="B230" t="s">
        <v>2178</v>
      </c>
      <c r="C230" t="s">
        <v>2008</v>
      </c>
      <c r="E230">
        <v>94</v>
      </c>
      <c r="F230">
        <v>125</v>
      </c>
      <c r="G230">
        <v>2</v>
      </c>
      <c r="K230">
        <v>2</v>
      </c>
      <c r="L230">
        <v>2</v>
      </c>
      <c r="M230">
        <v>1323</v>
      </c>
      <c r="N230">
        <v>24</v>
      </c>
      <c r="O230">
        <v>30</v>
      </c>
      <c r="P230">
        <v>0</v>
      </c>
      <c r="Q230">
        <v>12</v>
      </c>
      <c r="R230" s="28">
        <f>Table4[[#This Row],[std.code.lines:comments]]/Table4[[#This Row],[std.code.lines:code]]</f>
        <v>0.5</v>
      </c>
      <c r="S230">
        <f>(Table4[[#This Row],[std.code.lines:comments]]-Table4[[#This Row],[std.code.lines:code]])/(Table4[[#This Row],[std.code.lines:comments]]+Table4[[#This Row],[std.code.lines:code]])</f>
        <v>-0.33333333333333331</v>
      </c>
    </row>
    <row r="231" spans="1:19" x14ac:dyDescent="0.25">
      <c r="A231" t="s">
        <v>410</v>
      </c>
      <c r="B231" t="s">
        <v>2795</v>
      </c>
      <c r="C231" t="s">
        <v>2008</v>
      </c>
      <c r="E231">
        <v>63</v>
      </c>
      <c r="F231">
        <v>97</v>
      </c>
      <c r="G231">
        <v>4</v>
      </c>
      <c r="K231">
        <v>2</v>
      </c>
      <c r="L231">
        <v>2</v>
      </c>
      <c r="M231">
        <v>1317</v>
      </c>
      <c r="N231">
        <v>25</v>
      </c>
      <c r="O231">
        <v>29</v>
      </c>
      <c r="P231">
        <v>0</v>
      </c>
      <c r="Q231">
        <v>4</v>
      </c>
      <c r="R231" s="28">
        <f>Table4[[#This Row],[std.code.lines:comments]]/Table4[[#This Row],[std.code.lines:code]]</f>
        <v>0.16</v>
      </c>
      <c r="S231">
        <f>(Table4[[#This Row],[std.code.lines:comments]]-Table4[[#This Row],[std.code.lines:code]])/(Table4[[#This Row],[std.code.lines:comments]]+Table4[[#This Row],[std.code.lines:code]])</f>
        <v>-0.72413793103448276</v>
      </c>
    </row>
    <row r="232" spans="1:19" x14ac:dyDescent="0.25">
      <c r="A232" t="s">
        <v>1404</v>
      </c>
      <c r="B232" t="s">
        <v>2280</v>
      </c>
      <c r="C232" t="s">
        <v>2008</v>
      </c>
      <c r="E232">
        <v>490</v>
      </c>
      <c r="F232">
        <v>522</v>
      </c>
      <c r="G232">
        <v>3</v>
      </c>
      <c r="K232">
        <v>2</v>
      </c>
      <c r="L232">
        <v>2</v>
      </c>
      <c r="M232">
        <v>1253</v>
      </c>
      <c r="N232">
        <v>23</v>
      </c>
      <c r="O232">
        <v>29</v>
      </c>
      <c r="P232">
        <v>0</v>
      </c>
      <c r="Q232">
        <v>6</v>
      </c>
      <c r="R232" s="28">
        <f>Table4[[#This Row],[std.code.lines:comments]]/Table4[[#This Row],[std.code.lines:code]]</f>
        <v>0.2608695652173913</v>
      </c>
      <c r="S232">
        <f>(Table4[[#This Row],[std.code.lines:comments]]-Table4[[#This Row],[std.code.lines:code]])/(Table4[[#This Row],[std.code.lines:comments]]+Table4[[#This Row],[std.code.lines:code]])</f>
        <v>-0.58620689655172409</v>
      </c>
    </row>
    <row r="233" spans="1:19" x14ac:dyDescent="0.25">
      <c r="A233" t="s">
        <v>1531</v>
      </c>
      <c r="B233" t="s">
        <v>2206</v>
      </c>
      <c r="C233" t="s">
        <v>2008</v>
      </c>
      <c r="E233">
        <v>104</v>
      </c>
      <c r="F233">
        <v>135</v>
      </c>
      <c r="K233">
        <v>2</v>
      </c>
      <c r="L233">
        <v>2</v>
      </c>
      <c r="M233">
        <v>1272</v>
      </c>
      <c r="N233">
        <v>22</v>
      </c>
      <c r="O233">
        <v>29</v>
      </c>
      <c r="P233">
        <v>0</v>
      </c>
      <c r="Q233">
        <v>7</v>
      </c>
      <c r="R233" s="28">
        <f>Table4[[#This Row],[std.code.lines:comments]]/Table4[[#This Row],[std.code.lines:code]]</f>
        <v>0.31818181818181818</v>
      </c>
      <c r="S233">
        <f>(Table4[[#This Row],[std.code.lines:comments]]-Table4[[#This Row],[std.code.lines:code]])/(Table4[[#This Row],[std.code.lines:comments]]+Table4[[#This Row],[std.code.lines:code]])</f>
        <v>-0.51724137931034486</v>
      </c>
    </row>
    <row r="234" spans="1:19" x14ac:dyDescent="0.25">
      <c r="A234" t="s">
        <v>855</v>
      </c>
      <c r="B234" t="s">
        <v>2096</v>
      </c>
      <c r="C234" t="s">
        <v>2008</v>
      </c>
      <c r="E234">
        <v>214</v>
      </c>
      <c r="F234">
        <v>245</v>
      </c>
      <c r="K234">
        <v>2</v>
      </c>
      <c r="L234">
        <v>2</v>
      </c>
      <c r="M234">
        <v>1052</v>
      </c>
      <c r="N234">
        <v>21</v>
      </c>
      <c r="O234">
        <v>27</v>
      </c>
      <c r="P234">
        <v>0</v>
      </c>
      <c r="Q234">
        <v>6</v>
      </c>
      <c r="R234" s="28">
        <f>Table4[[#This Row],[std.code.lines:comments]]/Table4[[#This Row],[std.code.lines:code]]</f>
        <v>0.2857142857142857</v>
      </c>
      <c r="S234">
        <f>(Table4[[#This Row],[std.code.lines:comments]]-Table4[[#This Row],[std.code.lines:code]])/(Table4[[#This Row],[std.code.lines:comments]]+Table4[[#This Row],[std.code.lines:code]])</f>
        <v>-0.55555555555555558</v>
      </c>
    </row>
    <row r="235" spans="1:19" x14ac:dyDescent="0.25">
      <c r="A235" t="s">
        <v>1648</v>
      </c>
      <c r="B235" t="s">
        <v>2151</v>
      </c>
      <c r="C235" t="s">
        <v>2008</v>
      </c>
      <c r="E235">
        <v>342</v>
      </c>
      <c r="F235">
        <v>370</v>
      </c>
      <c r="K235">
        <v>2</v>
      </c>
      <c r="L235">
        <v>2</v>
      </c>
      <c r="M235">
        <v>1065</v>
      </c>
      <c r="N235">
        <v>12</v>
      </c>
      <c r="O235">
        <v>26</v>
      </c>
      <c r="P235">
        <v>0</v>
      </c>
      <c r="Q235">
        <v>14</v>
      </c>
      <c r="R235" s="28">
        <f>Table4[[#This Row],[std.code.lines:comments]]/Table4[[#This Row],[std.code.lines:code]]</f>
        <v>1.1666666666666667</v>
      </c>
      <c r="S235">
        <f>(Table4[[#This Row],[std.code.lines:comments]]-Table4[[#This Row],[std.code.lines:code]])/(Table4[[#This Row],[std.code.lines:comments]]+Table4[[#This Row],[std.code.lines:code]])</f>
        <v>7.6923076923076927E-2</v>
      </c>
    </row>
    <row r="236" spans="1:19" x14ac:dyDescent="0.25">
      <c r="A236" t="s">
        <v>1083</v>
      </c>
      <c r="B236" t="s">
        <v>2188</v>
      </c>
      <c r="C236" t="s">
        <v>2008</v>
      </c>
      <c r="E236">
        <v>132</v>
      </c>
      <c r="F236">
        <v>156</v>
      </c>
      <c r="K236">
        <v>2</v>
      </c>
      <c r="L236">
        <v>2</v>
      </c>
      <c r="M236">
        <v>890</v>
      </c>
      <c r="N236">
        <v>18</v>
      </c>
      <c r="O236">
        <v>24</v>
      </c>
      <c r="P236">
        <v>2</v>
      </c>
      <c r="Q236">
        <v>4</v>
      </c>
      <c r="R236" s="28">
        <f>Table4[[#This Row],[std.code.lines:comments]]/Table4[[#This Row],[std.code.lines:code]]</f>
        <v>0.22222222222222221</v>
      </c>
      <c r="S236">
        <f>(Table4[[#This Row],[std.code.lines:comments]]-Table4[[#This Row],[std.code.lines:code]])/(Table4[[#This Row],[std.code.lines:comments]]+Table4[[#This Row],[std.code.lines:code]])</f>
        <v>-0.63636363636363635</v>
      </c>
    </row>
    <row r="237" spans="1:19" x14ac:dyDescent="0.25">
      <c r="A237" t="s">
        <v>326</v>
      </c>
      <c r="B237" t="s">
        <v>2831</v>
      </c>
      <c r="C237" t="s">
        <v>2008</v>
      </c>
      <c r="E237">
        <v>67</v>
      </c>
      <c r="F237">
        <v>94</v>
      </c>
      <c r="K237">
        <v>2</v>
      </c>
      <c r="L237">
        <v>2</v>
      </c>
      <c r="M237">
        <v>847</v>
      </c>
      <c r="N237">
        <v>23</v>
      </c>
      <c r="O237">
        <v>23</v>
      </c>
      <c r="P237">
        <v>0</v>
      </c>
      <c r="Q237">
        <v>0</v>
      </c>
      <c r="R237" s="28">
        <f>Table4[[#This Row],[std.code.lines:comments]]/Table4[[#This Row],[std.code.lines:code]]</f>
        <v>0</v>
      </c>
      <c r="S237">
        <f>(Table4[[#This Row],[std.code.lines:comments]]-Table4[[#This Row],[std.code.lines:code]])/(Table4[[#This Row],[std.code.lines:comments]]+Table4[[#This Row],[std.code.lines:code]])</f>
        <v>-1</v>
      </c>
    </row>
    <row r="238" spans="1:19" x14ac:dyDescent="0.25">
      <c r="A238" t="s">
        <v>837</v>
      </c>
      <c r="B238" t="s">
        <v>2596</v>
      </c>
      <c r="C238" t="s">
        <v>2008</v>
      </c>
      <c r="E238">
        <v>2426</v>
      </c>
      <c r="F238">
        <v>2449</v>
      </c>
      <c r="K238">
        <v>2</v>
      </c>
      <c r="L238">
        <v>2</v>
      </c>
      <c r="M238">
        <v>930</v>
      </c>
      <c r="N238">
        <v>14</v>
      </c>
      <c r="O238">
        <v>23</v>
      </c>
      <c r="P238">
        <v>0</v>
      </c>
      <c r="Q238">
        <v>9</v>
      </c>
      <c r="R238" s="28">
        <f>Table4[[#This Row],[std.code.lines:comments]]/Table4[[#This Row],[std.code.lines:code]]</f>
        <v>0.6428571428571429</v>
      </c>
      <c r="S238">
        <f>(Table4[[#This Row],[std.code.lines:comments]]-Table4[[#This Row],[std.code.lines:code]])/(Table4[[#This Row],[std.code.lines:comments]]+Table4[[#This Row],[std.code.lines:code]])</f>
        <v>-0.21739130434782608</v>
      </c>
    </row>
    <row r="239" spans="1:19" x14ac:dyDescent="0.25">
      <c r="A239" t="s">
        <v>1648</v>
      </c>
      <c r="B239" t="s">
        <v>2161</v>
      </c>
      <c r="C239" t="s">
        <v>2008</v>
      </c>
      <c r="E239">
        <v>163</v>
      </c>
      <c r="F239">
        <v>187</v>
      </c>
      <c r="K239">
        <v>2</v>
      </c>
      <c r="L239">
        <v>2</v>
      </c>
      <c r="M239">
        <v>978</v>
      </c>
      <c r="N239">
        <v>19</v>
      </c>
      <c r="O239">
        <v>23</v>
      </c>
      <c r="P239">
        <v>0</v>
      </c>
      <c r="Q239">
        <v>4</v>
      </c>
      <c r="R239" s="28">
        <f>Table4[[#This Row],[std.code.lines:comments]]/Table4[[#This Row],[std.code.lines:code]]</f>
        <v>0.21052631578947367</v>
      </c>
      <c r="S239">
        <f>(Table4[[#This Row],[std.code.lines:comments]]-Table4[[#This Row],[std.code.lines:code]])/(Table4[[#This Row],[std.code.lines:comments]]+Table4[[#This Row],[std.code.lines:code]])</f>
        <v>-0.65217391304347827</v>
      </c>
    </row>
    <row r="240" spans="1:19" x14ac:dyDescent="0.25">
      <c r="A240" t="s">
        <v>1981</v>
      </c>
      <c r="B240" t="s">
        <v>2020</v>
      </c>
      <c r="C240" t="s">
        <v>2008</v>
      </c>
      <c r="E240">
        <v>58</v>
      </c>
      <c r="F240">
        <v>81</v>
      </c>
      <c r="G240">
        <v>2</v>
      </c>
      <c r="K240">
        <v>2</v>
      </c>
      <c r="L240">
        <v>2</v>
      </c>
      <c r="M240">
        <v>788</v>
      </c>
      <c r="N240">
        <v>18</v>
      </c>
      <c r="O240">
        <v>23</v>
      </c>
      <c r="P240">
        <v>0</v>
      </c>
      <c r="Q240">
        <v>5</v>
      </c>
      <c r="R240" s="28">
        <f>Table4[[#This Row],[std.code.lines:comments]]/Table4[[#This Row],[std.code.lines:code]]</f>
        <v>0.27777777777777779</v>
      </c>
      <c r="S240">
        <f>(Table4[[#This Row],[std.code.lines:comments]]-Table4[[#This Row],[std.code.lines:code]])/(Table4[[#This Row],[std.code.lines:comments]]+Table4[[#This Row],[std.code.lines:code]])</f>
        <v>-0.56521739130434778</v>
      </c>
    </row>
    <row r="241" spans="1:19" x14ac:dyDescent="0.25">
      <c r="A241" t="s">
        <v>271</v>
      </c>
      <c r="B241" t="s">
        <v>2850</v>
      </c>
      <c r="C241" t="s">
        <v>2008</v>
      </c>
      <c r="E241">
        <v>24</v>
      </c>
      <c r="F241">
        <v>48</v>
      </c>
      <c r="K241">
        <v>2</v>
      </c>
      <c r="L241">
        <v>2</v>
      </c>
      <c r="M241">
        <v>1143</v>
      </c>
      <c r="N241">
        <v>20</v>
      </c>
      <c r="O241">
        <v>22</v>
      </c>
      <c r="P241">
        <v>0</v>
      </c>
      <c r="Q241">
        <v>2</v>
      </c>
      <c r="R241" s="28">
        <f>Table4[[#This Row],[std.code.lines:comments]]/Table4[[#This Row],[std.code.lines:code]]</f>
        <v>0.1</v>
      </c>
      <c r="S241">
        <f>(Table4[[#This Row],[std.code.lines:comments]]-Table4[[#This Row],[std.code.lines:code]])/(Table4[[#This Row],[std.code.lines:comments]]+Table4[[#This Row],[std.code.lines:code]])</f>
        <v>-0.81818181818181823</v>
      </c>
    </row>
    <row r="242" spans="1:19" x14ac:dyDescent="0.25">
      <c r="A242" t="s">
        <v>434</v>
      </c>
      <c r="B242" t="s">
        <v>2785</v>
      </c>
      <c r="C242" t="s">
        <v>2008</v>
      </c>
      <c r="E242">
        <v>212</v>
      </c>
      <c r="F242">
        <v>234</v>
      </c>
      <c r="K242">
        <v>2</v>
      </c>
      <c r="L242">
        <v>2</v>
      </c>
      <c r="M242">
        <v>828</v>
      </c>
      <c r="N242">
        <v>20</v>
      </c>
      <c r="O242">
        <v>20</v>
      </c>
      <c r="P242">
        <v>0</v>
      </c>
      <c r="Q242">
        <v>0</v>
      </c>
      <c r="R242" s="28">
        <f>Table4[[#This Row],[std.code.lines:comments]]/Table4[[#This Row],[std.code.lines:code]]</f>
        <v>0</v>
      </c>
      <c r="S242">
        <f>(Table4[[#This Row],[std.code.lines:comments]]-Table4[[#This Row],[std.code.lines:code]])/(Table4[[#This Row],[std.code.lines:comments]]+Table4[[#This Row],[std.code.lines:code]])</f>
        <v>-1</v>
      </c>
    </row>
    <row r="243" spans="1:19" x14ac:dyDescent="0.25">
      <c r="A243" t="s">
        <v>403</v>
      </c>
      <c r="B243" t="s">
        <v>2801</v>
      </c>
      <c r="C243" t="s">
        <v>2008</v>
      </c>
      <c r="E243">
        <v>119</v>
      </c>
      <c r="F243">
        <v>138</v>
      </c>
      <c r="K243">
        <v>2</v>
      </c>
      <c r="L243">
        <v>2</v>
      </c>
      <c r="M243">
        <v>872</v>
      </c>
      <c r="N243">
        <v>19</v>
      </c>
      <c r="O243">
        <v>19</v>
      </c>
      <c r="P243">
        <v>0</v>
      </c>
      <c r="Q243">
        <v>0</v>
      </c>
      <c r="R243" s="28">
        <f>Table4[[#This Row],[std.code.lines:comments]]/Table4[[#This Row],[std.code.lines:code]]</f>
        <v>0</v>
      </c>
      <c r="S243">
        <f>(Table4[[#This Row],[std.code.lines:comments]]-Table4[[#This Row],[std.code.lines:code]])/(Table4[[#This Row],[std.code.lines:comments]]+Table4[[#This Row],[std.code.lines:code]])</f>
        <v>-1</v>
      </c>
    </row>
    <row r="244" spans="1:19" x14ac:dyDescent="0.25">
      <c r="A244" t="s">
        <v>1257</v>
      </c>
      <c r="B244" t="s">
        <v>2333</v>
      </c>
      <c r="C244" t="s">
        <v>2008</v>
      </c>
      <c r="E244">
        <v>314</v>
      </c>
      <c r="F244">
        <v>334</v>
      </c>
      <c r="K244">
        <v>2</v>
      </c>
      <c r="L244">
        <v>2</v>
      </c>
      <c r="M244">
        <v>708</v>
      </c>
      <c r="N244">
        <v>15</v>
      </c>
      <c r="O244">
        <v>19</v>
      </c>
      <c r="P244">
        <v>0</v>
      </c>
      <c r="Q244">
        <v>4</v>
      </c>
      <c r="R244" s="28">
        <f>Table4[[#This Row],[std.code.lines:comments]]/Table4[[#This Row],[std.code.lines:code]]</f>
        <v>0.26666666666666666</v>
      </c>
      <c r="S244">
        <f>(Table4[[#This Row],[std.code.lines:comments]]-Table4[[#This Row],[std.code.lines:code]])/(Table4[[#This Row],[std.code.lines:comments]]+Table4[[#This Row],[std.code.lines:code]])</f>
        <v>-0.57894736842105265</v>
      </c>
    </row>
    <row r="245" spans="1:19" x14ac:dyDescent="0.25">
      <c r="A245" t="s">
        <v>1500</v>
      </c>
      <c r="B245" t="s">
        <v>1499</v>
      </c>
      <c r="C245" t="s">
        <v>2008</v>
      </c>
      <c r="E245">
        <v>67</v>
      </c>
      <c r="F245">
        <v>90</v>
      </c>
      <c r="K245">
        <v>2</v>
      </c>
      <c r="L245">
        <v>2</v>
      </c>
      <c r="M245">
        <v>582</v>
      </c>
      <c r="N245">
        <v>16</v>
      </c>
      <c r="O245">
        <v>19</v>
      </c>
      <c r="P245">
        <v>1</v>
      </c>
      <c r="Q245">
        <v>2</v>
      </c>
      <c r="R245" s="28">
        <f>Table4[[#This Row],[std.code.lines:comments]]/Table4[[#This Row],[std.code.lines:code]]</f>
        <v>0.125</v>
      </c>
      <c r="S245">
        <f>(Table4[[#This Row],[std.code.lines:comments]]-Table4[[#This Row],[std.code.lines:code]])/(Table4[[#This Row],[std.code.lines:comments]]+Table4[[#This Row],[std.code.lines:code]])</f>
        <v>-0.77777777777777779</v>
      </c>
    </row>
    <row r="246" spans="1:19" x14ac:dyDescent="0.25">
      <c r="A246" t="s">
        <v>1797</v>
      </c>
      <c r="B246" t="s">
        <v>1499</v>
      </c>
      <c r="C246" t="s">
        <v>2008</v>
      </c>
      <c r="E246">
        <v>343</v>
      </c>
      <c r="F246">
        <v>366</v>
      </c>
      <c r="G246">
        <v>1</v>
      </c>
      <c r="K246">
        <v>2</v>
      </c>
      <c r="L246">
        <v>2</v>
      </c>
      <c r="M246">
        <v>581</v>
      </c>
      <c r="N246">
        <v>16</v>
      </c>
      <c r="O246">
        <v>19</v>
      </c>
      <c r="P246">
        <v>1</v>
      </c>
      <c r="Q246">
        <v>2</v>
      </c>
      <c r="R246" s="28">
        <f>Table4[[#This Row],[std.code.lines:comments]]/Table4[[#This Row],[std.code.lines:code]]</f>
        <v>0.125</v>
      </c>
      <c r="S246">
        <f>(Table4[[#This Row],[std.code.lines:comments]]-Table4[[#This Row],[std.code.lines:code]])/(Table4[[#This Row],[std.code.lines:comments]]+Table4[[#This Row],[std.code.lines:code]])</f>
        <v>-0.77777777777777779</v>
      </c>
    </row>
    <row r="247" spans="1:19" x14ac:dyDescent="0.25">
      <c r="A247" t="s">
        <v>1404</v>
      </c>
      <c r="B247" t="s">
        <v>2276</v>
      </c>
      <c r="C247" t="s">
        <v>2008</v>
      </c>
      <c r="E247">
        <v>558</v>
      </c>
      <c r="F247">
        <v>575</v>
      </c>
      <c r="K247">
        <v>2</v>
      </c>
      <c r="L247">
        <v>2</v>
      </c>
      <c r="M247">
        <v>644</v>
      </c>
      <c r="N247">
        <v>13</v>
      </c>
      <c r="O247">
        <v>18</v>
      </c>
      <c r="P247">
        <v>0</v>
      </c>
      <c r="Q247">
        <v>5</v>
      </c>
      <c r="R247" s="28">
        <f>Table4[[#This Row],[std.code.lines:comments]]/Table4[[#This Row],[std.code.lines:code]]</f>
        <v>0.38461538461538464</v>
      </c>
      <c r="S247">
        <f>(Table4[[#This Row],[std.code.lines:comments]]-Table4[[#This Row],[std.code.lines:code]])/(Table4[[#This Row],[std.code.lines:comments]]+Table4[[#This Row],[std.code.lines:code]])</f>
        <v>-0.44444444444444442</v>
      </c>
    </row>
    <row r="248" spans="1:19" x14ac:dyDescent="0.25">
      <c r="A248" t="s">
        <v>1417</v>
      </c>
      <c r="B248" t="s">
        <v>2273</v>
      </c>
      <c r="C248" t="s">
        <v>2008</v>
      </c>
      <c r="E248">
        <v>59</v>
      </c>
      <c r="F248">
        <v>78</v>
      </c>
      <c r="K248">
        <v>2</v>
      </c>
      <c r="L248">
        <v>2</v>
      </c>
      <c r="M248">
        <v>561</v>
      </c>
      <c r="N248">
        <v>12</v>
      </c>
      <c r="O248">
        <v>18</v>
      </c>
      <c r="P248">
        <v>0</v>
      </c>
      <c r="Q248">
        <v>6</v>
      </c>
      <c r="R248" s="28">
        <f>Table4[[#This Row],[std.code.lines:comments]]/Table4[[#This Row],[std.code.lines:code]]</f>
        <v>0.5</v>
      </c>
      <c r="S248">
        <f>(Table4[[#This Row],[std.code.lines:comments]]-Table4[[#This Row],[std.code.lines:code]])/(Table4[[#This Row],[std.code.lines:comments]]+Table4[[#This Row],[std.code.lines:code]])</f>
        <v>-0.33333333333333331</v>
      </c>
    </row>
    <row r="249" spans="1:19" x14ac:dyDescent="0.25">
      <c r="A249" t="s">
        <v>1648</v>
      </c>
      <c r="B249" t="s">
        <v>2145</v>
      </c>
      <c r="C249" t="s">
        <v>2008</v>
      </c>
      <c r="E249">
        <v>673</v>
      </c>
      <c r="F249">
        <v>692</v>
      </c>
      <c r="K249">
        <v>2</v>
      </c>
      <c r="L249">
        <v>2</v>
      </c>
      <c r="M249">
        <v>668</v>
      </c>
      <c r="N249">
        <v>14</v>
      </c>
      <c r="O249">
        <v>18</v>
      </c>
      <c r="P249">
        <v>0</v>
      </c>
      <c r="Q249">
        <v>4</v>
      </c>
      <c r="R249" s="28">
        <f>Table4[[#This Row],[std.code.lines:comments]]/Table4[[#This Row],[std.code.lines:code]]</f>
        <v>0.2857142857142857</v>
      </c>
      <c r="S249">
        <f>(Table4[[#This Row],[std.code.lines:comments]]-Table4[[#This Row],[std.code.lines:code]])/(Table4[[#This Row],[std.code.lines:comments]]+Table4[[#This Row],[std.code.lines:code]])</f>
        <v>-0.55555555555555558</v>
      </c>
    </row>
    <row r="250" spans="1:19" x14ac:dyDescent="0.25">
      <c r="A250" t="s">
        <v>576</v>
      </c>
      <c r="B250" t="s">
        <v>2711</v>
      </c>
      <c r="C250" t="s">
        <v>2008</v>
      </c>
      <c r="E250">
        <v>1357</v>
      </c>
      <c r="F250">
        <v>1373</v>
      </c>
      <c r="K250">
        <v>2</v>
      </c>
      <c r="L250">
        <v>2</v>
      </c>
      <c r="M250">
        <v>620</v>
      </c>
      <c r="N250">
        <v>14</v>
      </c>
      <c r="O250">
        <v>17</v>
      </c>
      <c r="P250">
        <v>0</v>
      </c>
      <c r="Q250">
        <v>3</v>
      </c>
      <c r="R250" s="28">
        <f>Table4[[#This Row],[std.code.lines:comments]]/Table4[[#This Row],[std.code.lines:code]]</f>
        <v>0.21428571428571427</v>
      </c>
      <c r="S250">
        <f>(Table4[[#This Row],[std.code.lines:comments]]-Table4[[#This Row],[std.code.lines:code]])/(Table4[[#This Row],[std.code.lines:comments]]+Table4[[#This Row],[std.code.lines:code]])</f>
        <v>-0.6470588235294118</v>
      </c>
    </row>
    <row r="251" spans="1:19" x14ac:dyDescent="0.25">
      <c r="A251" t="s">
        <v>1353</v>
      </c>
      <c r="B251" t="s">
        <v>2294</v>
      </c>
      <c r="C251" t="s">
        <v>2008</v>
      </c>
      <c r="E251">
        <v>138</v>
      </c>
      <c r="F251">
        <v>155</v>
      </c>
      <c r="K251">
        <v>2</v>
      </c>
      <c r="L251">
        <v>2</v>
      </c>
      <c r="M251">
        <v>578</v>
      </c>
      <c r="N251">
        <v>17</v>
      </c>
      <c r="O251">
        <v>17</v>
      </c>
      <c r="P251">
        <v>0</v>
      </c>
      <c r="Q251">
        <v>0</v>
      </c>
      <c r="R251" s="28">
        <f>Table4[[#This Row],[std.code.lines:comments]]/Table4[[#This Row],[std.code.lines:code]]</f>
        <v>0</v>
      </c>
      <c r="S251">
        <f>(Table4[[#This Row],[std.code.lines:comments]]-Table4[[#This Row],[std.code.lines:code]])/(Table4[[#This Row],[std.code.lines:comments]]+Table4[[#This Row],[std.code.lines:code]])</f>
        <v>-1</v>
      </c>
    </row>
    <row r="252" spans="1:19" x14ac:dyDescent="0.25">
      <c r="A252" t="s">
        <v>1648</v>
      </c>
      <c r="B252" t="s">
        <v>2152</v>
      </c>
      <c r="C252" t="s">
        <v>2008</v>
      </c>
      <c r="E252">
        <v>325</v>
      </c>
      <c r="F252">
        <v>340</v>
      </c>
      <c r="G252">
        <v>1</v>
      </c>
      <c r="K252">
        <v>2</v>
      </c>
      <c r="L252">
        <v>2</v>
      </c>
      <c r="M252">
        <v>472</v>
      </c>
      <c r="N252">
        <v>13</v>
      </c>
      <c r="O252">
        <v>16</v>
      </c>
      <c r="P252">
        <v>0</v>
      </c>
      <c r="Q252">
        <v>3</v>
      </c>
      <c r="R252" s="28">
        <f>Table4[[#This Row],[std.code.lines:comments]]/Table4[[#This Row],[std.code.lines:code]]</f>
        <v>0.23076923076923078</v>
      </c>
      <c r="S252">
        <f>(Table4[[#This Row],[std.code.lines:comments]]-Table4[[#This Row],[std.code.lines:code]])/(Table4[[#This Row],[std.code.lines:comments]]+Table4[[#This Row],[std.code.lines:code]])</f>
        <v>-0.625</v>
      </c>
    </row>
    <row r="253" spans="1:19" x14ac:dyDescent="0.25">
      <c r="A253" t="s">
        <v>837</v>
      </c>
      <c r="B253" t="s">
        <v>2622</v>
      </c>
      <c r="C253" t="s">
        <v>2008</v>
      </c>
      <c r="E253">
        <v>997</v>
      </c>
      <c r="F253">
        <v>1011</v>
      </c>
      <c r="K253">
        <v>2</v>
      </c>
      <c r="L253">
        <v>2</v>
      </c>
      <c r="M253">
        <v>542</v>
      </c>
      <c r="N253">
        <v>15</v>
      </c>
      <c r="O253">
        <v>15</v>
      </c>
      <c r="P253">
        <v>0</v>
      </c>
      <c r="Q253">
        <v>0</v>
      </c>
      <c r="R253" s="28">
        <f>Table4[[#This Row],[std.code.lines:comments]]/Table4[[#This Row],[std.code.lines:code]]</f>
        <v>0</v>
      </c>
      <c r="S253">
        <f>(Table4[[#This Row],[std.code.lines:comments]]-Table4[[#This Row],[std.code.lines:code]])/(Table4[[#This Row],[std.code.lines:comments]]+Table4[[#This Row],[std.code.lines:code]])</f>
        <v>-1</v>
      </c>
    </row>
    <row r="254" spans="1:19" x14ac:dyDescent="0.25">
      <c r="A254" t="s">
        <v>837</v>
      </c>
      <c r="B254" t="s">
        <v>2622</v>
      </c>
      <c r="C254" t="s">
        <v>2008</v>
      </c>
      <c r="E254">
        <v>1955</v>
      </c>
      <c r="F254">
        <v>1969</v>
      </c>
      <c r="K254">
        <v>2</v>
      </c>
      <c r="L254">
        <v>2</v>
      </c>
      <c r="M254">
        <v>545</v>
      </c>
      <c r="N254">
        <v>15</v>
      </c>
      <c r="O254">
        <v>15</v>
      </c>
      <c r="P254">
        <v>0</v>
      </c>
      <c r="Q254">
        <v>0</v>
      </c>
      <c r="R254" s="28">
        <f>Table4[[#This Row],[std.code.lines:comments]]/Table4[[#This Row],[std.code.lines:code]]</f>
        <v>0</v>
      </c>
      <c r="S254">
        <f>(Table4[[#This Row],[std.code.lines:comments]]-Table4[[#This Row],[std.code.lines:code]])/(Table4[[#This Row],[std.code.lines:comments]]+Table4[[#This Row],[std.code.lines:code]])</f>
        <v>-1</v>
      </c>
    </row>
    <row r="255" spans="1:19" x14ac:dyDescent="0.25">
      <c r="A255" t="s">
        <v>837</v>
      </c>
      <c r="B255" t="s">
        <v>2527</v>
      </c>
      <c r="C255" t="s">
        <v>2008</v>
      </c>
      <c r="E255">
        <v>4002</v>
      </c>
      <c r="F255">
        <v>4016</v>
      </c>
      <c r="K255">
        <v>2</v>
      </c>
      <c r="L255">
        <v>2</v>
      </c>
      <c r="M255">
        <v>451</v>
      </c>
      <c r="N255">
        <v>15</v>
      </c>
      <c r="O255">
        <v>15</v>
      </c>
      <c r="P255">
        <v>0</v>
      </c>
      <c r="Q255">
        <v>0</v>
      </c>
      <c r="R255" s="28">
        <f>Table4[[#This Row],[std.code.lines:comments]]/Table4[[#This Row],[std.code.lines:code]]</f>
        <v>0</v>
      </c>
      <c r="S255">
        <f>(Table4[[#This Row],[std.code.lines:comments]]-Table4[[#This Row],[std.code.lines:code]])/(Table4[[#This Row],[std.code.lines:comments]]+Table4[[#This Row],[std.code.lines:code]])</f>
        <v>-1</v>
      </c>
    </row>
    <row r="256" spans="1:19" x14ac:dyDescent="0.25">
      <c r="A256" t="s">
        <v>1763</v>
      </c>
      <c r="B256" t="s">
        <v>2098</v>
      </c>
      <c r="C256" t="s">
        <v>2008</v>
      </c>
      <c r="E256">
        <v>93</v>
      </c>
      <c r="F256">
        <v>107</v>
      </c>
      <c r="K256">
        <v>2</v>
      </c>
      <c r="L256">
        <v>2</v>
      </c>
      <c r="M256">
        <v>510</v>
      </c>
      <c r="N256">
        <v>11</v>
      </c>
      <c r="O256">
        <v>15</v>
      </c>
      <c r="P256">
        <v>0</v>
      </c>
      <c r="Q256">
        <v>4</v>
      </c>
      <c r="R256" s="28">
        <f>Table4[[#This Row],[std.code.lines:comments]]/Table4[[#This Row],[std.code.lines:code]]</f>
        <v>0.36363636363636365</v>
      </c>
      <c r="S256">
        <f>(Table4[[#This Row],[std.code.lines:comments]]-Table4[[#This Row],[std.code.lines:code]])/(Table4[[#This Row],[std.code.lines:comments]]+Table4[[#This Row],[std.code.lines:code]])</f>
        <v>-0.46666666666666667</v>
      </c>
    </row>
    <row r="257" spans="1:19" x14ac:dyDescent="0.25">
      <c r="A257" t="s">
        <v>576</v>
      </c>
      <c r="B257" t="s">
        <v>2695</v>
      </c>
      <c r="C257" t="s">
        <v>2008</v>
      </c>
      <c r="E257">
        <v>1625</v>
      </c>
      <c r="F257">
        <v>1638</v>
      </c>
      <c r="K257">
        <v>2</v>
      </c>
      <c r="L257">
        <v>2</v>
      </c>
      <c r="M257">
        <v>446</v>
      </c>
      <c r="N257">
        <v>10</v>
      </c>
      <c r="O257">
        <v>13</v>
      </c>
      <c r="P257">
        <v>0</v>
      </c>
      <c r="Q257">
        <v>3</v>
      </c>
      <c r="R257" s="28">
        <f>Table4[[#This Row],[std.code.lines:comments]]/Table4[[#This Row],[std.code.lines:code]]</f>
        <v>0.3</v>
      </c>
      <c r="S257">
        <f>(Table4[[#This Row],[std.code.lines:comments]]-Table4[[#This Row],[std.code.lines:code]])/(Table4[[#This Row],[std.code.lines:comments]]+Table4[[#This Row],[std.code.lines:code]])</f>
        <v>-0.53846153846153844</v>
      </c>
    </row>
    <row r="258" spans="1:19" x14ac:dyDescent="0.25">
      <c r="A258" t="s">
        <v>837</v>
      </c>
      <c r="B258" t="s">
        <v>2557</v>
      </c>
      <c r="C258" t="s">
        <v>2008</v>
      </c>
      <c r="E258">
        <v>3453</v>
      </c>
      <c r="F258">
        <v>3465</v>
      </c>
      <c r="K258">
        <v>2</v>
      </c>
      <c r="L258">
        <v>2</v>
      </c>
      <c r="M258">
        <v>392</v>
      </c>
      <c r="N258">
        <v>13</v>
      </c>
      <c r="O258">
        <v>13</v>
      </c>
      <c r="P258">
        <v>0</v>
      </c>
      <c r="Q258">
        <v>0</v>
      </c>
      <c r="R258" s="28">
        <f>Table4[[#This Row],[std.code.lines:comments]]/Table4[[#This Row],[std.code.lines:code]]</f>
        <v>0</v>
      </c>
      <c r="S258">
        <f>(Table4[[#This Row],[std.code.lines:comments]]-Table4[[#This Row],[std.code.lines:code]])/(Table4[[#This Row],[std.code.lines:comments]]+Table4[[#This Row],[std.code.lines:code]])</f>
        <v>-1</v>
      </c>
    </row>
    <row r="259" spans="1:19" x14ac:dyDescent="0.25">
      <c r="A259" t="s">
        <v>837</v>
      </c>
      <c r="B259" t="s">
        <v>2544</v>
      </c>
      <c r="C259" t="s">
        <v>2008</v>
      </c>
      <c r="E259">
        <v>2556</v>
      </c>
      <c r="F259">
        <v>2567</v>
      </c>
      <c r="K259">
        <v>2</v>
      </c>
      <c r="L259">
        <v>2</v>
      </c>
      <c r="M259">
        <v>409</v>
      </c>
      <c r="N259">
        <v>11</v>
      </c>
      <c r="O259">
        <v>12</v>
      </c>
      <c r="P259">
        <v>0</v>
      </c>
      <c r="Q259">
        <v>1</v>
      </c>
      <c r="R259" s="28">
        <f>Table4[[#This Row],[std.code.lines:comments]]/Table4[[#This Row],[std.code.lines:code]]</f>
        <v>9.0909090909090912E-2</v>
      </c>
      <c r="S259">
        <f>(Table4[[#This Row],[std.code.lines:comments]]-Table4[[#This Row],[std.code.lines:code]])/(Table4[[#This Row],[std.code.lines:comments]]+Table4[[#This Row],[std.code.lines:code]])</f>
        <v>-0.83333333333333337</v>
      </c>
    </row>
    <row r="260" spans="1:19" x14ac:dyDescent="0.25">
      <c r="A260" t="s">
        <v>837</v>
      </c>
      <c r="B260" t="s">
        <v>2533</v>
      </c>
      <c r="C260" t="s">
        <v>2008</v>
      </c>
      <c r="E260">
        <v>3835</v>
      </c>
      <c r="F260">
        <v>3846</v>
      </c>
      <c r="K260">
        <v>2</v>
      </c>
      <c r="L260">
        <v>2</v>
      </c>
      <c r="M260">
        <v>388</v>
      </c>
      <c r="N260">
        <v>11</v>
      </c>
      <c r="O260">
        <v>12</v>
      </c>
      <c r="P260">
        <v>0</v>
      </c>
      <c r="Q260">
        <v>3</v>
      </c>
      <c r="R260" s="28">
        <f>Table4[[#This Row],[std.code.lines:comments]]/Table4[[#This Row],[std.code.lines:code]]</f>
        <v>0.27272727272727271</v>
      </c>
      <c r="S260">
        <f>(Table4[[#This Row],[std.code.lines:comments]]-Table4[[#This Row],[std.code.lines:code]])/(Table4[[#This Row],[std.code.lines:comments]]+Table4[[#This Row],[std.code.lines:code]])</f>
        <v>-0.5714285714285714</v>
      </c>
    </row>
    <row r="261" spans="1:19" x14ac:dyDescent="0.25">
      <c r="A261" t="s">
        <v>1417</v>
      </c>
      <c r="B261" t="s">
        <v>2269</v>
      </c>
      <c r="C261" t="s">
        <v>2008</v>
      </c>
      <c r="E261">
        <v>163</v>
      </c>
      <c r="F261">
        <v>174</v>
      </c>
      <c r="K261">
        <v>2</v>
      </c>
      <c r="L261">
        <v>2</v>
      </c>
      <c r="M261">
        <v>524</v>
      </c>
      <c r="N261">
        <v>11</v>
      </c>
      <c r="O261">
        <v>12</v>
      </c>
      <c r="P261">
        <v>0</v>
      </c>
      <c r="Q261">
        <v>1</v>
      </c>
      <c r="R261" s="28">
        <f>Table4[[#This Row],[std.code.lines:comments]]/Table4[[#This Row],[std.code.lines:code]]</f>
        <v>9.0909090909090912E-2</v>
      </c>
      <c r="S261">
        <f>(Table4[[#This Row],[std.code.lines:comments]]-Table4[[#This Row],[std.code.lines:code]])/(Table4[[#This Row],[std.code.lines:comments]]+Table4[[#This Row],[std.code.lines:code]])</f>
        <v>-0.83333333333333337</v>
      </c>
    </row>
    <row r="262" spans="1:19" x14ac:dyDescent="0.25">
      <c r="A262" t="s">
        <v>257</v>
      </c>
      <c r="B262" t="s">
        <v>2859</v>
      </c>
      <c r="C262" t="s">
        <v>2008</v>
      </c>
      <c r="E262">
        <v>15</v>
      </c>
      <c r="F262">
        <v>25</v>
      </c>
      <c r="K262">
        <v>2</v>
      </c>
      <c r="L262">
        <v>2</v>
      </c>
      <c r="M262">
        <v>427</v>
      </c>
      <c r="N262">
        <v>11</v>
      </c>
      <c r="O262">
        <v>11</v>
      </c>
      <c r="P262">
        <v>0</v>
      </c>
      <c r="Q262">
        <v>0</v>
      </c>
      <c r="R262" s="28">
        <f>Table4[[#This Row],[std.code.lines:comments]]/Table4[[#This Row],[std.code.lines:code]]</f>
        <v>0</v>
      </c>
      <c r="S262">
        <f>(Table4[[#This Row],[std.code.lines:comments]]-Table4[[#This Row],[std.code.lines:code]])/(Table4[[#This Row],[std.code.lines:comments]]+Table4[[#This Row],[std.code.lines:code]])</f>
        <v>-1</v>
      </c>
    </row>
    <row r="263" spans="1:19" x14ac:dyDescent="0.25">
      <c r="A263" t="s">
        <v>1693</v>
      </c>
      <c r="B263" t="s">
        <v>2128</v>
      </c>
      <c r="C263" t="s">
        <v>2008</v>
      </c>
      <c r="E263">
        <v>262</v>
      </c>
      <c r="F263">
        <v>272</v>
      </c>
      <c r="K263">
        <v>2</v>
      </c>
      <c r="L263">
        <v>2</v>
      </c>
      <c r="M263">
        <v>218</v>
      </c>
      <c r="N263">
        <v>11</v>
      </c>
      <c r="O263">
        <v>11</v>
      </c>
      <c r="P263">
        <v>0</v>
      </c>
      <c r="Q263">
        <v>0</v>
      </c>
      <c r="R263" s="28">
        <f>Table4[[#This Row],[std.code.lines:comments]]/Table4[[#This Row],[std.code.lines:code]]</f>
        <v>0</v>
      </c>
      <c r="S263">
        <f>(Table4[[#This Row],[std.code.lines:comments]]-Table4[[#This Row],[std.code.lines:code]])/(Table4[[#This Row],[std.code.lines:comments]]+Table4[[#This Row],[std.code.lines:code]])</f>
        <v>-1</v>
      </c>
    </row>
    <row r="264" spans="1:19" x14ac:dyDescent="0.25">
      <c r="A264" t="s">
        <v>203</v>
      </c>
      <c r="B264" t="s">
        <v>2870</v>
      </c>
      <c r="C264" t="s">
        <v>2008</v>
      </c>
      <c r="E264">
        <v>130</v>
      </c>
      <c r="F264">
        <v>141</v>
      </c>
      <c r="K264">
        <v>2</v>
      </c>
      <c r="L264">
        <v>2</v>
      </c>
      <c r="M264">
        <v>264</v>
      </c>
      <c r="N264">
        <v>11</v>
      </c>
      <c r="O264">
        <v>10</v>
      </c>
      <c r="P264">
        <v>0</v>
      </c>
      <c r="Q264">
        <v>1</v>
      </c>
      <c r="R264" s="28">
        <f>Table4[[#This Row],[std.code.lines:comments]]/Table4[[#This Row],[std.code.lines:code]]</f>
        <v>9.0909090909090912E-2</v>
      </c>
      <c r="S264">
        <f>(Table4[[#This Row],[std.code.lines:comments]]-Table4[[#This Row],[std.code.lines:code]])/(Table4[[#This Row],[std.code.lines:comments]]+Table4[[#This Row],[std.code.lines:code]])</f>
        <v>-0.83333333333333337</v>
      </c>
    </row>
    <row r="265" spans="1:19" x14ac:dyDescent="0.25">
      <c r="A265" t="s">
        <v>257</v>
      </c>
      <c r="B265" t="s">
        <v>2859</v>
      </c>
      <c r="C265" t="s">
        <v>2008</v>
      </c>
      <c r="E265">
        <v>27</v>
      </c>
      <c r="F265">
        <v>36</v>
      </c>
      <c r="K265">
        <v>2</v>
      </c>
      <c r="L265">
        <v>2</v>
      </c>
      <c r="M265">
        <v>370</v>
      </c>
      <c r="N265">
        <v>10</v>
      </c>
      <c r="O265">
        <v>10</v>
      </c>
      <c r="P265">
        <v>0</v>
      </c>
      <c r="Q265">
        <v>0</v>
      </c>
      <c r="R265" s="28">
        <f>Table4[[#This Row],[std.code.lines:comments]]/Table4[[#This Row],[std.code.lines:code]]</f>
        <v>0</v>
      </c>
      <c r="S265">
        <f>(Table4[[#This Row],[std.code.lines:comments]]-Table4[[#This Row],[std.code.lines:code]])/(Table4[[#This Row],[std.code.lines:comments]]+Table4[[#This Row],[std.code.lines:code]])</f>
        <v>-1</v>
      </c>
    </row>
    <row r="266" spans="1:19" x14ac:dyDescent="0.25">
      <c r="A266" t="s">
        <v>390</v>
      </c>
      <c r="B266" t="s">
        <v>2810</v>
      </c>
      <c r="C266" t="s">
        <v>2008</v>
      </c>
      <c r="E266">
        <v>106</v>
      </c>
      <c r="F266">
        <v>117</v>
      </c>
      <c r="K266">
        <v>2</v>
      </c>
      <c r="L266">
        <v>2</v>
      </c>
      <c r="M266">
        <v>278</v>
      </c>
      <c r="N266">
        <v>10</v>
      </c>
      <c r="O266">
        <v>10</v>
      </c>
      <c r="P266">
        <v>0</v>
      </c>
      <c r="Q266">
        <v>0</v>
      </c>
      <c r="R266" s="28">
        <f>Table4[[#This Row],[std.code.lines:comments]]/Table4[[#This Row],[std.code.lines:code]]</f>
        <v>0</v>
      </c>
      <c r="S266">
        <f>(Table4[[#This Row],[std.code.lines:comments]]-Table4[[#This Row],[std.code.lines:code]])/(Table4[[#This Row],[std.code.lines:comments]]+Table4[[#This Row],[std.code.lines:code]])</f>
        <v>-1</v>
      </c>
    </row>
    <row r="267" spans="1:19" x14ac:dyDescent="0.25">
      <c r="A267" t="s">
        <v>890</v>
      </c>
      <c r="B267" t="s">
        <v>2067</v>
      </c>
      <c r="C267" t="s">
        <v>2008</v>
      </c>
      <c r="E267">
        <v>19</v>
      </c>
      <c r="F267">
        <v>28</v>
      </c>
      <c r="K267">
        <v>2</v>
      </c>
      <c r="L267">
        <v>2</v>
      </c>
      <c r="M267">
        <v>222</v>
      </c>
      <c r="N267">
        <v>10</v>
      </c>
      <c r="O267">
        <v>10</v>
      </c>
      <c r="P267">
        <v>0</v>
      </c>
      <c r="Q267">
        <v>0</v>
      </c>
      <c r="R267" s="28">
        <f>Table4[[#This Row],[std.code.lines:comments]]/Table4[[#This Row],[std.code.lines:code]]</f>
        <v>0</v>
      </c>
      <c r="S267">
        <f>(Table4[[#This Row],[std.code.lines:comments]]-Table4[[#This Row],[std.code.lines:code]])/(Table4[[#This Row],[std.code.lines:comments]]+Table4[[#This Row],[std.code.lines:code]])</f>
        <v>-1</v>
      </c>
    </row>
    <row r="268" spans="1:19" x14ac:dyDescent="0.25">
      <c r="A268" t="s">
        <v>1940</v>
      </c>
      <c r="B268" t="s">
        <v>2046</v>
      </c>
      <c r="C268" t="s">
        <v>2008</v>
      </c>
      <c r="E268">
        <v>301</v>
      </c>
      <c r="F268">
        <v>310</v>
      </c>
      <c r="K268">
        <v>2</v>
      </c>
      <c r="L268">
        <v>2</v>
      </c>
      <c r="M268">
        <v>196</v>
      </c>
      <c r="N268">
        <v>10</v>
      </c>
      <c r="O268">
        <v>10</v>
      </c>
      <c r="P268">
        <v>0</v>
      </c>
      <c r="Q268">
        <v>0</v>
      </c>
      <c r="R268" s="28">
        <f>Table4[[#This Row],[std.code.lines:comments]]/Table4[[#This Row],[std.code.lines:code]]</f>
        <v>0</v>
      </c>
      <c r="S268">
        <f>(Table4[[#This Row],[std.code.lines:comments]]-Table4[[#This Row],[std.code.lines:code]])/(Table4[[#This Row],[std.code.lines:comments]]+Table4[[#This Row],[std.code.lines:code]])</f>
        <v>-1</v>
      </c>
    </row>
    <row r="269" spans="1:19" x14ac:dyDescent="0.25">
      <c r="A269" t="s">
        <v>837</v>
      </c>
      <c r="B269" t="s">
        <v>2604</v>
      </c>
      <c r="C269" t="s">
        <v>2008</v>
      </c>
      <c r="E269">
        <v>2253</v>
      </c>
      <c r="F269">
        <v>2261</v>
      </c>
      <c r="K269">
        <v>2</v>
      </c>
      <c r="L269">
        <v>2</v>
      </c>
      <c r="M269">
        <v>315</v>
      </c>
      <c r="N269">
        <v>9</v>
      </c>
      <c r="O269">
        <v>9</v>
      </c>
      <c r="P269">
        <v>0</v>
      </c>
      <c r="Q269">
        <v>0</v>
      </c>
      <c r="R269" s="28">
        <f>Table4[[#This Row],[std.code.lines:comments]]/Table4[[#This Row],[std.code.lines:code]]</f>
        <v>0</v>
      </c>
      <c r="S269">
        <f>(Table4[[#This Row],[std.code.lines:comments]]-Table4[[#This Row],[std.code.lines:code]])/(Table4[[#This Row],[std.code.lines:comments]]+Table4[[#This Row],[std.code.lines:code]])</f>
        <v>-1</v>
      </c>
    </row>
    <row r="270" spans="1:19" x14ac:dyDescent="0.25">
      <c r="A270" t="s">
        <v>837</v>
      </c>
      <c r="B270" t="s">
        <v>2504</v>
      </c>
      <c r="C270" t="s">
        <v>2008</v>
      </c>
      <c r="E270">
        <v>4493</v>
      </c>
      <c r="F270">
        <v>4502</v>
      </c>
      <c r="K270">
        <v>2</v>
      </c>
      <c r="L270">
        <v>2</v>
      </c>
      <c r="M270">
        <v>323</v>
      </c>
      <c r="N270">
        <v>9</v>
      </c>
      <c r="O270">
        <v>9</v>
      </c>
      <c r="P270">
        <v>0</v>
      </c>
      <c r="Q270">
        <v>0</v>
      </c>
      <c r="R270" s="28">
        <f>Table4[[#This Row],[std.code.lines:comments]]/Table4[[#This Row],[std.code.lines:code]]</f>
        <v>0</v>
      </c>
      <c r="S270">
        <f>(Table4[[#This Row],[std.code.lines:comments]]-Table4[[#This Row],[std.code.lines:code]])/(Table4[[#This Row],[std.code.lines:comments]]+Table4[[#This Row],[std.code.lines:code]])</f>
        <v>-1</v>
      </c>
    </row>
    <row r="271" spans="1:19" x14ac:dyDescent="0.25">
      <c r="A271" t="s">
        <v>837</v>
      </c>
      <c r="B271" t="s">
        <v>2504</v>
      </c>
      <c r="C271" t="s">
        <v>2008</v>
      </c>
      <c r="E271">
        <v>4709</v>
      </c>
      <c r="F271">
        <v>4718</v>
      </c>
      <c r="K271">
        <v>2</v>
      </c>
      <c r="L271">
        <v>2</v>
      </c>
      <c r="M271">
        <v>326</v>
      </c>
      <c r="N271">
        <v>9</v>
      </c>
      <c r="O271">
        <v>9</v>
      </c>
      <c r="P271">
        <v>0</v>
      </c>
      <c r="Q271">
        <v>0</v>
      </c>
      <c r="R271" s="28">
        <f>Table4[[#This Row],[std.code.lines:comments]]/Table4[[#This Row],[std.code.lines:code]]</f>
        <v>0</v>
      </c>
      <c r="S271">
        <f>(Table4[[#This Row],[std.code.lines:comments]]-Table4[[#This Row],[std.code.lines:code]])/(Table4[[#This Row],[std.code.lines:comments]]+Table4[[#This Row],[std.code.lines:code]])</f>
        <v>-1</v>
      </c>
    </row>
    <row r="272" spans="1:19" x14ac:dyDescent="0.25">
      <c r="A272" t="s">
        <v>837</v>
      </c>
      <c r="B272" t="s">
        <v>2529</v>
      </c>
      <c r="C272" t="s">
        <v>2008</v>
      </c>
      <c r="E272">
        <v>3984</v>
      </c>
      <c r="F272">
        <v>3990</v>
      </c>
      <c r="K272">
        <v>2</v>
      </c>
      <c r="L272">
        <v>2</v>
      </c>
      <c r="M272">
        <v>151</v>
      </c>
      <c r="N272">
        <v>7</v>
      </c>
      <c r="O272">
        <v>7</v>
      </c>
      <c r="P272">
        <v>0</v>
      </c>
      <c r="Q272">
        <v>0</v>
      </c>
      <c r="R272" s="28">
        <f>Table4[[#This Row],[std.code.lines:comments]]/Table4[[#This Row],[std.code.lines:code]]</f>
        <v>0</v>
      </c>
      <c r="S272">
        <f>(Table4[[#This Row],[std.code.lines:comments]]-Table4[[#This Row],[std.code.lines:code]])/(Table4[[#This Row],[std.code.lines:comments]]+Table4[[#This Row],[std.code.lines:code]])</f>
        <v>-1</v>
      </c>
    </row>
    <row r="273" spans="1:19" x14ac:dyDescent="0.25">
      <c r="A273" t="s">
        <v>1940</v>
      </c>
      <c r="B273" t="s">
        <v>2047</v>
      </c>
      <c r="C273" t="s">
        <v>2008</v>
      </c>
      <c r="E273">
        <v>274</v>
      </c>
      <c r="F273">
        <v>280</v>
      </c>
      <c r="K273">
        <v>2</v>
      </c>
      <c r="L273">
        <v>2</v>
      </c>
      <c r="M273">
        <v>235</v>
      </c>
      <c r="N273">
        <v>7</v>
      </c>
      <c r="O273">
        <v>7</v>
      </c>
      <c r="P273">
        <v>0</v>
      </c>
      <c r="Q273">
        <v>0</v>
      </c>
      <c r="R273" s="28">
        <f>Table4[[#This Row],[std.code.lines:comments]]/Table4[[#This Row],[std.code.lines:code]]</f>
        <v>0</v>
      </c>
      <c r="S273">
        <f>(Table4[[#This Row],[std.code.lines:comments]]-Table4[[#This Row],[std.code.lines:code]])/(Table4[[#This Row],[std.code.lines:comments]]+Table4[[#This Row],[std.code.lines:code]])</f>
        <v>-1</v>
      </c>
    </row>
    <row r="274" spans="1:19" x14ac:dyDescent="0.25">
      <c r="A274" t="s">
        <v>1327</v>
      </c>
      <c r="B274" t="s">
        <v>2310</v>
      </c>
      <c r="C274" t="s">
        <v>2008</v>
      </c>
      <c r="E274">
        <v>243</v>
      </c>
      <c r="F274">
        <v>281</v>
      </c>
      <c r="G274">
        <v>3</v>
      </c>
      <c r="K274">
        <v>2</v>
      </c>
      <c r="L274">
        <v>1</v>
      </c>
      <c r="M274">
        <v>1322</v>
      </c>
      <c r="N274">
        <v>24</v>
      </c>
      <c r="O274">
        <v>30</v>
      </c>
      <c r="P274">
        <v>0</v>
      </c>
      <c r="Q274">
        <v>6</v>
      </c>
      <c r="R274" s="28">
        <f>Table4[[#This Row],[std.code.lines:comments]]/Table4[[#This Row],[std.code.lines:code]]</f>
        <v>0.25</v>
      </c>
      <c r="S274">
        <f>(Table4[[#This Row],[std.code.lines:comments]]-Table4[[#This Row],[std.code.lines:code]])/(Table4[[#This Row],[std.code.lines:comments]]+Table4[[#This Row],[std.code.lines:code]])</f>
        <v>-0.6</v>
      </c>
    </row>
    <row r="275" spans="1:19" x14ac:dyDescent="0.25">
      <c r="A275" t="s">
        <v>434</v>
      </c>
      <c r="B275" t="s">
        <v>2239</v>
      </c>
      <c r="C275" t="s">
        <v>2008</v>
      </c>
      <c r="E275">
        <v>73</v>
      </c>
      <c r="F275">
        <v>89</v>
      </c>
      <c r="K275">
        <v>2</v>
      </c>
      <c r="L275">
        <v>1</v>
      </c>
      <c r="M275">
        <v>593</v>
      </c>
      <c r="N275">
        <v>14</v>
      </c>
      <c r="O275">
        <v>16</v>
      </c>
      <c r="P275">
        <v>2</v>
      </c>
      <c r="Q275">
        <v>0</v>
      </c>
      <c r="R275" s="28">
        <f>Table4[[#This Row],[std.code.lines:comments]]/Table4[[#This Row],[std.code.lines:code]]</f>
        <v>0</v>
      </c>
      <c r="S275">
        <f>(Table4[[#This Row],[std.code.lines:comments]]-Table4[[#This Row],[std.code.lines:code]])/(Table4[[#This Row],[std.code.lines:comments]]+Table4[[#This Row],[std.code.lines:code]])</f>
        <v>-1</v>
      </c>
    </row>
    <row r="276" spans="1:19" x14ac:dyDescent="0.25">
      <c r="A276" t="s">
        <v>837</v>
      </c>
      <c r="B276" t="s">
        <v>2620</v>
      </c>
      <c r="C276" t="s">
        <v>2008</v>
      </c>
      <c r="E276">
        <v>1028</v>
      </c>
      <c r="F276">
        <v>1043</v>
      </c>
      <c r="K276">
        <v>2</v>
      </c>
      <c r="L276">
        <v>1</v>
      </c>
      <c r="M276">
        <v>470</v>
      </c>
      <c r="N276">
        <v>16</v>
      </c>
      <c r="O276">
        <v>16</v>
      </c>
      <c r="P276">
        <v>0</v>
      </c>
      <c r="Q276">
        <v>0</v>
      </c>
      <c r="R276" s="28">
        <f>Table4[[#This Row],[std.code.lines:comments]]/Table4[[#This Row],[std.code.lines:code]]</f>
        <v>0</v>
      </c>
      <c r="S276">
        <f>(Table4[[#This Row],[std.code.lines:comments]]-Table4[[#This Row],[std.code.lines:code]])/(Table4[[#This Row],[std.code.lines:comments]]+Table4[[#This Row],[std.code.lines:code]])</f>
        <v>-1</v>
      </c>
    </row>
    <row r="277" spans="1:19" x14ac:dyDescent="0.25">
      <c r="A277" t="s">
        <v>837</v>
      </c>
      <c r="B277" t="s">
        <v>2620</v>
      </c>
      <c r="C277" t="s">
        <v>2008</v>
      </c>
      <c r="E277">
        <v>1986</v>
      </c>
      <c r="F277">
        <v>2001</v>
      </c>
      <c r="K277">
        <v>2</v>
      </c>
      <c r="L277">
        <v>1</v>
      </c>
      <c r="M277">
        <v>473</v>
      </c>
      <c r="N277">
        <v>16</v>
      </c>
      <c r="O277">
        <v>16</v>
      </c>
      <c r="P277">
        <v>0</v>
      </c>
      <c r="Q277">
        <v>0</v>
      </c>
      <c r="R277" s="28">
        <f>Table4[[#This Row],[std.code.lines:comments]]/Table4[[#This Row],[std.code.lines:code]]</f>
        <v>0</v>
      </c>
      <c r="S277">
        <f>(Table4[[#This Row],[std.code.lines:comments]]-Table4[[#This Row],[std.code.lines:code]])/(Table4[[#This Row],[std.code.lines:comments]]+Table4[[#This Row],[std.code.lines:code]])</f>
        <v>-1</v>
      </c>
    </row>
    <row r="278" spans="1:19" x14ac:dyDescent="0.25">
      <c r="A278" t="s">
        <v>434</v>
      </c>
      <c r="B278" t="s">
        <v>2787</v>
      </c>
      <c r="C278" t="s">
        <v>2008</v>
      </c>
      <c r="E278">
        <v>180</v>
      </c>
      <c r="F278">
        <v>192</v>
      </c>
      <c r="K278">
        <v>2</v>
      </c>
      <c r="L278">
        <v>1</v>
      </c>
      <c r="M278">
        <v>392</v>
      </c>
      <c r="N278">
        <v>12</v>
      </c>
      <c r="O278">
        <v>12</v>
      </c>
      <c r="P278">
        <v>0</v>
      </c>
      <c r="Q278">
        <v>0</v>
      </c>
      <c r="R278" s="28">
        <f>Table4[[#This Row],[std.code.lines:comments]]/Table4[[#This Row],[std.code.lines:code]]</f>
        <v>0</v>
      </c>
      <c r="S278">
        <f>(Table4[[#This Row],[std.code.lines:comments]]-Table4[[#This Row],[std.code.lines:code]])/(Table4[[#This Row],[std.code.lines:comments]]+Table4[[#This Row],[std.code.lines:code]])</f>
        <v>-1</v>
      </c>
    </row>
    <row r="279" spans="1:19" x14ac:dyDescent="0.25">
      <c r="A279" t="s">
        <v>390</v>
      </c>
      <c r="B279" t="s">
        <v>2809</v>
      </c>
      <c r="C279" t="s">
        <v>2008</v>
      </c>
      <c r="E279">
        <v>152</v>
      </c>
      <c r="F279">
        <v>164</v>
      </c>
      <c r="K279">
        <v>2</v>
      </c>
      <c r="L279">
        <v>1</v>
      </c>
      <c r="M279">
        <v>322</v>
      </c>
      <c r="N279">
        <v>11</v>
      </c>
      <c r="O279">
        <v>11</v>
      </c>
      <c r="P279">
        <v>0</v>
      </c>
      <c r="Q279">
        <v>0</v>
      </c>
      <c r="R279" s="28">
        <f>Table4[[#This Row],[std.code.lines:comments]]/Table4[[#This Row],[std.code.lines:code]]</f>
        <v>0</v>
      </c>
      <c r="S279">
        <f>(Table4[[#This Row],[std.code.lines:comments]]-Table4[[#This Row],[std.code.lines:code]])/(Table4[[#This Row],[std.code.lines:comments]]+Table4[[#This Row],[std.code.lines:code]])</f>
        <v>-1</v>
      </c>
    </row>
    <row r="280" spans="1:19" x14ac:dyDescent="0.25">
      <c r="A280" t="s">
        <v>1106</v>
      </c>
      <c r="B280" t="s">
        <v>2386</v>
      </c>
      <c r="C280" t="s">
        <v>2008</v>
      </c>
      <c r="E280">
        <v>168</v>
      </c>
      <c r="F280">
        <v>178</v>
      </c>
      <c r="K280">
        <v>2</v>
      </c>
      <c r="L280">
        <v>1</v>
      </c>
      <c r="M280">
        <v>428</v>
      </c>
      <c r="N280">
        <v>7</v>
      </c>
      <c r="O280">
        <v>11</v>
      </c>
      <c r="P280">
        <v>0</v>
      </c>
      <c r="Q280">
        <v>4</v>
      </c>
      <c r="R280" s="28">
        <f>Table4[[#This Row],[std.code.lines:comments]]/Table4[[#This Row],[std.code.lines:code]]</f>
        <v>0.5714285714285714</v>
      </c>
      <c r="S280">
        <f>(Table4[[#This Row],[std.code.lines:comments]]-Table4[[#This Row],[std.code.lines:code]])/(Table4[[#This Row],[std.code.lines:comments]]+Table4[[#This Row],[std.code.lines:code]])</f>
        <v>-0.27272727272727271</v>
      </c>
    </row>
    <row r="281" spans="1:19" x14ac:dyDescent="0.25">
      <c r="A281" t="s">
        <v>390</v>
      </c>
      <c r="B281" t="s">
        <v>2762</v>
      </c>
      <c r="C281" t="s">
        <v>2008</v>
      </c>
      <c r="E281">
        <v>138</v>
      </c>
      <c r="F281">
        <v>150</v>
      </c>
      <c r="K281">
        <v>2</v>
      </c>
      <c r="L281">
        <v>1</v>
      </c>
      <c r="M281">
        <v>384</v>
      </c>
      <c r="N281">
        <v>10</v>
      </c>
      <c r="O281">
        <v>10</v>
      </c>
      <c r="P281">
        <v>0</v>
      </c>
      <c r="Q281">
        <v>0</v>
      </c>
      <c r="R281" s="28">
        <f>Table4[[#This Row],[std.code.lines:comments]]/Table4[[#This Row],[std.code.lines:code]]</f>
        <v>0</v>
      </c>
      <c r="S281">
        <f>(Table4[[#This Row],[std.code.lines:comments]]-Table4[[#This Row],[std.code.lines:code]])/(Table4[[#This Row],[std.code.lines:comments]]+Table4[[#This Row],[std.code.lines:code]])</f>
        <v>-1</v>
      </c>
    </row>
    <row r="282" spans="1:19" x14ac:dyDescent="0.25">
      <c r="A282" t="s">
        <v>837</v>
      </c>
      <c r="B282" t="s">
        <v>2039</v>
      </c>
      <c r="C282" t="s">
        <v>2008</v>
      </c>
      <c r="E282">
        <v>2630</v>
      </c>
      <c r="F282">
        <v>2639</v>
      </c>
      <c r="K282">
        <v>2</v>
      </c>
      <c r="L282">
        <v>1</v>
      </c>
      <c r="M282">
        <v>397</v>
      </c>
      <c r="N282">
        <v>8</v>
      </c>
      <c r="O282">
        <v>10</v>
      </c>
      <c r="P282">
        <v>0</v>
      </c>
      <c r="Q282">
        <v>2</v>
      </c>
      <c r="R282" s="28">
        <f>Table4[[#This Row],[std.code.lines:comments]]/Table4[[#This Row],[std.code.lines:code]]</f>
        <v>0.25</v>
      </c>
      <c r="S282">
        <f>(Table4[[#This Row],[std.code.lines:comments]]-Table4[[#This Row],[std.code.lines:code]])/(Table4[[#This Row],[std.code.lines:comments]]+Table4[[#This Row],[std.code.lines:code]])</f>
        <v>-0.6</v>
      </c>
    </row>
    <row r="283" spans="1:19" x14ac:dyDescent="0.25">
      <c r="A283" t="s">
        <v>837</v>
      </c>
      <c r="B283" t="s">
        <v>2557</v>
      </c>
      <c r="C283" t="s">
        <v>2008</v>
      </c>
      <c r="E283">
        <v>3474</v>
      </c>
      <c r="F283">
        <v>3484</v>
      </c>
      <c r="K283">
        <v>2</v>
      </c>
      <c r="L283">
        <v>1</v>
      </c>
      <c r="M283">
        <v>376</v>
      </c>
      <c r="N283">
        <v>10</v>
      </c>
      <c r="O283">
        <v>10</v>
      </c>
      <c r="P283">
        <v>0</v>
      </c>
      <c r="Q283">
        <v>2</v>
      </c>
      <c r="R283" s="28">
        <f>Table4[[#This Row],[std.code.lines:comments]]/Table4[[#This Row],[std.code.lines:code]]</f>
        <v>0.2</v>
      </c>
      <c r="S283">
        <f>(Table4[[#This Row],[std.code.lines:comments]]-Table4[[#This Row],[std.code.lines:code]])/(Table4[[#This Row],[std.code.lines:comments]]+Table4[[#This Row],[std.code.lines:code]])</f>
        <v>-0.66666666666666663</v>
      </c>
    </row>
    <row r="284" spans="1:19" x14ac:dyDescent="0.25">
      <c r="A284" t="s">
        <v>2428</v>
      </c>
      <c r="B284" t="s">
        <v>2462</v>
      </c>
      <c r="C284" t="s">
        <v>2008</v>
      </c>
      <c r="E284">
        <v>205</v>
      </c>
      <c r="F284">
        <v>214</v>
      </c>
      <c r="K284">
        <v>2</v>
      </c>
      <c r="L284">
        <v>1</v>
      </c>
      <c r="M284">
        <v>345</v>
      </c>
      <c r="N284">
        <v>10</v>
      </c>
      <c r="O284">
        <v>10</v>
      </c>
      <c r="P284">
        <v>0</v>
      </c>
      <c r="Q284">
        <v>0</v>
      </c>
      <c r="R284" s="28">
        <f>Table4[[#This Row],[std.code.lines:comments]]/Table4[[#This Row],[std.code.lines:code]]</f>
        <v>0</v>
      </c>
      <c r="S284">
        <f>(Table4[[#This Row],[std.code.lines:comments]]-Table4[[#This Row],[std.code.lines:code]])/(Table4[[#This Row],[std.code.lines:comments]]+Table4[[#This Row],[std.code.lines:code]])</f>
        <v>-1</v>
      </c>
    </row>
    <row r="285" spans="1:19" x14ac:dyDescent="0.25">
      <c r="A285" t="s">
        <v>1257</v>
      </c>
      <c r="B285" t="s">
        <v>2323</v>
      </c>
      <c r="C285" t="s">
        <v>2008</v>
      </c>
      <c r="E285">
        <v>731</v>
      </c>
      <c r="F285">
        <v>740</v>
      </c>
      <c r="K285">
        <v>2</v>
      </c>
      <c r="L285">
        <v>1</v>
      </c>
      <c r="M285">
        <v>379</v>
      </c>
      <c r="N285">
        <v>6</v>
      </c>
      <c r="O285">
        <v>10</v>
      </c>
      <c r="P285">
        <v>0</v>
      </c>
      <c r="Q285">
        <v>4</v>
      </c>
      <c r="R285" s="28">
        <f>Table4[[#This Row],[std.code.lines:comments]]/Table4[[#This Row],[std.code.lines:code]]</f>
        <v>0.66666666666666663</v>
      </c>
      <c r="S285">
        <f>(Table4[[#This Row],[std.code.lines:comments]]-Table4[[#This Row],[std.code.lines:code]])/(Table4[[#This Row],[std.code.lines:comments]]+Table4[[#This Row],[std.code.lines:code]])</f>
        <v>-0.2</v>
      </c>
    </row>
    <row r="286" spans="1:19" x14ac:dyDescent="0.25">
      <c r="A286" t="s">
        <v>1257</v>
      </c>
      <c r="B286" t="s">
        <v>2322</v>
      </c>
      <c r="C286" t="s">
        <v>2008</v>
      </c>
      <c r="E286">
        <v>742</v>
      </c>
      <c r="F286">
        <v>751</v>
      </c>
      <c r="K286">
        <v>2</v>
      </c>
      <c r="L286">
        <v>1</v>
      </c>
      <c r="M286">
        <v>397</v>
      </c>
      <c r="N286">
        <v>6</v>
      </c>
      <c r="O286">
        <v>10</v>
      </c>
      <c r="P286">
        <v>0</v>
      </c>
      <c r="Q286">
        <v>4</v>
      </c>
      <c r="R286" s="28">
        <f>Table4[[#This Row],[std.code.lines:comments]]/Table4[[#This Row],[std.code.lines:code]]</f>
        <v>0.66666666666666663</v>
      </c>
      <c r="S286">
        <f>(Table4[[#This Row],[std.code.lines:comments]]-Table4[[#This Row],[std.code.lines:code]])/(Table4[[#This Row],[std.code.lines:comments]]+Table4[[#This Row],[std.code.lines:code]])</f>
        <v>-0.2</v>
      </c>
    </row>
    <row r="287" spans="1:19" x14ac:dyDescent="0.25">
      <c r="A287" t="s">
        <v>576</v>
      </c>
      <c r="B287" t="s">
        <v>2752</v>
      </c>
      <c r="C287" t="s">
        <v>2008</v>
      </c>
      <c r="E287">
        <v>292</v>
      </c>
      <c r="F287">
        <v>300</v>
      </c>
      <c r="K287">
        <v>2</v>
      </c>
      <c r="L287">
        <v>1</v>
      </c>
      <c r="M287">
        <v>341</v>
      </c>
      <c r="N287">
        <v>5</v>
      </c>
      <c r="O287">
        <v>9</v>
      </c>
      <c r="P287">
        <v>0</v>
      </c>
      <c r="Q287">
        <v>4</v>
      </c>
      <c r="R287" s="28">
        <f>Table4[[#This Row],[std.code.lines:comments]]/Table4[[#This Row],[std.code.lines:code]]</f>
        <v>0.8</v>
      </c>
      <c r="S287">
        <f>(Table4[[#This Row],[std.code.lines:comments]]-Table4[[#This Row],[std.code.lines:code]])/(Table4[[#This Row],[std.code.lines:comments]]+Table4[[#This Row],[std.code.lines:code]])</f>
        <v>-0.1111111111111111</v>
      </c>
    </row>
    <row r="288" spans="1:19" x14ac:dyDescent="0.25">
      <c r="A288" t="s">
        <v>2428</v>
      </c>
      <c r="B288" t="s">
        <v>2462</v>
      </c>
      <c r="C288" t="s">
        <v>2008</v>
      </c>
      <c r="E288">
        <v>185</v>
      </c>
      <c r="F288">
        <v>193</v>
      </c>
      <c r="K288">
        <v>2</v>
      </c>
      <c r="L288">
        <v>1</v>
      </c>
      <c r="M288">
        <v>241</v>
      </c>
      <c r="N288">
        <v>9</v>
      </c>
      <c r="O288">
        <v>9</v>
      </c>
      <c r="P288">
        <v>0</v>
      </c>
      <c r="Q288">
        <v>0</v>
      </c>
      <c r="R288" s="28">
        <f>Table4[[#This Row],[std.code.lines:comments]]/Table4[[#This Row],[std.code.lines:code]]</f>
        <v>0</v>
      </c>
      <c r="S288">
        <f>(Table4[[#This Row],[std.code.lines:comments]]-Table4[[#This Row],[std.code.lines:code]])/(Table4[[#This Row],[std.code.lines:comments]]+Table4[[#This Row],[std.code.lines:code]])</f>
        <v>-1</v>
      </c>
    </row>
    <row r="289" spans="1:19" x14ac:dyDescent="0.25">
      <c r="A289" t="s">
        <v>2428</v>
      </c>
      <c r="B289" t="s">
        <v>2462</v>
      </c>
      <c r="C289" t="s">
        <v>2008</v>
      </c>
      <c r="E289">
        <v>195</v>
      </c>
      <c r="F289">
        <v>203</v>
      </c>
      <c r="K289">
        <v>2</v>
      </c>
      <c r="L289">
        <v>1</v>
      </c>
      <c r="M289">
        <v>265</v>
      </c>
      <c r="N289">
        <v>9</v>
      </c>
      <c r="O289">
        <v>9</v>
      </c>
      <c r="P289">
        <v>0</v>
      </c>
      <c r="Q289">
        <v>0</v>
      </c>
      <c r="R289" s="28">
        <f>Table4[[#This Row],[std.code.lines:comments]]/Table4[[#This Row],[std.code.lines:code]]</f>
        <v>0</v>
      </c>
      <c r="S289">
        <f>(Table4[[#This Row],[std.code.lines:comments]]-Table4[[#This Row],[std.code.lines:code]])/(Table4[[#This Row],[std.code.lines:comments]]+Table4[[#This Row],[std.code.lines:code]])</f>
        <v>-1</v>
      </c>
    </row>
    <row r="290" spans="1:19" x14ac:dyDescent="0.25">
      <c r="A290" t="s">
        <v>2428</v>
      </c>
      <c r="B290" t="s">
        <v>2446</v>
      </c>
      <c r="C290" t="s">
        <v>2008</v>
      </c>
      <c r="E290">
        <v>424</v>
      </c>
      <c r="F290">
        <v>432</v>
      </c>
      <c r="K290">
        <v>2</v>
      </c>
      <c r="L290">
        <v>1</v>
      </c>
      <c r="M290">
        <v>312</v>
      </c>
      <c r="N290">
        <v>9</v>
      </c>
      <c r="O290">
        <v>9</v>
      </c>
      <c r="P290">
        <v>0</v>
      </c>
      <c r="Q290">
        <v>0</v>
      </c>
      <c r="R290" s="28">
        <f>Table4[[#This Row],[std.code.lines:comments]]/Table4[[#This Row],[std.code.lines:code]]</f>
        <v>0</v>
      </c>
      <c r="S290">
        <f>(Table4[[#This Row],[std.code.lines:comments]]-Table4[[#This Row],[std.code.lines:code]])/(Table4[[#This Row],[std.code.lines:comments]]+Table4[[#This Row],[std.code.lines:code]])</f>
        <v>-1</v>
      </c>
    </row>
    <row r="291" spans="1:19" x14ac:dyDescent="0.25">
      <c r="A291" t="s">
        <v>2428</v>
      </c>
      <c r="B291" t="s">
        <v>2446</v>
      </c>
      <c r="C291" t="s">
        <v>2008</v>
      </c>
      <c r="E291">
        <v>434</v>
      </c>
      <c r="F291">
        <v>442</v>
      </c>
      <c r="K291">
        <v>2</v>
      </c>
      <c r="L291">
        <v>1</v>
      </c>
      <c r="M291">
        <v>294</v>
      </c>
      <c r="N291">
        <v>9</v>
      </c>
      <c r="O291">
        <v>9</v>
      </c>
      <c r="P291">
        <v>0</v>
      </c>
      <c r="Q291">
        <v>0</v>
      </c>
      <c r="R291" s="28">
        <f>Table4[[#This Row],[std.code.lines:comments]]/Table4[[#This Row],[std.code.lines:code]]</f>
        <v>0</v>
      </c>
      <c r="S291">
        <f>(Table4[[#This Row],[std.code.lines:comments]]-Table4[[#This Row],[std.code.lines:code]])/(Table4[[#This Row],[std.code.lines:comments]]+Table4[[#This Row],[std.code.lines:code]])</f>
        <v>-1</v>
      </c>
    </row>
    <row r="292" spans="1:19" x14ac:dyDescent="0.25">
      <c r="A292" t="s">
        <v>2428</v>
      </c>
      <c r="B292" t="s">
        <v>2445</v>
      </c>
      <c r="C292" t="s">
        <v>2008</v>
      </c>
      <c r="E292">
        <v>451</v>
      </c>
      <c r="F292">
        <v>459</v>
      </c>
      <c r="K292">
        <v>2</v>
      </c>
      <c r="L292">
        <v>1</v>
      </c>
      <c r="M292">
        <v>306</v>
      </c>
      <c r="N292">
        <v>9</v>
      </c>
      <c r="O292">
        <v>9</v>
      </c>
      <c r="P292">
        <v>0</v>
      </c>
      <c r="Q292">
        <v>0</v>
      </c>
      <c r="R292" s="28">
        <f>Table4[[#This Row],[std.code.lines:comments]]/Table4[[#This Row],[std.code.lines:code]]</f>
        <v>0</v>
      </c>
      <c r="S292">
        <f>(Table4[[#This Row],[std.code.lines:comments]]-Table4[[#This Row],[std.code.lines:code]])/(Table4[[#This Row],[std.code.lines:comments]]+Table4[[#This Row],[std.code.lines:code]])</f>
        <v>-1</v>
      </c>
    </row>
    <row r="293" spans="1:19" x14ac:dyDescent="0.25">
      <c r="A293" t="s">
        <v>2428</v>
      </c>
      <c r="B293" t="s">
        <v>2445</v>
      </c>
      <c r="C293" t="s">
        <v>2008</v>
      </c>
      <c r="E293">
        <v>461</v>
      </c>
      <c r="F293">
        <v>469</v>
      </c>
      <c r="K293">
        <v>2</v>
      </c>
      <c r="L293">
        <v>1</v>
      </c>
      <c r="M293">
        <v>295</v>
      </c>
      <c r="N293">
        <v>9</v>
      </c>
      <c r="O293">
        <v>9</v>
      </c>
      <c r="P293">
        <v>0</v>
      </c>
      <c r="Q293">
        <v>0</v>
      </c>
      <c r="R293" s="28">
        <f>Table4[[#This Row],[std.code.lines:comments]]/Table4[[#This Row],[std.code.lines:code]]</f>
        <v>0</v>
      </c>
      <c r="S293">
        <f>(Table4[[#This Row],[std.code.lines:comments]]-Table4[[#This Row],[std.code.lines:code]])/(Table4[[#This Row],[std.code.lines:comments]]+Table4[[#This Row],[std.code.lines:code]])</f>
        <v>-1</v>
      </c>
    </row>
    <row r="294" spans="1:19" x14ac:dyDescent="0.25">
      <c r="A294" t="s">
        <v>203</v>
      </c>
      <c r="B294" t="s">
        <v>2788</v>
      </c>
      <c r="C294" t="s">
        <v>2008</v>
      </c>
      <c r="E294">
        <v>143</v>
      </c>
      <c r="F294">
        <v>150</v>
      </c>
      <c r="K294">
        <v>2</v>
      </c>
      <c r="L294">
        <v>1</v>
      </c>
      <c r="M294">
        <v>219</v>
      </c>
      <c r="N294">
        <v>8</v>
      </c>
      <c r="O294">
        <v>8</v>
      </c>
      <c r="P294">
        <v>0</v>
      </c>
      <c r="Q294">
        <v>0</v>
      </c>
      <c r="R294" s="28">
        <f>Table4[[#This Row],[std.code.lines:comments]]/Table4[[#This Row],[std.code.lines:code]]</f>
        <v>0</v>
      </c>
      <c r="S294">
        <f>(Table4[[#This Row],[std.code.lines:comments]]-Table4[[#This Row],[std.code.lines:code]])/(Table4[[#This Row],[std.code.lines:comments]]+Table4[[#This Row],[std.code.lines:code]])</f>
        <v>-1</v>
      </c>
    </row>
    <row r="295" spans="1:19" x14ac:dyDescent="0.25">
      <c r="A295" t="s">
        <v>837</v>
      </c>
      <c r="B295" t="s">
        <v>2094</v>
      </c>
      <c r="C295" t="s">
        <v>2008</v>
      </c>
      <c r="E295">
        <v>2954</v>
      </c>
      <c r="F295">
        <v>2961</v>
      </c>
      <c r="K295">
        <v>2</v>
      </c>
      <c r="L295">
        <v>1</v>
      </c>
      <c r="M295">
        <v>288</v>
      </c>
      <c r="N295">
        <v>8</v>
      </c>
      <c r="O295">
        <v>8</v>
      </c>
      <c r="P295">
        <v>0</v>
      </c>
      <c r="Q295">
        <v>0</v>
      </c>
      <c r="R295" s="28">
        <f>Table4[[#This Row],[std.code.lines:comments]]/Table4[[#This Row],[std.code.lines:code]]</f>
        <v>0</v>
      </c>
      <c r="S295">
        <f>(Table4[[#This Row],[std.code.lines:comments]]-Table4[[#This Row],[std.code.lines:code]])/(Table4[[#This Row],[std.code.lines:comments]]+Table4[[#This Row],[std.code.lines:code]])</f>
        <v>-1</v>
      </c>
    </row>
    <row r="296" spans="1:19" x14ac:dyDescent="0.25">
      <c r="A296" t="s">
        <v>837</v>
      </c>
      <c r="B296" t="s">
        <v>2363</v>
      </c>
      <c r="C296" t="s">
        <v>2008</v>
      </c>
      <c r="E296">
        <v>2838</v>
      </c>
      <c r="F296">
        <v>2844</v>
      </c>
      <c r="K296">
        <v>2</v>
      </c>
      <c r="L296">
        <v>1</v>
      </c>
      <c r="M296">
        <v>131</v>
      </c>
      <c r="N296">
        <v>7</v>
      </c>
      <c r="O296">
        <v>7</v>
      </c>
      <c r="P296">
        <v>0</v>
      </c>
      <c r="Q296">
        <v>0</v>
      </c>
      <c r="R296" s="28">
        <f>Table4[[#This Row],[std.code.lines:comments]]/Table4[[#This Row],[std.code.lines:code]]</f>
        <v>0</v>
      </c>
      <c r="S296">
        <f>(Table4[[#This Row],[std.code.lines:comments]]-Table4[[#This Row],[std.code.lines:code]])/(Table4[[#This Row],[std.code.lines:comments]]+Table4[[#This Row],[std.code.lines:code]])</f>
        <v>-1</v>
      </c>
    </row>
    <row r="297" spans="1:19" x14ac:dyDescent="0.25">
      <c r="A297" t="s">
        <v>837</v>
      </c>
      <c r="B297" t="s">
        <v>2549</v>
      </c>
      <c r="C297" t="s">
        <v>2008</v>
      </c>
      <c r="E297">
        <v>3661</v>
      </c>
      <c r="F297">
        <v>3667</v>
      </c>
      <c r="K297">
        <v>2</v>
      </c>
      <c r="L297">
        <v>1</v>
      </c>
      <c r="M297">
        <v>139</v>
      </c>
      <c r="N297">
        <v>4</v>
      </c>
      <c r="O297">
        <v>7</v>
      </c>
      <c r="P297">
        <v>3</v>
      </c>
      <c r="Q297">
        <v>0</v>
      </c>
      <c r="R297" s="28">
        <f>Table4[[#This Row],[std.code.lines:comments]]/Table4[[#This Row],[std.code.lines:code]]</f>
        <v>0</v>
      </c>
      <c r="S297">
        <f>(Table4[[#This Row],[std.code.lines:comments]]-Table4[[#This Row],[std.code.lines:code]])/(Table4[[#This Row],[std.code.lines:comments]]+Table4[[#This Row],[std.code.lines:code]])</f>
        <v>-1</v>
      </c>
    </row>
    <row r="298" spans="1:19" x14ac:dyDescent="0.25">
      <c r="A298" t="s">
        <v>2428</v>
      </c>
      <c r="B298" t="s">
        <v>2464</v>
      </c>
      <c r="C298" t="s">
        <v>2008</v>
      </c>
      <c r="E298">
        <v>164</v>
      </c>
      <c r="F298">
        <v>170</v>
      </c>
      <c r="K298">
        <v>2</v>
      </c>
      <c r="L298">
        <v>1</v>
      </c>
      <c r="M298">
        <v>210</v>
      </c>
      <c r="N298">
        <v>6</v>
      </c>
      <c r="O298">
        <v>7</v>
      </c>
      <c r="P298">
        <v>1</v>
      </c>
      <c r="Q298">
        <v>0</v>
      </c>
      <c r="R298" s="28">
        <f>Table4[[#This Row],[std.code.lines:comments]]/Table4[[#This Row],[std.code.lines:code]]</f>
        <v>0</v>
      </c>
      <c r="S298">
        <f>(Table4[[#This Row],[std.code.lines:comments]]-Table4[[#This Row],[std.code.lines:code]])/(Table4[[#This Row],[std.code.lines:comments]]+Table4[[#This Row],[std.code.lines:code]])</f>
        <v>-1</v>
      </c>
    </row>
    <row r="299" spans="1:19" x14ac:dyDescent="0.25">
      <c r="A299" t="s">
        <v>590</v>
      </c>
      <c r="B299" t="s">
        <v>2317</v>
      </c>
      <c r="C299" t="s">
        <v>2008</v>
      </c>
      <c r="E299">
        <v>113</v>
      </c>
      <c r="F299">
        <v>118</v>
      </c>
      <c r="K299">
        <v>2</v>
      </c>
      <c r="L299">
        <v>1</v>
      </c>
      <c r="M299">
        <v>232</v>
      </c>
      <c r="N299">
        <v>6</v>
      </c>
      <c r="O299">
        <v>6</v>
      </c>
      <c r="P299">
        <v>0</v>
      </c>
      <c r="Q299">
        <v>0</v>
      </c>
      <c r="R299" s="28">
        <f>Table4[[#This Row],[std.code.lines:comments]]/Table4[[#This Row],[std.code.lines:code]]</f>
        <v>0</v>
      </c>
      <c r="S299">
        <f>(Table4[[#This Row],[std.code.lines:comments]]-Table4[[#This Row],[std.code.lines:code]])/(Table4[[#This Row],[std.code.lines:comments]]+Table4[[#This Row],[std.code.lines:code]])</f>
        <v>-1</v>
      </c>
    </row>
    <row r="300" spans="1:19" x14ac:dyDescent="0.25">
      <c r="A300" t="s">
        <v>837</v>
      </c>
      <c r="B300" t="s">
        <v>2503</v>
      </c>
      <c r="C300" t="s">
        <v>2008</v>
      </c>
      <c r="E300">
        <v>5001</v>
      </c>
      <c r="F300">
        <v>5006</v>
      </c>
      <c r="K300">
        <v>2</v>
      </c>
      <c r="L300">
        <v>1</v>
      </c>
      <c r="M300">
        <v>220</v>
      </c>
      <c r="N300">
        <v>5</v>
      </c>
      <c r="O300">
        <v>6</v>
      </c>
      <c r="P300">
        <v>0</v>
      </c>
      <c r="Q300">
        <v>1</v>
      </c>
      <c r="R300" s="28">
        <f>Table4[[#This Row],[std.code.lines:comments]]/Table4[[#This Row],[std.code.lines:code]]</f>
        <v>0.2</v>
      </c>
      <c r="S300">
        <f>(Table4[[#This Row],[std.code.lines:comments]]-Table4[[#This Row],[std.code.lines:code]])/(Table4[[#This Row],[std.code.lines:comments]]+Table4[[#This Row],[std.code.lines:code]])</f>
        <v>-0.66666666666666663</v>
      </c>
    </row>
    <row r="301" spans="1:19" x14ac:dyDescent="0.25">
      <c r="A301" t="s">
        <v>837</v>
      </c>
      <c r="B301" t="s">
        <v>2503</v>
      </c>
      <c r="C301" t="s">
        <v>2008</v>
      </c>
      <c r="E301">
        <v>4504</v>
      </c>
      <c r="F301">
        <v>4508</v>
      </c>
      <c r="K301">
        <v>2</v>
      </c>
      <c r="L301">
        <v>1</v>
      </c>
      <c r="M301">
        <v>199</v>
      </c>
      <c r="N301">
        <v>5</v>
      </c>
      <c r="O301">
        <v>5</v>
      </c>
      <c r="P301">
        <v>0</v>
      </c>
      <c r="Q301">
        <v>0</v>
      </c>
      <c r="R301" s="28">
        <f>Table4[[#This Row],[std.code.lines:comments]]/Table4[[#This Row],[std.code.lines:code]]</f>
        <v>0</v>
      </c>
      <c r="S301">
        <f>(Table4[[#This Row],[std.code.lines:comments]]-Table4[[#This Row],[std.code.lines:code]])/(Table4[[#This Row],[std.code.lines:comments]]+Table4[[#This Row],[std.code.lines:code]])</f>
        <v>-1</v>
      </c>
    </row>
    <row r="302" spans="1:19" x14ac:dyDescent="0.25">
      <c r="A302" t="s">
        <v>837</v>
      </c>
      <c r="B302" t="s">
        <v>2503</v>
      </c>
      <c r="C302" t="s">
        <v>2008</v>
      </c>
      <c r="E302">
        <v>4720</v>
      </c>
      <c r="F302">
        <v>4724</v>
      </c>
      <c r="K302">
        <v>2</v>
      </c>
      <c r="L302">
        <v>1</v>
      </c>
      <c r="M302">
        <v>205</v>
      </c>
      <c r="N302">
        <v>5</v>
      </c>
      <c r="O302">
        <v>5</v>
      </c>
      <c r="P302">
        <v>0</v>
      </c>
      <c r="Q302">
        <v>0</v>
      </c>
      <c r="R302" s="28">
        <f>Table4[[#This Row],[std.code.lines:comments]]/Table4[[#This Row],[std.code.lines:code]]</f>
        <v>0</v>
      </c>
      <c r="S302">
        <f>(Table4[[#This Row],[std.code.lines:comments]]-Table4[[#This Row],[std.code.lines:code]])/(Table4[[#This Row],[std.code.lines:comments]]+Table4[[#This Row],[std.code.lines:code]])</f>
        <v>-1</v>
      </c>
    </row>
    <row r="303" spans="1:19" x14ac:dyDescent="0.25">
      <c r="A303" t="s">
        <v>837</v>
      </c>
      <c r="B303" t="s">
        <v>2585</v>
      </c>
      <c r="C303" t="s">
        <v>2008</v>
      </c>
      <c r="E303">
        <v>2602</v>
      </c>
      <c r="F303">
        <v>2605</v>
      </c>
      <c r="K303">
        <v>2</v>
      </c>
      <c r="L303">
        <v>1</v>
      </c>
      <c r="M303">
        <v>128</v>
      </c>
      <c r="N303">
        <v>4</v>
      </c>
      <c r="O303">
        <v>4</v>
      </c>
      <c r="P303">
        <v>0</v>
      </c>
      <c r="Q303">
        <v>0</v>
      </c>
      <c r="R303" s="28">
        <f>Table4[[#This Row],[std.code.lines:comments]]/Table4[[#This Row],[std.code.lines:code]]</f>
        <v>0</v>
      </c>
      <c r="S303">
        <f>(Table4[[#This Row],[std.code.lines:comments]]-Table4[[#This Row],[std.code.lines:code]])/(Table4[[#This Row],[std.code.lines:comments]]+Table4[[#This Row],[std.code.lines:code]])</f>
        <v>-1</v>
      </c>
    </row>
    <row r="304" spans="1:19" x14ac:dyDescent="0.25">
      <c r="A304" t="s">
        <v>576</v>
      </c>
      <c r="B304" t="s">
        <v>2725</v>
      </c>
      <c r="C304" t="s">
        <v>2008</v>
      </c>
      <c r="E304">
        <v>850</v>
      </c>
      <c r="F304">
        <v>890</v>
      </c>
      <c r="K304">
        <v>1</v>
      </c>
      <c r="L304">
        <v>3</v>
      </c>
      <c r="M304">
        <v>1821</v>
      </c>
      <c r="N304">
        <v>32</v>
      </c>
      <c r="O304">
        <v>39</v>
      </c>
      <c r="P304">
        <v>0</v>
      </c>
      <c r="Q304">
        <v>7</v>
      </c>
      <c r="R304" s="28">
        <f>Table4[[#This Row],[std.code.lines:comments]]/Table4[[#This Row],[std.code.lines:code]]</f>
        <v>0.21875</v>
      </c>
      <c r="S304">
        <f>(Table4[[#This Row],[std.code.lines:comments]]-Table4[[#This Row],[std.code.lines:code]])/(Table4[[#This Row],[std.code.lines:comments]]+Table4[[#This Row],[std.code.lines:code]])</f>
        <v>-0.64102564102564108</v>
      </c>
    </row>
    <row r="305" spans="1:19" x14ac:dyDescent="0.25">
      <c r="A305" t="s">
        <v>576</v>
      </c>
      <c r="B305" t="s">
        <v>2756</v>
      </c>
      <c r="C305" t="s">
        <v>2008</v>
      </c>
      <c r="E305">
        <v>91</v>
      </c>
      <c r="F305">
        <v>134</v>
      </c>
      <c r="G305">
        <v>1</v>
      </c>
      <c r="K305">
        <v>1</v>
      </c>
      <c r="L305">
        <v>3</v>
      </c>
      <c r="M305">
        <v>1625</v>
      </c>
      <c r="N305">
        <v>28</v>
      </c>
      <c r="O305">
        <v>36</v>
      </c>
      <c r="P305">
        <v>0</v>
      </c>
      <c r="Q305">
        <v>9</v>
      </c>
      <c r="R305" s="28">
        <f>Table4[[#This Row],[std.code.lines:comments]]/Table4[[#This Row],[std.code.lines:code]]</f>
        <v>0.32142857142857145</v>
      </c>
      <c r="S305">
        <f>(Table4[[#This Row],[std.code.lines:comments]]-Table4[[#This Row],[std.code.lines:code]])/(Table4[[#This Row],[std.code.lines:comments]]+Table4[[#This Row],[std.code.lines:code]])</f>
        <v>-0.51351351351351349</v>
      </c>
    </row>
    <row r="306" spans="1:19" x14ac:dyDescent="0.25">
      <c r="A306" t="s">
        <v>365</v>
      </c>
      <c r="B306" t="s">
        <v>2813</v>
      </c>
      <c r="C306" t="s">
        <v>2008</v>
      </c>
      <c r="E306">
        <v>86</v>
      </c>
      <c r="F306">
        <v>125</v>
      </c>
      <c r="K306">
        <v>1</v>
      </c>
      <c r="L306">
        <v>3</v>
      </c>
      <c r="M306">
        <v>1387</v>
      </c>
      <c r="N306">
        <v>34</v>
      </c>
      <c r="O306">
        <v>35</v>
      </c>
      <c r="P306">
        <v>0</v>
      </c>
      <c r="Q306">
        <v>1</v>
      </c>
      <c r="R306" s="28">
        <f>Table4[[#This Row],[std.code.lines:comments]]/Table4[[#This Row],[std.code.lines:code]]</f>
        <v>2.9411764705882353E-2</v>
      </c>
      <c r="S306">
        <f>(Table4[[#This Row],[std.code.lines:comments]]-Table4[[#This Row],[std.code.lines:code]])/(Table4[[#This Row],[std.code.lines:comments]]+Table4[[#This Row],[std.code.lines:code]])</f>
        <v>-0.94285714285714284</v>
      </c>
    </row>
    <row r="307" spans="1:19" x14ac:dyDescent="0.25">
      <c r="A307" t="s">
        <v>321</v>
      </c>
      <c r="B307" t="s">
        <v>2836</v>
      </c>
      <c r="C307" t="s">
        <v>2008</v>
      </c>
      <c r="E307">
        <v>5</v>
      </c>
      <c r="F307">
        <v>26</v>
      </c>
      <c r="K307">
        <v>1</v>
      </c>
      <c r="L307">
        <v>3</v>
      </c>
      <c r="M307">
        <v>927</v>
      </c>
      <c r="N307">
        <v>20</v>
      </c>
      <c r="O307">
        <v>20</v>
      </c>
      <c r="P307">
        <v>0</v>
      </c>
      <c r="Q307">
        <v>1</v>
      </c>
      <c r="R307" s="28">
        <f>Table4[[#This Row],[std.code.lines:comments]]/Table4[[#This Row],[std.code.lines:code]]</f>
        <v>0.05</v>
      </c>
      <c r="S307">
        <f>(Table4[[#This Row],[std.code.lines:comments]]-Table4[[#This Row],[std.code.lines:code]])/(Table4[[#This Row],[std.code.lines:comments]]+Table4[[#This Row],[std.code.lines:code]])</f>
        <v>-0.90476190476190477</v>
      </c>
    </row>
    <row r="308" spans="1:19" x14ac:dyDescent="0.25">
      <c r="A308" t="s">
        <v>2487</v>
      </c>
      <c r="B308" t="s">
        <v>2492</v>
      </c>
      <c r="C308" t="s">
        <v>2008</v>
      </c>
      <c r="E308">
        <v>153</v>
      </c>
      <c r="F308">
        <v>171</v>
      </c>
      <c r="K308">
        <v>1</v>
      </c>
      <c r="L308">
        <v>3</v>
      </c>
      <c r="M308">
        <v>511</v>
      </c>
      <c r="N308">
        <v>12</v>
      </c>
      <c r="O308">
        <v>19</v>
      </c>
      <c r="P308">
        <v>0</v>
      </c>
      <c r="Q308">
        <v>7</v>
      </c>
      <c r="R308" s="28">
        <f>Table4[[#This Row],[std.code.lines:comments]]/Table4[[#This Row],[std.code.lines:code]]</f>
        <v>0.58333333333333337</v>
      </c>
      <c r="S308">
        <f>(Table4[[#This Row],[std.code.lines:comments]]-Table4[[#This Row],[std.code.lines:code]])/(Table4[[#This Row],[std.code.lines:comments]]+Table4[[#This Row],[std.code.lines:code]])</f>
        <v>-0.26315789473684209</v>
      </c>
    </row>
    <row r="309" spans="1:19" x14ac:dyDescent="0.25">
      <c r="A309" t="s">
        <v>1693</v>
      </c>
      <c r="B309" t="s">
        <v>2129</v>
      </c>
      <c r="C309" t="s">
        <v>2008</v>
      </c>
      <c r="E309">
        <v>247</v>
      </c>
      <c r="F309">
        <v>260</v>
      </c>
      <c r="G309">
        <v>4</v>
      </c>
      <c r="K309">
        <v>1</v>
      </c>
      <c r="L309">
        <v>3</v>
      </c>
      <c r="M309">
        <v>438</v>
      </c>
      <c r="N309">
        <v>9</v>
      </c>
      <c r="O309">
        <v>13</v>
      </c>
      <c r="P309">
        <v>0</v>
      </c>
      <c r="Q309">
        <v>4</v>
      </c>
      <c r="R309" s="28">
        <f>Table4[[#This Row],[std.code.lines:comments]]/Table4[[#This Row],[std.code.lines:code]]</f>
        <v>0.44444444444444442</v>
      </c>
      <c r="S309">
        <f>(Table4[[#This Row],[std.code.lines:comments]]-Table4[[#This Row],[std.code.lines:code]])/(Table4[[#This Row],[std.code.lines:comments]]+Table4[[#This Row],[std.code.lines:code]])</f>
        <v>-0.38461538461538464</v>
      </c>
    </row>
    <row r="310" spans="1:19" x14ac:dyDescent="0.25">
      <c r="A310" t="s">
        <v>837</v>
      </c>
      <c r="B310" t="s">
        <v>2595</v>
      </c>
      <c r="C310" t="s">
        <v>2008</v>
      </c>
      <c r="E310">
        <v>2451</v>
      </c>
      <c r="F310">
        <v>2484</v>
      </c>
      <c r="K310">
        <v>1</v>
      </c>
      <c r="L310">
        <v>2</v>
      </c>
      <c r="M310">
        <v>1400</v>
      </c>
      <c r="N310">
        <v>19</v>
      </c>
      <c r="O310">
        <v>34</v>
      </c>
      <c r="P310">
        <v>0</v>
      </c>
      <c r="Q310">
        <v>16</v>
      </c>
      <c r="R310" s="28">
        <f>Table4[[#This Row],[std.code.lines:comments]]/Table4[[#This Row],[std.code.lines:code]]</f>
        <v>0.84210526315789469</v>
      </c>
      <c r="S310">
        <f>(Table4[[#This Row],[std.code.lines:comments]]-Table4[[#This Row],[std.code.lines:code]])/(Table4[[#This Row],[std.code.lines:comments]]+Table4[[#This Row],[std.code.lines:code]])</f>
        <v>-8.5714285714285715E-2</v>
      </c>
    </row>
    <row r="311" spans="1:19" x14ac:dyDescent="0.25">
      <c r="A311" t="s">
        <v>1480</v>
      </c>
      <c r="B311" t="s">
        <v>2238</v>
      </c>
      <c r="C311" t="s">
        <v>2008</v>
      </c>
      <c r="E311">
        <v>165</v>
      </c>
      <c r="F311">
        <v>202</v>
      </c>
      <c r="K311">
        <v>1</v>
      </c>
      <c r="L311">
        <v>2</v>
      </c>
      <c r="M311">
        <v>1242</v>
      </c>
      <c r="N311">
        <v>13</v>
      </c>
      <c r="O311">
        <v>33</v>
      </c>
      <c r="P311">
        <v>0</v>
      </c>
      <c r="Q311">
        <v>20</v>
      </c>
      <c r="R311" s="28">
        <f>Table4[[#This Row],[std.code.lines:comments]]/Table4[[#This Row],[std.code.lines:code]]</f>
        <v>1.5384615384615385</v>
      </c>
      <c r="S311">
        <f>(Table4[[#This Row],[std.code.lines:comments]]-Table4[[#This Row],[std.code.lines:code]])/(Table4[[#This Row],[std.code.lines:comments]]+Table4[[#This Row],[std.code.lines:code]])</f>
        <v>0.21212121212121213</v>
      </c>
    </row>
    <row r="312" spans="1:19" x14ac:dyDescent="0.25">
      <c r="A312" t="s">
        <v>576</v>
      </c>
      <c r="B312" t="s">
        <v>2721</v>
      </c>
      <c r="C312" t="s">
        <v>2008</v>
      </c>
      <c r="E312">
        <v>971</v>
      </c>
      <c r="F312">
        <v>1008</v>
      </c>
      <c r="K312">
        <v>1</v>
      </c>
      <c r="L312">
        <v>2</v>
      </c>
      <c r="M312">
        <v>1230</v>
      </c>
      <c r="N312">
        <v>20</v>
      </c>
      <c r="O312">
        <v>32</v>
      </c>
      <c r="P312">
        <v>0</v>
      </c>
      <c r="Q312">
        <v>12</v>
      </c>
      <c r="R312" s="28">
        <f>Table4[[#This Row],[std.code.lines:comments]]/Table4[[#This Row],[std.code.lines:code]]</f>
        <v>0.6</v>
      </c>
      <c r="S312">
        <f>(Table4[[#This Row],[std.code.lines:comments]]-Table4[[#This Row],[std.code.lines:code]])/(Table4[[#This Row],[std.code.lines:comments]]+Table4[[#This Row],[std.code.lines:code]])</f>
        <v>-0.25</v>
      </c>
    </row>
    <row r="313" spans="1:19" x14ac:dyDescent="0.25">
      <c r="A313" t="s">
        <v>282</v>
      </c>
      <c r="B313" t="s">
        <v>2844</v>
      </c>
      <c r="C313" t="s">
        <v>2008</v>
      </c>
      <c r="E313">
        <v>18</v>
      </c>
      <c r="F313">
        <v>52</v>
      </c>
      <c r="G313">
        <v>16</v>
      </c>
      <c r="K313">
        <v>1</v>
      </c>
      <c r="L313">
        <v>2</v>
      </c>
      <c r="M313">
        <v>1525</v>
      </c>
      <c r="N313">
        <v>30</v>
      </c>
      <c r="O313">
        <v>30</v>
      </c>
      <c r="P313">
        <v>0</v>
      </c>
      <c r="Q313">
        <v>0</v>
      </c>
      <c r="R313" s="28">
        <f>Table4[[#This Row],[std.code.lines:comments]]/Table4[[#This Row],[std.code.lines:code]]</f>
        <v>0</v>
      </c>
      <c r="S313">
        <f>(Table4[[#This Row],[std.code.lines:comments]]-Table4[[#This Row],[std.code.lines:code]])/(Table4[[#This Row],[std.code.lines:comments]]+Table4[[#This Row],[std.code.lines:code]])</f>
        <v>-1</v>
      </c>
    </row>
    <row r="314" spans="1:19" x14ac:dyDescent="0.25">
      <c r="A314" t="s">
        <v>1154</v>
      </c>
      <c r="B314" t="s">
        <v>2369</v>
      </c>
      <c r="C314" t="s">
        <v>2008</v>
      </c>
      <c r="E314">
        <v>461</v>
      </c>
      <c r="F314">
        <v>487</v>
      </c>
      <c r="K314">
        <v>1</v>
      </c>
      <c r="L314">
        <v>2</v>
      </c>
      <c r="M314">
        <v>1149</v>
      </c>
      <c r="N314">
        <v>21</v>
      </c>
      <c r="O314">
        <v>26</v>
      </c>
      <c r="P314">
        <v>0</v>
      </c>
      <c r="Q314">
        <v>5</v>
      </c>
      <c r="R314" s="28">
        <f>Table4[[#This Row],[std.code.lines:comments]]/Table4[[#This Row],[std.code.lines:code]]</f>
        <v>0.23809523809523808</v>
      </c>
      <c r="S314">
        <f>(Table4[[#This Row],[std.code.lines:comments]]-Table4[[#This Row],[std.code.lines:code]])/(Table4[[#This Row],[std.code.lines:comments]]+Table4[[#This Row],[std.code.lines:code]])</f>
        <v>-0.61538461538461542</v>
      </c>
    </row>
    <row r="315" spans="1:19" x14ac:dyDescent="0.25">
      <c r="A315" t="s">
        <v>1480</v>
      </c>
      <c r="B315" t="s">
        <v>2239</v>
      </c>
      <c r="C315" t="s">
        <v>2008</v>
      </c>
      <c r="E315">
        <v>136</v>
      </c>
      <c r="F315">
        <v>163</v>
      </c>
      <c r="K315">
        <v>1</v>
      </c>
      <c r="L315">
        <v>2</v>
      </c>
      <c r="M315">
        <v>930</v>
      </c>
      <c r="N315">
        <v>11</v>
      </c>
      <c r="O315">
        <v>25</v>
      </c>
      <c r="P315">
        <v>0</v>
      </c>
      <c r="Q315">
        <v>14</v>
      </c>
      <c r="R315" s="28">
        <f>Table4[[#This Row],[std.code.lines:comments]]/Table4[[#This Row],[std.code.lines:code]]</f>
        <v>1.2727272727272727</v>
      </c>
      <c r="S315">
        <f>(Table4[[#This Row],[std.code.lines:comments]]-Table4[[#This Row],[std.code.lines:code]])/(Table4[[#This Row],[std.code.lines:comments]]+Table4[[#This Row],[std.code.lines:code]])</f>
        <v>0.12</v>
      </c>
    </row>
    <row r="316" spans="1:19" x14ac:dyDescent="0.25">
      <c r="A316" t="s">
        <v>318</v>
      </c>
      <c r="B316" t="s">
        <v>2790</v>
      </c>
      <c r="C316" t="s">
        <v>2008</v>
      </c>
      <c r="E316">
        <v>62</v>
      </c>
      <c r="F316">
        <v>86</v>
      </c>
      <c r="K316">
        <v>1</v>
      </c>
      <c r="L316">
        <v>2</v>
      </c>
      <c r="M316">
        <v>802</v>
      </c>
      <c r="N316">
        <v>23</v>
      </c>
      <c r="O316">
        <v>23</v>
      </c>
      <c r="P316">
        <v>0</v>
      </c>
      <c r="Q316">
        <v>0</v>
      </c>
      <c r="R316" s="28">
        <f>Table4[[#This Row],[std.code.lines:comments]]/Table4[[#This Row],[std.code.lines:code]]</f>
        <v>0</v>
      </c>
      <c r="S316">
        <f>(Table4[[#This Row],[std.code.lines:comments]]-Table4[[#This Row],[std.code.lines:code]])/(Table4[[#This Row],[std.code.lines:comments]]+Table4[[#This Row],[std.code.lines:code]])</f>
        <v>-1</v>
      </c>
    </row>
    <row r="317" spans="1:19" x14ac:dyDescent="0.25">
      <c r="A317" t="s">
        <v>303</v>
      </c>
      <c r="B317" t="s">
        <v>2790</v>
      </c>
      <c r="C317" t="s">
        <v>2008</v>
      </c>
      <c r="E317">
        <v>66</v>
      </c>
      <c r="F317">
        <v>89</v>
      </c>
      <c r="K317">
        <v>1</v>
      </c>
      <c r="L317">
        <v>2</v>
      </c>
      <c r="M317">
        <v>743</v>
      </c>
      <c r="N317">
        <v>22</v>
      </c>
      <c r="O317">
        <v>22</v>
      </c>
      <c r="P317">
        <v>0</v>
      </c>
      <c r="Q317">
        <v>0</v>
      </c>
      <c r="R317" s="28">
        <f>Table4[[#This Row],[std.code.lines:comments]]/Table4[[#This Row],[std.code.lines:code]]</f>
        <v>0</v>
      </c>
      <c r="S317">
        <f>(Table4[[#This Row],[std.code.lines:comments]]-Table4[[#This Row],[std.code.lines:code]])/(Table4[[#This Row],[std.code.lines:comments]]+Table4[[#This Row],[std.code.lines:code]])</f>
        <v>-1</v>
      </c>
    </row>
    <row r="318" spans="1:19" x14ac:dyDescent="0.25">
      <c r="A318" t="s">
        <v>1154</v>
      </c>
      <c r="B318" t="s">
        <v>2368</v>
      </c>
      <c r="C318" t="s">
        <v>2008</v>
      </c>
      <c r="E318">
        <v>489</v>
      </c>
      <c r="F318">
        <v>513</v>
      </c>
      <c r="K318">
        <v>1</v>
      </c>
      <c r="L318">
        <v>2</v>
      </c>
      <c r="M318">
        <v>806</v>
      </c>
      <c r="N318">
        <v>15</v>
      </c>
      <c r="O318">
        <v>22</v>
      </c>
      <c r="P318">
        <v>0</v>
      </c>
      <c r="Q318">
        <v>7</v>
      </c>
      <c r="R318" s="28">
        <f>Table4[[#This Row],[std.code.lines:comments]]/Table4[[#This Row],[std.code.lines:code]]</f>
        <v>0.46666666666666667</v>
      </c>
      <c r="S318">
        <f>(Table4[[#This Row],[std.code.lines:comments]]-Table4[[#This Row],[std.code.lines:code]])/(Table4[[#This Row],[std.code.lines:comments]]+Table4[[#This Row],[std.code.lines:code]])</f>
        <v>-0.36363636363636365</v>
      </c>
    </row>
    <row r="319" spans="1:19" x14ac:dyDescent="0.25">
      <c r="A319" t="s">
        <v>1435</v>
      </c>
      <c r="B319" t="s">
        <v>2209</v>
      </c>
      <c r="C319" t="s">
        <v>2008</v>
      </c>
      <c r="E319">
        <v>96</v>
      </c>
      <c r="F319">
        <v>119</v>
      </c>
      <c r="K319">
        <v>1</v>
      </c>
      <c r="L319">
        <v>2</v>
      </c>
      <c r="M319">
        <v>986</v>
      </c>
      <c r="N319">
        <v>17</v>
      </c>
      <c r="O319">
        <v>22</v>
      </c>
      <c r="P319">
        <v>0</v>
      </c>
      <c r="Q319">
        <v>5</v>
      </c>
      <c r="R319" s="28">
        <f>Table4[[#This Row],[std.code.lines:comments]]/Table4[[#This Row],[std.code.lines:code]]</f>
        <v>0.29411764705882354</v>
      </c>
      <c r="S319">
        <f>(Table4[[#This Row],[std.code.lines:comments]]-Table4[[#This Row],[std.code.lines:code]])/(Table4[[#This Row],[std.code.lines:comments]]+Table4[[#This Row],[std.code.lines:code]])</f>
        <v>-0.54545454545454541</v>
      </c>
    </row>
    <row r="320" spans="1:19" x14ac:dyDescent="0.25">
      <c r="A320" t="s">
        <v>576</v>
      </c>
      <c r="B320" t="s">
        <v>2737</v>
      </c>
      <c r="C320" t="s">
        <v>2008</v>
      </c>
      <c r="E320">
        <v>653</v>
      </c>
      <c r="F320">
        <v>673</v>
      </c>
      <c r="K320">
        <v>1</v>
      </c>
      <c r="L320">
        <v>2</v>
      </c>
      <c r="M320">
        <v>926</v>
      </c>
      <c r="N320">
        <v>17</v>
      </c>
      <c r="O320">
        <v>21</v>
      </c>
      <c r="P320">
        <v>0</v>
      </c>
      <c r="Q320">
        <v>4</v>
      </c>
      <c r="R320" s="28">
        <f>Table4[[#This Row],[std.code.lines:comments]]/Table4[[#This Row],[std.code.lines:code]]</f>
        <v>0.23529411764705882</v>
      </c>
      <c r="S320">
        <f>(Table4[[#This Row],[std.code.lines:comments]]-Table4[[#This Row],[std.code.lines:code]])/(Table4[[#This Row],[std.code.lines:comments]]+Table4[[#This Row],[std.code.lines:code]])</f>
        <v>-0.61904761904761907</v>
      </c>
    </row>
    <row r="321" spans="1:19" x14ac:dyDescent="0.25">
      <c r="A321" t="s">
        <v>890</v>
      </c>
      <c r="B321" t="s">
        <v>2066</v>
      </c>
      <c r="C321" t="s">
        <v>2008</v>
      </c>
      <c r="E321">
        <v>32</v>
      </c>
      <c r="F321">
        <v>54</v>
      </c>
      <c r="G321">
        <v>1</v>
      </c>
      <c r="K321">
        <v>1</v>
      </c>
      <c r="L321">
        <v>2</v>
      </c>
      <c r="M321">
        <v>899</v>
      </c>
      <c r="N321">
        <v>21</v>
      </c>
      <c r="O321">
        <v>21</v>
      </c>
      <c r="P321">
        <v>0</v>
      </c>
      <c r="Q321">
        <v>6</v>
      </c>
      <c r="R321" s="28">
        <f>Table4[[#This Row],[std.code.lines:comments]]/Table4[[#This Row],[std.code.lines:code]]</f>
        <v>0.2857142857142857</v>
      </c>
      <c r="S321">
        <f>(Table4[[#This Row],[std.code.lines:comments]]-Table4[[#This Row],[std.code.lines:code]])/(Table4[[#This Row],[std.code.lines:comments]]+Table4[[#This Row],[std.code.lines:code]])</f>
        <v>-0.55555555555555558</v>
      </c>
    </row>
    <row r="322" spans="1:19" x14ac:dyDescent="0.25">
      <c r="A322" t="s">
        <v>1058</v>
      </c>
      <c r="B322" t="s">
        <v>2395</v>
      </c>
      <c r="C322" t="s">
        <v>2008</v>
      </c>
      <c r="E322">
        <v>226</v>
      </c>
      <c r="F322">
        <v>246</v>
      </c>
      <c r="G322">
        <v>1</v>
      </c>
      <c r="J322">
        <v>1</v>
      </c>
      <c r="K322">
        <v>1</v>
      </c>
      <c r="L322">
        <v>2</v>
      </c>
      <c r="M322">
        <v>995</v>
      </c>
      <c r="N322">
        <v>15</v>
      </c>
      <c r="O322">
        <v>21</v>
      </c>
      <c r="P322">
        <v>0</v>
      </c>
      <c r="Q322">
        <v>6</v>
      </c>
      <c r="R322" s="28">
        <f>Table4[[#This Row],[std.code.lines:comments]]/Table4[[#This Row],[std.code.lines:code]]</f>
        <v>0.4</v>
      </c>
      <c r="S322">
        <f>(Table4[[#This Row],[std.code.lines:comments]]-Table4[[#This Row],[std.code.lines:code]])/(Table4[[#This Row],[std.code.lines:comments]]+Table4[[#This Row],[std.code.lines:code]])</f>
        <v>-0.42857142857142855</v>
      </c>
    </row>
    <row r="323" spans="1:19" x14ac:dyDescent="0.25">
      <c r="A323" t="s">
        <v>1058</v>
      </c>
      <c r="B323" t="s">
        <v>2388</v>
      </c>
      <c r="C323" t="s">
        <v>2008</v>
      </c>
      <c r="E323">
        <v>248</v>
      </c>
      <c r="F323">
        <v>268</v>
      </c>
      <c r="J323">
        <v>1</v>
      </c>
      <c r="K323">
        <v>1</v>
      </c>
      <c r="L323">
        <v>2</v>
      </c>
      <c r="M323">
        <v>996</v>
      </c>
      <c r="N323">
        <v>14</v>
      </c>
      <c r="O323">
        <v>21</v>
      </c>
      <c r="P323">
        <v>0</v>
      </c>
      <c r="Q323">
        <v>7</v>
      </c>
      <c r="R323" s="28">
        <f>Table4[[#This Row],[std.code.lines:comments]]/Table4[[#This Row],[std.code.lines:code]]</f>
        <v>0.5</v>
      </c>
      <c r="S323">
        <f>(Table4[[#This Row],[std.code.lines:comments]]-Table4[[#This Row],[std.code.lines:code]])/(Table4[[#This Row],[std.code.lines:comments]]+Table4[[#This Row],[std.code.lines:code]])</f>
        <v>-0.33333333333333331</v>
      </c>
    </row>
    <row r="324" spans="1:19" x14ac:dyDescent="0.25">
      <c r="A324" t="s">
        <v>1280</v>
      </c>
      <c r="B324" t="s">
        <v>2204</v>
      </c>
      <c r="C324" t="s">
        <v>2008</v>
      </c>
      <c r="E324">
        <v>282</v>
      </c>
      <c r="F324">
        <v>303</v>
      </c>
      <c r="J324">
        <v>1</v>
      </c>
      <c r="K324">
        <v>1</v>
      </c>
      <c r="L324">
        <v>2</v>
      </c>
      <c r="M324">
        <v>1055</v>
      </c>
      <c r="N324">
        <v>16</v>
      </c>
      <c r="O324">
        <v>21</v>
      </c>
      <c r="P324">
        <v>0</v>
      </c>
      <c r="Q324">
        <v>5</v>
      </c>
      <c r="R324" s="28">
        <f>Table4[[#This Row],[std.code.lines:comments]]/Table4[[#This Row],[std.code.lines:code]]</f>
        <v>0.3125</v>
      </c>
      <c r="S324">
        <f>(Table4[[#This Row],[std.code.lines:comments]]-Table4[[#This Row],[std.code.lines:code]])/(Table4[[#This Row],[std.code.lines:comments]]+Table4[[#This Row],[std.code.lines:code]])</f>
        <v>-0.52380952380952384</v>
      </c>
    </row>
    <row r="325" spans="1:19" x14ac:dyDescent="0.25">
      <c r="A325" t="s">
        <v>1531</v>
      </c>
      <c r="B325" t="s">
        <v>2200</v>
      </c>
      <c r="C325" t="s">
        <v>2008</v>
      </c>
      <c r="E325">
        <v>246</v>
      </c>
      <c r="F325">
        <v>269</v>
      </c>
      <c r="K325">
        <v>1</v>
      </c>
      <c r="L325">
        <v>2</v>
      </c>
      <c r="M325">
        <v>778</v>
      </c>
      <c r="N325">
        <v>13</v>
      </c>
      <c r="O325">
        <v>21</v>
      </c>
      <c r="P325">
        <v>0</v>
      </c>
      <c r="Q325">
        <v>8</v>
      </c>
      <c r="R325" s="28">
        <f>Table4[[#This Row],[std.code.lines:comments]]/Table4[[#This Row],[std.code.lines:code]]</f>
        <v>0.61538461538461542</v>
      </c>
      <c r="S325">
        <f>(Table4[[#This Row],[std.code.lines:comments]]-Table4[[#This Row],[std.code.lines:code]])/(Table4[[#This Row],[std.code.lines:comments]]+Table4[[#This Row],[std.code.lines:code]])</f>
        <v>-0.23809523809523808</v>
      </c>
    </row>
    <row r="326" spans="1:19" x14ac:dyDescent="0.25">
      <c r="A326" t="s">
        <v>576</v>
      </c>
      <c r="B326" t="s">
        <v>2727</v>
      </c>
      <c r="C326" t="s">
        <v>2008</v>
      </c>
      <c r="E326">
        <v>801</v>
      </c>
      <c r="F326">
        <v>824</v>
      </c>
      <c r="G326">
        <v>1</v>
      </c>
      <c r="K326">
        <v>1</v>
      </c>
      <c r="L326">
        <v>2</v>
      </c>
      <c r="M326">
        <v>969</v>
      </c>
      <c r="N326">
        <v>16</v>
      </c>
      <c r="O326">
        <v>20</v>
      </c>
      <c r="P326">
        <v>0</v>
      </c>
      <c r="Q326">
        <v>4</v>
      </c>
      <c r="R326" s="28">
        <f>Table4[[#This Row],[std.code.lines:comments]]/Table4[[#This Row],[std.code.lines:code]]</f>
        <v>0.25</v>
      </c>
      <c r="S326">
        <f>(Table4[[#This Row],[std.code.lines:comments]]-Table4[[#This Row],[std.code.lines:code]])/(Table4[[#This Row],[std.code.lines:comments]]+Table4[[#This Row],[std.code.lines:code]])</f>
        <v>-0.6</v>
      </c>
    </row>
    <row r="327" spans="1:19" x14ac:dyDescent="0.25">
      <c r="A327" t="s">
        <v>1257</v>
      </c>
      <c r="B327" t="s">
        <v>2341</v>
      </c>
      <c r="C327" t="s">
        <v>2008</v>
      </c>
      <c r="E327">
        <v>206</v>
      </c>
      <c r="F327">
        <v>225</v>
      </c>
      <c r="K327">
        <v>1</v>
      </c>
      <c r="L327">
        <v>2</v>
      </c>
      <c r="M327">
        <v>837</v>
      </c>
      <c r="N327">
        <v>15</v>
      </c>
      <c r="O327">
        <v>19</v>
      </c>
      <c r="P327">
        <v>0</v>
      </c>
      <c r="Q327">
        <v>4</v>
      </c>
      <c r="R327" s="28">
        <f>Table4[[#This Row],[std.code.lines:comments]]/Table4[[#This Row],[std.code.lines:code]]</f>
        <v>0.26666666666666666</v>
      </c>
      <c r="S327">
        <f>(Table4[[#This Row],[std.code.lines:comments]]-Table4[[#This Row],[std.code.lines:code]])/(Table4[[#This Row],[std.code.lines:comments]]+Table4[[#This Row],[std.code.lines:code]])</f>
        <v>-0.57894736842105265</v>
      </c>
    </row>
    <row r="328" spans="1:19" x14ac:dyDescent="0.25">
      <c r="A328" t="s">
        <v>1280</v>
      </c>
      <c r="B328" t="s">
        <v>2184</v>
      </c>
      <c r="C328" t="s">
        <v>2008</v>
      </c>
      <c r="E328">
        <v>312</v>
      </c>
      <c r="F328">
        <v>332</v>
      </c>
      <c r="K328">
        <v>1</v>
      </c>
      <c r="L328">
        <v>2</v>
      </c>
      <c r="M328">
        <v>664</v>
      </c>
      <c r="N328">
        <v>12</v>
      </c>
      <c r="O328">
        <v>19</v>
      </c>
      <c r="P328">
        <v>0</v>
      </c>
      <c r="Q328">
        <v>7</v>
      </c>
      <c r="R328" s="28">
        <f>Table4[[#This Row],[std.code.lines:comments]]/Table4[[#This Row],[std.code.lines:code]]</f>
        <v>0.58333333333333337</v>
      </c>
      <c r="S328">
        <f>(Table4[[#This Row],[std.code.lines:comments]]-Table4[[#This Row],[std.code.lines:code]])/(Table4[[#This Row],[std.code.lines:comments]]+Table4[[#This Row],[std.code.lines:code]])</f>
        <v>-0.26315789473684209</v>
      </c>
    </row>
    <row r="329" spans="1:19" x14ac:dyDescent="0.25">
      <c r="A329" t="s">
        <v>1404</v>
      </c>
      <c r="B329" t="s">
        <v>2284</v>
      </c>
      <c r="C329" t="s">
        <v>2008</v>
      </c>
      <c r="E329">
        <v>395</v>
      </c>
      <c r="F329">
        <v>415</v>
      </c>
      <c r="K329">
        <v>1</v>
      </c>
      <c r="L329">
        <v>2</v>
      </c>
      <c r="M329">
        <v>597</v>
      </c>
      <c r="N329">
        <v>15</v>
      </c>
      <c r="O329">
        <v>19</v>
      </c>
      <c r="P329">
        <v>0</v>
      </c>
      <c r="Q329">
        <v>4</v>
      </c>
      <c r="R329" s="28">
        <f>Table4[[#This Row],[std.code.lines:comments]]/Table4[[#This Row],[std.code.lines:code]]</f>
        <v>0.26666666666666666</v>
      </c>
      <c r="S329">
        <f>(Table4[[#This Row],[std.code.lines:comments]]-Table4[[#This Row],[std.code.lines:code]])/(Table4[[#This Row],[std.code.lines:comments]]+Table4[[#This Row],[std.code.lines:code]])</f>
        <v>-0.57894736842105265</v>
      </c>
    </row>
    <row r="330" spans="1:19" x14ac:dyDescent="0.25">
      <c r="A330" t="s">
        <v>1648</v>
      </c>
      <c r="B330" t="s">
        <v>2164</v>
      </c>
      <c r="C330" t="s">
        <v>2008</v>
      </c>
      <c r="E330">
        <v>122</v>
      </c>
      <c r="F330">
        <v>140</v>
      </c>
      <c r="G330">
        <v>1</v>
      </c>
      <c r="K330">
        <v>1</v>
      </c>
      <c r="L330">
        <v>2</v>
      </c>
      <c r="M330">
        <v>754</v>
      </c>
      <c r="N330">
        <v>15</v>
      </c>
      <c r="O330">
        <v>19</v>
      </c>
      <c r="P330">
        <v>0</v>
      </c>
      <c r="Q330">
        <v>4</v>
      </c>
      <c r="R330" s="28">
        <f>Table4[[#This Row],[std.code.lines:comments]]/Table4[[#This Row],[std.code.lines:code]]</f>
        <v>0.26666666666666666</v>
      </c>
      <c r="S330">
        <f>(Table4[[#This Row],[std.code.lines:comments]]-Table4[[#This Row],[std.code.lines:code]])/(Table4[[#This Row],[std.code.lines:comments]]+Table4[[#This Row],[std.code.lines:code]])</f>
        <v>-0.57894736842105265</v>
      </c>
    </row>
    <row r="331" spans="1:19" x14ac:dyDescent="0.25">
      <c r="A331" t="s">
        <v>1648</v>
      </c>
      <c r="B331" t="s">
        <v>2159</v>
      </c>
      <c r="C331" t="s">
        <v>2008</v>
      </c>
      <c r="E331">
        <v>236</v>
      </c>
      <c r="F331">
        <v>254</v>
      </c>
      <c r="K331">
        <v>1</v>
      </c>
      <c r="L331">
        <v>2</v>
      </c>
      <c r="M331">
        <v>611</v>
      </c>
      <c r="N331">
        <v>15</v>
      </c>
      <c r="O331">
        <v>19</v>
      </c>
      <c r="P331">
        <v>0</v>
      </c>
      <c r="Q331">
        <v>4</v>
      </c>
      <c r="R331" s="28">
        <f>Table4[[#This Row],[std.code.lines:comments]]/Table4[[#This Row],[std.code.lines:code]]</f>
        <v>0.26666666666666666</v>
      </c>
      <c r="S331">
        <f>(Table4[[#This Row],[std.code.lines:comments]]-Table4[[#This Row],[std.code.lines:code]])/(Table4[[#This Row],[std.code.lines:comments]]+Table4[[#This Row],[std.code.lines:code]])</f>
        <v>-0.57894736842105265</v>
      </c>
    </row>
    <row r="332" spans="1:19" x14ac:dyDescent="0.25">
      <c r="A332" t="s">
        <v>1693</v>
      </c>
      <c r="B332" t="s">
        <v>2132</v>
      </c>
      <c r="C332" t="s">
        <v>2008</v>
      </c>
      <c r="E332">
        <v>194</v>
      </c>
      <c r="F332">
        <v>215</v>
      </c>
      <c r="G332">
        <v>3</v>
      </c>
      <c r="K332">
        <v>1</v>
      </c>
      <c r="L332">
        <v>2</v>
      </c>
      <c r="M332">
        <v>672</v>
      </c>
      <c r="N332">
        <v>15</v>
      </c>
      <c r="O332">
        <v>19</v>
      </c>
      <c r="P332">
        <v>0</v>
      </c>
      <c r="Q332">
        <v>4</v>
      </c>
      <c r="R332" s="28">
        <f>Table4[[#This Row],[std.code.lines:comments]]/Table4[[#This Row],[std.code.lines:code]]</f>
        <v>0.26666666666666666</v>
      </c>
      <c r="S332">
        <f>(Table4[[#This Row],[std.code.lines:comments]]-Table4[[#This Row],[std.code.lines:code]])/(Table4[[#This Row],[std.code.lines:comments]]+Table4[[#This Row],[std.code.lines:code]])</f>
        <v>-0.57894736842105265</v>
      </c>
    </row>
    <row r="333" spans="1:19" x14ac:dyDescent="0.25">
      <c r="A333" t="s">
        <v>403</v>
      </c>
      <c r="B333" t="s">
        <v>2804</v>
      </c>
      <c r="C333" t="s">
        <v>2008</v>
      </c>
      <c r="E333">
        <v>49</v>
      </c>
      <c r="F333">
        <v>68</v>
      </c>
      <c r="G333">
        <v>3</v>
      </c>
      <c r="K333">
        <v>1</v>
      </c>
      <c r="L333">
        <v>2</v>
      </c>
      <c r="M333">
        <v>797</v>
      </c>
      <c r="N333">
        <v>17</v>
      </c>
      <c r="O333">
        <v>18</v>
      </c>
      <c r="P333">
        <v>0</v>
      </c>
      <c r="Q333">
        <v>1</v>
      </c>
      <c r="R333" s="28">
        <f>Table4[[#This Row],[std.code.lines:comments]]/Table4[[#This Row],[std.code.lines:code]]</f>
        <v>5.8823529411764705E-2</v>
      </c>
      <c r="S333">
        <f>(Table4[[#This Row],[std.code.lines:comments]]-Table4[[#This Row],[std.code.lines:code]])/(Table4[[#This Row],[std.code.lines:comments]]+Table4[[#This Row],[std.code.lines:code]])</f>
        <v>-0.88888888888888884</v>
      </c>
    </row>
    <row r="334" spans="1:19" x14ac:dyDescent="0.25">
      <c r="A334" t="s">
        <v>403</v>
      </c>
      <c r="B334" t="s">
        <v>2803</v>
      </c>
      <c r="C334" t="s">
        <v>2008</v>
      </c>
      <c r="E334">
        <v>83</v>
      </c>
      <c r="F334">
        <v>102</v>
      </c>
      <c r="G334">
        <v>3</v>
      </c>
      <c r="K334">
        <v>1</v>
      </c>
      <c r="L334">
        <v>2</v>
      </c>
      <c r="M334">
        <v>752</v>
      </c>
      <c r="N334">
        <v>17</v>
      </c>
      <c r="O334">
        <v>18</v>
      </c>
      <c r="P334">
        <v>0</v>
      </c>
      <c r="Q334">
        <v>1</v>
      </c>
      <c r="R334" s="28">
        <f>Table4[[#This Row],[std.code.lines:comments]]/Table4[[#This Row],[std.code.lines:code]]</f>
        <v>5.8823529411764705E-2</v>
      </c>
      <c r="S334">
        <f>(Table4[[#This Row],[std.code.lines:comments]]-Table4[[#This Row],[std.code.lines:code]])/(Table4[[#This Row],[std.code.lines:comments]]+Table4[[#This Row],[std.code.lines:code]])</f>
        <v>-0.88888888888888884</v>
      </c>
    </row>
    <row r="335" spans="1:19" x14ac:dyDescent="0.25">
      <c r="A335" t="s">
        <v>1327</v>
      </c>
      <c r="B335" t="s">
        <v>2306</v>
      </c>
      <c r="C335" t="s">
        <v>2008</v>
      </c>
      <c r="E335">
        <v>392</v>
      </c>
      <c r="F335">
        <v>410</v>
      </c>
      <c r="K335">
        <v>1</v>
      </c>
      <c r="L335">
        <v>2</v>
      </c>
      <c r="M335">
        <v>609</v>
      </c>
      <c r="N335">
        <v>15</v>
      </c>
      <c r="O335">
        <v>18</v>
      </c>
      <c r="P335">
        <v>0</v>
      </c>
      <c r="Q335">
        <v>3</v>
      </c>
      <c r="R335" s="28">
        <f>Table4[[#This Row],[std.code.lines:comments]]/Table4[[#This Row],[std.code.lines:code]]</f>
        <v>0.2</v>
      </c>
      <c r="S335">
        <f>(Table4[[#This Row],[std.code.lines:comments]]-Table4[[#This Row],[std.code.lines:code]])/(Table4[[#This Row],[std.code.lines:comments]]+Table4[[#This Row],[std.code.lines:code]])</f>
        <v>-0.66666666666666663</v>
      </c>
    </row>
    <row r="336" spans="1:19" x14ac:dyDescent="0.25">
      <c r="A336" t="s">
        <v>1531</v>
      </c>
      <c r="B336" t="s">
        <v>2203</v>
      </c>
      <c r="C336" t="s">
        <v>2008</v>
      </c>
      <c r="E336">
        <v>155</v>
      </c>
      <c r="F336">
        <v>174</v>
      </c>
      <c r="K336">
        <v>1</v>
      </c>
      <c r="L336">
        <v>2</v>
      </c>
      <c r="M336">
        <v>560</v>
      </c>
      <c r="N336">
        <v>11</v>
      </c>
      <c r="O336">
        <v>18</v>
      </c>
      <c r="P336">
        <v>0</v>
      </c>
      <c r="Q336">
        <v>7</v>
      </c>
      <c r="R336" s="28">
        <f>Table4[[#This Row],[std.code.lines:comments]]/Table4[[#This Row],[std.code.lines:code]]</f>
        <v>0.63636363636363635</v>
      </c>
      <c r="S336">
        <f>(Table4[[#This Row],[std.code.lines:comments]]-Table4[[#This Row],[std.code.lines:code]])/(Table4[[#This Row],[std.code.lines:comments]]+Table4[[#This Row],[std.code.lines:code]])</f>
        <v>-0.22222222222222221</v>
      </c>
    </row>
    <row r="337" spans="1:19" x14ac:dyDescent="0.25">
      <c r="A337" t="s">
        <v>1545</v>
      </c>
      <c r="B337" t="s">
        <v>2189</v>
      </c>
      <c r="C337" t="s">
        <v>2008</v>
      </c>
      <c r="E337">
        <v>62</v>
      </c>
      <c r="F337">
        <v>79</v>
      </c>
      <c r="K337">
        <v>1</v>
      </c>
      <c r="L337">
        <v>2</v>
      </c>
      <c r="M337">
        <v>724</v>
      </c>
      <c r="N337">
        <v>14</v>
      </c>
      <c r="O337">
        <v>18</v>
      </c>
      <c r="P337">
        <v>0</v>
      </c>
      <c r="Q337">
        <v>4</v>
      </c>
      <c r="R337" s="28">
        <f>Table4[[#This Row],[std.code.lines:comments]]/Table4[[#This Row],[std.code.lines:code]]</f>
        <v>0.2857142857142857</v>
      </c>
      <c r="S337">
        <f>(Table4[[#This Row],[std.code.lines:comments]]-Table4[[#This Row],[std.code.lines:code]])/(Table4[[#This Row],[std.code.lines:comments]]+Table4[[#This Row],[std.code.lines:code]])</f>
        <v>-0.55555555555555558</v>
      </c>
    </row>
    <row r="338" spans="1:19" x14ac:dyDescent="0.25">
      <c r="A338" t="s">
        <v>434</v>
      </c>
      <c r="B338" t="s">
        <v>2790</v>
      </c>
      <c r="C338" t="s">
        <v>2008</v>
      </c>
      <c r="E338">
        <v>91</v>
      </c>
      <c r="F338">
        <v>109</v>
      </c>
      <c r="K338">
        <v>1</v>
      </c>
      <c r="L338">
        <v>2</v>
      </c>
      <c r="M338">
        <v>631</v>
      </c>
      <c r="N338">
        <v>17</v>
      </c>
      <c r="O338">
        <v>17</v>
      </c>
      <c r="P338">
        <v>0</v>
      </c>
      <c r="Q338">
        <v>0</v>
      </c>
      <c r="R338" s="28">
        <f>Table4[[#This Row],[std.code.lines:comments]]/Table4[[#This Row],[std.code.lines:code]]</f>
        <v>0</v>
      </c>
      <c r="S338">
        <f>(Table4[[#This Row],[std.code.lines:comments]]-Table4[[#This Row],[std.code.lines:code]])/(Table4[[#This Row],[std.code.lines:comments]]+Table4[[#This Row],[std.code.lines:code]])</f>
        <v>-1</v>
      </c>
    </row>
    <row r="339" spans="1:19" x14ac:dyDescent="0.25">
      <c r="A339" t="s">
        <v>576</v>
      </c>
      <c r="B339" t="s">
        <v>2728</v>
      </c>
      <c r="C339" t="s">
        <v>2008</v>
      </c>
      <c r="E339">
        <v>780</v>
      </c>
      <c r="F339">
        <v>799</v>
      </c>
      <c r="G339">
        <v>1</v>
      </c>
      <c r="K339">
        <v>1</v>
      </c>
      <c r="L339">
        <v>2</v>
      </c>
      <c r="M339">
        <v>785</v>
      </c>
      <c r="N339">
        <v>13</v>
      </c>
      <c r="O339">
        <v>17</v>
      </c>
      <c r="P339">
        <v>0</v>
      </c>
      <c r="Q339">
        <v>4</v>
      </c>
      <c r="R339" s="28">
        <f>Table4[[#This Row],[std.code.lines:comments]]/Table4[[#This Row],[std.code.lines:code]]</f>
        <v>0.30769230769230771</v>
      </c>
      <c r="S339">
        <f>(Table4[[#This Row],[std.code.lines:comments]]-Table4[[#This Row],[std.code.lines:code]])/(Table4[[#This Row],[std.code.lines:comments]]+Table4[[#This Row],[std.code.lines:code]])</f>
        <v>-0.52941176470588236</v>
      </c>
    </row>
    <row r="340" spans="1:19" x14ac:dyDescent="0.25">
      <c r="A340" t="s">
        <v>1058</v>
      </c>
      <c r="B340" t="s">
        <v>2399</v>
      </c>
      <c r="C340" t="s">
        <v>2008</v>
      </c>
      <c r="E340">
        <v>145</v>
      </c>
      <c r="F340">
        <v>164</v>
      </c>
      <c r="K340">
        <v>1</v>
      </c>
      <c r="L340">
        <v>2</v>
      </c>
      <c r="M340">
        <v>667</v>
      </c>
      <c r="N340">
        <v>11</v>
      </c>
      <c r="O340">
        <v>17</v>
      </c>
      <c r="P340">
        <v>0</v>
      </c>
      <c r="Q340">
        <v>6</v>
      </c>
      <c r="R340" s="28">
        <f>Table4[[#This Row],[std.code.lines:comments]]/Table4[[#This Row],[std.code.lines:code]]</f>
        <v>0.54545454545454541</v>
      </c>
      <c r="S340">
        <f>(Table4[[#This Row],[std.code.lines:comments]]-Table4[[#This Row],[std.code.lines:code]])/(Table4[[#This Row],[std.code.lines:comments]]+Table4[[#This Row],[std.code.lines:code]])</f>
        <v>-0.29411764705882354</v>
      </c>
    </row>
    <row r="341" spans="1:19" x14ac:dyDescent="0.25">
      <c r="A341" t="s">
        <v>1257</v>
      </c>
      <c r="B341" t="s">
        <v>2339</v>
      </c>
      <c r="C341" t="s">
        <v>2008</v>
      </c>
      <c r="E341">
        <v>236</v>
      </c>
      <c r="F341">
        <v>253</v>
      </c>
      <c r="K341">
        <v>1</v>
      </c>
      <c r="L341">
        <v>2</v>
      </c>
      <c r="M341">
        <v>657</v>
      </c>
      <c r="N341">
        <v>13</v>
      </c>
      <c r="O341">
        <v>17</v>
      </c>
      <c r="P341">
        <v>0</v>
      </c>
      <c r="Q341">
        <v>4</v>
      </c>
      <c r="R341" s="28">
        <f>Table4[[#This Row],[std.code.lines:comments]]/Table4[[#This Row],[std.code.lines:code]]</f>
        <v>0.30769230769230771</v>
      </c>
      <c r="S341">
        <f>(Table4[[#This Row],[std.code.lines:comments]]-Table4[[#This Row],[std.code.lines:code]])/(Table4[[#This Row],[std.code.lines:comments]]+Table4[[#This Row],[std.code.lines:code]])</f>
        <v>-0.52941176470588236</v>
      </c>
    </row>
    <row r="342" spans="1:19" x14ac:dyDescent="0.25">
      <c r="A342" t="s">
        <v>1257</v>
      </c>
      <c r="B342" t="s">
        <v>2337</v>
      </c>
      <c r="C342" t="s">
        <v>2008</v>
      </c>
      <c r="E342">
        <v>264</v>
      </c>
      <c r="F342">
        <v>281</v>
      </c>
      <c r="K342">
        <v>1</v>
      </c>
      <c r="L342">
        <v>2</v>
      </c>
      <c r="M342">
        <v>640</v>
      </c>
      <c r="N342">
        <v>13</v>
      </c>
      <c r="O342">
        <v>17</v>
      </c>
      <c r="P342">
        <v>0</v>
      </c>
      <c r="Q342">
        <v>4</v>
      </c>
      <c r="R342" s="28">
        <f>Table4[[#This Row],[std.code.lines:comments]]/Table4[[#This Row],[std.code.lines:code]]</f>
        <v>0.30769230769230771</v>
      </c>
      <c r="S342">
        <f>(Table4[[#This Row],[std.code.lines:comments]]-Table4[[#This Row],[std.code.lines:code]])/(Table4[[#This Row],[std.code.lines:comments]]+Table4[[#This Row],[std.code.lines:code]])</f>
        <v>-0.52941176470588236</v>
      </c>
    </row>
    <row r="343" spans="1:19" x14ac:dyDescent="0.25">
      <c r="A343" t="s">
        <v>241</v>
      </c>
      <c r="B343" t="s">
        <v>2862</v>
      </c>
      <c r="C343" t="s">
        <v>2008</v>
      </c>
      <c r="E343">
        <v>19</v>
      </c>
      <c r="F343">
        <v>36</v>
      </c>
      <c r="K343">
        <v>1</v>
      </c>
      <c r="L343">
        <v>2</v>
      </c>
      <c r="M343">
        <v>554</v>
      </c>
      <c r="N343">
        <v>16</v>
      </c>
      <c r="O343">
        <v>16</v>
      </c>
      <c r="P343">
        <v>0</v>
      </c>
      <c r="Q343">
        <v>0</v>
      </c>
      <c r="R343" s="28">
        <f>Table4[[#This Row],[std.code.lines:comments]]/Table4[[#This Row],[std.code.lines:code]]</f>
        <v>0</v>
      </c>
      <c r="S343">
        <f>(Table4[[#This Row],[std.code.lines:comments]]-Table4[[#This Row],[std.code.lines:code]])/(Table4[[#This Row],[std.code.lines:comments]]+Table4[[#This Row],[std.code.lines:code]])</f>
        <v>-1</v>
      </c>
    </row>
    <row r="344" spans="1:19" x14ac:dyDescent="0.25">
      <c r="A344" t="s">
        <v>303</v>
      </c>
      <c r="B344" t="s">
        <v>2841</v>
      </c>
      <c r="C344" t="s">
        <v>2008</v>
      </c>
      <c r="E344">
        <v>125</v>
      </c>
      <c r="F344">
        <v>142</v>
      </c>
      <c r="K344">
        <v>1</v>
      </c>
      <c r="L344">
        <v>2</v>
      </c>
      <c r="M344">
        <v>660</v>
      </c>
      <c r="N344">
        <v>16</v>
      </c>
      <c r="O344">
        <v>16</v>
      </c>
      <c r="P344">
        <v>0</v>
      </c>
      <c r="Q344">
        <v>0</v>
      </c>
      <c r="R344" s="28">
        <f>Table4[[#This Row],[std.code.lines:comments]]/Table4[[#This Row],[std.code.lines:code]]</f>
        <v>0</v>
      </c>
      <c r="S344">
        <f>(Table4[[#This Row],[std.code.lines:comments]]-Table4[[#This Row],[std.code.lines:code]])/(Table4[[#This Row],[std.code.lines:comments]]+Table4[[#This Row],[std.code.lines:code]])</f>
        <v>-1</v>
      </c>
    </row>
    <row r="345" spans="1:19" x14ac:dyDescent="0.25">
      <c r="A345" t="s">
        <v>855</v>
      </c>
      <c r="B345" t="s">
        <v>2482</v>
      </c>
      <c r="C345" t="s">
        <v>2008</v>
      </c>
      <c r="E345">
        <v>326</v>
      </c>
      <c r="F345">
        <v>342</v>
      </c>
      <c r="K345">
        <v>1</v>
      </c>
      <c r="L345">
        <v>2</v>
      </c>
      <c r="M345">
        <v>555</v>
      </c>
      <c r="N345">
        <v>11</v>
      </c>
      <c r="O345">
        <v>16</v>
      </c>
      <c r="P345">
        <v>0</v>
      </c>
      <c r="Q345">
        <v>6</v>
      </c>
      <c r="R345" s="28">
        <f>Table4[[#This Row],[std.code.lines:comments]]/Table4[[#This Row],[std.code.lines:code]]</f>
        <v>0.54545454545454541</v>
      </c>
      <c r="S345">
        <f>(Table4[[#This Row],[std.code.lines:comments]]-Table4[[#This Row],[std.code.lines:code]])/(Table4[[#This Row],[std.code.lines:comments]]+Table4[[#This Row],[std.code.lines:code]])</f>
        <v>-0.29411764705882354</v>
      </c>
    </row>
    <row r="346" spans="1:19" x14ac:dyDescent="0.25">
      <c r="A346" t="s">
        <v>855</v>
      </c>
      <c r="B346" t="s">
        <v>2481</v>
      </c>
      <c r="C346" t="s">
        <v>2008</v>
      </c>
      <c r="E346">
        <v>344</v>
      </c>
      <c r="F346">
        <v>360</v>
      </c>
      <c r="K346">
        <v>1</v>
      </c>
      <c r="L346">
        <v>2</v>
      </c>
      <c r="M346">
        <v>546</v>
      </c>
      <c r="N346">
        <v>11</v>
      </c>
      <c r="O346">
        <v>16</v>
      </c>
      <c r="P346">
        <v>0</v>
      </c>
      <c r="Q346">
        <v>6</v>
      </c>
      <c r="R346" s="28">
        <f>Table4[[#This Row],[std.code.lines:comments]]/Table4[[#This Row],[std.code.lines:code]]</f>
        <v>0.54545454545454541</v>
      </c>
      <c r="S346">
        <f>(Table4[[#This Row],[std.code.lines:comments]]-Table4[[#This Row],[std.code.lines:code]])/(Table4[[#This Row],[std.code.lines:comments]]+Table4[[#This Row],[std.code.lines:code]])</f>
        <v>-0.29411764705882354</v>
      </c>
    </row>
    <row r="347" spans="1:19" x14ac:dyDescent="0.25">
      <c r="A347" t="s">
        <v>1257</v>
      </c>
      <c r="B347" t="s">
        <v>2329</v>
      </c>
      <c r="C347" t="s">
        <v>2008</v>
      </c>
      <c r="E347">
        <v>371</v>
      </c>
      <c r="F347">
        <v>387</v>
      </c>
      <c r="K347">
        <v>1</v>
      </c>
      <c r="L347">
        <v>2</v>
      </c>
      <c r="M347">
        <v>527</v>
      </c>
      <c r="N347">
        <v>12</v>
      </c>
      <c r="O347">
        <v>16</v>
      </c>
      <c r="P347">
        <v>0</v>
      </c>
      <c r="Q347">
        <v>4</v>
      </c>
      <c r="R347" s="28">
        <f>Table4[[#This Row],[std.code.lines:comments]]/Table4[[#This Row],[std.code.lines:code]]</f>
        <v>0.33333333333333331</v>
      </c>
      <c r="S347">
        <f>(Table4[[#This Row],[std.code.lines:comments]]-Table4[[#This Row],[std.code.lines:code]])/(Table4[[#This Row],[std.code.lines:comments]]+Table4[[#This Row],[std.code.lines:code]])</f>
        <v>-0.5</v>
      </c>
    </row>
    <row r="348" spans="1:19" x14ac:dyDescent="0.25">
      <c r="A348" t="s">
        <v>1578</v>
      </c>
      <c r="B348" t="s">
        <v>2176</v>
      </c>
      <c r="C348" t="s">
        <v>2008</v>
      </c>
      <c r="E348">
        <v>142</v>
      </c>
      <c r="F348">
        <v>159</v>
      </c>
      <c r="K348">
        <v>1</v>
      </c>
      <c r="L348">
        <v>2</v>
      </c>
      <c r="M348">
        <v>586</v>
      </c>
      <c r="N348">
        <v>10</v>
      </c>
      <c r="O348">
        <v>16</v>
      </c>
      <c r="P348">
        <v>0</v>
      </c>
      <c r="Q348">
        <v>6</v>
      </c>
      <c r="R348" s="28">
        <f>Table4[[#This Row],[std.code.lines:comments]]/Table4[[#This Row],[std.code.lines:code]]</f>
        <v>0.6</v>
      </c>
      <c r="S348">
        <f>(Table4[[#This Row],[std.code.lines:comments]]-Table4[[#This Row],[std.code.lines:code]])/(Table4[[#This Row],[std.code.lines:comments]]+Table4[[#This Row],[std.code.lines:code]])</f>
        <v>-0.25</v>
      </c>
    </row>
    <row r="349" spans="1:19" x14ac:dyDescent="0.25">
      <c r="A349" t="s">
        <v>1648</v>
      </c>
      <c r="B349" t="s">
        <v>2148</v>
      </c>
      <c r="C349" t="s">
        <v>2008</v>
      </c>
      <c r="E349">
        <v>637</v>
      </c>
      <c r="F349">
        <v>653</v>
      </c>
      <c r="K349">
        <v>1</v>
      </c>
      <c r="L349">
        <v>2</v>
      </c>
      <c r="M349">
        <v>556</v>
      </c>
      <c r="N349">
        <v>12</v>
      </c>
      <c r="O349">
        <v>16</v>
      </c>
      <c r="P349">
        <v>0</v>
      </c>
      <c r="Q349">
        <v>4</v>
      </c>
      <c r="R349" s="28">
        <f>Table4[[#This Row],[std.code.lines:comments]]/Table4[[#This Row],[std.code.lines:code]]</f>
        <v>0.33333333333333331</v>
      </c>
      <c r="S349">
        <f>(Table4[[#This Row],[std.code.lines:comments]]-Table4[[#This Row],[std.code.lines:code]])/(Table4[[#This Row],[std.code.lines:comments]]+Table4[[#This Row],[std.code.lines:code]])</f>
        <v>-0.5</v>
      </c>
    </row>
    <row r="350" spans="1:19" x14ac:dyDescent="0.25">
      <c r="A350" t="s">
        <v>855</v>
      </c>
      <c r="B350" t="s">
        <v>2139</v>
      </c>
      <c r="C350" t="s">
        <v>2008</v>
      </c>
      <c r="E350">
        <v>70</v>
      </c>
      <c r="F350">
        <v>84</v>
      </c>
      <c r="K350">
        <v>1</v>
      </c>
      <c r="L350">
        <v>2</v>
      </c>
      <c r="M350">
        <v>482</v>
      </c>
      <c r="N350">
        <v>10</v>
      </c>
      <c r="O350">
        <v>15</v>
      </c>
      <c r="P350">
        <v>0</v>
      </c>
      <c r="Q350">
        <v>5</v>
      </c>
      <c r="R350" s="28">
        <f>Table4[[#This Row],[std.code.lines:comments]]/Table4[[#This Row],[std.code.lines:code]]</f>
        <v>0.5</v>
      </c>
      <c r="S350">
        <f>(Table4[[#This Row],[std.code.lines:comments]]-Table4[[#This Row],[std.code.lines:code]])/(Table4[[#This Row],[std.code.lines:comments]]+Table4[[#This Row],[std.code.lines:code]])</f>
        <v>-0.33333333333333331</v>
      </c>
    </row>
    <row r="351" spans="1:19" x14ac:dyDescent="0.25">
      <c r="A351" t="s">
        <v>1106</v>
      </c>
      <c r="B351" t="s">
        <v>2139</v>
      </c>
      <c r="C351" t="s">
        <v>2008</v>
      </c>
      <c r="E351">
        <v>61</v>
      </c>
      <c r="F351">
        <v>75</v>
      </c>
      <c r="K351">
        <v>1</v>
      </c>
      <c r="L351">
        <v>2</v>
      </c>
      <c r="M351">
        <v>548</v>
      </c>
      <c r="N351">
        <v>10</v>
      </c>
      <c r="O351">
        <v>15</v>
      </c>
      <c r="P351">
        <v>0</v>
      </c>
      <c r="Q351">
        <v>5</v>
      </c>
      <c r="R351" s="28">
        <f>Table4[[#This Row],[std.code.lines:comments]]/Table4[[#This Row],[std.code.lines:code]]</f>
        <v>0.5</v>
      </c>
      <c r="S351">
        <f>(Table4[[#This Row],[std.code.lines:comments]]-Table4[[#This Row],[std.code.lines:code]])/(Table4[[#This Row],[std.code.lines:comments]]+Table4[[#This Row],[std.code.lines:code]])</f>
        <v>-0.33333333333333331</v>
      </c>
    </row>
    <row r="352" spans="1:19" x14ac:dyDescent="0.25">
      <c r="A352" t="s">
        <v>1106</v>
      </c>
      <c r="B352" t="s">
        <v>1287</v>
      </c>
      <c r="C352" t="s">
        <v>2008</v>
      </c>
      <c r="E352">
        <v>127</v>
      </c>
      <c r="F352">
        <v>141</v>
      </c>
      <c r="K352">
        <v>1</v>
      </c>
      <c r="L352">
        <v>2</v>
      </c>
      <c r="M352">
        <v>480</v>
      </c>
      <c r="N352">
        <v>11</v>
      </c>
      <c r="O352">
        <v>15</v>
      </c>
      <c r="P352">
        <v>0</v>
      </c>
      <c r="Q352">
        <v>4</v>
      </c>
      <c r="R352" s="28">
        <f>Table4[[#This Row],[std.code.lines:comments]]/Table4[[#This Row],[std.code.lines:code]]</f>
        <v>0.36363636363636365</v>
      </c>
      <c r="S352">
        <f>(Table4[[#This Row],[std.code.lines:comments]]-Table4[[#This Row],[std.code.lines:code]])/(Table4[[#This Row],[std.code.lines:comments]]+Table4[[#This Row],[std.code.lines:code]])</f>
        <v>-0.46666666666666667</v>
      </c>
    </row>
    <row r="353" spans="1:19" x14ac:dyDescent="0.25">
      <c r="A353" t="s">
        <v>1106</v>
      </c>
      <c r="B353" t="s">
        <v>1287</v>
      </c>
      <c r="C353" t="s">
        <v>2008</v>
      </c>
      <c r="E353">
        <v>143</v>
      </c>
      <c r="F353">
        <v>157</v>
      </c>
      <c r="K353">
        <v>1</v>
      </c>
      <c r="L353">
        <v>2</v>
      </c>
      <c r="M353">
        <v>431</v>
      </c>
      <c r="N353">
        <v>11</v>
      </c>
      <c r="O353">
        <v>15</v>
      </c>
      <c r="P353">
        <v>0</v>
      </c>
      <c r="Q353">
        <v>4</v>
      </c>
      <c r="R353" s="28">
        <f>Table4[[#This Row],[std.code.lines:comments]]/Table4[[#This Row],[std.code.lines:code]]</f>
        <v>0.36363636363636365</v>
      </c>
      <c r="S353">
        <f>(Table4[[#This Row],[std.code.lines:comments]]-Table4[[#This Row],[std.code.lines:code]])/(Table4[[#This Row],[std.code.lines:comments]]+Table4[[#This Row],[std.code.lines:code]])</f>
        <v>-0.46666666666666667</v>
      </c>
    </row>
    <row r="354" spans="1:19" x14ac:dyDescent="0.25">
      <c r="A354" t="s">
        <v>1693</v>
      </c>
      <c r="B354" t="s">
        <v>2139</v>
      </c>
      <c r="C354" t="s">
        <v>2008</v>
      </c>
      <c r="E354">
        <v>79</v>
      </c>
      <c r="F354">
        <v>93</v>
      </c>
      <c r="K354">
        <v>1</v>
      </c>
      <c r="L354">
        <v>2</v>
      </c>
      <c r="M354">
        <v>548</v>
      </c>
      <c r="N354">
        <v>10</v>
      </c>
      <c r="O354">
        <v>15</v>
      </c>
      <c r="P354">
        <v>0</v>
      </c>
      <c r="Q354">
        <v>5</v>
      </c>
      <c r="R354" s="28">
        <f>Table4[[#This Row],[std.code.lines:comments]]/Table4[[#This Row],[std.code.lines:code]]</f>
        <v>0.5</v>
      </c>
      <c r="S354">
        <f>(Table4[[#This Row],[std.code.lines:comments]]-Table4[[#This Row],[std.code.lines:code]])/(Table4[[#This Row],[std.code.lines:comments]]+Table4[[#This Row],[std.code.lines:code]])</f>
        <v>-0.33333333333333331</v>
      </c>
    </row>
    <row r="355" spans="1:19" x14ac:dyDescent="0.25">
      <c r="A355" t="s">
        <v>576</v>
      </c>
      <c r="B355" t="s">
        <v>2753</v>
      </c>
      <c r="C355" t="s">
        <v>2008</v>
      </c>
      <c r="E355">
        <v>277</v>
      </c>
      <c r="F355">
        <v>290</v>
      </c>
      <c r="K355">
        <v>1</v>
      </c>
      <c r="L355">
        <v>2</v>
      </c>
      <c r="M355">
        <v>419</v>
      </c>
      <c r="N355">
        <v>10</v>
      </c>
      <c r="O355">
        <v>14</v>
      </c>
      <c r="P355">
        <v>0</v>
      </c>
      <c r="Q355">
        <v>4</v>
      </c>
      <c r="R355" s="28">
        <f>Table4[[#This Row],[std.code.lines:comments]]/Table4[[#This Row],[std.code.lines:code]]</f>
        <v>0.4</v>
      </c>
      <c r="S355">
        <f>(Table4[[#This Row],[std.code.lines:comments]]-Table4[[#This Row],[std.code.lines:code]])/(Table4[[#This Row],[std.code.lines:comments]]+Table4[[#This Row],[std.code.lines:code]])</f>
        <v>-0.42857142857142855</v>
      </c>
    </row>
    <row r="356" spans="1:19" x14ac:dyDescent="0.25">
      <c r="A356" t="s">
        <v>837</v>
      </c>
      <c r="B356" t="s">
        <v>2621</v>
      </c>
      <c r="C356" t="s">
        <v>2008</v>
      </c>
      <c r="E356">
        <v>1013</v>
      </c>
      <c r="F356">
        <v>1026</v>
      </c>
      <c r="K356">
        <v>1</v>
      </c>
      <c r="L356">
        <v>2</v>
      </c>
      <c r="M356">
        <v>535</v>
      </c>
      <c r="N356">
        <v>14</v>
      </c>
      <c r="O356">
        <v>14</v>
      </c>
      <c r="P356">
        <v>0</v>
      </c>
      <c r="Q356">
        <v>0</v>
      </c>
      <c r="R356" s="28">
        <f>Table4[[#This Row],[std.code.lines:comments]]/Table4[[#This Row],[std.code.lines:code]]</f>
        <v>0</v>
      </c>
      <c r="S356">
        <f>(Table4[[#This Row],[std.code.lines:comments]]-Table4[[#This Row],[std.code.lines:code]])/(Table4[[#This Row],[std.code.lines:comments]]+Table4[[#This Row],[std.code.lines:code]])</f>
        <v>-1</v>
      </c>
    </row>
    <row r="357" spans="1:19" x14ac:dyDescent="0.25">
      <c r="A357" t="s">
        <v>837</v>
      </c>
      <c r="B357" t="s">
        <v>2621</v>
      </c>
      <c r="C357" t="s">
        <v>2008</v>
      </c>
      <c r="E357">
        <v>1971</v>
      </c>
      <c r="F357">
        <v>1984</v>
      </c>
      <c r="K357">
        <v>1</v>
      </c>
      <c r="L357">
        <v>2</v>
      </c>
      <c r="M357">
        <v>547</v>
      </c>
      <c r="N357">
        <v>14</v>
      </c>
      <c r="O357">
        <v>14</v>
      </c>
      <c r="P357">
        <v>0</v>
      </c>
      <c r="Q357">
        <v>0</v>
      </c>
      <c r="R357" s="28">
        <f>Table4[[#This Row],[std.code.lines:comments]]/Table4[[#This Row],[std.code.lines:code]]</f>
        <v>0</v>
      </c>
      <c r="S357">
        <f>(Table4[[#This Row],[std.code.lines:comments]]-Table4[[#This Row],[std.code.lines:code]])/(Table4[[#This Row],[std.code.lines:comments]]+Table4[[#This Row],[std.code.lines:code]])</f>
        <v>-1</v>
      </c>
    </row>
    <row r="358" spans="1:19" x14ac:dyDescent="0.25">
      <c r="A358" t="s">
        <v>1154</v>
      </c>
      <c r="B358" t="s">
        <v>2319</v>
      </c>
      <c r="C358" t="s">
        <v>2008</v>
      </c>
      <c r="E358">
        <v>90</v>
      </c>
      <c r="F358">
        <v>104</v>
      </c>
      <c r="K358">
        <v>1</v>
      </c>
      <c r="L358">
        <v>2</v>
      </c>
      <c r="M358">
        <v>478</v>
      </c>
      <c r="N358">
        <v>10</v>
      </c>
      <c r="O358">
        <v>14</v>
      </c>
      <c r="P358">
        <v>0</v>
      </c>
      <c r="Q358">
        <v>4</v>
      </c>
      <c r="R358" s="28">
        <f>Table4[[#This Row],[std.code.lines:comments]]/Table4[[#This Row],[std.code.lines:code]]</f>
        <v>0.4</v>
      </c>
      <c r="S358">
        <f>(Table4[[#This Row],[std.code.lines:comments]]-Table4[[#This Row],[std.code.lines:code]])/(Table4[[#This Row],[std.code.lines:comments]]+Table4[[#This Row],[std.code.lines:code]])</f>
        <v>-0.42857142857142855</v>
      </c>
    </row>
    <row r="359" spans="1:19" x14ac:dyDescent="0.25">
      <c r="A359" t="s">
        <v>1280</v>
      </c>
      <c r="B359" t="s">
        <v>2319</v>
      </c>
      <c r="C359" t="s">
        <v>2008</v>
      </c>
      <c r="E359">
        <v>84</v>
      </c>
      <c r="F359">
        <v>98</v>
      </c>
      <c r="K359">
        <v>1</v>
      </c>
      <c r="L359">
        <v>2</v>
      </c>
      <c r="M359">
        <v>566</v>
      </c>
      <c r="N359">
        <v>9</v>
      </c>
      <c r="O359">
        <v>14</v>
      </c>
      <c r="P359">
        <v>0</v>
      </c>
      <c r="Q359">
        <v>5</v>
      </c>
      <c r="R359" s="28">
        <f>Table4[[#This Row],[std.code.lines:comments]]/Table4[[#This Row],[std.code.lines:code]]</f>
        <v>0.55555555555555558</v>
      </c>
      <c r="S359">
        <f>(Table4[[#This Row],[std.code.lines:comments]]-Table4[[#This Row],[std.code.lines:code]])/(Table4[[#This Row],[std.code.lines:comments]]+Table4[[#This Row],[std.code.lines:code]])</f>
        <v>-0.2857142857142857</v>
      </c>
    </row>
    <row r="360" spans="1:19" x14ac:dyDescent="0.25">
      <c r="A360" t="s">
        <v>1404</v>
      </c>
      <c r="B360" t="s">
        <v>2288</v>
      </c>
      <c r="C360" t="s">
        <v>2008</v>
      </c>
      <c r="E360">
        <v>255</v>
      </c>
      <c r="F360">
        <v>271</v>
      </c>
      <c r="K360">
        <v>1</v>
      </c>
      <c r="L360">
        <v>2</v>
      </c>
      <c r="M360">
        <v>557</v>
      </c>
      <c r="N360">
        <v>10</v>
      </c>
      <c r="O360">
        <v>14</v>
      </c>
      <c r="P360">
        <v>0</v>
      </c>
      <c r="Q360">
        <v>4</v>
      </c>
      <c r="R360" s="28">
        <f>Table4[[#This Row],[std.code.lines:comments]]/Table4[[#This Row],[std.code.lines:code]]</f>
        <v>0.4</v>
      </c>
      <c r="S360">
        <f>(Table4[[#This Row],[std.code.lines:comments]]-Table4[[#This Row],[std.code.lines:code]])/(Table4[[#This Row],[std.code.lines:comments]]+Table4[[#This Row],[std.code.lines:code]])</f>
        <v>-0.42857142857142855</v>
      </c>
    </row>
    <row r="361" spans="1:19" x14ac:dyDescent="0.25">
      <c r="A361" t="s">
        <v>1404</v>
      </c>
      <c r="B361" t="s">
        <v>2285</v>
      </c>
      <c r="C361" t="s">
        <v>2008</v>
      </c>
      <c r="E361">
        <v>376</v>
      </c>
      <c r="F361">
        <v>393</v>
      </c>
      <c r="K361">
        <v>1</v>
      </c>
      <c r="L361">
        <v>2</v>
      </c>
      <c r="M361">
        <v>616</v>
      </c>
      <c r="N361">
        <v>10</v>
      </c>
      <c r="O361">
        <v>14</v>
      </c>
      <c r="P361">
        <v>0</v>
      </c>
      <c r="Q361">
        <v>4</v>
      </c>
      <c r="R361" s="28">
        <f>Table4[[#This Row],[std.code.lines:comments]]/Table4[[#This Row],[std.code.lines:code]]</f>
        <v>0.4</v>
      </c>
      <c r="S361">
        <f>(Table4[[#This Row],[std.code.lines:comments]]-Table4[[#This Row],[std.code.lines:code]])/(Table4[[#This Row],[std.code.lines:comments]]+Table4[[#This Row],[std.code.lines:code]])</f>
        <v>-0.42857142857142855</v>
      </c>
    </row>
    <row r="362" spans="1:19" x14ac:dyDescent="0.25">
      <c r="A362" t="s">
        <v>1417</v>
      </c>
      <c r="B362" t="s">
        <v>2271</v>
      </c>
      <c r="C362" t="s">
        <v>2008</v>
      </c>
      <c r="E362">
        <v>87</v>
      </c>
      <c r="F362">
        <v>100</v>
      </c>
      <c r="K362">
        <v>1</v>
      </c>
      <c r="L362">
        <v>2</v>
      </c>
      <c r="M362">
        <v>508</v>
      </c>
      <c r="N362">
        <v>11</v>
      </c>
      <c r="O362">
        <v>14</v>
      </c>
      <c r="P362">
        <v>0</v>
      </c>
      <c r="Q362">
        <v>3</v>
      </c>
      <c r="R362" s="28">
        <f>Table4[[#This Row],[std.code.lines:comments]]/Table4[[#This Row],[std.code.lines:code]]</f>
        <v>0.27272727272727271</v>
      </c>
      <c r="S362">
        <f>(Table4[[#This Row],[std.code.lines:comments]]-Table4[[#This Row],[std.code.lines:code]])/(Table4[[#This Row],[std.code.lines:comments]]+Table4[[#This Row],[std.code.lines:code]])</f>
        <v>-0.5714285714285714</v>
      </c>
    </row>
    <row r="363" spans="1:19" x14ac:dyDescent="0.25">
      <c r="A363" t="s">
        <v>1693</v>
      </c>
      <c r="B363" t="s">
        <v>2131</v>
      </c>
      <c r="C363" t="s">
        <v>2008</v>
      </c>
      <c r="E363">
        <v>217</v>
      </c>
      <c r="F363">
        <v>230</v>
      </c>
      <c r="G363">
        <v>11</v>
      </c>
      <c r="K363">
        <v>1</v>
      </c>
      <c r="L363">
        <v>2</v>
      </c>
      <c r="M363">
        <v>595</v>
      </c>
      <c r="N363">
        <v>10</v>
      </c>
      <c r="O363">
        <v>14</v>
      </c>
      <c r="P363">
        <v>0</v>
      </c>
      <c r="Q363">
        <v>4</v>
      </c>
      <c r="R363" s="28">
        <f>Table4[[#This Row],[std.code.lines:comments]]/Table4[[#This Row],[std.code.lines:code]]</f>
        <v>0.4</v>
      </c>
      <c r="S363">
        <f>(Table4[[#This Row],[std.code.lines:comments]]-Table4[[#This Row],[std.code.lines:code]])/(Table4[[#This Row],[std.code.lines:comments]]+Table4[[#This Row],[std.code.lines:code]])</f>
        <v>-0.42857142857142855</v>
      </c>
    </row>
    <row r="364" spans="1:19" x14ac:dyDescent="0.25">
      <c r="A364" t="s">
        <v>1763</v>
      </c>
      <c r="B364" t="s">
        <v>2097</v>
      </c>
      <c r="C364" t="s">
        <v>2008</v>
      </c>
      <c r="E364">
        <v>109</v>
      </c>
      <c r="F364">
        <v>122</v>
      </c>
      <c r="K364">
        <v>1</v>
      </c>
      <c r="L364">
        <v>2</v>
      </c>
      <c r="M364">
        <v>422</v>
      </c>
      <c r="N364">
        <v>10</v>
      </c>
      <c r="O364">
        <v>14</v>
      </c>
      <c r="P364">
        <v>0</v>
      </c>
      <c r="Q364">
        <v>4</v>
      </c>
      <c r="R364" s="28">
        <f>Table4[[#This Row],[std.code.lines:comments]]/Table4[[#This Row],[std.code.lines:code]]</f>
        <v>0.4</v>
      </c>
      <c r="S364">
        <f>(Table4[[#This Row],[std.code.lines:comments]]-Table4[[#This Row],[std.code.lines:code]])/(Table4[[#This Row],[std.code.lines:comments]]+Table4[[#This Row],[std.code.lines:code]])</f>
        <v>-0.42857142857142855</v>
      </c>
    </row>
    <row r="365" spans="1:19" x14ac:dyDescent="0.25">
      <c r="A365" t="s">
        <v>576</v>
      </c>
      <c r="B365" t="s">
        <v>2730</v>
      </c>
      <c r="C365" t="s">
        <v>2008</v>
      </c>
      <c r="E365">
        <v>753</v>
      </c>
      <c r="F365">
        <v>765</v>
      </c>
      <c r="K365">
        <v>1</v>
      </c>
      <c r="L365">
        <v>2</v>
      </c>
      <c r="M365">
        <v>423</v>
      </c>
      <c r="N365">
        <v>9</v>
      </c>
      <c r="O365">
        <v>13</v>
      </c>
      <c r="P365">
        <v>0</v>
      </c>
      <c r="Q365">
        <v>4</v>
      </c>
      <c r="R365" s="28">
        <f>Table4[[#This Row],[std.code.lines:comments]]/Table4[[#This Row],[std.code.lines:code]]</f>
        <v>0.44444444444444442</v>
      </c>
      <c r="S365">
        <f>(Table4[[#This Row],[std.code.lines:comments]]-Table4[[#This Row],[std.code.lines:code]])/(Table4[[#This Row],[std.code.lines:comments]]+Table4[[#This Row],[std.code.lines:code]])</f>
        <v>-0.38461538461538464</v>
      </c>
    </row>
    <row r="366" spans="1:19" x14ac:dyDescent="0.25">
      <c r="A366" t="s">
        <v>1106</v>
      </c>
      <c r="B366" t="s">
        <v>2137</v>
      </c>
      <c r="C366" t="s">
        <v>2008</v>
      </c>
      <c r="E366">
        <v>113</v>
      </c>
      <c r="F366">
        <v>125</v>
      </c>
      <c r="K366">
        <v>1</v>
      </c>
      <c r="L366">
        <v>2</v>
      </c>
      <c r="M366">
        <v>444</v>
      </c>
      <c r="N366">
        <v>9</v>
      </c>
      <c r="O366">
        <v>13</v>
      </c>
      <c r="P366">
        <v>0</v>
      </c>
      <c r="Q366">
        <v>4</v>
      </c>
      <c r="R366" s="28">
        <f>Table4[[#This Row],[std.code.lines:comments]]/Table4[[#This Row],[std.code.lines:code]]</f>
        <v>0.44444444444444442</v>
      </c>
      <c r="S366">
        <f>(Table4[[#This Row],[std.code.lines:comments]]-Table4[[#This Row],[std.code.lines:code]])/(Table4[[#This Row],[std.code.lines:comments]]+Table4[[#This Row],[std.code.lines:code]])</f>
        <v>-0.38461538461538464</v>
      </c>
    </row>
    <row r="367" spans="1:19" x14ac:dyDescent="0.25">
      <c r="A367" t="s">
        <v>1257</v>
      </c>
      <c r="B367" t="s">
        <v>2332</v>
      </c>
      <c r="C367" t="s">
        <v>2008</v>
      </c>
      <c r="E367">
        <v>336</v>
      </c>
      <c r="F367">
        <v>348</v>
      </c>
      <c r="K367">
        <v>1</v>
      </c>
      <c r="L367">
        <v>2</v>
      </c>
      <c r="M367">
        <v>580</v>
      </c>
      <c r="N367">
        <v>9</v>
      </c>
      <c r="O367">
        <v>13</v>
      </c>
      <c r="P367">
        <v>0</v>
      </c>
      <c r="Q367">
        <v>4</v>
      </c>
      <c r="R367" s="28">
        <f>Table4[[#This Row],[std.code.lines:comments]]/Table4[[#This Row],[std.code.lines:code]]</f>
        <v>0.44444444444444442</v>
      </c>
      <c r="S367">
        <f>(Table4[[#This Row],[std.code.lines:comments]]-Table4[[#This Row],[std.code.lines:code]])/(Table4[[#This Row],[std.code.lines:comments]]+Table4[[#This Row],[std.code.lines:code]])</f>
        <v>-0.38461538461538464</v>
      </c>
    </row>
    <row r="368" spans="1:19" x14ac:dyDescent="0.25">
      <c r="A368" t="s">
        <v>1404</v>
      </c>
      <c r="B368" t="s">
        <v>2277</v>
      </c>
      <c r="C368" t="s">
        <v>2008</v>
      </c>
      <c r="E368">
        <v>544</v>
      </c>
      <c r="F368">
        <v>556</v>
      </c>
      <c r="K368">
        <v>1</v>
      </c>
      <c r="L368">
        <v>2</v>
      </c>
      <c r="M368">
        <v>463</v>
      </c>
      <c r="N368">
        <v>9</v>
      </c>
      <c r="O368">
        <v>13</v>
      </c>
      <c r="P368">
        <v>0</v>
      </c>
      <c r="Q368">
        <v>4</v>
      </c>
      <c r="R368" s="28">
        <f>Table4[[#This Row],[std.code.lines:comments]]/Table4[[#This Row],[std.code.lines:code]]</f>
        <v>0.44444444444444442</v>
      </c>
      <c r="S368">
        <f>(Table4[[#This Row],[std.code.lines:comments]]-Table4[[#This Row],[std.code.lines:code]])/(Table4[[#This Row],[std.code.lines:comments]]+Table4[[#This Row],[std.code.lines:code]])</f>
        <v>-0.38461538461538464</v>
      </c>
    </row>
    <row r="369" spans="1:19" x14ac:dyDescent="0.25">
      <c r="A369" t="s">
        <v>1404</v>
      </c>
      <c r="B369" t="s">
        <v>2274</v>
      </c>
      <c r="C369" t="s">
        <v>2008</v>
      </c>
      <c r="E369">
        <v>600</v>
      </c>
      <c r="F369">
        <v>612</v>
      </c>
      <c r="K369">
        <v>1</v>
      </c>
      <c r="L369">
        <v>2</v>
      </c>
      <c r="M369">
        <v>510</v>
      </c>
      <c r="N369">
        <v>9</v>
      </c>
      <c r="O369">
        <v>13</v>
      </c>
      <c r="P369">
        <v>0</v>
      </c>
      <c r="Q369">
        <v>4</v>
      </c>
      <c r="R369" s="28">
        <f>Table4[[#This Row],[std.code.lines:comments]]/Table4[[#This Row],[std.code.lines:code]]</f>
        <v>0.44444444444444442</v>
      </c>
      <c r="S369">
        <f>(Table4[[#This Row],[std.code.lines:comments]]-Table4[[#This Row],[std.code.lines:code]])/(Table4[[#This Row],[std.code.lines:comments]]+Table4[[#This Row],[std.code.lines:code]])</f>
        <v>-0.38461538461538464</v>
      </c>
    </row>
    <row r="370" spans="1:19" x14ac:dyDescent="0.25">
      <c r="A370" t="s">
        <v>1648</v>
      </c>
      <c r="B370" t="s">
        <v>2160</v>
      </c>
      <c r="C370" t="s">
        <v>2008</v>
      </c>
      <c r="E370">
        <v>189</v>
      </c>
      <c r="F370">
        <v>201</v>
      </c>
      <c r="K370">
        <v>1</v>
      </c>
      <c r="L370">
        <v>2</v>
      </c>
      <c r="M370">
        <v>536</v>
      </c>
      <c r="N370">
        <v>9</v>
      </c>
      <c r="O370">
        <v>13</v>
      </c>
      <c r="P370">
        <v>0</v>
      </c>
      <c r="Q370">
        <v>4</v>
      </c>
      <c r="R370" s="28">
        <f>Table4[[#This Row],[std.code.lines:comments]]/Table4[[#This Row],[std.code.lines:code]]</f>
        <v>0.44444444444444442</v>
      </c>
      <c r="S370">
        <f>(Table4[[#This Row],[std.code.lines:comments]]-Table4[[#This Row],[std.code.lines:code]])/(Table4[[#This Row],[std.code.lines:comments]]+Table4[[#This Row],[std.code.lines:code]])</f>
        <v>-0.38461538461538464</v>
      </c>
    </row>
    <row r="371" spans="1:19" x14ac:dyDescent="0.25">
      <c r="A371" t="s">
        <v>1693</v>
      </c>
      <c r="B371" t="s">
        <v>2137</v>
      </c>
      <c r="C371" t="s">
        <v>2008</v>
      </c>
      <c r="E371">
        <v>132</v>
      </c>
      <c r="F371">
        <v>144</v>
      </c>
      <c r="K371">
        <v>1</v>
      </c>
      <c r="L371">
        <v>2</v>
      </c>
      <c r="M371">
        <v>444</v>
      </c>
      <c r="N371">
        <v>9</v>
      </c>
      <c r="O371">
        <v>13</v>
      </c>
      <c r="P371">
        <v>0</v>
      </c>
      <c r="Q371">
        <v>4</v>
      </c>
      <c r="R371" s="28">
        <f>Table4[[#This Row],[std.code.lines:comments]]/Table4[[#This Row],[std.code.lines:code]]</f>
        <v>0.44444444444444442</v>
      </c>
      <c r="S371">
        <f>(Table4[[#This Row],[std.code.lines:comments]]-Table4[[#This Row],[std.code.lines:code]])/(Table4[[#This Row],[std.code.lines:comments]]+Table4[[#This Row],[std.code.lines:code]])</f>
        <v>-0.38461538461538464</v>
      </c>
    </row>
    <row r="372" spans="1:19" x14ac:dyDescent="0.25">
      <c r="A372" t="s">
        <v>1963</v>
      </c>
      <c r="B372" t="s">
        <v>2031</v>
      </c>
      <c r="C372" t="s">
        <v>2008</v>
      </c>
      <c r="E372">
        <v>20</v>
      </c>
      <c r="F372">
        <v>34</v>
      </c>
      <c r="K372">
        <v>1</v>
      </c>
      <c r="L372">
        <v>2</v>
      </c>
      <c r="M372">
        <v>329</v>
      </c>
      <c r="N372">
        <v>13</v>
      </c>
      <c r="O372">
        <v>13</v>
      </c>
      <c r="P372">
        <v>0</v>
      </c>
      <c r="Q372">
        <v>0</v>
      </c>
      <c r="R372" s="28">
        <f>Table4[[#This Row],[std.code.lines:comments]]/Table4[[#This Row],[std.code.lines:code]]</f>
        <v>0</v>
      </c>
      <c r="S372">
        <f>(Table4[[#This Row],[std.code.lines:comments]]-Table4[[#This Row],[std.code.lines:code]])/(Table4[[#This Row],[std.code.lines:comments]]+Table4[[#This Row],[std.code.lines:code]])</f>
        <v>-1</v>
      </c>
    </row>
    <row r="373" spans="1:19" x14ac:dyDescent="0.25">
      <c r="A373" t="s">
        <v>303</v>
      </c>
      <c r="B373" t="s">
        <v>2842</v>
      </c>
      <c r="C373" t="s">
        <v>2008</v>
      </c>
      <c r="E373">
        <v>112</v>
      </c>
      <c r="F373">
        <v>123</v>
      </c>
      <c r="K373">
        <v>1</v>
      </c>
      <c r="L373">
        <v>2</v>
      </c>
      <c r="M373">
        <v>369</v>
      </c>
      <c r="N373">
        <v>12</v>
      </c>
      <c r="O373">
        <v>12</v>
      </c>
      <c r="P373">
        <v>0</v>
      </c>
      <c r="Q373">
        <v>0</v>
      </c>
      <c r="R373" s="28">
        <f>Table4[[#This Row],[std.code.lines:comments]]/Table4[[#This Row],[std.code.lines:code]]</f>
        <v>0</v>
      </c>
      <c r="S373">
        <f>(Table4[[#This Row],[std.code.lines:comments]]-Table4[[#This Row],[std.code.lines:code]])/(Table4[[#This Row],[std.code.lines:comments]]+Table4[[#This Row],[std.code.lines:code]])</f>
        <v>-1</v>
      </c>
    </row>
    <row r="374" spans="1:19" x14ac:dyDescent="0.25">
      <c r="A374" t="s">
        <v>837</v>
      </c>
      <c r="B374" t="s">
        <v>2658</v>
      </c>
      <c r="C374" t="s">
        <v>2008</v>
      </c>
      <c r="E374">
        <v>139</v>
      </c>
      <c r="F374">
        <v>150</v>
      </c>
      <c r="G374">
        <v>1</v>
      </c>
      <c r="K374">
        <v>1</v>
      </c>
      <c r="L374">
        <v>2</v>
      </c>
      <c r="M374">
        <v>434</v>
      </c>
      <c r="N374">
        <v>7</v>
      </c>
      <c r="O374">
        <v>12</v>
      </c>
      <c r="P374">
        <v>0</v>
      </c>
      <c r="Q374">
        <v>5</v>
      </c>
      <c r="R374" s="28">
        <f>Table4[[#This Row],[std.code.lines:comments]]/Table4[[#This Row],[std.code.lines:code]]</f>
        <v>0.7142857142857143</v>
      </c>
      <c r="S374">
        <f>(Table4[[#This Row],[std.code.lines:comments]]-Table4[[#This Row],[std.code.lines:code]])/(Table4[[#This Row],[std.code.lines:comments]]+Table4[[#This Row],[std.code.lines:code]])</f>
        <v>-0.16666666666666666</v>
      </c>
    </row>
    <row r="375" spans="1:19" x14ac:dyDescent="0.25">
      <c r="A375" t="s">
        <v>837</v>
      </c>
      <c r="B375" t="s">
        <v>2611</v>
      </c>
      <c r="C375" t="s">
        <v>2008</v>
      </c>
      <c r="E375">
        <v>2147</v>
      </c>
      <c r="F375">
        <v>2159</v>
      </c>
      <c r="K375">
        <v>1</v>
      </c>
      <c r="L375">
        <v>2</v>
      </c>
      <c r="M375">
        <v>309</v>
      </c>
      <c r="N375">
        <v>12</v>
      </c>
      <c r="O375">
        <v>12</v>
      </c>
      <c r="P375">
        <v>0</v>
      </c>
      <c r="Q375">
        <v>0</v>
      </c>
      <c r="R375" s="28">
        <f>Table4[[#This Row],[std.code.lines:comments]]/Table4[[#This Row],[std.code.lines:code]]</f>
        <v>0</v>
      </c>
      <c r="S375">
        <f>(Table4[[#This Row],[std.code.lines:comments]]-Table4[[#This Row],[std.code.lines:code]])/(Table4[[#This Row],[std.code.lines:comments]]+Table4[[#This Row],[std.code.lines:code]])</f>
        <v>-1</v>
      </c>
    </row>
    <row r="376" spans="1:19" x14ac:dyDescent="0.25">
      <c r="A376" t="s">
        <v>837</v>
      </c>
      <c r="B376" t="s">
        <v>2594</v>
      </c>
      <c r="C376" t="s">
        <v>2008</v>
      </c>
      <c r="E376">
        <v>2485</v>
      </c>
      <c r="F376">
        <v>2496</v>
      </c>
      <c r="K376">
        <v>1</v>
      </c>
      <c r="L376">
        <v>2</v>
      </c>
      <c r="M376">
        <v>345</v>
      </c>
      <c r="N376">
        <v>12</v>
      </c>
      <c r="O376">
        <v>12</v>
      </c>
      <c r="P376">
        <v>0</v>
      </c>
      <c r="Q376">
        <v>0</v>
      </c>
      <c r="R376" s="28">
        <f>Table4[[#This Row],[std.code.lines:comments]]/Table4[[#This Row],[std.code.lines:code]]</f>
        <v>0</v>
      </c>
      <c r="S376">
        <f>(Table4[[#This Row],[std.code.lines:comments]]-Table4[[#This Row],[std.code.lines:code]])/(Table4[[#This Row],[std.code.lines:comments]]+Table4[[#This Row],[std.code.lines:code]])</f>
        <v>-1</v>
      </c>
    </row>
    <row r="377" spans="1:19" x14ac:dyDescent="0.25">
      <c r="A377" t="s">
        <v>890</v>
      </c>
      <c r="B377" t="s">
        <v>2424</v>
      </c>
      <c r="C377" t="s">
        <v>2008</v>
      </c>
      <c r="E377">
        <v>86</v>
      </c>
      <c r="F377">
        <v>97</v>
      </c>
      <c r="G377">
        <v>3</v>
      </c>
      <c r="K377">
        <v>1</v>
      </c>
      <c r="L377">
        <v>2</v>
      </c>
      <c r="M377">
        <v>423</v>
      </c>
      <c r="N377">
        <v>11</v>
      </c>
      <c r="O377">
        <v>12</v>
      </c>
      <c r="P377">
        <v>0</v>
      </c>
      <c r="Q377">
        <v>1</v>
      </c>
      <c r="R377" s="28">
        <f>Table4[[#This Row],[std.code.lines:comments]]/Table4[[#This Row],[std.code.lines:code]]</f>
        <v>9.0909090909090912E-2</v>
      </c>
      <c r="S377">
        <f>(Table4[[#This Row],[std.code.lines:comments]]-Table4[[#This Row],[std.code.lines:code]])/(Table4[[#This Row],[std.code.lines:comments]]+Table4[[#This Row],[std.code.lines:code]])</f>
        <v>-0.83333333333333337</v>
      </c>
    </row>
    <row r="378" spans="1:19" x14ac:dyDescent="0.25">
      <c r="A378" t="s">
        <v>1257</v>
      </c>
      <c r="B378" t="s">
        <v>2343</v>
      </c>
      <c r="C378" t="s">
        <v>2008</v>
      </c>
      <c r="E378">
        <v>184</v>
      </c>
      <c r="F378">
        <v>195</v>
      </c>
      <c r="K378">
        <v>1</v>
      </c>
      <c r="L378">
        <v>2</v>
      </c>
      <c r="M378">
        <v>471</v>
      </c>
      <c r="N378">
        <v>8</v>
      </c>
      <c r="O378">
        <v>12</v>
      </c>
      <c r="P378">
        <v>0</v>
      </c>
      <c r="Q378">
        <v>4</v>
      </c>
      <c r="R378" s="28">
        <f>Table4[[#This Row],[std.code.lines:comments]]/Table4[[#This Row],[std.code.lines:code]]</f>
        <v>0.5</v>
      </c>
      <c r="S378">
        <f>(Table4[[#This Row],[std.code.lines:comments]]-Table4[[#This Row],[std.code.lines:code]])/(Table4[[#This Row],[std.code.lines:comments]]+Table4[[#This Row],[std.code.lines:code]])</f>
        <v>-0.33333333333333331</v>
      </c>
    </row>
    <row r="379" spans="1:19" x14ac:dyDescent="0.25">
      <c r="A379" t="s">
        <v>1404</v>
      </c>
      <c r="B379" t="s">
        <v>2282</v>
      </c>
      <c r="C379" t="s">
        <v>2008</v>
      </c>
      <c r="E379">
        <v>449</v>
      </c>
      <c r="F379">
        <v>462</v>
      </c>
      <c r="K379">
        <v>1</v>
      </c>
      <c r="L379">
        <v>2</v>
      </c>
      <c r="M379">
        <v>514</v>
      </c>
      <c r="N379">
        <v>8</v>
      </c>
      <c r="O379">
        <v>12</v>
      </c>
      <c r="P379">
        <v>0</v>
      </c>
      <c r="Q379">
        <v>4</v>
      </c>
      <c r="R379" s="28">
        <f>Table4[[#This Row],[std.code.lines:comments]]/Table4[[#This Row],[std.code.lines:code]]</f>
        <v>0.5</v>
      </c>
      <c r="S379">
        <f>(Table4[[#This Row],[std.code.lines:comments]]-Table4[[#This Row],[std.code.lines:code]])/(Table4[[#This Row],[std.code.lines:comments]]+Table4[[#This Row],[std.code.lines:code]])</f>
        <v>-0.33333333333333331</v>
      </c>
    </row>
    <row r="380" spans="1:19" x14ac:dyDescent="0.25">
      <c r="A380" t="s">
        <v>1417</v>
      </c>
      <c r="B380" t="s">
        <v>2268</v>
      </c>
      <c r="C380" t="s">
        <v>2008</v>
      </c>
      <c r="E380">
        <v>202</v>
      </c>
      <c r="F380">
        <v>213</v>
      </c>
      <c r="K380">
        <v>1</v>
      </c>
      <c r="L380">
        <v>2</v>
      </c>
      <c r="M380">
        <v>348</v>
      </c>
      <c r="N380">
        <v>9</v>
      </c>
      <c r="O380">
        <v>12</v>
      </c>
      <c r="P380">
        <v>0</v>
      </c>
      <c r="Q380">
        <v>3</v>
      </c>
      <c r="R380" s="28">
        <f>Table4[[#This Row],[std.code.lines:comments]]/Table4[[#This Row],[std.code.lines:code]]</f>
        <v>0.33333333333333331</v>
      </c>
      <c r="S380">
        <f>(Table4[[#This Row],[std.code.lines:comments]]-Table4[[#This Row],[std.code.lines:code]])/(Table4[[#This Row],[std.code.lines:comments]]+Table4[[#This Row],[std.code.lines:code]])</f>
        <v>-0.5</v>
      </c>
    </row>
    <row r="381" spans="1:19" x14ac:dyDescent="0.25">
      <c r="A381" t="s">
        <v>1981</v>
      </c>
      <c r="B381" t="s">
        <v>2013</v>
      </c>
      <c r="C381" t="s">
        <v>2008</v>
      </c>
      <c r="E381">
        <v>264</v>
      </c>
      <c r="F381">
        <v>275</v>
      </c>
      <c r="K381">
        <v>1</v>
      </c>
      <c r="L381">
        <v>2</v>
      </c>
      <c r="M381">
        <v>392</v>
      </c>
      <c r="N381">
        <v>7</v>
      </c>
      <c r="O381">
        <v>12</v>
      </c>
      <c r="P381">
        <v>0</v>
      </c>
      <c r="Q381">
        <v>5</v>
      </c>
      <c r="R381" s="28">
        <f>Table4[[#This Row],[std.code.lines:comments]]/Table4[[#This Row],[std.code.lines:code]]</f>
        <v>0.7142857142857143</v>
      </c>
      <c r="S381">
        <f>(Table4[[#This Row],[std.code.lines:comments]]-Table4[[#This Row],[std.code.lines:code]])/(Table4[[#This Row],[std.code.lines:comments]]+Table4[[#This Row],[std.code.lines:code]])</f>
        <v>-0.16666666666666666</v>
      </c>
    </row>
    <row r="382" spans="1:19" x14ac:dyDescent="0.25">
      <c r="A382" t="s">
        <v>271</v>
      </c>
      <c r="B382" t="s">
        <v>2849</v>
      </c>
      <c r="C382" t="s">
        <v>2008</v>
      </c>
      <c r="E382">
        <v>50</v>
      </c>
      <c r="F382">
        <v>62</v>
      </c>
      <c r="K382">
        <v>1</v>
      </c>
      <c r="L382">
        <v>2</v>
      </c>
      <c r="M382">
        <v>411</v>
      </c>
      <c r="N382">
        <v>11</v>
      </c>
      <c r="O382">
        <v>11</v>
      </c>
      <c r="P382">
        <v>0</v>
      </c>
      <c r="Q382">
        <v>0</v>
      </c>
      <c r="R382" s="28">
        <f>Table4[[#This Row],[std.code.lines:comments]]/Table4[[#This Row],[std.code.lines:code]]</f>
        <v>0</v>
      </c>
      <c r="S382">
        <f>(Table4[[#This Row],[std.code.lines:comments]]-Table4[[#This Row],[std.code.lines:code]])/(Table4[[#This Row],[std.code.lines:comments]]+Table4[[#This Row],[std.code.lines:code]])</f>
        <v>-1</v>
      </c>
    </row>
    <row r="383" spans="1:19" x14ac:dyDescent="0.25">
      <c r="A383" t="s">
        <v>390</v>
      </c>
      <c r="B383" t="s">
        <v>2757</v>
      </c>
      <c r="C383" t="s">
        <v>2008</v>
      </c>
      <c r="E383">
        <v>38</v>
      </c>
      <c r="F383">
        <v>49</v>
      </c>
      <c r="K383">
        <v>1</v>
      </c>
      <c r="L383">
        <v>2</v>
      </c>
      <c r="M383">
        <v>250</v>
      </c>
      <c r="N383">
        <v>11</v>
      </c>
      <c r="O383">
        <v>11</v>
      </c>
      <c r="P383">
        <v>0</v>
      </c>
      <c r="Q383">
        <v>0</v>
      </c>
      <c r="R383" s="28">
        <f>Table4[[#This Row],[std.code.lines:comments]]/Table4[[#This Row],[std.code.lines:code]]</f>
        <v>0</v>
      </c>
      <c r="S383">
        <f>(Table4[[#This Row],[std.code.lines:comments]]-Table4[[#This Row],[std.code.lines:code]])/(Table4[[#This Row],[std.code.lines:comments]]+Table4[[#This Row],[std.code.lines:code]])</f>
        <v>-1</v>
      </c>
    </row>
    <row r="384" spans="1:19" x14ac:dyDescent="0.25">
      <c r="A384" t="s">
        <v>837</v>
      </c>
      <c r="B384" t="s">
        <v>2641</v>
      </c>
      <c r="C384" t="s">
        <v>2008</v>
      </c>
      <c r="E384">
        <v>555</v>
      </c>
      <c r="F384">
        <v>565</v>
      </c>
      <c r="K384">
        <v>1</v>
      </c>
      <c r="L384">
        <v>2</v>
      </c>
      <c r="M384">
        <v>348</v>
      </c>
      <c r="N384">
        <v>11</v>
      </c>
      <c r="O384">
        <v>11</v>
      </c>
      <c r="P384">
        <v>0</v>
      </c>
      <c r="Q384">
        <v>0</v>
      </c>
      <c r="R384" s="28">
        <f>Table4[[#This Row],[std.code.lines:comments]]/Table4[[#This Row],[std.code.lines:code]]</f>
        <v>0</v>
      </c>
      <c r="S384">
        <f>(Table4[[#This Row],[std.code.lines:comments]]-Table4[[#This Row],[std.code.lines:code]])/(Table4[[#This Row],[std.code.lines:comments]]+Table4[[#This Row],[std.code.lines:code]])</f>
        <v>-1</v>
      </c>
    </row>
    <row r="385" spans="1:19" x14ac:dyDescent="0.25">
      <c r="A385" t="s">
        <v>837</v>
      </c>
      <c r="B385" t="s">
        <v>2641</v>
      </c>
      <c r="C385" t="s">
        <v>2008</v>
      </c>
      <c r="E385">
        <v>1478</v>
      </c>
      <c r="F385">
        <v>1488</v>
      </c>
      <c r="K385">
        <v>1</v>
      </c>
      <c r="L385">
        <v>2</v>
      </c>
      <c r="M385">
        <v>351</v>
      </c>
      <c r="N385">
        <v>11</v>
      </c>
      <c r="O385">
        <v>11</v>
      </c>
      <c r="P385">
        <v>0</v>
      </c>
      <c r="Q385">
        <v>0</v>
      </c>
      <c r="R385" s="28">
        <f>Table4[[#This Row],[std.code.lines:comments]]/Table4[[#This Row],[std.code.lines:code]]</f>
        <v>0</v>
      </c>
      <c r="S385">
        <f>(Table4[[#This Row],[std.code.lines:comments]]-Table4[[#This Row],[std.code.lines:code]])/(Table4[[#This Row],[std.code.lines:comments]]+Table4[[#This Row],[std.code.lines:code]])</f>
        <v>-1</v>
      </c>
    </row>
    <row r="386" spans="1:19" x14ac:dyDescent="0.25">
      <c r="A386" t="s">
        <v>1963</v>
      </c>
      <c r="B386" t="s">
        <v>2030</v>
      </c>
      <c r="C386" t="s">
        <v>2008</v>
      </c>
      <c r="E386">
        <v>36</v>
      </c>
      <c r="F386">
        <v>47</v>
      </c>
      <c r="K386">
        <v>1</v>
      </c>
      <c r="L386">
        <v>2</v>
      </c>
      <c r="M386">
        <v>308</v>
      </c>
      <c r="N386">
        <v>11</v>
      </c>
      <c r="O386">
        <v>11</v>
      </c>
      <c r="P386">
        <v>0</v>
      </c>
      <c r="Q386">
        <v>0</v>
      </c>
      <c r="R386" s="28">
        <f>Table4[[#This Row],[std.code.lines:comments]]/Table4[[#This Row],[std.code.lines:code]]</f>
        <v>0</v>
      </c>
      <c r="S386">
        <f>(Table4[[#This Row],[std.code.lines:comments]]-Table4[[#This Row],[std.code.lines:code]])/(Table4[[#This Row],[std.code.lines:comments]]+Table4[[#This Row],[std.code.lines:code]])</f>
        <v>-1</v>
      </c>
    </row>
    <row r="387" spans="1:19" x14ac:dyDescent="0.25">
      <c r="A387" t="s">
        <v>1981</v>
      </c>
      <c r="B387" t="s">
        <v>2011</v>
      </c>
      <c r="C387" t="s">
        <v>2008</v>
      </c>
      <c r="E387">
        <v>287</v>
      </c>
      <c r="F387">
        <v>297</v>
      </c>
      <c r="K387">
        <v>1</v>
      </c>
      <c r="L387">
        <v>2</v>
      </c>
      <c r="M387">
        <v>417</v>
      </c>
      <c r="N387">
        <v>6</v>
      </c>
      <c r="O387">
        <v>11</v>
      </c>
      <c r="P387">
        <v>0</v>
      </c>
      <c r="Q387">
        <v>5</v>
      </c>
      <c r="R387" s="28">
        <f>Table4[[#This Row],[std.code.lines:comments]]/Table4[[#This Row],[std.code.lines:code]]</f>
        <v>0.83333333333333337</v>
      </c>
      <c r="S387">
        <f>(Table4[[#This Row],[std.code.lines:comments]]-Table4[[#This Row],[std.code.lines:code]])/(Table4[[#This Row],[std.code.lines:comments]]+Table4[[#This Row],[std.code.lines:code]])</f>
        <v>-9.0909090909090912E-2</v>
      </c>
    </row>
    <row r="388" spans="1:19" x14ac:dyDescent="0.25">
      <c r="A388" t="s">
        <v>217</v>
      </c>
      <c r="B388" t="s">
        <v>2796</v>
      </c>
      <c r="C388" t="s">
        <v>2008</v>
      </c>
      <c r="E388">
        <v>98</v>
      </c>
      <c r="F388">
        <v>107</v>
      </c>
      <c r="G388">
        <v>1</v>
      </c>
      <c r="K388">
        <v>1</v>
      </c>
      <c r="L388">
        <v>2</v>
      </c>
      <c r="M388">
        <v>298</v>
      </c>
      <c r="N388">
        <v>10</v>
      </c>
      <c r="O388">
        <v>10</v>
      </c>
      <c r="P388">
        <v>0</v>
      </c>
      <c r="Q388">
        <v>0</v>
      </c>
      <c r="R388" s="28">
        <f>Table4[[#This Row],[std.code.lines:comments]]/Table4[[#This Row],[std.code.lines:code]]</f>
        <v>0</v>
      </c>
      <c r="S388">
        <f>(Table4[[#This Row],[std.code.lines:comments]]-Table4[[#This Row],[std.code.lines:code]])/(Table4[[#This Row],[std.code.lines:comments]]+Table4[[#This Row],[std.code.lines:code]])</f>
        <v>-1</v>
      </c>
    </row>
    <row r="389" spans="1:19" x14ac:dyDescent="0.25">
      <c r="A389" t="s">
        <v>303</v>
      </c>
      <c r="B389" t="s">
        <v>2790</v>
      </c>
      <c r="C389" t="s">
        <v>2008</v>
      </c>
      <c r="E389">
        <v>91</v>
      </c>
      <c r="F389">
        <v>100</v>
      </c>
      <c r="K389">
        <v>1</v>
      </c>
      <c r="L389">
        <v>2</v>
      </c>
      <c r="M389">
        <v>489</v>
      </c>
      <c r="N389">
        <v>10</v>
      </c>
      <c r="O389">
        <v>10</v>
      </c>
      <c r="P389">
        <v>0</v>
      </c>
      <c r="Q389">
        <v>0</v>
      </c>
      <c r="R389" s="28">
        <f>Table4[[#This Row],[std.code.lines:comments]]/Table4[[#This Row],[std.code.lines:code]]</f>
        <v>0</v>
      </c>
      <c r="S389">
        <f>(Table4[[#This Row],[std.code.lines:comments]]-Table4[[#This Row],[std.code.lines:code]])/(Table4[[#This Row],[std.code.lines:comments]]+Table4[[#This Row],[std.code.lines:code]])</f>
        <v>-1</v>
      </c>
    </row>
    <row r="390" spans="1:19" x14ac:dyDescent="0.25">
      <c r="A390" t="s">
        <v>318</v>
      </c>
      <c r="B390" t="s">
        <v>2790</v>
      </c>
      <c r="C390" t="s">
        <v>2008</v>
      </c>
      <c r="E390">
        <v>88</v>
      </c>
      <c r="F390">
        <v>97</v>
      </c>
      <c r="K390">
        <v>1</v>
      </c>
      <c r="L390">
        <v>2</v>
      </c>
      <c r="M390">
        <v>495</v>
      </c>
      <c r="N390">
        <v>10</v>
      </c>
      <c r="O390">
        <v>10</v>
      </c>
      <c r="P390">
        <v>0</v>
      </c>
      <c r="Q390">
        <v>0</v>
      </c>
      <c r="R390" s="28">
        <f>Table4[[#This Row],[std.code.lines:comments]]/Table4[[#This Row],[std.code.lines:code]]</f>
        <v>0</v>
      </c>
      <c r="S390">
        <f>(Table4[[#This Row],[std.code.lines:comments]]-Table4[[#This Row],[std.code.lines:code]])/(Table4[[#This Row],[std.code.lines:comments]]+Table4[[#This Row],[std.code.lines:code]])</f>
        <v>-1</v>
      </c>
    </row>
    <row r="391" spans="1:19" x14ac:dyDescent="0.25">
      <c r="A391" t="s">
        <v>365</v>
      </c>
      <c r="B391" t="s">
        <v>2814</v>
      </c>
      <c r="C391" t="s">
        <v>2008</v>
      </c>
      <c r="E391">
        <v>75</v>
      </c>
      <c r="F391">
        <v>84</v>
      </c>
      <c r="K391">
        <v>1</v>
      </c>
      <c r="L391">
        <v>2</v>
      </c>
      <c r="M391">
        <v>310</v>
      </c>
      <c r="N391">
        <v>10</v>
      </c>
      <c r="O391">
        <v>10</v>
      </c>
      <c r="P391">
        <v>0</v>
      </c>
      <c r="Q391">
        <v>0</v>
      </c>
      <c r="R391" s="28">
        <f>Table4[[#This Row],[std.code.lines:comments]]/Table4[[#This Row],[std.code.lines:code]]</f>
        <v>0</v>
      </c>
      <c r="S391">
        <f>(Table4[[#This Row],[std.code.lines:comments]]-Table4[[#This Row],[std.code.lines:code]])/(Table4[[#This Row],[std.code.lines:comments]]+Table4[[#This Row],[std.code.lines:code]])</f>
        <v>-1</v>
      </c>
    </row>
    <row r="392" spans="1:19" x14ac:dyDescent="0.25">
      <c r="A392" t="s">
        <v>434</v>
      </c>
      <c r="B392" t="s">
        <v>2790</v>
      </c>
      <c r="C392" t="s">
        <v>2008</v>
      </c>
      <c r="E392">
        <v>111</v>
      </c>
      <c r="F392">
        <v>120</v>
      </c>
      <c r="K392">
        <v>1</v>
      </c>
      <c r="L392">
        <v>2</v>
      </c>
      <c r="M392">
        <v>463</v>
      </c>
      <c r="N392">
        <v>10</v>
      </c>
      <c r="O392">
        <v>10</v>
      </c>
      <c r="P392">
        <v>0</v>
      </c>
      <c r="Q392">
        <v>0</v>
      </c>
      <c r="R392" s="28">
        <f>Table4[[#This Row],[std.code.lines:comments]]/Table4[[#This Row],[std.code.lines:code]]</f>
        <v>0</v>
      </c>
      <c r="S392">
        <f>(Table4[[#This Row],[std.code.lines:comments]]-Table4[[#This Row],[std.code.lines:code]])/(Table4[[#This Row],[std.code.lines:comments]]+Table4[[#This Row],[std.code.lines:code]])</f>
        <v>-1</v>
      </c>
    </row>
    <row r="393" spans="1:19" x14ac:dyDescent="0.25">
      <c r="A393" t="s">
        <v>837</v>
      </c>
      <c r="B393" t="s">
        <v>2509</v>
      </c>
      <c r="C393" t="s">
        <v>2008</v>
      </c>
      <c r="E393">
        <v>4946</v>
      </c>
      <c r="F393">
        <v>4956</v>
      </c>
      <c r="K393">
        <v>1</v>
      </c>
      <c r="L393">
        <v>2</v>
      </c>
      <c r="M393">
        <v>380</v>
      </c>
      <c r="N393">
        <v>5</v>
      </c>
      <c r="O393">
        <v>10</v>
      </c>
      <c r="P393">
        <v>0</v>
      </c>
      <c r="Q393">
        <v>5</v>
      </c>
      <c r="R393" s="28">
        <f>Table4[[#This Row],[std.code.lines:comments]]/Table4[[#This Row],[std.code.lines:code]]</f>
        <v>1</v>
      </c>
      <c r="S393">
        <f>(Table4[[#This Row],[std.code.lines:comments]]-Table4[[#This Row],[std.code.lines:code]])/(Table4[[#This Row],[std.code.lines:comments]]+Table4[[#This Row],[std.code.lines:code]])</f>
        <v>0</v>
      </c>
    </row>
    <row r="394" spans="1:19" x14ac:dyDescent="0.25">
      <c r="A394" t="s">
        <v>992</v>
      </c>
      <c r="B394" t="s">
        <v>2092</v>
      </c>
      <c r="C394" t="s">
        <v>2008</v>
      </c>
      <c r="E394">
        <v>172</v>
      </c>
      <c r="F394">
        <v>181</v>
      </c>
      <c r="K394">
        <v>1</v>
      </c>
      <c r="L394">
        <v>2</v>
      </c>
      <c r="M394">
        <v>287</v>
      </c>
      <c r="N394">
        <v>10</v>
      </c>
      <c r="O394">
        <v>10</v>
      </c>
      <c r="P394">
        <v>0</v>
      </c>
      <c r="Q394">
        <v>0</v>
      </c>
      <c r="R394" s="28">
        <f>Table4[[#This Row],[std.code.lines:comments]]/Table4[[#This Row],[std.code.lines:code]]</f>
        <v>0</v>
      </c>
      <c r="S394">
        <f>(Table4[[#This Row],[std.code.lines:comments]]-Table4[[#This Row],[std.code.lines:code]])/(Table4[[#This Row],[std.code.lines:comments]]+Table4[[#This Row],[std.code.lines:code]])</f>
        <v>-1</v>
      </c>
    </row>
    <row r="395" spans="1:19" x14ac:dyDescent="0.25">
      <c r="A395" t="s">
        <v>992</v>
      </c>
      <c r="B395" t="s">
        <v>2413</v>
      </c>
      <c r="C395" t="s">
        <v>2008</v>
      </c>
      <c r="E395">
        <v>183</v>
      </c>
      <c r="F395">
        <v>192</v>
      </c>
      <c r="K395">
        <v>1</v>
      </c>
      <c r="L395">
        <v>2</v>
      </c>
      <c r="M395">
        <v>280</v>
      </c>
      <c r="N395">
        <v>10</v>
      </c>
      <c r="O395">
        <v>10</v>
      </c>
      <c r="P395">
        <v>0</v>
      </c>
      <c r="Q395">
        <v>0</v>
      </c>
      <c r="R395" s="28">
        <f>Table4[[#This Row],[std.code.lines:comments]]/Table4[[#This Row],[std.code.lines:code]]</f>
        <v>0</v>
      </c>
      <c r="S395">
        <f>(Table4[[#This Row],[std.code.lines:comments]]-Table4[[#This Row],[std.code.lines:code]])/(Table4[[#This Row],[std.code.lines:comments]]+Table4[[#This Row],[std.code.lines:code]])</f>
        <v>-1</v>
      </c>
    </row>
    <row r="396" spans="1:19" x14ac:dyDescent="0.25">
      <c r="A396" t="s">
        <v>1288</v>
      </c>
      <c r="B396" t="s">
        <v>1287</v>
      </c>
      <c r="C396" t="s">
        <v>2008</v>
      </c>
      <c r="E396">
        <v>122</v>
      </c>
      <c r="F396">
        <v>131</v>
      </c>
      <c r="G396">
        <v>1</v>
      </c>
      <c r="K396">
        <v>1</v>
      </c>
      <c r="L396">
        <v>2</v>
      </c>
      <c r="M396">
        <v>345</v>
      </c>
      <c r="N396">
        <v>10</v>
      </c>
      <c r="O396">
        <v>10</v>
      </c>
      <c r="P396">
        <v>0</v>
      </c>
      <c r="Q396">
        <v>0</v>
      </c>
      <c r="R396" s="28">
        <f>Table4[[#This Row],[std.code.lines:comments]]/Table4[[#This Row],[std.code.lines:code]]</f>
        <v>0</v>
      </c>
      <c r="S396">
        <f>(Table4[[#This Row],[std.code.lines:comments]]-Table4[[#This Row],[std.code.lines:code]])/(Table4[[#This Row],[std.code.lines:comments]]+Table4[[#This Row],[std.code.lines:code]])</f>
        <v>-1</v>
      </c>
    </row>
    <row r="397" spans="1:19" x14ac:dyDescent="0.25">
      <c r="A397" t="s">
        <v>1693</v>
      </c>
      <c r="B397" t="s">
        <v>2134</v>
      </c>
      <c r="C397" t="s">
        <v>2008</v>
      </c>
      <c r="E397">
        <v>174</v>
      </c>
      <c r="F397">
        <v>183</v>
      </c>
      <c r="K397">
        <v>1</v>
      </c>
      <c r="L397">
        <v>2</v>
      </c>
      <c r="M397">
        <v>365</v>
      </c>
      <c r="N397">
        <v>6</v>
      </c>
      <c r="O397">
        <v>10</v>
      </c>
      <c r="P397">
        <v>0</v>
      </c>
      <c r="Q397">
        <v>4</v>
      </c>
      <c r="R397" s="28">
        <f>Table4[[#This Row],[std.code.lines:comments]]/Table4[[#This Row],[std.code.lines:code]]</f>
        <v>0.66666666666666663</v>
      </c>
      <c r="S397">
        <f>(Table4[[#This Row],[std.code.lines:comments]]-Table4[[#This Row],[std.code.lines:code]])/(Table4[[#This Row],[std.code.lines:comments]]+Table4[[#This Row],[std.code.lines:code]])</f>
        <v>-0.2</v>
      </c>
    </row>
    <row r="398" spans="1:19" x14ac:dyDescent="0.25">
      <c r="A398" t="s">
        <v>303</v>
      </c>
      <c r="B398" t="s">
        <v>2838</v>
      </c>
      <c r="C398" t="s">
        <v>2008</v>
      </c>
      <c r="E398">
        <v>102</v>
      </c>
      <c r="F398">
        <v>110</v>
      </c>
      <c r="K398">
        <v>1</v>
      </c>
      <c r="L398">
        <v>2</v>
      </c>
      <c r="M398">
        <v>234</v>
      </c>
      <c r="N398">
        <v>9</v>
      </c>
      <c r="O398">
        <v>9</v>
      </c>
      <c r="P398">
        <v>0</v>
      </c>
      <c r="Q398">
        <v>0</v>
      </c>
      <c r="R398" s="28">
        <f>Table4[[#This Row],[std.code.lines:comments]]/Table4[[#This Row],[std.code.lines:code]]</f>
        <v>0</v>
      </c>
      <c r="S398">
        <f>(Table4[[#This Row],[std.code.lines:comments]]-Table4[[#This Row],[std.code.lines:code]])/(Table4[[#This Row],[std.code.lines:comments]]+Table4[[#This Row],[std.code.lines:code]])</f>
        <v>-1</v>
      </c>
    </row>
    <row r="399" spans="1:19" x14ac:dyDescent="0.25">
      <c r="A399" t="s">
        <v>318</v>
      </c>
      <c r="B399" t="s">
        <v>2838</v>
      </c>
      <c r="C399" t="s">
        <v>2008</v>
      </c>
      <c r="E399">
        <v>99</v>
      </c>
      <c r="F399">
        <v>107</v>
      </c>
      <c r="K399">
        <v>1</v>
      </c>
      <c r="L399">
        <v>2</v>
      </c>
      <c r="M399">
        <v>240</v>
      </c>
      <c r="N399">
        <v>9</v>
      </c>
      <c r="O399">
        <v>9</v>
      </c>
      <c r="P399">
        <v>0</v>
      </c>
      <c r="Q399">
        <v>0</v>
      </c>
      <c r="R399" s="28">
        <f>Table4[[#This Row],[std.code.lines:comments]]/Table4[[#This Row],[std.code.lines:code]]</f>
        <v>0</v>
      </c>
      <c r="S399">
        <f>(Table4[[#This Row],[std.code.lines:comments]]-Table4[[#This Row],[std.code.lines:code]])/(Table4[[#This Row],[std.code.lines:comments]]+Table4[[#This Row],[std.code.lines:code]])</f>
        <v>-1</v>
      </c>
    </row>
    <row r="400" spans="1:19" x14ac:dyDescent="0.25">
      <c r="A400" t="s">
        <v>837</v>
      </c>
      <c r="B400" t="s">
        <v>2356</v>
      </c>
      <c r="C400" t="s">
        <v>2008</v>
      </c>
      <c r="E400">
        <v>2036</v>
      </c>
      <c r="F400">
        <v>2044</v>
      </c>
      <c r="K400">
        <v>1</v>
      </c>
      <c r="L400">
        <v>2</v>
      </c>
      <c r="M400">
        <v>271</v>
      </c>
      <c r="N400">
        <v>9</v>
      </c>
      <c r="O400">
        <v>9</v>
      </c>
      <c r="P400">
        <v>0</v>
      </c>
      <c r="Q400">
        <v>0</v>
      </c>
      <c r="R400" s="28">
        <f>Table4[[#This Row],[std.code.lines:comments]]/Table4[[#This Row],[std.code.lines:code]]</f>
        <v>0</v>
      </c>
      <c r="S400">
        <f>(Table4[[#This Row],[std.code.lines:comments]]-Table4[[#This Row],[std.code.lines:code]])/(Table4[[#This Row],[std.code.lines:comments]]+Table4[[#This Row],[std.code.lines:code]])</f>
        <v>-1</v>
      </c>
    </row>
    <row r="401" spans="1:19" x14ac:dyDescent="0.25">
      <c r="A401" t="s">
        <v>837</v>
      </c>
      <c r="B401" t="s">
        <v>2602</v>
      </c>
      <c r="C401" t="s">
        <v>2008</v>
      </c>
      <c r="E401">
        <v>2283</v>
      </c>
      <c r="F401">
        <v>2291</v>
      </c>
      <c r="K401">
        <v>1</v>
      </c>
      <c r="L401">
        <v>2</v>
      </c>
      <c r="M401">
        <v>232</v>
      </c>
      <c r="N401">
        <v>9</v>
      </c>
      <c r="O401">
        <v>9</v>
      </c>
      <c r="P401">
        <v>0</v>
      </c>
      <c r="Q401">
        <v>0</v>
      </c>
      <c r="R401" s="28">
        <f>Table4[[#This Row],[std.code.lines:comments]]/Table4[[#This Row],[std.code.lines:code]]</f>
        <v>0</v>
      </c>
      <c r="S401">
        <f>(Table4[[#This Row],[std.code.lines:comments]]-Table4[[#This Row],[std.code.lines:code]])/(Table4[[#This Row],[std.code.lines:comments]]+Table4[[#This Row],[std.code.lines:code]])</f>
        <v>-1</v>
      </c>
    </row>
    <row r="402" spans="1:19" x14ac:dyDescent="0.25">
      <c r="A402" t="s">
        <v>992</v>
      </c>
      <c r="B402" t="s">
        <v>2061</v>
      </c>
      <c r="C402" t="s">
        <v>2008</v>
      </c>
      <c r="E402">
        <v>90</v>
      </c>
      <c r="F402">
        <v>98</v>
      </c>
      <c r="K402">
        <v>1</v>
      </c>
      <c r="L402">
        <v>2</v>
      </c>
      <c r="M402">
        <v>274</v>
      </c>
      <c r="N402">
        <v>9</v>
      </c>
      <c r="O402">
        <v>9</v>
      </c>
      <c r="P402">
        <v>0</v>
      </c>
      <c r="Q402">
        <v>2</v>
      </c>
      <c r="R402" s="28">
        <f>Table4[[#This Row],[std.code.lines:comments]]/Table4[[#This Row],[std.code.lines:code]]</f>
        <v>0.22222222222222221</v>
      </c>
      <c r="S402">
        <f>(Table4[[#This Row],[std.code.lines:comments]]-Table4[[#This Row],[std.code.lines:code]])/(Table4[[#This Row],[std.code.lines:comments]]+Table4[[#This Row],[std.code.lines:code]])</f>
        <v>-0.63636363636363635</v>
      </c>
    </row>
    <row r="403" spans="1:19" x14ac:dyDescent="0.25">
      <c r="A403" t="s">
        <v>992</v>
      </c>
      <c r="B403" t="s">
        <v>2092</v>
      </c>
      <c r="C403" t="s">
        <v>2008</v>
      </c>
      <c r="E403">
        <v>196</v>
      </c>
      <c r="F403">
        <v>204</v>
      </c>
      <c r="K403">
        <v>1</v>
      </c>
      <c r="L403">
        <v>2</v>
      </c>
      <c r="M403">
        <v>234</v>
      </c>
      <c r="N403">
        <v>9</v>
      </c>
      <c r="O403">
        <v>9</v>
      </c>
      <c r="P403">
        <v>0</v>
      </c>
      <c r="Q403">
        <v>0</v>
      </c>
      <c r="R403" s="28">
        <f>Table4[[#This Row],[std.code.lines:comments]]/Table4[[#This Row],[std.code.lines:code]]</f>
        <v>0</v>
      </c>
      <c r="S403">
        <f>(Table4[[#This Row],[std.code.lines:comments]]-Table4[[#This Row],[std.code.lines:code]])/(Table4[[#This Row],[std.code.lines:comments]]+Table4[[#This Row],[std.code.lines:code]])</f>
        <v>-1</v>
      </c>
    </row>
    <row r="404" spans="1:19" x14ac:dyDescent="0.25">
      <c r="A404" t="s">
        <v>1578</v>
      </c>
      <c r="B404" t="s">
        <v>2018</v>
      </c>
      <c r="C404" t="s">
        <v>2008</v>
      </c>
      <c r="E404">
        <v>115</v>
      </c>
      <c r="F404">
        <v>123</v>
      </c>
      <c r="K404">
        <v>1</v>
      </c>
      <c r="L404">
        <v>2</v>
      </c>
      <c r="M404">
        <v>301</v>
      </c>
      <c r="N404">
        <v>6</v>
      </c>
      <c r="O404">
        <v>9</v>
      </c>
      <c r="P404">
        <v>0</v>
      </c>
      <c r="Q404">
        <v>5</v>
      </c>
      <c r="R404" s="28">
        <f>Table4[[#This Row],[std.code.lines:comments]]/Table4[[#This Row],[std.code.lines:code]]</f>
        <v>0.83333333333333337</v>
      </c>
      <c r="S404">
        <f>(Table4[[#This Row],[std.code.lines:comments]]-Table4[[#This Row],[std.code.lines:code]])/(Table4[[#This Row],[std.code.lines:comments]]+Table4[[#This Row],[std.code.lines:code]])</f>
        <v>-9.0909090909090912E-2</v>
      </c>
    </row>
    <row r="405" spans="1:19" x14ac:dyDescent="0.25">
      <c r="A405" t="s">
        <v>1763</v>
      </c>
      <c r="B405" t="s">
        <v>2100</v>
      </c>
      <c r="C405" t="s">
        <v>2008</v>
      </c>
      <c r="E405">
        <v>73</v>
      </c>
      <c r="F405">
        <v>81</v>
      </c>
      <c r="K405">
        <v>1</v>
      </c>
      <c r="L405">
        <v>2</v>
      </c>
      <c r="M405">
        <v>309</v>
      </c>
      <c r="N405">
        <v>5</v>
      </c>
      <c r="O405">
        <v>9</v>
      </c>
      <c r="P405">
        <v>0</v>
      </c>
      <c r="Q405">
        <v>4</v>
      </c>
      <c r="R405" s="28">
        <f>Table4[[#This Row],[std.code.lines:comments]]/Table4[[#This Row],[std.code.lines:code]]</f>
        <v>0.8</v>
      </c>
      <c r="S405">
        <f>(Table4[[#This Row],[std.code.lines:comments]]-Table4[[#This Row],[std.code.lines:code]])/(Table4[[#This Row],[std.code.lines:comments]]+Table4[[#This Row],[std.code.lines:code]])</f>
        <v>-0.1111111111111111</v>
      </c>
    </row>
    <row r="406" spans="1:19" x14ac:dyDescent="0.25">
      <c r="A406" t="s">
        <v>1763</v>
      </c>
      <c r="B406" t="s">
        <v>2099</v>
      </c>
      <c r="C406" t="s">
        <v>2008</v>
      </c>
      <c r="E406">
        <v>83</v>
      </c>
      <c r="F406">
        <v>91</v>
      </c>
      <c r="K406">
        <v>1</v>
      </c>
      <c r="L406">
        <v>2</v>
      </c>
      <c r="M406">
        <v>327</v>
      </c>
      <c r="N406">
        <v>5</v>
      </c>
      <c r="O406">
        <v>9</v>
      </c>
      <c r="P406">
        <v>0</v>
      </c>
      <c r="Q406">
        <v>4</v>
      </c>
      <c r="R406" s="28">
        <f>Table4[[#This Row],[std.code.lines:comments]]/Table4[[#This Row],[std.code.lines:code]]</f>
        <v>0.8</v>
      </c>
      <c r="S406">
        <f>(Table4[[#This Row],[std.code.lines:comments]]-Table4[[#This Row],[std.code.lines:code]])/(Table4[[#This Row],[std.code.lines:comments]]+Table4[[#This Row],[std.code.lines:code]])</f>
        <v>-0.1111111111111111</v>
      </c>
    </row>
    <row r="407" spans="1:19" x14ac:dyDescent="0.25">
      <c r="A407" t="s">
        <v>187</v>
      </c>
      <c r="B407" t="s">
        <v>2830</v>
      </c>
      <c r="C407" t="s">
        <v>2008</v>
      </c>
      <c r="E407">
        <v>56</v>
      </c>
      <c r="F407">
        <v>63</v>
      </c>
      <c r="K407">
        <v>1</v>
      </c>
      <c r="L407">
        <v>2</v>
      </c>
      <c r="M407">
        <v>160</v>
      </c>
      <c r="N407">
        <v>8</v>
      </c>
      <c r="O407">
        <v>8</v>
      </c>
      <c r="P407">
        <v>0</v>
      </c>
      <c r="Q407">
        <v>0</v>
      </c>
      <c r="R407" s="28">
        <f>Table4[[#This Row],[std.code.lines:comments]]/Table4[[#This Row],[std.code.lines:code]]</f>
        <v>0</v>
      </c>
      <c r="S407">
        <f>(Table4[[#This Row],[std.code.lines:comments]]-Table4[[#This Row],[std.code.lines:code]])/(Table4[[#This Row],[std.code.lines:comments]]+Table4[[#This Row],[std.code.lines:code]])</f>
        <v>-1</v>
      </c>
    </row>
    <row r="408" spans="1:19" x14ac:dyDescent="0.25">
      <c r="A408" t="s">
        <v>257</v>
      </c>
      <c r="B408" t="s">
        <v>2416</v>
      </c>
      <c r="C408" t="s">
        <v>2008</v>
      </c>
      <c r="E408">
        <v>50</v>
      </c>
      <c r="F408">
        <v>58</v>
      </c>
      <c r="K408">
        <v>1</v>
      </c>
      <c r="L408">
        <v>2</v>
      </c>
      <c r="M408">
        <v>306</v>
      </c>
      <c r="N408">
        <v>8</v>
      </c>
      <c r="O408">
        <v>8</v>
      </c>
      <c r="P408">
        <v>0</v>
      </c>
      <c r="Q408">
        <v>0</v>
      </c>
      <c r="R408" s="28">
        <f>Table4[[#This Row],[std.code.lines:comments]]/Table4[[#This Row],[std.code.lines:code]]</f>
        <v>0</v>
      </c>
      <c r="S408">
        <f>(Table4[[#This Row],[std.code.lines:comments]]-Table4[[#This Row],[std.code.lines:code]])/(Table4[[#This Row],[std.code.lines:comments]]+Table4[[#This Row],[std.code.lines:code]])</f>
        <v>-1</v>
      </c>
    </row>
    <row r="409" spans="1:19" x14ac:dyDescent="0.25">
      <c r="A409" t="s">
        <v>303</v>
      </c>
      <c r="B409" t="s">
        <v>2822</v>
      </c>
      <c r="C409" t="s">
        <v>2008</v>
      </c>
      <c r="E409">
        <v>47</v>
      </c>
      <c r="F409">
        <v>54</v>
      </c>
      <c r="K409">
        <v>1</v>
      </c>
      <c r="L409">
        <v>2</v>
      </c>
      <c r="M409">
        <v>256</v>
      </c>
      <c r="N409">
        <v>8</v>
      </c>
      <c r="O409">
        <v>8</v>
      </c>
      <c r="P409">
        <v>0</v>
      </c>
      <c r="Q409">
        <v>0</v>
      </c>
      <c r="R409" s="28">
        <f>Table4[[#This Row],[std.code.lines:comments]]/Table4[[#This Row],[std.code.lines:code]]</f>
        <v>0</v>
      </c>
      <c r="S409">
        <f>(Table4[[#This Row],[std.code.lines:comments]]-Table4[[#This Row],[std.code.lines:code]])/(Table4[[#This Row],[std.code.lines:comments]]+Table4[[#This Row],[std.code.lines:code]])</f>
        <v>-1</v>
      </c>
    </row>
    <row r="410" spans="1:19" x14ac:dyDescent="0.25">
      <c r="A410" t="s">
        <v>318</v>
      </c>
      <c r="B410" t="s">
        <v>2840</v>
      </c>
      <c r="C410" t="s">
        <v>2008</v>
      </c>
      <c r="E410">
        <v>43</v>
      </c>
      <c r="F410">
        <v>50</v>
      </c>
      <c r="K410">
        <v>1</v>
      </c>
      <c r="L410">
        <v>2</v>
      </c>
      <c r="M410">
        <v>301</v>
      </c>
      <c r="N410">
        <v>8</v>
      </c>
      <c r="O410">
        <v>8</v>
      </c>
      <c r="P410">
        <v>0</v>
      </c>
      <c r="Q410">
        <v>0</v>
      </c>
      <c r="R410" s="28">
        <f>Table4[[#This Row],[std.code.lines:comments]]/Table4[[#This Row],[std.code.lines:code]]</f>
        <v>0</v>
      </c>
      <c r="S410">
        <f>(Table4[[#This Row],[std.code.lines:comments]]-Table4[[#This Row],[std.code.lines:code]])/(Table4[[#This Row],[std.code.lines:comments]]+Table4[[#This Row],[std.code.lines:code]])</f>
        <v>-1</v>
      </c>
    </row>
    <row r="411" spans="1:19" x14ac:dyDescent="0.25">
      <c r="A411" t="s">
        <v>340</v>
      </c>
      <c r="B411" t="s">
        <v>2830</v>
      </c>
      <c r="C411" t="s">
        <v>2008</v>
      </c>
      <c r="E411">
        <v>54</v>
      </c>
      <c r="F411">
        <v>61</v>
      </c>
      <c r="K411">
        <v>1</v>
      </c>
      <c r="L411">
        <v>2</v>
      </c>
      <c r="M411">
        <v>159</v>
      </c>
      <c r="N411">
        <v>8</v>
      </c>
      <c r="O411">
        <v>8</v>
      </c>
      <c r="P411">
        <v>0</v>
      </c>
      <c r="Q411">
        <v>0</v>
      </c>
      <c r="R411" s="28">
        <f>Table4[[#This Row],[std.code.lines:comments]]/Table4[[#This Row],[std.code.lines:code]]</f>
        <v>0</v>
      </c>
      <c r="S411">
        <f>(Table4[[#This Row],[std.code.lines:comments]]-Table4[[#This Row],[std.code.lines:code]])/(Table4[[#This Row],[std.code.lines:comments]]+Table4[[#This Row],[std.code.lines:code]])</f>
        <v>-1</v>
      </c>
    </row>
    <row r="412" spans="1:19" x14ac:dyDescent="0.25">
      <c r="A412" t="s">
        <v>914</v>
      </c>
      <c r="B412" t="s">
        <v>2418</v>
      </c>
      <c r="C412" t="s">
        <v>2008</v>
      </c>
      <c r="E412">
        <v>203</v>
      </c>
      <c r="F412">
        <v>210</v>
      </c>
      <c r="K412">
        <v>1</v>
      </c>
      <c r="L412">
        <v>2</v>
      </c>
      <c r="M412">
        <v>208</v>
      </c>
      <c r="N412">
        <v>8</v>
      </c>
      <c r="O412">
        <v>8</v>
      </c>
      <c r="P412">
        <v>0</v>
      </c>
      <c r="Q412">
        <v>0</v>
      </c>
      <c r="R412" s="28">
        <f>Table4[[#This Row],[std.code.lines:comments]]/Table4[[#This Row],[std.code.lines:code]]</f>
        <v>0</v>
      </c>
      <c r="S412">
        <f>(Table4[[#This Row],[std.code.lines:comments]]-Table4[[#This Row],[std.code.lines:code]])/(Table4[[#This Row],[std.code.lines:comments]]+Table4[[#This Row],[std.code.lines:code]])</f>
        <v>-1</v>
      </c>
    </row>
    <row r="413" spans="1:19" x14ac:dyDescent="0.25">
      <c r="A413" t="s">
        <v>992</v>
      </c>
      <c r="B413" t="s">
        <v>2413</v>
      </c>
      <c r="C413" t="s">
        <v>2008</v>
      </c>
      <c r="E413">
        <v>243</v>
      </c>
      <c r="F413">
        <v>250</v>
      </c>
      <c r="K413">
        <v>1</v>
      </c>
      <c r="L413">
        <v>2</v>
      </c>
      <c r="M413">
        <v>222</v>
      </c>
      <c r="N413">
        <v>8</v>
      </c>
      <c r="O413">
        <v>8</v>
      </c>
      <c r="P413">
        <v>0</v>
      </c>
      <c r="Q413">
        <v>0</v>
      </c>
      <c r="R413" s="28">
        <f>Table4[[#This Row],[std.code.lines:comments]]/Table4[[#This Row],[std.code.lines:code]]</f>
        <v>0</v>
      </c>
      <c r="S413">
        <f>(Table4[[#This Row],[std.code.lines:comments]]-Table4[[#This Row],[std.code.lines:code]])/(Table4[[#This Row],[std.code.lines:comments]]+Table4[[#This Row],[std.code.lines:code]])</f>
        <v>-1</v>
      </c>
    </row>
    <row r="414" spans="1:19" x14ac:dyDescent="0.25">
      <c r="A414" t="s">
        <v>410</v>
      </c>
      <c r="B414" t="s">
        <v>2796</v>
      </c>
      <c r="C414" t="s">
        <v>2008</v>
      </c>
      <c r="E414">
        <v>55</v>
      </c>
      <c r="F414">
        <v>61</v>
      </c>
      <c r="G414">
        <v>1</v>
      </c>
      <c r="K414">
        <v>1</v>
      </c>
      <c r="L414">
        <v>2</v>
      </c>
      <c r="M414">
        <v>303</v>
      </c>
      <c r="N414">
        <v>7</v>
      </c>
      <c r="O414">
        <v>7</v>
      </c>
      <c r="P414">
        <v>0</v>
      </c>
      <c r="Q414">
        <v>0</v>
      </c>
      <c r="R414" s="28">
        <f>Table4[[#This Row],[std.code.lines:comments]]/Table4[[#This Row],[std.code.lines:code]]</f>
        <v>0</v>
      </c>
      <c r="S414">
        <f>(Table4[[#This Row],[std.code.lines:comments]]-Table4[[#This Row],[std.code.lines:code]])/(Table4[[#This Row],[std.code.lines:comments]]+Table4[[#This Row],[std.code.lines:code]])</f>
        <v>-1</v>
      </c>
    </row>
    <row r="415" spans="1:19" x14ac:dyDescent="0.25">
      <c r="A415" t="s">
        <v>992</v>
      </c>
      <c r="B415" t="s">
        <v>2092</v>
      </c>
      <c r="C415" t="s">
        <v>2008</v>
      </c>
      <c r="E415">
        <v>235</v>
      </c>
      <c r="F415">
        <v>241</v>
      </c>
      <c r="K415">
        <v>1</v>
      </c>
      <c r="L415">
        <v>2</v>
      </c>
      <c r="M415">
        <v>252</v>
      </c>
      <c r="N415">
        <v>7</v>
      </c>
      <c r="O415">
        <v>7</v>
      </c>
      <c r="P415">
        <v>0</v>
      </c>
      <c r="Q415">
        <v>0</v>
      </c>
      <c r="R415" s="28">
        <f>Table4[[#This Row],[std.code.lines:comments]]/Table4[[#This Row],[std.code.lines:code]]</f>
        <v>0</v>
      </c>
      <c r="S415">
        <f>(Table4[[#This Row],[std.code.lines:comments]]-Table4[[#This Row],[std.code.lines:code]])/(Table4[[#This Row],[std.code.lines:comments]]+Table4[[#This Row],[std.code.lines:code]])</f>
        <v>-1</v>
      </c>
    </row>
    <row r="416" spans="1:19" x14ac:dyDescent="0.25">
      <c r="A416" t="s">
        <v>1497</v>
      </c>
      <c r="B416" t="s">
        <v>2187</v>
      </c>
      <c r="C416" t="s">
        <v>2008</v>
      </c>
      <c r="E416">
        <v>54</v>
      </c>
      <c r="F416">
        <v>60</v>
      </c>
      <c r="K416">
        <v>1</v>
      </c>
      <c r="L416">
        <v>2</v>
      </c>
      <c r="M416">
        <v>261</v>
      </c>
      <c r="N416">
        <v>4</v>
      </c>
      <c r="O416">
        <v>7</v>
      </c>
      <c r="P416">
        <v>0</v>
      </c>
      <c r="Q416">
        <v>3</v>
      </c>
      <c r="R416" s="28">
        <f>Table4[[#This Row],[std.code.lines:comments]]/Table4[[#This Row],[std.code.lines:code]]</f>
        <v>0.75</v>
      </c>
      <c r="S416">
        <f>(Table4[[#This Row],[std.code.lines:comments]]-Table4[[#This Row],[std.code.lines:code]])/(Table4[[#This Row],[std.code.lines:comments]]+Table4[[#This Row],[std.code.lines:code]])</f>
        <v>-0.14285714285714285</v>
      </c>
    </row>
    <row r="417" spans="1:19" x14ac:dyDescent="0.25">
      <c r="A417" t="s">
        <v>1940</v>
      </c>
      <c r="B417" t="s">
        <v>2028</v>
      </c>
      <c r="C417" t="s">
        <v>2008</v>
      </c>
      <c r="E417">
        <v>373</v>
      </c>
      <c r="F417">
        <v>380</v>
      </c>
      <c r="K417">
        <v>1</v>
      </c>
      <c r="L417">
        <v>2</v>
      </c>
      <c r="M417">
        <v>231</v>
      </c>
      <c r="N417">
        <v>7</v>
      </c>
      <c r="O417">
        <v>7</v>
      </c>
      <c r="P417">
        <v>0</v>
      </c>
      <c r="Q417">
        <v>0</v>
      </c>
      <c r="R417" s="28">
        <f>Table4[[#This Row],[std.code.lines:comments]]/Table4[[#This Row],[std.code.lines:code]]</f>
        <v>0</v>
      </c>
      <c r="S417">
        <f>(Table4[[#This Row],[std.code.lines:comments]]-Table4[[#This Row],[std.code.lines:code]])/(Table4[[#This Row],[std.code.lines:comments]]+Table4[[#This Row],[std.code.lines:code]])</f>
        <v>-1</v>
      </c>
    </row>
    <row r="418" spans="1:19" x14ac:dyDescent="0.25">
      <c r="A418" t="s">
        <v>257</v>
      </c>
      <c r="B418" t="s">
        <v>2830</v>
      </c>
      <c r="C418" t="s">
        <v>2008</v>
      </c>
      <c r="E418">
        <v>43</v>
      </c>
      <c r="F418">
        <v>48</v>
      </c>
      <c r="K418">
        <v>1</v>
      </c>
      <c r="L418">
        <v>2</v>
      </c>
      <c r="M418">
        <v>165</v>
      </c>
      <c r="N418">
        <v>6</v>
      </c>
      <c r="O418">
        <v>6</v>
      </c>
      <c r="P418">
        <v>0</v>
      </c>
      <c r="Q418">
        <v>0</v>
      </c>
      <c r="R418" s="28">
        <f>Table4[[#This Row],[std.code.lines:comments]]/Table4[[#This Row],[std.code.lines:code]]</f>
        <v>0</v>
      </c>
      <c r="S418">
        <f>(Table4[[#This Row],[std.code.lines:comments]]-Table4[[#This Row],[std.code.lines:code]])/(Table4[[#This Row],[std.code.lines:comments]]+Table4[[#This Row],[std.code.lines:code]])</f>
        <v>-1</v>
      </c>
    </row>
    <row r="419" spans="1:19" x14ac:dyDescent="0.25">
      <c r="A419" t="s">
        <v>340</v>
      </c>
      <c r="B419" t="s">
        <v>2827</v>
      </c>
      <c r="C419" t="s">
        <v>2008</v>
      </c>
      <c r="E419">
        <v>73</v>
      </c>
      <c r="F419">
        <v>78</v>
      </c>
      <c r="K419">
        <v>1</v>
      </c>
      <c r="L419">
        <v>2</v>
      </c>
      <c r="M419">
        <v>124</v>
      </c>
      <c r="N419">
        <v>6</v>
      </c>
      <c r="O419">
        <v>6</v>
      </c>
      <c r="P419">
        <v>0</v>
      </c>
      <c r="Q419">
        <v>0</v>
      </c>
      <c r="R419" s="28">
        <f>Table4[[#This Row],[std.code.lines:comments]]/Table4[[#This Row],[std.code.lines:code]]</f>
        <v>0</v>
      </c>
      <c r="S419">
        <f>(Table4[[#This Row],[std.code.lines:comments]]-Table4[[#This Row],[std.code.lines:code]])/(Table4[[#This Row],[std.code.lines:comments]]+Table4[[#This Row],[std.code.lines:code]])</f>
        <v>-1</v>
      </c>
    </row>
    <row r="420" spans="1:19" x14ac:dyDescent="0.25">
      <c r="A420" t="s">
        <v>837</v>
      </c>
      <c r="B420" t="s">
        <v>2605</v>
      </c>
      <c r="C420" t="s">
        <v>2008</v>
      </c>
      <c r="E420">
        <v>2241</v>
      </c>
      <c r="F420">
        <v>2246</v>
      </c>
      <c r="K420">
        <v>1</v>
      </c>
      <c r="L420">
        <v>2</v>
      </c>
      <c r="M420">
        <v>148</v>
      </c>
      <c r="N420">
        <v>6</v>
      </c>
      <c r="O420">
        <v>6</v>
      </c>
      <c r="P420">
        <v>0</v>
      </c>
      <c r="Q420">
        <v>0</v>
      </c>
      <c r="R420" s="28">
        <f>Table4[[#This Row],[std.code.lines:comments]]/Table4[[#This Row],[std.code.lines:code]]</f>
        <v>0</v>
      </c>
      <c r="S420">
        <f>(Table4[[#This Row],[std.code.lines:comments]]-Table4[[#This Row],[std.code.lines:code]])/(Table4[[#This Row],[std.code.lines:comments]]+Table4[[#This Row],[std.code.lines:code]])</f>
        <v>-1</v>
      </c>
    </row>
    <row r="421" spans="1:19" x14ac:dyDescent="0.25">
      <c r="A421" t="s">
        <v>992</v>
      </c>
      <c r="B421" t="s">
        <v>2413</v>
      </c>
      <c r="C421" t="s">
        <v>2008</v>
      </c>
      <c r="E421">
        <v>206</v>
      </c>
      <c r="F421">
        <v>211</v>
      </c>
      <c r="K421">
        <v>1</v>
      </c>
      <c r="L421">
        <v>2</v>
      </c>
      <c r="M421">
        <v>164</v>
      </c>
      <c r="N421">
        <v>6</v>
      </c>
      <c r="O421">
        <v>6</v>
      </c>
      <c r="P421">
        <v>0</v>
      </c>
      <c r="Q421">
        <v>0</v>
      </c>
      <c r="R421" s="28">
        <f>Table4[[#This Row],[std.code.lines:comments]]/Table4[[#This Row],[std.code.lines:code]]</f>
        <v>0</v>
      </c>
      <c r="S421">
        <f>(Table4[[#This Row],[std.code.lines:comments]]-Table4[[#This Row],[std.code.lines:code]])/(Table4[[#This Row],[std.code.lines:comments]]+Table4[[#This Row],[std.code.lines:code]])</f>
        <v>-1</v>
      </c>
    </row>
    <row r="422" spans="1:19" x14ac:dyDescent="0.25">
      <c r="A422" t="s">
        <v>992</v>
      </c>
      <c r="B422" t="s">
        <v>2092</v>
      </c>
      <c r="C422" t="s">
        <v>2008</v>
      </c>
      <c r="E422">
        <v>215</v>
      </c>
      <c r="F422">
        <v>220</v>
      </c>
      <c r="K422">
        <v>1</v>
      </c>
      <c r="L422">
        <v>2</v>
      </c>
      <c r="M422">
        <v>154</v>
      </c>
      <c r="N422">
        <v>6</v>
      </c>
      <c r="O422">
        <v>6</v>
      </c>
      <c r="P422">
        <v>0</v>
      </c>
      <c r="Q422">
        <v>0</v>
      </c>
      <c r="R422" s="28">
        <f>Table4[[#This Row],[std.code.lines:comments]]/Table4[[#This Row],[std.code.lines:code]]</f>
        <v>0</v>
      </c>
      <c r="S422">
        <f>(Table4[[#This Row],[std.code.lines:comments]]-Table4[[#This Row],[std.code.lines:code]])/(Table4[[#This Row],[std.code.lines:comments]]+Table4[[#This Row],[std.code.lines:code]])</f>
        <v>-1</v>
      </c>
    </row>
    <row r="423" spans="1:19" x14ac:dyDescent="0.25">
      <c r="A423" t="s">
        <v>992</v>
      </c>
      <c r="B423" t="s">
        <v>2413</v>
      </c>
      <c r="C423" t="s">
        <v>2008</v>
      </c>
      <c r="E423">
        <v>222</v>
      </c>
      <c r="F423">
        <v>227</v>
      </c>
      <c r="K423">
        <v>1</v>
      </c>
      <c r="L423">
        <v>2</v>
      </c>
      <c r="M423">
        <v>141</v>
      </c>
      <c r="N423">
        <v>6</v>
      </c>
      <c r="O423">
        <v>6</v>
      </c>
      <c r="P423">
        <v>0</v>
      </c>
      <c r="Q423">
        <v>0</v>
      </c>
      <c r="R423" s="28">
        <f>Table4[[#This Row],[std.code.lines:comments]]/Table4[[#This Row],[std.code.lines:code]]</f>
        <v>0</v>
      </c>
      <c r="S423">
        <f>(Table4[[#This Row],[std.code.lines:comments]]-Table4[[#This Row],[std.code.lines:code]])/(Table4[[#This Row],[std.code.lines:comments]]+Table4[[#This Row],[std.code.lines:code]])</f>
        <v>-1</v>
      </c>
    </row>
    <row r="424" spans="1:19" x14ac:dyDescent="0.25">
      <c r="A424" t="s">
        <v>1940</v>
      </c>
      <c r="B424" t="s">
        <v>2039</v>
      </c>
      <c r="C424" t="s">
        <v>2008</v>
      </c>
      <c r="E424">
        <v>454</v>
      </c>
      <c r="F424">
        <v>459</v>
      </c>
      <c r="K424">
        <v>1</v>
      </c>
      <c r="L424">
        <v>2</v>
      </c>
      <c r="M424">
        <v>210</v>
      </c>
      <c r="N424">
        <v>6</v>
      </c>
      <c r="O424">
        <v>6</v>
      </c>
      <c r="P424">
        <v>0</v>
      </c>
      <c r="Q424">
        <v>0</v>
      </c>
      <c r="R424" s="28">
        <f>Table4[[#This Row],[std.code.lines:comments]]/Table4[[#This Row],[std.code.lines:code]]</f>
        <v>0</v>
      </c>
      <c r="S424">
        <f>(Table4[[#This Row],[std.code.lines:comments]]-Table4[[#This Row],[std.code.lines:code]])/(Table4[[#This Row],[std.code.lines:comments]]+Table4[[#This Row],[std.code.lines:code]])</f>
        <v>-1</v>
      </c>
    </row>
    <row r="425" spans="1:19" x14ac:dyDescent="0.25">
      <c r="A425" t="s">
        <v>1940</v>
      </c>
      <c r="B425" t="s">
        <v>2039</v>
      </c>
      <c r="C425" t="s">
        <v>2008</v>
      </c>
      <c r="E425">
        <v>462</v>
      </c>
      <c r="F425">
        <v>467</v>
      </c>
      <c r="K425">
        <v>1</v>
      </c>
      <c r="L425">
        <v>2</v>
      </c>
      <c r="M425">
        <v>207</v>
      </c>
      <c r="N425">
        <v>6</v>
      </c>
      <c r="O425">
        <v>6</v>
      </c>
      <c r="P425">
        <v>0</v>
      </c>
      <c r="Q425">
        <v>0</v>
      </c>
      <c r="R425" s="28">
        <f>Table4[[#This Row],[std.code.lines:comments]]/Table4[[#This Row],[std.code.lines:code]]</f>
        <v>0</v>
      </c>
      <c r="S425">
        <f>(Table4[[#This Row],[std.code.lines:comments]]-Table4[[#This Row],[std.code.lines:code]])/(Table4[[#This Row],[std.code.lines:comments]]+Table4[[#This Row],[std.code.lines:code]])</f>
        <v>-1</v>
      </c>
    </row>
    <row r="426" spans="1:19" x14ac:dyDescent="0.25">
      <c r="A426" t="s">
        <v>1734</v>
      </c>
      <c r="B426" t="s">
        <v>2065</v>
      </c>
      <c r="C426" t="s">
        <v>2008</v>
      </c>
      <c r="E426">
        <v>137</v>
      </c>
      <c r="F426">
        <v>140</v>
      </c>
      <c r="K426">
        <v>1</v>
      </c>
      <c r="L426">
        <v>2</v>
      </c>
      <c r="M426">
        <v>171</v>
      </c>
      <c r="N426">
        <v>4</v>
      </c>
      <c r="O426">
        <v>4</v>
      </c>
      <c r="P426">
        <v>0</v>
      </c>
      <c r="Q426">
        <v>0</v>
      </c>
      <c r="R426" s="28">
        <f>Table4[[#This Row],[std.code.lines:comments]]/Table4[[#This Row],[std.code.lines:code]]</f>
        <v>0</v>
      </c>
      <c r="S426">
        <f>(Table4[[#This Row],[std.code.lines:comments]]-Table4[[#This Row],[std.code.lines:code]])/(Table4[[#This Row],[std.code.lines:comments]]+Table4[[#This Row],[std.code.lines:code]])</f>
        <v>-1</v>
      </c>
    </row>
    <row r="427" spans="1:19" x14ac:dyDescent="0.25">
      <c r="A427" t="s">
        <v>1327</v>
      </c>
      <c r="B427" t="s">
        <v>2312</v>
      </c>
      <c r="C427" t="s">
        <v>2008</v>
      </c>
      <c r="E427">
        <v>174</v>
      </c>
      <c r="F427">
        <v>207</v>
      </c>
      <c r="G427">
        <v>3</v>
      </c>
      <c r="K427">
        <v>1</v>
      </c>
      <c r="L427">
        <v>1</v>
      </c>
      <c r="M427">
        <v>1173</v>
      </c>
      <c r="N427">
        <v>21</v>
      </c>
      <c r="O427">
        <v>27</v>
      </c>
      <c r="P427">
        <v>0</v>
      </c>
      <c r="Q427">
        <v>6</v>
      </c>
      <c r="R427" s="28">
        <f>Table4[[#This Row],[std.code.lines:comments]]/Table4[[#This Row],[std.code.lines:code]]</f>
        <v>0.2857142857142857</v>
      </c>
      <c r="S427">
        <f>(Table4[[#This Row],[std.code.lines:comments]]-Table4[[#This Row],[std.code.lines:code]])/(Table4[[#This Row],[std.code.lines:comments]]+Table4[[#This Row],[std.code.lines:code]])</f>
        <v>-0.55555555555555558</v>
      </c>
    </row>
    <row r="428" spans="1:19" x14ac:dyDescent="0.25">
      <c r="A428" t="s">
        <v>1327</v>
      </c>
      <c r="B428" t="s">
        <v>2311</v>
      </c>
      <c r="C428" t="s">
        <v>2008</v>
      </c>
      <c r="E428">
        <v>209</v>
      </c>
      <c r="F428">
        <v>241</v>
      </c>
      <c r="G428">
        <v>3</v>
      </c>
      <c r="K428">
        <v>1</v>
      </c>
      <c r="L428">
        <v>1</v>
      </c>
      <c r="M428">
        <v>1090</v>
      </c>
      <c r="N428">
        <v>21</v>
      </c>
      <c r="O428">
        <v>26</v>
      </c>
      <c r="P428">
        <v>0</v>
      </c>
      <c r="Q428">
        <v>5</v>
      </c>
      <c r="R428" s="28">
        <f>Table4[[#This Row],[std.code.lines:comments]]/Table4[[#This Row],[std.code.lines:code]]</f>
        <v>0.23809523809523808</v>
      </c>
      <c r="S428">
        <f>(Table4[[#This Row],[std.code.lines:comments]]-Table4[[#This Row],[std.code.lines:code]])/(Table4[[#This Row],[std.code.lines:comments]]+Table4[[#This Row],[std.code.lines:code]])</f>
        <v>-0.61538461538461542</v>
      </c>
    </row>
    <row r="429" spans="1:19" x14ac:dyDescent="0.25">
      <c r="A429" t="s">
        <v>576</v>
      </c>
      <c r="B429" t="s">
        <v>2748</v>
      </c>
      <c r="C429" t="s">
        <v>2008</v>
      </c>
      <c r="E429">
        <v>331</v>
      </c>
      <c r="F429">
        <v>357</v>
      </c>
      <c r="K429">
        <v>1</v>
      </c>
      <c r="L429">
        <v>1</v>
      </c>
      <c r="M429">
        <v>917</v>
      </c>
      <c r="N429">
        <v>17</v>
      </c>
      <c r="O429">
        <v>25</v>
      </c>
      <c r="P429">
        <v>4</v>
      </c>
      <c r="Q429">
        <v>4</v>
      </c>
      <c r="R429" s="28">
        <f>Table4[[#This Row],[std.code.lines:comments]]/Table4[[#This Row],[std.code.lines:code]]</f>
        <v>0.23529411764705882</v>
      </c>
      <c r="S429">
        <f>(Table4[[#This Row],[std.code.lines:comments]]-Table4[[#This Row],[std.code.lines:code]])/(Table4[[#This Row],[std.code.lines:comments]]+Table4[[#This Row],[std.code.lines:code]])</f>
        <v>-0.61904761904761907</v>
      </c>
    </row>
    <row r="430" spans="1:19" x14ac:dyDescent="0.25">
      <c r="A430" t="s">
        <v>434</v>
      </c>
      <c r="B430" t="s">
        <v>2792</v>
      </c>
      <c r="C430" t="s">
        <v>2008</v>
      </c>
      <c r="E430">
        <v>42</v>
      </c>
      <c r="F430">
        <v>67</v>
      </c>
      <c r="K430">
        <v>1</v>
      </c>
      <c r="L430">
        <v>1</v>
      </c>
      <c r="M430">
        <v>843</v>
      </c>
      <c r="N430">
        <v>20</v>
      </c>
      <c r="O430">
        <v>22</v>
      </c>
      <c r="P430">
        <v>2</v>
      </c>
      <c r="Q430">
        <v>0</v>
      </c>
      <c r="R430" s="28">
        <f>Table4[[#This Row],[std.code.lines:comments]]/Table4[[#This Row],[std.code.lines:code]]</f>
        <v>0</v>
      </c>
      <c r="S430">
        <f>(Table4[[#This Row],[std.code.lines:comments]]-Table4[[#This Row],[std.code.lines:code]])/(Table4[[#This Row],[std.code.lines:comments]]+Table4[[#This Row],[std.code.lines:code]])</f>
        <v>-1</v>
      </c>
    </row>
    <row r="431" spans="1:19" x14ac:dyDescent="0.25">
      <c r="A431" t="s">
        <v>434</v>
      </c>
      <c r="B431" t="s">
        <v>2789</v>
      </c>
      <c r="C431" t="s">
        <v>2008</v>
      </c>
      <c r="E431">
        <v>122</v>
      </c>
      <c r="F431">
        <v>139</v>
      </c>
      <c r="K431">
        <v>1</v>
      </c>
      <c r="L431">
        <v>1</v>
      </c>
      <c r="M431">
        <v>777</v>
      </c>
      <c r="N431">
        <v>15</v>
      </c>
      <c r="O431">
        <v>17</v>
      </c>
      <c r="P431">
        <v>2</v>
      </c>
      <c r="Q431">
        <v>0</v>
      </c>
      <c r="R431" s="28">
        <f>Table4[[#This Row],[std.code.lines:comments]]/Table4[[#This Row],[std.code.lines:code]]</f>
        <v>0</v>
      </c>
      <c r="S431">
        <f>(Table4[[#This Row],[std.code.lines:comments]]-Table4[[#This Row],[std.code.lines:code]])/(Table4[[#This Row],[std.code.lines:comments]]+Table4[[#This Row],[std.code.lines:code]])</f>
        <v>-1</v>
      </c>
    </row>
    <row r="432" spans="1:19" x14ac:dyDescent="0.25">
      <c r="A432" t="s">
        <v>1154</v>
      </c>
      <c r="B432" t="s">
        <v>2178</v>
      </c>
      <c r="C432" t="s">
        <v>2008</v>
      </c>
      <c r="E432">
        <v>130</v>
      </c>
      <c r="F432">
        <v>148</v>
      </c>
      <c r="K432">
        <v>1</v>
      </c>
      <c r="L432">
        <v>1</v>
      </c>
      <c r="M432">
        <v>675</v>
      </c>
      <c r="N432">
        <v>11</v>
      </c>
      <c r="O432">
        <v>17</v>
      </c>
      <c r="P432">
        <v>0</v>
      </c>
      <c r="Q432">
        <v>6</v>
      </c>
      <c r="R432" s="28">
        <f>Table4[[#This Row],[std.code.lines:comments]]/Table4[[#This Row],[std.code.lines:code]]</f>
        <v>0.54545454545454541</v>
      </c>
      <c r="S432">
        <f>(Table4[[#This Row],[std.code.lines:comments]]-Table4[[#This Row],[std.code.lines:code]])/(Table4[[#This Row],[std.code.lines:comments]]+Table4[[#This Row],[std.code.lines:code]])</f>
        <v>-0.29411764705882354</v>
      </c>
    </row>
    <row r="433" spans="1:19" x14ac:dyDescent="0.25">
      <c r="A433" t="s">
        <v>837</v>
      </c>
      <c r="B433" t="s">
        <v>2514</v>
      </c>
      <c r="C433" t="s">
        <v>2008</v>
      </c>
      <c r="E433">
        <v>4790</v>
      </c>
      <c r="F433">
        <v>4804</v>
      </c>
      <c r="K433">
        <v>1</v>
      </c>
      <c r="L433">
        <v>1</v>
      </c>
      <c r="M433">
        <v>373</v>
      </c>
      <c r="N433">
        <v>15</v>
      </c>
      <c r="O433">
        <v>15</v>
      </c>
      <c r="P433">
        <v>0</v>
      </c>
      <c r="Q433">
        <v>0</v>
      </c>
      <c r="R433" s="28">
        <f>Table4[[#This Row],[std.code.lines:comments]]/Table4[[#This Row],[std.code.lines:code]]</f>
        <v>0</v>
      </c>
      <c r="S433">
        <f>(Table4[[#This Row],[std.code.lines:comments]]-Table4[[#This Row],[std.code.lines:code]])/(Table4[[#This Row],[std.code.lines:comments]]+Table4[[#This Row],[std.code.lines:code]])</f>
        <v>-1</v>
      </c>
    </row>
    <row r="434" spans="1:19" x14ac:dyDescent="0.25">
      <c r="A434" t="s">
        <v>837</v>
      </c>
      <c r="B434" t="s">
        <v>2514</v>
      </c>
      <c r="C434" t="s">
        <v>2008</v>
      </c>
      <c r="E434">
        <v>4517</v>
      </c>
      <c r="F434">
        <v>4529</v>
      </c>
      <c r="K434">
        <v>1</v>
      </c>
      <c r="L434">
        <v>1</v>
      </c>
      <c r="M434">
        <v>385</v>
      </c>
      <c r="N434">
        <v>13</v>
      </c>
      <c r="O434">
        <v>13</v>
      </c>
      <c r="P434">
        <v>0</v>
      </c>
      <c r="Q434">
        <v>1</v>
      </c>
      <c r="R434" s="28">
        <f>Table4[[#This Row],[std.code.lines:comments]]/Table4[[#This Row],[std.code.lines:code]]</f>
        <v>7.6923076923076927E-2</v>
      </c>
      <c r="S434">
        <f>(Table4[[#This Row],[std.code.lines:comments]]-Table4[[#This Row],[std.code.lines:code]])/(Table4[[#This Row],[std.code.lines:comments]]+Table4[[#This Row],[std.code.lines:code]])</f>
        <v>-0.8571428571428571</v>
      </c>
    </row>
    <row r="435" spans="1:19" x14ac:dyDescent="0.25">
      <c r="A435" t="s">
        <v>576</v>
      </c>
      <c r="B435" t="s">
        <v>2734</v>
      </c>
      <c r="C435" t="s">
        <v>2008</v>
      </c>
      <c r="E435">
        <v>709</v>
      </c>
      <c r="F435">
        <v>719</v>
      </c>
      <c r="K435">
        <v>1</v>
      </c>
      <c r="L435">
        <v>1</v>
      </c>
      <c r="M435">
        <v>408</v>
      </c>
      <c r="N435">
        <v>7</v>
      </c>
      <c r="O435">
        <v>11</v>
      </c>
      <c r="P435">
        <v>0</v>
      </c>
      <c r="Q435">
        <v>4</v>
      </c>
      <c r="R435" s="28">
        <f>Table4[[#This Row],[std.code.lines:comments]]/Table4[[#This Row],[std.code.lines:code]]</f>
        <v>0.5714285714285714</v>
      </c>
      <c r="S435">
        <f>(Table4[[#This Row],[std.code.lines:comments]]-Table4[[#This Row],[std.code.lines:code]])/(Table4[[#This Row],[std.code.lines:comments]]+Table4[[#This Row],[std.code.lines:code]])</f>
        <v>-0.27272727272727271</v>
      </c>
    </row>
    <row r="436" spans="1:19" x14ac:dyDescent="0.25">
      <c r="A436" t="s">
        <v>837</v>
      </c>
      <c r="B436" t="s">
        <v>2632</v>
      </c>
      <c r="C436" t="s">
        <v>2008</v>
      </c>
      <c r="E436">
        <v>782</v>
      </c>
      <c r="F436">
        <v>792</v>
      </c>
      <c r="K436">
        <v>1</v>
      </c>
      <c r="L436">
        <v>1</v>
      </c>
      <c r="M436">
        <v>356</v>
      </c>
      <c r="N436">
        <v>11</v>
      </c>
      <c r="O436">
        <v>11</v>
      </c>
      <c r="P436">
        <v>0</v>
      </c>
      <c r="Q436">
        <v>0</v>
      </c>
      <c r="R436" s="28">
        <f>Table4[[#This Row],[std.code.lines:comments]]/Table4[[#This Row],[std.code.lines:code]]</f>
        <v>0</v>
      </c>
      <c r="S436">
        <f>(Table4[[#This Row],[std.code.lines:comments]]-Table4[[#This Row],[std.code.lines:code]])/(Table4[[#This Row],[std.code.lines:comments]]+Table4[[#This Row],[std.code.lines:code]])</f>
        <v>-1</v>
      </c>
    </row>
    <row r="437" spans="1:19" x14ac:dyDescent="0.25">
      <c r="A437" t="s">
        <v>576</v>
      </c>
      <c r="B437" t="s">
        <v>2735</v>
      </c>
      <c r="C437" t="s">
        <v>2008</v>
      </c>
      <c r="E437">
        <v>698</v>
      </c>
      <c r="F437">
        <v>707</v>
      </c>
      <c r="K437">
        <v>1</v>
      </c>
      <c r="L437">
        <v>1</v>
      </c>
      <c r="M437">
        <v>397</v>
      </c>
      <c r="N437">
        <v>6</v>
      </c>
      <c r="O437">
        <v>10</v>
      </c>
      <c r="P437">
        <v>0</v>
      </c>
      <c r="Q437">
        <v>4</v>
      </c>
      <c r="R437" s="28">
        <f>Table4[[#This Row],[std.code.lines:comments]]/Table4[[#This Row],[std.code.lines:code]]</f>
        <v>0.66666666666666663</v>
      </c>
      <c r="S437">
        <f>(Table4[[#This Row],[std.code.lines:comments]]-Table4[[#This Row],[std.code.lines:code]])/(Table4[[#This Row],[std.code.lines:comments]]+Table4[[#This Row],[std.code.lines:code]])</f>
        <v>-0.2</v>
      </c>
    </row>
    <row r="438" spans="1:19" x14ac:dyDescent="0.25">
      <c r="A438" t="s">
        <v>837</v>
      </c>
      <c r="B438" t="s">
        <v>2631</v>
      </c>
      <c r="C438" t="s">
        <v>2008</v>
      </c>
      <c r="E438">
        <v>794</v>
      </c>
      <c r="F438">
        <v>803</v>
      </c>
      <c r="K438">
        <v>1</v>
      </c>
      <c r="L438">
        <v>1</v>
      </c>
      <c r="M438">
        <v>332</v>
      </c>
      <c r="N438">
        <v>10</v>
      </c>
      <c r="O438">
        <v>10</v>
      </c>
      <c r="P438">
        <v>0</v>
      </c>
      <c r="Q438">
        <v>0</v>
      </c>
      <c r="R438" s="28">
        <f>Table4[[#This Row],[std.code.lines:comments]]/Table4[[#This Row],[std.code.lines:code]]</f>
        <v>0</v>
      </c>
      <c r="S438">
        <f>(Table4[[#This Row],[std.code.lines:comments]]-Table4[[#This Row],[std.code.lines:code]])/(Table4[[#This Row],[std.code.lines:comments]]+Table4[[#This Row],[std.code.lines:code]])</f>
        <v>-1</v>
      </c>
    </row>
    <row r="439" spans="1:19" x14ac:dyDescent="0.25">
      <c r="A439" t="s">
        <v>837</v>
      </c>
      <c r="B439" t="s">
        <v>2631</v>
      </c>
      <c r="C439" t="s">
        <v>2008</v>
      </c>
      <c r="E439">
        <v>1757</v>
      </c>
      <c r="F439">
        <v>1766</v>
      </c>
      <c r="K439">
        <v>1</v>
      </c>
      <c r="L439">
        <v>1</v>
      </c>
      <c r="M439">
        <v>335</v>
      </c>
      <c r="N439">
        <v>10</v>
      </c>
      <c r="O439">
        <v>10</v>
      </c>
      <c r="P439">
        <v>0</v>
      </c>
      <c r="Q439">
        <v>0</v>
      </c>
      <c r="R439" s="28">
        <f>Table4[[#This Row],[std.code.lines:comments]]/Table4[[#This Row],[std.code.lines:code]]</f>
        <v>0</v>
      </c>
      <c r="S439">
        <f>(Table4[[#This Row],[std.code.lines:comments]]-Table4[[#This Row],[std.code.lines:code]])/(Table4[[#This Row],[std.code.lines:comments]]+Table4[[#This Row],[std.code.lines:code]])</f>
        <v>-1</v>
      </c>
    </row>
    <row r="440" spans="1:19" x14ac:dyDescent="0.25">
      <c r="A440" t="s">
        <v>2428</v>
      </c>
      <c r="B440" t="s">
        <v>2459</v>
      </c>
      <c r="C440" t="s">
        <v>2008</v>
      </c>
      <c r="E440">
        <v>275</v>
      </c>
      <c r="F440">
        <v>286</v>
      </c>
      <c r="K440">
        <v>1</v>
      </c>
      <c r="L440">
        <v>1</v>
      </c>
      <c r="M440">
        <v>407</v>
      </c>
      <c r="N440">
        <v>10</v>
      </c>
      <c r="O440">
        <v>10</v>
      </c>
      <c r="P440">
        <v>0</v>
      </c>
      <c r="Q440">
        <v>0</v>
      </c>
      <c r="R440" s="28">
        <f>Table4[[#This Row],[std.code.lines:comments]]/Table4[[#This Row],[std.code.lines:code]]</f>
        <v>0</v>
      </c>
      <c r="S440">
        <f>(Table4[[#This Row],[std.code.lines:comments]]-Table4[[#This Row],[std.code.lines:code]])/(Table4[[#This Row],[std.code.lines:comments]]+Table4[[#This Row],[std.code.lines:code]])</f>
        <v>-1</v>
      </c>
    </row>
    <row r="441" spans="1:19" x14ac:dyDescent="0.25">
      <c r="A441" t="s">
        <v>203</v>
      </c>
      <c r="B441" t="s">
        <v>10</v>
      </c>
      <c r="C441" t="s">
        <v>2008</v>
      </c>
      <c r="E441">
        <v>64</v>
      </c>
      <c r="F441">
        <v>72</v>
      </c>
      <c r="K441">
        <v>1</v>
      </c>
      <c r="L441">
        <v>1</v>
      </c>
      <c r="M441">
        <v>262</v>
      </c>
      <c r="N441">
        <v>9</v>
      </c>
      <c r="O441">
        <v>9</v>
      </c>
      <c r="P441">
        <v>0</v>
      </c>
      <c r="Q441">
        <v>0</v>
      </c>
      <c r="R441" s="28">
        <f>Table4[[#This Row],[std.code.lines:comments]]/Table4[[#This Row],[std.code.lines:code]]</f>
        <v>0</v>
      </c>
      <c r="S441">
        <f>(Table4[[#This Row],[std.code.lines:comments]]-Table4[[#This Row],[std.code.lines:code]])/(Table4[[#This Row],[std.code.lines:comments]]+Table4[[#This Row],[std.code.lines:code]])</f>
        <v>-1</v>
      </c>
    </row>
    <row r="442" spans="1:19" x14ac:dyDescent="0.25">
      <c r="A442" t="s">
        <v>837</v>
      </c>
      <c r="B442" t="s">
        <v>2633</v>
      </c>
      <c r="C442" t="s">
        <v>2008</v>
      </c>
      <c r="E442">
        <v>720</v>
      </c>
      <c r="F442">
        <v>728</v>
      </c>
      <c r="K442">
        <v>1</v>
      </c>
      <c r="L442">
        <v>1</v>
      </c>
      <c r="M442">
        <v>279</v>
      </c>
      <c r="N442">
        <v>9</v>
      </c>
      <c r="O442">
        <v>9</v>
      </c>
      <c r="P442">
        <v>0</v>
      </c>
      <c r="Q442">
        <v>0</v>
      </c>
      <c r="R442" s="28">
        <f>Table4[[#This Row],[std.code.lines:comments]]/Table4[[#This Row],[std.code.lines:code]]</f>
        <v>0</v>
      </c>
      <c r="S442">
        <f>(Table4[[#This Row],[std.code.lines:comments]]-Table4[[#This Row],[std.code.lines:code]])/(Table4[[#This Row],[std.code.lines:comments]]+Table4[[#This Row],[std.code.lines:code]])</f>
        <v>-1</v>
      </c>
    </row>
    <row r="443" spans="1:19" x14ac:dyDescent="0.25">
      <c r="A443" t="s">
        <v>837</v>
      </c>
      <c r="B443" t="s">
        <v>2632</v>
      </c>
      <c r="C443" t="s">
        <v>2008</v>
      </c>
      <c r="E443">
        <v>772</v>
      </c>
      <c r="F443">
        <v>780</v>
      </c>
      <c r="K443">
        <v>1</v>
      </c>
      <c r="L443">
        <v>1</v>
      </c>
      <c r="M443">
        <v>279</v>
      </c>
      <c r="N443">
        <v>9</v>
      </c>
      <c r="O443">
        <v>9</v>
      </c>
      <c r="P443">
        <v>0</v>
      </c>
      <c r="Q443">
        <v>0</v>
      </c>
      <c r="R443" s="28">
        <f>Table4[[#This Row],[std.code.lines:comments]]/Table4[[#This Row],[std.code.lines:code]]</f>
        <v>0</v>
      </c>
      <c r="S443">
        <f>(Table4[[#This Row],[std.code.lines:comments]]-Table4[[#This Row],[std.code.lines:code]])/(Table4[[#This Row],[std.code.lines:comments]]+Table4[[#This Row],[std.code.lines:code]])</f>
        <v>-1</v>
      </c>
    </row>
    <row r="444" spans="1:19" x14ac:dyDescent="0.25">
      <c r="A444" t="s">
        <v>837</v>
      </c>
      <c r="B444" t="s">
        <v>2633</v>
      </c>
      <c r="C444" t="s">
        <v>2008</v>
      </c>
      <c r="E444">
        <v>1661</v>
      </c>
      <c r="F444">
        <v>1669</v>
      </c>
      <c r="K444">
        <v>1</v>
      </c>
      <c r="L444">
        <v>1</v>
      </c>
      <c r="M444">
        <v>282</v>
      </c>
      <c r="N444">
        <v>9</v>
      </c>
      <c r="O444">
        <v>9</v>
      </c>
      <c r="P444">
        <v>0</v>
      </c>
      <c r="Q444">
        <v>0</v>
      </c>
      <c r="R444" s="28">
        <f>Table4[[#This Row],[std.code.lines:comments]]/Table4[[#This Row],[std.code.lines:code]]</f>
        <v>0</v>
      </c>
      <c r="S444">
        <f>(Table4[[#This Row],[std.code.lines:comments]]-Table4[[#This Row],[std.code.lines:code]])/(Table4[[#This Row],[std.code.lines:comments]]+Table4[[#This Row],[std.code.lines:code]])</f>
        <v>-1</v>
      </c>
    </row>
    <row r="445" spans="1:19" x14ac:dyDescent="0.25">
      <c r="A445" t="s">
        <v>837</v>
      </c>
      <c r="B445" t="s">
        <v>2632</v>
      </c>
      <c r="C445" t="s">
        <v>2008</v>
      </c>
      <c r="E445">
        <v>1711</v>
      </c>
      <c r="F445">
        <v>1719</v>
      </c>
      <c r="K445">
        <v>1</v>
      </c>
      <c r="L445">
        <v>1</v>
      </c>
      <c r="M445">
        <v>282</v>
      </c>
      <c r="N445">
        <v>9</v>
      </c>
      <c r="O445">
        <v>9</v>
      </c>
      <c r="P445">
        <v>0</v>
      </c>
      <c r="Q445">
        <v>0</v>
      </c>
      <c r="R445" s="28">
        <f>Table4[[#This Row],[std.code.lines:comments]]/Table4[[#This Row],[std.code.lines:code]]</f>
        <v>0</v>
      </c>
      <c r="S445">
        <f>(Table4[[#This Row],[std.code.lines:comments]]-Table4[[#This Row],[std.code.lines:code]])/(Table4[[#This Row],[std.code.lines:comments]]+Table4[[#This Row],[std.code.lines:code]])</f>
        <v>-1</v>
      </c>
    </row>
    <row r="446" spans="1:19" x14ac:dyDescent="0.25">
      <c r="A446" t="s">
        <v>837</v>
      </c>
      <c r="B446" t="s">
        <v>2575</v>
      </c>
      <c r="C446" t="s">
        <v>2008</v>
      </c>
      <c r="E446">
        <v>2944</v>
      </c>
      <c r="F446">
        <v>2952</v>
      </c>
      <c r="K446">
        <v>1</v>
      </c>
      <c r="L446">
        <v>1</v>
      </c>
      <c r="M446">
        <v>347</v>
      </c>
      <c r="N446">
        <v>9</v>
      </c>
      <c r="O446">
        <v>9</v>
      </c>
      <c r="P446">
        <v>0</v>
      </c>
      <c r="Q446">
        <v>0</v>
      </c>
      <c r="R446" s="28">
        <f>Table4[[#This Row],[std.code.lines:comments]]/Table4[[#This Row],[std.code.lines:code]]</f>
        <v>0</v>
      </c>
      <c r="S446">
        <f>(Table4[[#This Row],[std.code.lines:comments]]-Table4[[#This Row],[std.code.lines:code]])/(Table4[[#This Row],[std.code.lines:comments]]+Table4[[#This Row],[std.code.lines:code]])</f>
        <v>-1</v>
      </c>
    </row>
    <row r="447" spans="1:19" x14ac:dyDescent="0.25">
      <c r="A447" t="s">
        <v>2428</v>
      </c>
      <c r="B447" t="s">
        <v>2454</v>
      </c>
      <c r="C447" t="s">
        <v>2008</v>
      </c>
      <c r="E447">
        <v>365</v>
      </c>
      <c r="F447">
        <v>373</v>
      </c>
      <c r="K447">
        <v>1</v>
      </c>
      <c r="L447">
        <v>1</v>
      </c>
      <c r="M447">
        <v>220</v>
      </c>
      <c r="N447">
        <v>8</v>
      </c>
      <c r="O447">
        <v>9</v>
      </c>
      <c r="P447">
        <v>0</v>
      </c>
      <c r="Q447">
        <v>1</v>
      </c>
      <c r="R447" s="28">
        <f>Table4[[#This Row],[std.code.lines:comments]]/Table4[[#This Row],[std.code.lines:code]]</f>
        <v>0.125</v>
      </c>
      <c r="S447">
        <f>(Table4[[#This Row],[std.code.lines:comments]]-Table4[[#This Row],[std.code.lines:code]])/(Table4[[#This Row],[std.code.lines:comments]]+Table4[[#This Row],[std.code.lines:code]])</f>
        <v>-0.77777777777777779</v>
      </c>
    </row>
    <row r="448" spans="1:19" x14ac:dyDescent="0.25">
      <c r="A448" t="s">
        <v>1257</v>
      </c>
      <c r="B448" t="s">
        <v>2324</v>
      </c>
      <c r="C448" t="s">
        <v>2008</v>
      </c>
      <c r="E448">
        <v>721</v>
      </c>
      <c r="F448">
        <v>729</v>
      </c>
      <c r="K448">
        <v>1</v>
      </c>
      <c r="L448">
        <v>1</v>
      </c>
      <c r="M448">
        <v>394</v>
      </c>
      <c r="N448">
        <v>5</v>
      </c>
      <c r="O448">
        <v>9</v>
      </c>
      <c r="P448">
        <v>0</v>
      </c>
      <c r="Q448">
        <v>4</v>
      </c>
      <c r="R448" s="28">
        <f>Table4[[#This Row],[std.code.lines:comments]]/Table4[[#This Row],[std.code.lines:code]]</f>
        <v>0.8</v>
      </c>
      <c r="S448">
        <f>(Table4[[#This Row],[std.code.lines:comments]]-Table4[[#This Row],[std.code.lines:code]])/(Table4[[#This Row],[std.code.lines:comments]]+Table4[[#This Row],[std.code.lines:code]])</f>
        <v>-0.1111111111111111</v>
      </c>
    </row>
    <row r="449" spans="1:19" x14ac:dyDescent="0.25">
      <c r="A449" t="s">
        <v>1257</v>
      </c>
      <c r="B449" t="s">
        <v>2321</v>
      </c>
      <c r="C449" t="s">
        <v>2008</v>
      </c>
      <c r="E449">
        <v>753</v>
      </c>
      <c r="F449">
        <v>762</v>
      </c>
      <c r="K449">
        <v>1</v>
      </c>
      <c r="L449">
        <v>1</v>
      </c>
      <c r="M449">
        <v>421</v>
      </c>
      <c r="N449">
        <v>5</v>
      </c>
      <c r="O449">
        <v>9</v>
      </c>
      <c r="P449">
        <v>0</v>
      </c>
      <c r="Q449">
        <v>4</v>
      </c>
      <c r="R449" s="28">
        <f>Table4[[#This Row],[std.code.lines:comments]]/Table4[[#This Row],[std.code.lines:code]]</f>
        <v>0.8</v>
      </c>
      <c r="S449">
        <f>(Table4[[#This Row],[std.code.lines:comments]]-Table4[[#This Row],[std.code.lines:code]])/(Table4[[#This Row],[std.code.lines:comments]]+Table4[[#This Row],[std.code.lines:code]])</f>
        <v>-0.1111111111111111</v>
      </c>
    </row>
    <row r="450" spans="1:19" x14ac:dyDescent="0.25">
      <c r="A450" t="s">
        <v>1404</v>
      </c>
      <c r="B450" t="s">
        <v>2279</v>
      </c>
      <c r="C450" t="s">
        <v>2008</v>
      </c>
      <c r="E450">
        <v>524</v>
      </c>
      <c r="F450">
        <v>532</v>
      </c>
      <c r="K450">
        <v>1</v>
      </c>
      <c r="L450">
        <v>1</v>
      </c>
      <c r="M450">
        <v>441</v>
      </c>
      <c r="N450">
        <v>5</v>
      </c>
      <c r="O450">
        <v>9</v>
      </c>
      <c r="P450">
        <v>0</v>
      </c>
      <c r="Q450">
        <v>4</v>
      </c>
      <c r="R450" s="28">
        <f>Table4[[#This Row],[std.code.lines:comments]]/Table4[[#This Row],[std.code.lines:code]]</f>
        <v>0.8</v>
      </c>
      <c r="S450">
        <f>(Table4[[#This Row],[std.code.lines:comments]]-Table4[[#This Row],[std.code.lines:code]])/(Table4[[#This Row],[std.code.lines:comments]]+Table4[[#This Row],[std.code.lines:code]])</f>
        <v>-0.1111111111111111</v>
      </c>
    </row>
    <row r="451" spans="1:19" x14ac:dyDescent="0.25">
      <c r="A451" t="s">
        <v>1404</v>
      </c>
      <c r="B451" t="s">
        <v>2278</v>
      </c>
      <c r="C451" t="s">
        <v>2008</v>
      </c>
      <c r="E451">
        <v>534</v>
      </c>
      <c r="F451">
        <v>542</v>
      </c>
      <c r="K451">
        <v>1</v>
      </c>
      <c r="L451">
        <v>1</v>
      </c>
      <c r="M451">
        <v>402</v>
      </c>
      <c r="N451">
        <v>5</v>
      </c>
      <c r="O451">
        <v>9</v>
      </c>
      <c r="P451">
        <v>0</v>
      </c>
      <c r="Q451">
        <v>4</v>
      </c>
      <c r="R451" s="28">
        <f>Table4[[#This Row],[std.code.lines:comments]]/Table4[[#This Row],[std.code.lines:code]]</f>
        <v>0.8</v>
      </c>
      <c r="S451">
        <f>(Table4[[#This Row],[std.code.lines:comments]]-Table4[[#This Row],[std.code.lines:code]])/(Table4[[#This Row],[std.code.lines:comments]]+Table4[[#This Row],[std.code.lines:code]])</f>
        <v>-0.1111111111111111</v>
      </c>
    </row>
    <row r="452" spans="1:19" x14ac:dyDescent="0.25">
      <c r="A452" t="s">
        <v>1597</v>
      </c>
      <c r="B452" t="s">
        <v>2168</v>
      </c>
      <c r="C452" t="s">
        <v>2008</v>
      </c>
      <c r="E452">
        <v>92</v>
      </c>
      <c r="F452">
        <v>101</v>
      </c>
      <c r="K452">
        <v>1</v>
      </c>
      <c r="L452">
        <v>1</v>
      </c>
      <c r="M452">
        <v>292</v>
      </c>
      <c r="N452">
        <v>9</v>
      </c>
      <c r="O452">
        <v>9</v>
      </c>
      <c r="P452">
        <v>0</v>
      </c>
      <c r="Q452">
        <v>0</v>
      </c>
      <c r="R452" s="28">
        <f>Table4[[#This Row],[std.code.lines:comments]]/Table4[[#This Row],[std.code.lines:code]]</f>
        <v>0</v>
      </c>
      <c r="S452">
        <f>(Table4[[#This Row],[std.code.lines:comments]]-Table4[[#This Row],[std.code.lines:code]])/(Table4[[#This Row],[std.code.lines:comments]]+Table4[[#This Row],[std.code.lines:code]])</f>
        <v>-1</v>
      </c>
    </row>
    <row r="453" spans="1:19" x14ac:dyDescent="0.25">
      <c r="A453" t="s">
        <v>1648</v>
      </c>
      <c r="B453" t="s">
        <v>2166</v>
      </c>
      <c r="C453" t="s">
        <v>2008</v>
      </c>
      <c r="E453">
        <v>61</v>
      </c>
      <c r="F453">
        <v>69</v>
      </c>
      <c r="K453">
        <v>1</v>
      </c>
      <c r="L453">
        <v>1</v>
      </c>
      <c r="M453">
        <v>254</v>
      </c>
      <c r="N453">
        <v>9</v>
      </c>
      <c r="O453">
        <v>9</v>
      </c>
      <c r="P453">
        <v>0</v>
      </c>
      <c r="Q453">
        <v>0</v>
      </c>
      <c r="R453" s="28">
        <f>Table4[[#This Row],[std.code.lines:comments]]/Table4[[#This Row],[std.code.lines:code]]</f>
        <v>0</v>
      </c>
      <c r="S453">
        <f>(Table4[[#This Row],[std.code.lines:comments]]-Table4[[#This Row],[std.code.lines:code]])/(Table4[[#This Row],[std.code.lines:comments]]+Table4[[#This Row],[std.code.lines:code]])</f>
        <v>-1</v>
      </c>
    </row>
    <row r="454" spans="1:19" x14ac:dyDescent="0.25">
      <c r="A454" t="s">
        <v>1981</v>
      </c>
      <c r="B454" t="s">
        <v>2009</v>
      </c>
      <c r="C454" t="s">
        <v>2008</v>
      </c>
      <c r="E454">
        <v>307</v>
      </c>
      <c r="F454">
        <v>315</v>
      </c>
      <c r="K454">
        <v>1</v>
      </c>
      <c r="L454">
        <v>1</v>
      </c>
      <c r="M454">
        <v>340</v>
      </c>
      <c r="N454">
        <v>5</v>
      </c>
      <c r="O454">
        <v>9</v>
      </c>
      <c r="P454">
        <v>0</v>
      </c>
      <c r="Q454">
        <v>4</v>
      </c>
      <c r="R454" s="28">
        <f>Table4[[#This Row],[std.code.lines:comments]]/Table4[[#This Row],[std.code.lines:code]]</f>
        <v>0.8</v>
      </c>
      <c r="S454">
        <f>(Table4[[#This Row],[std.code.lines:comments]]-Table4[[#This Row],[std.code.lines:code]])/(Table4[[#This Row],[std.code.lines:comments]]+Table4[[#This Row],[std.code.lines:code]])</f>
        <v>-0.1111111111111111</v>
      </c>
    </row>
    <row r="455" spans="1:19" x14ac:dyDescent="0.25">
      <c r="A455" t="s">
        <v>576</v>
      </c>
      <c r="B455" t="s">
        <v>2733</v>
      </c>
      <c r="C455" t="s">
        <v>2008</v>
      </c>
      <c r="E455">
        <v>721</v>
      </c>
      <c r="F455">
        <v>728</v>
      </c>
      <c r="K455">
        <v>1</v>
      </c>
      <c r="L455">
        <v>1</v>
      </c>
      <c r="M455">
        <v>333</v>
      </c>
      <c r="N455">
        <v>5</v>
      </c>
      <c r="O455">
        <v>8</v>
      </c>
      <c r="P455">
        <v>0</v>
      </c>
      <c r="Q455">
        <v>3</v>
      </c>
      <c r="R455" s="28">
        <f>Table4[[#This Row],[std.code.lines:comments]]/Table4[[#This Row],[std.code.lines:code]]</f>
        <v>0.6</v>
      </c>
      <c r="S455">
        <f>(Table4[[#This Row],[std.code.lines:comments]]-Table4[[#This Row],[std.code.lines:code]])/(Table4[[#This Row],[std.code.lines:comments]]+Table4[[#This Row],[std.code.lines:code]])</f>
        <v>-0.25</v>
      </c>
    </row>
    <row r="456" spans="1:19" x14ac:dyDescent="0.25">
      <c r="A456" t="s">
        <v>2428</v>
      </c>
      <c r="B456" t="s">
        <v>2454</v>
      </c>
      <c r="C456" t="s">
        <v>2008</v>
      </c>
      <c r="E456">
        <v>305</v>
      </c>
      <c r="F456">
        <v>312</v>
      </c>
      <c r="K456">
        <v>1</v>
      </c>
      <c r="L456">
        <v>1</v>
      </c>
      <c r="M456">
        <v>194</v>
      </c>
      <c r="N456">
        <v>8</v>
      </c>
      <c r="O456">
        <v>8</v>
      </c>
      <c r="P456">
        <v>0</v>
      </c>
      <c r="Q456">
        <v>0</v>
      </c>
      <c r="R456" s="28">
        <f>Table4[[#This Row],[std.code.lines:comments]]/Table4[[#This Row],[std.code.lines:code]]</f>
        <v>0</v>
      </c>
      <c r="S456">
        <f>(Table4[[#This Row],[std.code.lines:comments]]-Table4[[#This Row],[std.code.lines:code]])/(Table4[[#This Row],[std.code.lines:comments]]+Table4[[#This Row],[std.code.lines:code]])</f>
        <v>-1</v>
      </c>
    </row>
    <row r="457" spans="1:19" x14ac:dyDescent="0.25">
      <c r="A457" t="s">
        <v>241</v>
      </c>
      <c r="B457" t="s">
        <v>2752</v>
      </c>
      <c r="C457" t="s">
        <v>2008</v>
      </c>
      <c r="E457">
        <v>10</v>
      </c>
      <c r="F457">
        <v>17</v>
      </c>
      <c r="K457">
        <v>1</v>
      </c>
      <c r="L457">
        <v>1</v>
      </c>
      <c r="M457">
        <v>183</v>
      </c>
      <c r="N457">
        <v>7</v>
      </c>
      <c r="O457">
        <v>7</v>
      </c>
      <c r="P457">
        <v>0</v>
      </c>
      <c r="Q457">
        <v>0</v>
      </c>
      <c r="R457" s="28">
        <f>Table4[[#This Row],[std.code.lines:comments]]/Table4[[#This Row],[std.code.lines:code]]</f>
        <v>0</v>
      </c>
      <c r="S457">
        <f>(Table4[[#This Row],[std.code.lines:comments]]-Table4[[#This Row],[std.code.lines:code]])/(Table4[[#This Row],[std.code.lines:comments]]+Table4[[#This Row],[std.code.lines:code]])</f>
        <v>-1</v>
      </c>
    </row>
    <row r="458" spans="1:19" x14ac:dyDescent="0.25">
      <c r="A458" t="s">
        <v>837</v>
      </c>
      <c r="B458" t="s">
        <v>2603</v>
      </c>
      <c r="C458" t="s">
        <v>2008</v>
      </c>
      <c r="E458">
        <v>2270</v>
      </c>
      <c r="F458">
        <v>2276</v>
      </c>
      <c r="K458">
        <v>1</v>
      </c>
      <c r="L458">
        <v>1</v>
      </c>
      <c r="M458">
        <v>181</v>
      </c>
      <c r="N458">
        <v>7</v>
      </c>
      <c r="O458">
        <v>7</v>
      </c>
      <c r="P458">
        <v>0</v>
      </c>
      <c r="Q458">
        <v>0</v>
      </c>
      <c r="R458" s="28">
        <f>Table4[[#This Row],[std.code.lines:comments]]/Table4[[#This Row],[std.code.lines:code]]</f>
        <v>0</v>
      </c>
      <c r="S458">
        <f>(Table4[[#This Row],[std.code.lines:comments]]-Table4[[#This Row],[std.code.lines:code]])/(Table4[[#This Row],[std.code.lines:comments]]+Table4[[#This Row],[std.code.lines:code]])</f>
        <v>-1</v>
      </c>
    </row>
    <row r="459" spans="1:19" x14ac:dyDescent="0.25">
      <c r="A459" t="s">
        <v>837</v>
      </c>
      <c r="B459" t="s">
        <v>2514</v>
      </c>
      <c r="C459" t="s">
        <v>2008</v>
      </c>
      <c r="E459">
        <v>4234</v>
      </c>
      <c r="F459">
        <v>4240</v>
      </c>
      <c r="K459">
        <v>1</v>
      </c>
      <c r="L459">
        <v>1</v>
      </c>
      <c r="M459">
        <v>161</v>
      </c>
      <c r="N459">
        <v>7</v>
      </c>
      <c r="O459">
        <v>7</v>
      </c>
      <c r="P459">
        <v>0</v>
      </c>
      <c r="Q459">
        <v>0</v>
      </c>
      <c r="R459" s="28">
        <f>Table4[[#This Row],[std.code.lines:comments]]/Table4[[#This Row],[std.code.lines:code]]</f>
        <v>0</v>
      </c>
      <c r="S459">
        <f>(Table4[[#This Row],[std.code.lines:comments]]-Table4[[#This Row],[std.code.lines:code]])/(Table4[[#This Row],[std.code.lines:comments]]+Table4[[#This Row],[std.code.lines:code]])</f>
        <v>-1</v>
      </c>
    </row>
    <row r="460" spans="1:19" x14ac:dyDescent="0.25">
      <c r="A460" t="s">
        <v>2428</v>
      </c>
      <c r="B460" t="s">
        <v>2468</v>
      </c>
      <c r="C460" t="s">
        <v>2008</v>
      </c>
      <c r="E460">
        <v>107</v>
      </c>
      <c r="F460">
        <v>113</v>
      </c>
      <c r="K460">
        <v>1</v>
      </c>
      <c r="L460">
        <v>1</v>
      </c>
      <c r="M460">
        <v>209</v>
      </c>
      <c r="N460">
        <v>7</v>
      </c>
      <c r="O460">
        <v>7</v>
      </c>
      <c r="P460">
        <v>0</v>
      </c>
      <c r="Q460">
        <v>0</v>
      </c>
      <c r="R460" s="28">
        <f>Table4[[#This Row],[std.code.lines:comments]]/Table4[[#This Row],[std.code.lines:code]]</f>
        <v>0</v>
      </c>
      <c r="S460">
        <f>(Table4[[#This Row],[std.code.lines:comments]]-Table4[[#This Row],[std.code.lines:code]])/(Table4[[#This Row],[std.code.lines:comments]]+Table4[[#This Row],[std.code.lines:code]])</f>
        <v>-1</v>
      </c>
    </row>
    <row r="461" spans="1:19" x14ac:dyDescent="0.25">
      <c r="A461" t="s">
        <v>2428</v>
      </c>
      <c r="B461" t="s">
        <v>2466</v>
      </c>
      <c r="C461" t="s">
        <v>2008</v>
      </c>
      <c r="E461">
        <v>122</v>
      </c>
      <c r="F461">
        <v>128</v>
      </c>
      <c r="K461">
        <v>1</v>
      </c>
      <c r="L461">
        <v>1</v>
      </c>
      <c r="M461">
        <v>263</v>
      </c>
      <c r="N461">
        <v>6</v>
      </c>
      <c r="O461">
        <v>7</v>
      </c>
      <c r="P461">
        <v>1</v>
      </c>
      <c r="Q461">
        <v>0</v>
      </c>
      <c r="R461" s="28">
        <f>Table4[[#This Row],[std.code.lines:comments]]/Table4[[#This Row],[std.code.lines:code]]</f>
        <v>0</v>
      </c>
      <c r="S461">
        <f>(Table4[[#This Row],[std.code.lines:comments]]-Table4[[#This Row],[std.code.lines:code]])/(Table4[[#This Row],[std.code.lines:comments]]+Table4[[#This Row],[std.code.lines:code]])</f>
        <v>-1</v>
      </c>
    </row>
    <row r="462" spans="1:19" x14ac:dyDescent="0.25">
      <c r="A462" t="s">
        <v>2428</v>
      </c>
      <c r="B462" t="s">
        <v>2464</v>
      </c>
      <c r="C462" t="s">
        <v>2008</v>
      </c>
      <c r="E462">
        <v>156</v>
      </c>
      <c r="F462">
        <v>162</v>
      </c>
      <c r="K462">
        <v>1</v>
      </c>
      <c r="L462">
        <v>1</v>
      </c>
      <c r="M462">
        <v>244</v>
      </c>
      <c r="N462">
        <v>7</v>
      </c>
      <c r="O462">
        <v>7</v>
      </c>
      <c r="P462">
        <v>0</v>
      </c>
      <c r="Q462">
        <v>0</v>
      </c>
      <c r="R462" s="28">
        <f>Table4[[#This Row],[std.code.lines:comments]]/Table4[[#This Row],[std.code.lines:code]]</f>
        <v>0</v>
      </c>
      <c r="S462">
        <f>(Table4[[#This Row],[std.code.lines:comments]]-Table4[[#This Row],[std.code.lines:code]])/(Table4[[#This Row],[std.code.lines:comments]]+Table4[[#This Row],[std.code.lines:code]])</f>
        <v>-1</v>
      </c>
    </row>
    <row r="463" spans="1:19" x14ac:dyDescent="0.25">
      <c r="A463" t="s">
        <v>2428</v>
      </c>
      <c r="B463" t="s">
        <v>2459</v>
      </c>
      <c r="C463" t="s">
        <v>2008</v>
      </c>
      <c r="E463">
        <v>266</v>
      </c>
      <c r="F463">
        <v>272</v>
      </c>
      <c r="K463">
        <v>1</v>
      </c>
      <c r="L463">
        <v>1</v>
      </c>
      <c r="M463">
        <v>152</v>
      </c>
      <c r="N463">
        <v>7</v>
      </c>
      <c r="O463">
        <v>7</v>
      </c>
      <c r="P463">
        <v>0</v>
      </c>
      <c r="Q463">
        <v>0</v>
      </c>
      <c r="R463" s="28">
        <f>Table4[[#This Row],[std.code.lines:comments]]/Table4[[#This Row],[std.code.lines:code]]</f>
        <v>0</v>
      </c>
      <c r="S463">
        <f>(Table4[[#This Row],[std.code.lines:comments]]-Table4[[#This Row],[std.code.lines:code]])/(Table4[[#This Row],[std.code.lines:comments]]+Table4[[#This Row],[std.code.lines:code]])</f>
        <v>-1</v>
      </c>
    </row>
    <row r="464" spans="1:19" x14ac:dyDescent="0.25">
      <c r="A464" t="s">
        <v>2428</v>
      </c>
      <c r="B464" t="s">
        <v>2456</v>
      </c>
      <c r="C464" t="s">
        <v>2008</v>
      </c>
      <c r="E464">
        <v>335</v>
      </c>
      <c r="F464">
        <v>341</v>
      </c>
      <c r="K464">
        <v>1</v>
      </c>
      <c r="L464">
        <v>1</v>
      </c>
      <c r="M464">
        <v>218</v>
      </c>
      <c r="N464">
        <v>7</v>
      </c>
      <c r="O464">
        <v>7</v>
      </c>
      <c r="P464">
        <v>0</v>
      </c>
      <c r="Q464">
        <v>0</v>
      </c>
      <c r="R464" s="28">
        <f>Table4[[#This Row],[std.code.lines:comments]]/Table4[[#This Row],[std.code.lines:code]]</f>
        <v>0</v>
      </c>
      <c r="S464">
        <f>(Table4[[#This Row],[std.code.lines:comments]]-Table4[[#This Row],[std.code.lines:code]])/(Table4[[#This Row],[std.code.lines:comments]]+Table4[[#This Row],[std.code.lines:code]])</f>
        <v>-1</v>
      </c>
    </row>
    <row r="465" spans="1:19" x14ac:dyDescent="0.25">
      <c r="A465" t="s">
        <v>2428</v>
      </c>
      <c r="B465" t="s">
        <v>2453</v>
      </c>
      <c r="C465" t="s">
        <v>2008</v>
      </c>
      <c r="E465">
        <v>375</v>
      </c>
      <c r="F465">
        <v>381</v>
      </c>
      <c r="K465">
        <v>1</v>
      </c>
      <c r="L465">
        <v>1</v>
      </c>
      <c r="M465">
        <v>240</v>
      </c>
      <c r="N465">
        <v>7</v>
      </c>
      <c r="O465">
        <v>7</v>
      </c>
      <c r="P465">
        <v>0</v>
      </c>
      <c r="Q465">
        <v>0</v>
      </c>
      <c r="R465" s="28">
        <f>Table4[[#This Row],[std.code.lines:comments]]/Table4[[#This Row],[std.code.lines:code]]</f>
        <v>0</v>
      </c>
      <c r="S465">
        <f>(Table4[[#This Row],[std.code.lines:comments]]-Table4[[#This Row],[std.code.lines:code]])/(Table4[[#This Row],[std.code.lines:comments]]+Table4[[#This Row],[std.code.lines:code]])</f>
        <v>-1</v>
      </c>
    </row>
    <row r="466" spans="1:19" x14ac:dyDescent="0.25">
      <c r="A466" t="s">
        <v>2428</v>
      </c>
      <c r="B466" t="s">
        <v>2452</v>
      </c>
      <c r="C466" t="s">
        <v>2008</v>
      </c>
      <c r="E466">
        <v>383</v>
      </c>
      <c r="F466">
        <v>389</v>
      </c>
      <c r="K466">
        <v>1</v>
      </c>
      <c r="L466">
        <v>1</v>
      </c>
      <c r="M466">
        <v>235</v>
      </c>
      <c r="N466">
        <v>7</v>
      </c>
      <c r="O466">
        <v>7</v>
      </c>
      <c r="P466">
        <v>0</v>
      </c>
      <c r="Q466">
        <v>0</v>
      </c>
      <c r="R466" s="28">
        <f>Table4[[#This Row],[std.code.lines:comments]]/Table4[[#This Row],[std.code.lines:code]]</f>
        <v>0</v>
      </c>
      <c r="S466">
        <f>(Table4[[#This Row],[std.code.lines:comments]]-Table4[[#This Row],[std.code.lines:code]])/(Table4[[#This Row],[std.code.lines:comments]]+Table4[[#This Row],[std.code.lines:code]])</f>
        <v>-1</v>
      </c>
    </row>
    <row r="467" spans="1:19" x14ac:dyDescent="0.25">
      <c r="A467" t="s">
        <v>434</v>
      </c>
      <c r="B467" t="s">
        <v>2784</v>
      </c>
      <c r="C467" t="s">
        <v>2008</v>
      </c>
      <c r="E467">
        <v>243</v>
      </c>
      <c r="F467">
        <v>248</v>
      </c>
      <c r="K467">
        <v>1</v>
      </c>
      <c r="L467">
        <v>1</v>
      </c>
      <c r="M467">
        <v>198</v>
      </c>
      <c r="N467">
        <v>6</v>
      </c>
      <c r="O467">
        <v>6</v>
      </c>
      <c r="P467">
        <v>0</v>
      </c>
      <c r="Q467">
        <v>0</v>
      </c>
      <c r="R467" s="28">
        <f>Table4[[#This Row],[std.code.lines:comments]]/Table4[[#This Row],[std.code.lines:code]]</f>
        <v>0</v>
      </c>
      <c r="S467">
        <f>(Table4[[#This Row],[std.code.lines:comments]]-Table4[[#This Row],[std.code.lines:code]])/(Table4[[#This Row],[std.code.lines:comments]]+Table4[[#This Row],[std.code.lines:code]])</f>
        <v>-1</v>
      </c>
    </row>
    <row r="468" spans="1:19" x14ac:dyDescent="0.25">
      <c r="A468" t="s">
        <v>434</v>
      </c>
      <c r="B468" t="s">
        <v>2783</v>
      </c>
      <c r="C468" t="s">
        <v>2008</v>
      </c>
      <c r="E468">
        <v>250</v>
      </c>
      <c r="F468">
        <v>255</v>
      </c>
      <c r="K468">
        <v>1</v>
      </c>
      <c r="L468">
        <v>1</v>
      </c>
      <c r="M468">
        <v>194</v>
      </c>
      <c r="N468">
        <v>6</v>
      </c>
      <c r="O468">
        <v>6</v>
      </c>
      <c r="P468">
        <v>0</v>
      </c>
      <c r="Q468">
        <v>0</v>
      </c>
      <c r="R468" s="28">
        <f>Table4[[#This Row],[std.code.lines:comments]]/Table4[[#This Row],[std.code.lines:code]]</f>
        <v>0</v>
      </c>
      <c r="S468">
        <f>(Table4[[#This Row],[std.code.lines:comments]]-Table4[[#This Row],[std.code.lines:code]])/(Table4[[#This Row],[std.code.lines:comments]]+Table4[[#This Row],[std.code.lines:code]])</f>
        <v>-1</v>
      </c>
    </row>
    <row r="469" spans="1:19" x14ac:dyDescent="0.25">
      <c r="A469" t="s">
        <v>434</v>
      </c>
      <c r="B469" t="s">
        <v>2782</v>
      </c>
      <c r="C469" t="s">
        <v>2008</v>
      </c>
      <c r="E469">
        <v>257</v>
      </c>
      <c r="F469">
        <v>262</v>
      </c>
      <c r="K469">
        <v>1</v>
      </c>
      <c r="L469">
        <v>1</v>
      </c>
      <c r="M469">
        <v>200</v>
      </c>
      <c r="N469">
        <v>6</v>
      </c>
      <c r="O469">
        <v>6</v>
      </c>
      <c r="P469">
        <v>0</v>
      </c>
      <c r="Q469">
        <v>0</v>
      </c>
      <c r="R469" s="28">
        <f>Table4[[#This Row],[std.code.lines:comments]]/Table4[[#This Row],[std.code.lines:code]]</f>
        <v>0</v>
      </c>
      <c r="S469">
        <f>(Table4[[#This Row],[std.code.lines:comments]]-Table4[[#This Row],[std.code.lines:code]])/(Table4[[#This Row],[std.code.lines:comments]]+Table4[[#This Row],[std.code.lines:code]])</f>
        <v>-1</v>
      </c>
    </row>
    <row r="470" spans="1:19" x14ac:dyDescent="0.25">
      <c r="A470" t="s">
        <v>434</v>
      </c>
      <c r="B470" t="s">
        <v>2781</v>
      </c>
      <c r="C470" t="s">
        <v>2008</v>
      </c>
      <c r="E470">
        <v>264</v>
      </c>
      <c r="F470">
        <v>269</v>
      </c>
      <c r="K470">
        <v>1</v>
      </c>
      <c r="L470">
        <v>1</v>
      </c>
      <c r="M470">
        <v>156</v>
      </c>
      <c r="N470">
        <v>6</v>
      </c>
      <c r="O470">
        <v>6</v>
      </c>
      <c r="P470">
        <v>0</v>
      </c>
      <c r="Q470">
        <v>0</v>
      </c>
      <c r="R470" s="28">
        <f>Table4[[#This Row],[std.code.lines:comments]]/Table4[[#This Row],[std.code.lines:code]]</f>
        <v>0</v>
      </c>
      <c r="S470">
        <f>(Table4[[#This Row],[std.code.lines:comments]]-Table4[[#This Row],[std.code.lines:code]])/(Table4[[#This Row],[std.code.lines:comments]]+Table4[[#This Row],[std.code.lines:code]])</f>
        <v>-1</v>
      </c>
    </row>
    <row r="471" spans="1:19" x14ac:dyDescent="0.25">
      <c r="A471" t="s">
        <v>434</v>
      </c>
      <c r="B471" t="s">
        <v>2780</v>
      </c>
      <c r="C471" t="s">
        <v>2008</v>
      </c>
      <c r="E471">
        <v>271</v>
      </c>
      <c r="F471">
        <v>276</v>
      </c>
      <c r="K471">
        <v>1</v>
      </c>
      <c r="L471">
        <v>1</v>
      </c>
      <c r="M471">
        <v>156</v>
      </c>
      <c r="N471">
        <v>6</v>
      </c>
      <c r="O471">
        <v>6</v>
      </c>
      <c r="P471">
        <v>0</v>
      </c>
      <c r="Q471">
        <v>0</v>
      </c>
      <c r="R471" s="28">
        <f>Table4[[#This Row],[std.code.lines:comments]]/Table4[[#This Row],[std.code.lines:code]]</f>
        <v>0</v>
      </c>
      <c r="S471">
        <f>(Table4[[#This Row],[std.code.lines:comments]]-Table4[[#This Row],[std.code.lines:code]])/(Table4[[#This Row],[std.code.lines:comments]]+Table4[[#This Row],[std.code.lines:code]])</f>
        <v>-1</v>
      </c>
    </row>
    <row r="472" spans="1:19" x14ac:dyDescent="0.25">
      <c r="A472" t="s">
        <v>434</v>
      </c>
      <c r="B472" t="s">
        <v>2779</v>
      </c>
      <c r="C472" t="s">
        <v>2008</v>
      </c>
      <c r="E472">
        <v>278</v>
      </c>
      <c r="F472">
        <v>283</v>
      </c>
      <c r="K472">
        <v>1</v>
      </c>
      <c r="L472">
        <v>1</v>
      </c>
      <c r="M472">
        <v>153</v>
      </c>
      <c r="N472">
        <v>6</v>
      </c>
      <c r="O472">
        <v>6</v>
      </c>
      <c r="P472">
        <v>0</v>
      </c>
      <c r="Q472">
        <v>0</v>
      </c>
      <c r="R472" s="28">
        <f>Table4[[#This Row],[std.code.lines:comments]]/Table4[[#This Row],[std.code.lines:code]]</f>
        <v>0</v>
      </c>
      <c r="S472">
        <f>(Table4[[#This Row],[std.code.lines:comments]]-Table4[[#This Row],[std.code.lines:code]])/(Table4[[#This Row],[std.code.lines:comments]]+Table4[[#This Row],[std.code.lines:code]])</f>
        <v>-1</v>
      </c>
    </row>
    <row r="473" spans="1:19" x14ac:dyDescent="0.25">
      <c r="A473" t="s">
        <v>491</v>
      </c>
      <c r="B473" t="s">
        <v>2760</v>
      </c>
      <c r="C473" t="s">
        <v>2008</v>
      </c>
      <c r="E473">
        <v>56</v>
      </c>
      <c r="F473">
        <v>62</v>
      </c>
      <c r="K473">
        <v>1</v>
      </c>
      <c r="L473">
        <v>1</v>
      </c>
      <c r="M473">
        <v>141</v>
      </c>
      <c r="N473">
        <v>6</v>
      </c>
      <c r="O473">
        <v>6</v>
      </c>
      <c r="P473">
        <v>0</v>
      </c>
      <c r="Q473">
        <v>0</v>
      </c>
      <c r="R473" s="28">
        <f>Table4[[#This Row],[std.code.lines:comments]]/Table4[[#This Row],[std.code.lines:code]]</f>
        <v>0</v>
      </c>
      <c r="S473">
        <f>(Table4[[#This Row],[std.code.lines:comments]]-Table4[[#This Row],[std.code.lines:code]])/(Table4[[#This Row],[std.code.lines:comments]]+Table4[[#This Row],[std.code.lines:code]])</f>
        <v>-1</v>
      </c>
    </row>
    <row r="474" spans="1:19" x14ac:dyDescent="0.25">
      <c r="A474" t="s">
        <v>837</v>
      </c>
      <c r="B474" t="s">
        <v>2584</v>
      </c>
      <c r="C474" t="s">
        <v>2008</v>
      </c>
      <c r="E474">
        <v>2263</v>
      </c>
      <c r="F474">
        <v>2268</v>
      </c>
      <c r="K474">
        <v>1</v>
      </c>
      <c r="L474">
        <v>1</v>
      </c>
      <c r="M474">
        <v>174</v>
      </c>
      <c r="N474">
        <v>6</v>
      </c>
      <c r="O474">
        <v>6</v>
      </c>
      <c r="P474">
        <v>0</v>
      </c>
      <c r="Q474">
        <v>0</v>
      </c>
      <c r="R474" s="28">
        <f>Table4[[#This Row],[std.code.lines:comments]]/Table4[[#This Row],[std.code.lines:code]]</f>
        <v>0</v>
      </c>
      <c r="S474">
        <f>(Table4[[#This Row],[std.code.lines:comments]]-Table4[[#This Row],[std.code.lines:code]])/(Table4[[#This Row],[std.code.lines:comments]]+Table4[[#This Row],[std.code.lines:code]])</f>
        <v>-1</v>
      </c>
    </row>
    <row r="475" spans="1:19" x14ac:dyDescent="0.25">
      <c r="A475" t="s">
        <v>837</v>
      </c>
      <c r="B475" t="s">
        <v>2047</v>
      </c>
      <c r="C475" t="s">
        <v>2008</v>
      </c>
      <c r="E475">
        <v>3399</v>
      </c>
      <c r="F475">
        <v>3404</v>
      </c>
      <c r="K475">
        <v>1</v>
      </c>
      <c r="L475">
        <v>1</v>
      </c>
      <c r="M475">
        <v>157</v>
      </c>
      <c r="N475">
        <v>6</v>
      </c>
      <c r="O475">
        <v>6</v>
      </c>
      <c r="P475">
        <v>0</v>
      </c>
      <c r="Q475">
        <v>0</v>
      </c>
      <c r="R475" s="28">
        <f>Table4[[#This Row],[std.code.lines:comments]]/Table4[[#This Row],[std.code.lines:code]]</f>
        <v>0</v>
      </c>
      <c r="S475">
        <f>(Table4[[#This Row],[std.code.lines:comments]]-Table4[[#This Row],[std.code.lines:code]])/(Table4[[#This Row],[std.code.lines:comments]]+Table4[[#This Row],[std.code.lines:code]])</f>
        <v>-1</v>
      </c>
    </row>
    <row r="476" spans="1:19" x14ac:dyDescent="0.25">
      <c r="A476" t="s">
        <v>837</v>
      </c>
      <c r="B476" t="s">
        <v>2047</v>
      </c>
      <c r="C476" t="s">
        <v>2008</v>
      </c>
      <c r="E476">
        <v>3405</v>
      </c>
      <c r="F476">
        <v>3410</v>
      </c>
      <c r="K476">
        <v>1</v>
      </c>
      <c r="L476">
        <v>1</v>
      </c>
      <c r="M476">
        <v>179</v>
      </c>
      <c r="N476">
        <v>6</v>
      </c>
      <c r="O476">
        <v>6</v>
      </c>
      <c r="P476">
        <v>0</v>
      </c>
      <c r="Q476">
        <v>0</v>
      </c>
      <c r="R476" s="28">
        <f>Table4[[#This Row],[std.code.lines:comments]]/Table4[[#This Row],[std.code.lines:code]]</f>
        <v>0</v>
      </c>
      <c r="S476">
        <f>(Table4[[#This Row],[std.code.lines:comments]]-Table4[[#This Row],[std.code.lines:code]])/(Table4[[#This Row],[std.code.lines:comments]]+Table4[[#This Row],[std.code.lines:code]])</f>
        <v>-1</v>
      </c>
    </row>
    <row r="477" spans="1:19" x14ac:dyDescent="0.25">
      <c r="A477" t="s">
        <v>837</v>
      </c>
      <c r="B477" t="s">
        <v>2047</v>
      </c>
      <c r="C477" t="s">
        <v>2008</v>
      </c>
      <c r="E477">
        <v>3428</v>
      </c>
      <c r="F477">
        <v>3433</v>
      </c>
      <c r="K477">
        <v>1</v>
      </c>
      <c r="L477">
        <v>1</v>
      </c>
      <c r="M477">
        <v>177</v>
      </c>
      <c r="N477">
        <v>6</v>
      </c>
      <c r="O477">
        <v>6</v>
      </c>
      <c r="P477">
        <v>0</v>
      </c>
      <c r="Q477">
        <v>0</v>
      </c>
      <c r="R477" s="28">
        <f>Table4[[#This Row],[std.code.lines:comments]]/Table4[[#This Row],[std.code.lines:code]]</f>
        <v>0</v>
      </c>
      <c r="S477">
        <f>(Table4[[#This Row],[std.code.lines:comments]]-Table4[[#This Row],[std.code.lines:code]])/(Table4[[#This Row],[std.code.lines:comments]]+Table4[[#This Row],[std.code.lines:code]])</f>
        <v>-1</v>
      </c>
    </row>
    <row r="478" spans="1:19" x14ac:dyDescent="0.25">
      <c r="A478" t="s">
        <v>837</v>
      </c>
      <c r="B478" t="s">
        <v>2510</v>
      </c>
      <c r="C478" t="s">
        <v>2008</v>
      </c>
      <c r="E478">
        <v>4443</v>
      </c>
      <c r="F478">
        <v>4448</v>
      </c>
      <c r="K478">
        <v>1</v>
      </c>
      <c r="L478">
        <v>1</v>
      </c>
      <c r="M478">
        <v>147</v>
      </c>
      <c r="N478">
        <v>6</v>
      </c>
      <c r="O478">
        <v>6</v>
      </c>
      <c r="P478">
        <v>0</v>
      </c>
      <c r="Q478">
        <v>0</v>
      </c>
      <c r="R478" s="28">
        <f>Table4[[#This Row],[std.code.lines:comments]]/Table4[[#This Row],[std.code.lines:code]]</f>
        <v>0</v>
      </c>
      <c r="S478">
        <f>(Table4[[#This Row],[std.code.lines:comments]]-Table4[[#This Row],[std.code.lines:code]])/(Table4[[#This Row],[std.code.lines:comments]]+Table4[[#This Row],[std.code.lines:code]])</f>
        <v>-1</v>
      </c>
    </row>
    <row r="479" spans="1:19" x14ac:dyDescent="0.25">
      <c r="A479" t="s">
        <v>837</v>
      </c>
      <c r="B479" t="s">
        <v>2510</v>
      </c>
      <c r="C479" t="s">
        <v>2008</v>
      </c>
      <c r="E479">
        <v>4663</v>
      </c>
      <c r="F479">
        <v>4668</v>
      </c>
      <c r="K479">
        <v>1</v>
      </c>
      <c r="L479">
        <v>1</v>
      </c>
      <c r="M479">
        <v>154</v>
      </c>
      <c r="N479">
        <v>6</v>
      </c>
      <c r="O479">
        <v>6</v>
      </c>
      <c r="P479">
        <v>0</v>
      </c>
      <c r="Q479">
        <v>0</v>
      </c>
      <c r="R479" s="28">
        <f>Table4[[#This Row],[std.code.lines:comments]]/Table4[[#This Row],[std.code.lines:code]]</f>
        <v>0</v>
      </c>
      <c r="S479">
        <f>(Table4[[#This Row],[std.code.lines:comments]]-Table4[[#This Row],[std.code.lines:code]])/(Table4[[#This Row],[std.code.lines:comments]]+Table4[[#This Row],[std.code.lines:code]])</f>
        <v>-1</v>
      </c>
    </row>
    <row r="480" spans="1:19" x14ac:dyDescent="0.25">
      <c r="A480" t="s">
        <v>837</v>
      </c>
      <c r="B480" t="s">
        <v>2510</v>
      </c>
      <c r="C480" t="s">
        <v>2008</v>
      </c>
      <c r="E480">
        <v>4939</v>
      </c>
      <c r="F480">
        <v>4944</v>
      </c>
      <c r="K480">
        <v>1</v>
      </c>
      <c r="L480">
        <v>1</v>
      </c>
      <c r="M480">
        <v>155</v>
      </c>
      <c r="N480">
        <v>6</v>
      </c>
      <c r="O480">
        <v>6</v>
      </c>
      <c r="P480">
        <v>0</v>
      </c>
      <c r="Q480">
        <v>0</v>
      </c>
      <c r="R480" s="28">
        <f>Table4[[#This Row],[std.code.lines:comments]]/Table4[[#This Row],[std.code.lines:code]]</f>
        <v>0</v>
      </c>
      <c r="S480">
        <f>(Table4[[#This Row],[std.code.lines:comments]]-Table4[[#This Row],[std.code.lines:code]])/(Table4[[#This Row],[std.code.lines:comments]]+Table4[[#This Row],[std.code.lines:code]])</f>
        <v>-1</v>
      </c>
    </row>
    <row r="481" spans="1:19" x14ac:dyDescent="0.25">
      <c r="A481" t="s">
        <v>2428</v>
      </c>
      <c r="B481" t="s">
        <v>2467</v>
      </c>
      <c r="C481" t="s">
        <v>2008</v>
      </c>
      <c r="E481">
        <v>115</v>
      </c>
      <c r="F481">
        <v>120</v>
      </c>
      <c r="K481">
        <v>1</v>
      </c>
      <c r="L481">
        <v>1</v>
      </c>
      <c r="M481">
        <v>184</v>
      </c>
      <c r="N481">
        <v>6</v>
      </c>
      <c r="O481">
        <v>6</v>
      </c>
      <c r="P481">
        <v>0</v>
      </c>
      <c r="Q481">
        <v>0</v>
      </c>
      <c r="R481" s="28">
        <f>Table4[[#This Row],[std.code.lines:comments]]/Table4[[#This Row],[std.code.lines:code]]</f>
        <v>0</v>
      </c>
      <c r="S481">
        <f>(Table4[[#This Row],[std.code.lines:comments]]-Table4[[#This Row],[std.code.lines:code]])/(Table4[[#This Row],[std.code.lines:comments]]+Table4[[#This Row],[std.code.lines:code]])</f>
        <v>-1</v>
      </c>
    </row>
    <row r="482" spans="1:19" x14ac:dyDescent="0.25">
      <c r="A482" t="s">
        <v>2428</v>
      </c>
      <c r="B482" t="s">
        <v>2464</v>
      </c>
      <c r="C482" t="s">
        <v>2008</v>
      </c>
      <c r="E482">
        <v>142</v>
      </c>
      <c r="F482">
        <v>147</v>
      </c>
      <c r="K482">
        <v>1</v>
      </c>
      <c r="L482">
        <v>1</v>
      </c>
      <c r="M482">
        <v>140</v>
      </c>
      <c r="N482">
        <v>6</v>
      </c>
      <c r="O482">
        <v>6</v>
      </c>
      <c r="P482">
        <v>0</v>
      </c>
      <c r="Q482">
        <v>0</v>
      </c>
      <c r="R482" s="28">
        <f>Table4[[#This Row],[std.code.lines:comments]]/Table4[[#This Row],[std.code.lines:code]]</f>
        <v>0</v>
      </c>
      <c r="S482">
        <f>(Table4[[#This Row],[std.code.lines:comments]]-Table4[[#This Row],[std.code.lines:code]])/(Table4[[#This Row],[std.code.lines:comments]]+Table4[[#This Row],[std.code.lines:code]])</f>
        <v>-1</v>
      </c>
    </row>
    <row r="483" spans="1:19" x14ac:dyDescent="0.25">
      <c r="A483" t="s">
        <v>2428</v>
      </c>
      <c r="B483" t="s">
        <v>2464</v>
      </c>
      <c r="C483" t="s">
        <v>2008</v>
      </c>
      <c r="E483">
        <v>149</v>
      </c>
      <c r="F483">
        <v>154</v>
      </c>
      <c r="K483">
        <v>1</v>
      </c>
      <c r="L483">
        <v>1</v>
      </c>
      <c r="M483">
        <v>173</v>
      </c>
      <c r="N483">
        <v>6</v>
      </c>
      <c r="O483">
        <v>6</v>
      </c>
      <c r="P483">
        <v>0</v>
      </c>
      <c r="Q483">
        <v>0</v>
      </c>
      <c r="R483" s="28">
        <f>Table4[[#This Row],[std.code.lines:comments]]/Table4[[#This Row],[std.code.lines:code]]</f>
        <v>0</v>
      </c>
      <c r="S483">
        <f>(Table4[[#This Row],[std.code.lines:comments]]-Table4[[#This Row],[std.code.lines:code]])/(Table4[[#This Row],[std.code.lines:comments]]+Table4[[#This Row],[std.code.lines:code]])</f>
        <v>-1</v>
      </c>
    </row>
    <row r="484" spans="1:19" x14ac:dyDescent="0.25">
      <c r="A484" t="s">
        <v>2428</v>
      </c>
      <c r="B484" t="s">
        <v>2461</v>
      </c>
      <c r="C484" t="s">
        <v>2008</v>
      </c>
      <c r="E484">
        <v>216</v>
      </c>
      <c r="F484">
        <v>221</v>
      </c>
      <c r="K484">
        <v>1</v>
      </c>
      <c r="L484">
        <v>1</v>
      </c>
      <c r="M484">
        <v>169</v>
      </c>
      <c r="N484">
        <v>6</v>
      </c>
      <c r="O484">
        <v>6</v>
      </c>
      <c r="P484">
        <v>0</v>
      </c>
      <c r="Q484">
        <v>0</v>
      </c>
      <c r="R484" s="28">
        <f>Table4[[#This Row],[std.code.lines:comments]]/Table4[[#This Row],[std.code.lines:code]]</f>
        <v>0</v>
      </c>
      <c r="S484">
        <f>(Table4[[#This Row],[std.code.lines:comments]]-Table4[[#This Row],[std.code.lines:code]])/(Table4[[#This Row],[std.code.lines:comments]]+Table4[[#This Row],[std.code.lines:code]])</f>
        <v>-1</v>
      </c>
    </row>
    <row r="485" spans="1:19" x14ac:dyDescent="0.25">
      <c r="A485" t="s">
        <v>2428</v>
      </c>
      <c r="B485" t="s">
        <v>2362</v>
      </c>
      <c r="C485" t="s">
        <v>2008</v>
      </c>
      <c r="E485">
        <v>223</v>
      </c>
      <c r="F485">
        <v>228</v>
      </c>
      <c r="K485">
        <v>1</v>
      </c>
      <c r="L485">
        <v>1</v>
      </c>
      <c r="M485">
        <v>169</v>
      </c>
      <c r="N485">
        <v>6</v>
      </c>
      <c r="O485">
        <v>6</v>
      </c>
      <c r="P485">
        <v>0</v>
      </c>
      <c r="Q485">
        <v>0</v>
      </c>
      <c r="R485" s="28">
        <f>Table4[[#This Row],[std.code.lines:comments]]/Table4[[#This Row],[std.code.lines:code]]</f>
        <v>0</v>
      </c>
      <c r="S485">
        <f>(Table4[[#This Row],[std.code.lines:comments]]-Table4[[#This Row],[std.code.lines:code]])/(Table4[[#This Row],[std.code.lines:comments]]+Table4[[#This Row],[std.code.lines:code]])</f>
        <v>-1</v>
      </c>
    </row>
    <row r="486" spans="1:19" x14ac:dyDescent="0.25">
      <c r="A486" t="s">
        <v>2428</v>
      </c>
      <c r="B486" t="s">
        <v>2451</v>
      </c>
      <c r="C486" t="s">
        <v>2008</v>
      </c>
      <c r="E486">
        <v>391</v>
      </c>
      <c r="F486">
        <v>396</v>
      </c>
      <c r="K486">
        <v>1</v>
      </c>
      <c r="L486">
        <v>1</v>
      </c>
      <c r="M486">
        <v>159</v>
      </c>
      <c r="N486">
        <v>6</v>
      </c>
      <c r="O486">
        <v>6</v>
      </c>
      <c r="P486">
        <v>0</v>
      </c>
      <c r="Q486">
        <v>0</v>
      </c>
      <c r="R486" s="28">
        <f>Table4[[#This Row],[std.code.lines:comments]]/Table4[[#This Row],[std.code.lines:code]]</f>
        <v>0</v>
      </c>
      <c r="S486">
        <f>(Table4[[#This Row],[std.code.lines:comments]]-Table4[[#This Row],[std.code.lines:code]])/(Table4[[#This Row],[std.code.lines:comments]]+Table4[[#This Row],[std.code.lines:code]])</f>
        <v>-1</v>
      </c>
    </row>
    <row r="487" spans="1:19" x14ac:dyDescent="0.25">
      <c r="A487" t="s">
        <v>2428</v>
      </c>
      <c r="B487" t="s">
        <v>2450</v>
      </c>
      <c r="C487" t="s">
        <v>2008</v>
      </c>
      <c r="E487">
        <v>398</v>
      </c>
      <c r="F487">
        <v>403</v>
      </c>
      <c r="K487">
        <v>1</v>
      </c>
      <c r="L487">
        <v>1</v>
      </c>
      <c r="M487">
        <v>163</v>
      </c>
      <c r="N487">
        <v>6</v>
      </c>
      <c r="O487">
        <v>6</v>
      </c>
      <c r="P487">
        <v>0</v>
      </c>
      <c r="Q487">
        <v>0</v>
      </c>
      <c r="R487" s="28">
        <f>Table4[[#This Row],[std.code.lines:comments]]/Table4[[#This Row],[std.code.lines:code]]</f>
        <v>0</v>
      </c>
      <c r="S487">
        <f>(Table4[[#This Row],[std.code.lines:comments]]-Table4[[#This Row],[std.code.lines:code]])/(Table4[[#This Row],[std.code.lines:comments]]+Table4[[#This Row],[std.code.lines:code]])</f>
        <v>-1</v>
      </c>
    </row>
    <row r="488" spans="1:19" x14ac:dyDescent="0.25">
      <c r="A488" t="s">
        <v>2428</v>
      </c>
      <c r="B488" t="s">
        <v>2449</v>
      </c>
      <c r="C488" t="s">
        <v>2008</v>
      </c>
      <c r="E488">
        <v>405</v>
      </c>
      <c r="F488">
        <v>410</v>
      </c>
      <c r="K488">
        <v>1</v>
      </c>
      <c r="L488">
        <v>1</v>
      </c>
      <c r="M488">
        <v>165</v>
      </c>
      <c r="N488">
        <v>6</v>
      </c>
      <c r="O488">
        <v>6</v>
      </c>
      <c r="P488">
        <v>0</v>
      </c>
      <c r="Q488">
        <v>0</v>
      </c>
      <c r="R488" s="28">
        <f>Table4[[#This Row],[std.code.lines:comments]]/Table4[[#This Row],[std.code.lines:code]]</f>
        <v>0</v>
      </c>
      <c r="S488">
        <f>(Table4[[#This Row],[std.code.lines:comments]]-Table4[[#This Row],[std.code.lines:code]])/(Table4[[#This Row],[std.code.lines:comments]]+Table4[[#This Row],[std.code.lines:code]])</f>
        <v>-1</v>
      </c>
    </row>
    <row r="489" spans="1:19" x14ac:dyDescent="0.25">
      <c r="A489" t="s">
        <v>2428</v>
      </c>
      <c r="B489" t="s">
        <v>2448</v>
      </c>
      <c r="C489" t="s">
        <v>2008</v>
      </c>
      <c r="E489">
        <v>412</v>
      </c>
      <c r="F489">
        <v>417</v>
      </c>
      <c r="K489">
        <v>1</v>
      </c>
      <c r="L489">
        <v>1</v>
      </c>
      <c r="M489">
        <v>171</v>
      </c>
      <c r="N489">
        <v>6</v>
      </c>
      <c r="O489">
        <v>6</v>
      </c>
      <c r="P489">
        <v>0</v>
      </c>
      <c r="Q489">
        <v>0</v>
      </c>
      <c r="R489" s="28">
        <f>Table4[[#This Row],[std.code.lines:comments]]/Table4[[#This Row],[std.code.lines:code]]</f>
        <v>0</v>
      </c>
      <c r="S489">
        <f>(Table4[[#This Row],[std.code.lines:comments]]-Table4[[#This Row],[std.code.lines:code]])/(Table4[[#This Row],[std.code.lines:comments]]+Table4[[#This Row],[std.code.lines:code]])</f>
        <v>-1</v>
      </c>
    </row>
    <row r="490" spans="1:19" x14ac:dyDescent="0.25">
      <c r="A490" t="s">
        <v>2428</v>
      </c>
      <c r="B490" t="s">
        <v>2441</v>
      </c>
      <c r="C490" t="s">
        <v>2008</v>
      </c>
      <c r="E490">
        <v>578</v>
      </c>
      <c r="F490">
        <v>583</v>
      </c>
      <c r="K490">
        <v>1</v>
      </c>
      <c r="L490">
        <v>1</v>
      </c>
      <c r="M490">
        <v>156</v>
      </c>
      <c r="N490">
        <v>5</v>
      </c>
      <c r="O490">
        <v>6</v>
      </c>
      <c r="P490">
        <v>1</v>
      </c>
      <c r="Q490">
        <v>0</v>
      </c>
      <c r="R490" s="28">
        <f>Table4[[#This Row],[std.code.lines:comments]]/Table4[[#This Row],[std.code.lines:code]]</f>
        <v>0</v>
      </c>
      <c r="S490">
        <f>(Table4[[#This Row],[std.code.lines:comments]]-Table4[[#This Row],[std.code.lines:code]])/(Table4[[#This Row],[std.code.lines:comments]]+Table4[[#This Row],[std.code.lines:code]])</f>
        <v>-1</v>
      </c>
    </row>
    <row r="491" spans="1:19" x14ac:dyDescent="0.25">
      <c r="A491" t="s">
        <v>1940</v>
      </c>
      <c r="B491" t="s">
        <v>2035</v>
      </c>
      <c r="C491" t="s">
        <v>2008</v>
      </c>
      <c r="E491">
        <v>224</v>
      </c>
      <c r="F491">
        <v>229</v>
      </c>
      <c r="K491">
        <v>1</v>
      </c>
      <c r="L491">
        <v>1</v>
      </c>
      <c r="M491">
        <v>145</v>
      </c>
      <c r="N491">
        <v>6</v>
      </c>
      <c r="O491">
        <v>6</v>
      </c>
      <c r="P491">
        <v>0</v>
      </c>
      <c r="Q491">
        <v>0</v>
      </c>
      <c r="R491" s="28">
        <f>Table4[[#This Row],[std.code.lines:comments]]/Table4[[#This Row],[std.code.lines:code]]</f>
        <v>0</v>
      </c>
      <c r="S491">
        <f>(Table4[[#This Row],[std.code.lines:comments]]-Table4[[#This Row],[std.code.lines:code]])/(Table4[[#This Row],[std.code.lines:comments]]+Table4[[#This Row],[std.code.lines:code]])</f>
        <v>-1</v>
      </c>
    </row>
    <row r="492" spans="1:19" x14ac:dyDescent="0.25">
      <c r="A492" t="s">
        <v>1940</v>
      </c>
      <c r="B492" t="s">
        <v>2035</v>
      </c>
      <c r="C492" t="s">
        <v>2008</v>
      </c>
      <c r="E492">
        <v>231</v>
      </c>
      <c r="F492">
        <v>236</v>
      </c>
      <c r="K492">
        <v>1</v>
      </c>
      <c r="L492">
        <v>1</v>
      </c>
      <c r="M492">
        <v>173</v>
      </c>
      <c r="N492">
        <v>6</v>
      </c>
      <c r="O492">
        <v>6</v>
      </c>
      <c r="P492">
        <v>0</v>
      </c>
      <c r="Q492">
        <v>0</v>
      </c>
      <c r="R492" s="28">
        <f>Table4[[#This Row],[std.code.lines:comments]]/Table4[[#This Row],[std.code.lines:code]]</f>
        <v>0</v>
      </c>
      <c r="S492">
        <f>(Table4[[#This Row],[std.code.lines:comments]]-Table4[[#This Row],[std.code.lines:code]])/(Table4[[#This Row],[std.code.lines:comments]]+Table4[[#This Row],[std.code.lines:code]])</f>
        <v>-1</v>
      </c>
    </row>
    <row r="493" spans="1:19" x14ac:dyDescent="0.25">
      <c r="A493" t="s">
        <v>576</v>
      </c>
      <c r="B493" t="s">
        <v>2751</v>
      </c>
      <c r="C493" t="s">
        <v>2008</v>
      </c>
      <c r="E493">
        <v>302</v>
      </c>
      <c r="F493">
        <v>306</v>
      </c>
      <c r="K493">
        <v>1</v>
      </c>
      <c r="L493">
        <v>1</v>
      </c>
      <c r="M493">
        <v>118</v>
      </c>
      <c r="N493">
        <v>4</v>
      </c>
      <c r="O493">
        <v>5</v>
      </c>
      <c r="P493">
        <v>1</v>
      </c>
      <c r="Q493">
        <v>0</v>
      </c>
      <c r="R493" s="28">
        <f>Table4[[#This Row],[std.code.lines:comments]]/Table4[[#This Row],[std.code.lines:code]]</f>
        <v>0</v>
      </c>
      <c r="S493">
        <f>(Table4[[#This Row],[std.code.lines:comments]]-Table4[[#This Row],[std.code.lines:code]])/(Table4[[#This Row],[std.code.lines:comments]]+Table4[[#This Row],[std.code.lines:code]])</f>
        <v>-1</v>
      </c>
    </row>
    <row r="494" spans="1:19" x14ac:dyDescent="0.25">
      <c r="A494" t="s">
        <v>837</v>
      </c>
      <c r="B494" t="s">
        <v>2624</v>
      </c>
      <c r="C494" t="s">
        <v>2008</v>
      </c>
      <c r="E494">
        <v>947</v>
      </c>
      <c r="F494">
        <v>951</v>
      </c>
      <c r="K494">
        <v>1</v>
      </c>
      <c r="L494">
        <v>1</v>
      </c>
      <c r="M494">
        <v>98</v>
      </c>
      <c r="N494">
        <v>5</v>
      </c>
      <c r="O494">
        <v>5</v>
      </c>
      <c r="P494">
        <v>0</v>
      </c>
      <c r="Q494">
        <v>0</v>
      </c>
      <c r="R494" s="28">
        <f>Table4[[#This Row],[std.code.lines:comments]]/Table4[[#This Row],[std.code.lines:code]]</f>
        <v>0</v>
      </c>
      <c r="S494">
        <f>(Table4[[#This Row],[std.code.lines:comments]]-Table4[[#This Row],[std.code.lines:code]])/(Table4[[#This Row],[std.code.lines:comments]]+Table4[[#This Row],[std.code.lines:code]])</f>
        <v>-1</v>
      </c>
    </row>
    <row r="495" spans="1:19" x14ac:dyDescent="0.25">
      <c r="A495" t="s">
        <v>837</v>
      </c>
      <c r="B495" t="s">
        <v>2624</v>
      </c>
      <c r="C495" t="s">
        <v>2008</v>
      </c>
      <c r="E495">
        <v>1910</v>
      </c>
      <c r="F495">
        <v>1914</v>
      </c>
      <c r="K495">
        <v>1</v>
      </c>
      <c r="L495">
        <v>1</v>
      </c>
      <c r="M495">
        <v>104</v>
      </c>
      <c r="N495">
        <v>5</v>
      </c>
      <c r="O495">
        <v>5</v>
      </c>
      <c r="P495">
        <v>0</v>
      </c>
      <c r="Q495">
        <v>0</v>
      </c>
      <c r="R495" s="28">
        <f>Table4[[#This Row],[std.code.lines:comments]]/Table4[[#This Row],[std.code.lines:code]]</f>
        <v>0</v>
      </c>
      <c r="S495">
        <f>(Table4[[#This Row],[std.code.lines:comments]]-Table4[[#This Row],[std.code.lines:code]])/(Table4[[#This Row],[std.code.lines:comments]]+Table4[[#This Row],[std.code.lines:code]])</f>
        <v>-1</v>
      </c>
    </row>
    <row r="496" spans="1:19" x14ac:dyDescent="0.25">
      <c r="A496" t="s">
        <v>837</v>
      </c>
      <c r="B496" t="s">
        <v>2597</v>
      </c>
      <c r="C496" t="s">
        <v>2008</v>
      </c>
      <c r="E496">
        <v>2406</v>
      </c>
      <c r="F496">
        <v>2410</v>
      </c>
      <c r="K496">
        <v>1</v>
      </c>
      <c r="L496">
        <v>1</v>
      </c>
      <c r="M496">
        <v>166</v>
      </c>
      <c r="N496">
        <v>4</v>
      </c>
      <c r="O496">
        <v>5</v>
      </c>
      <c r="P496">
        <v>1</v>
      </c>
      <c r="Q496">
        <v>0</v>
      </c>
      <c r="R496" s="28">
        <f>Table4[[#This Row],[std.code.lines:comments]]/Table4[[#This Row],[std.code.lines:code]]</f>
        <v>0</v>
      </c>
      <c r="S496">
        <f>(Table4[[#This Row],[std.code.lines:comments]]-Table4[[#This Row],[std.code.lines:code]])/(Table4[[#This Row],[std.code.lines:comments]]+Table4[[#This Row],[std.code.lines:code]])</f>
        <v>-1</v>
      </c>
    </row>
    <row r="497" spans="1:19" x14ac:dyDescent="0.25">
      <c r="A497" t="s">
        <v>837</v>
      </c>
      <c r="B497" t="s">
        <v>2424</v>
      </c>
      <c r="C497" t="s">
        <v>2008</v>
      </c>
      <c r="E497">
        <v>3438</v>
      </c>
      <c r="F497">
        <v>3442</v>
      </c>
      <c r="K497">
        <v>1</v>
      </c>
      <c r="L497">
        <v>1</v>
      </c>
      <c r="M497">
        <v>169</v>
      </c>
      <c r="N497">
        <v>5</v>
      </c>
      <c r="O497">
        <v>5</v>
      </c>
      <c r="P497">
        <v>0</v>
      </c>
      <c r="Q497">
        <v>0</v>
      </c>
      <c r="R497" s="28">
        <f>Table4[[#This Row],[std.code.lines:comments]]/Table4[[#This Row],[std.code.lines:code]]</f>
        <v>0</v>
      </c>
      <c r="S497">
        <f>(Table4[[#This Row],[std.code.lines:comments]]-Table4[[#This Row],[std.code.lines:code]])/(Table4[[#This Row],[std.code.lines:comments]]+Table4[[#This Row],[std.code.lines:code]])</f>
        <v>-1</v>
      </c>
    </row>
    <row r="498" spans="1:19" x14ac:dyDescent="0.25">
      <c r="A498" t="s">
        <v>837</v>
      </c>
      <c r="B498" t="s">
        <v>2542</v>
      </c>
      <c r="C498" t="s">
        <v>2008</v>
      </c>
      <c r="E498">
        <v>3701</v>
      </c>
      <c r="F498">
        <v>3705</v>
      </c>
      <c r="K498">
        <v>1</v>
      </c>
      <c r="L498">
        <v>1</v>
      </c>
      <c r="M498">
        <v>151</v>
      </c>
      <c r="N498">
        <v>5</v>
      </c>
      <c r="O498">
        <v>5</v>
      </c>
      <c r="P498">
        <v>0</v>
      </c>
      <c r="Q498">
        <v>0</v>
      </c>
      <c r="R498" s="28">
        <f>Table4[[#This Row],[std.code.lines:comments]]/Table4[[#This Row],[std.code.lines:code]]</f>
        <v>0</v>
      </c>
      <c r="S498">
        <f>(Table4[[#This Row],[std.code.lines:comments]]-Table4[[#This Row],[std.code.lines:code]])/(Table4[[#This Row],[std.code.lines:comments]]+Table4[[#This Row],[std.code.lines:code]])</f>
        <v>-1</v>
      </c>
    </row>
    <row r="499" spans="1:19" x14ac:dyDescent="0.25">
      <c r="A499" t="s">
        <v>837</v>
      </c>
      <c r="B499" t="s">
        <v>2508</v>
      </c>
      <c r="C499" t="s">
        <v>2008</v>
      </c>
      <c r="E499">
        <v>4678</v>
      </c>
      <c r="F499">
        <v>4682</v>
      </c>
      <c r="K499">
        <v>1</v>
      </c>
      <c r="L499">
        <v>1</v>
      </c>
      <c r="M499">
        <v>147</v>
      </c>
      <c r="N499">
        <v>5</v>
      </c>
      <c r="O499">
        <v>5</v>
      </c>
      <c r="P499">
        <v>0</v>
      </c>
      <c r="Q499">
        <v>0</v>
      </c>
      <c r="R499" s="28">
        <f>Table4[[#This Row],[std.code.lines:comments]]/Table4[[#This Row],[std.code.lines:code]]</f>
        <v>0</v>
      </c>
      <c r="S499">
        <f>(Table4[[#This Row],[std.code.lines:comments]]-Table4[[#This Row],[std.code.lines:code]])/(Table4[[#This Row],[std.code.lines:comments]]+Table4[[#This Row],[std.code.lines:code]])</f>
        <v>-1</v>
      </c>
    </row>
    <row r="500" spans="1:19" x14ac:dyDescent="0.25">
      <c r="A500" t="s">
        <v>837</v>
      </c>
      <c r="B500" t="s">
        <v>2508</v>
      </c>
      <c r="C500" t="s">
        <v>2008</v>
      </c>
      <c r="E500">
        <v>4958</v>
      </c>
      <c r="F500">
        <v>4962</v>
      </c>
      <c r="K500">
        <v>1</v>
      </c>
      <c r="L500">
        <v>1</v>
      </c>
      <c r="M500">
        <v>148</v>
      </c>
      <c r="N500">
        <v>5</v>
      </c>
      <c r="O500">
        <v>5</v>
      </c>
      <c r="P500">
        <v>0</v>
      </c>
      <c r="Q500">
        <v>0</v>
      </c>
      <c r="R500" s="28">
        <f>Table4[[#This Row],[std.code.lines:comments]]/Table4[[#This Row],[std.code.lines:code]]</f>
        <v>0</v>
      </c>
      <c r="S500">
        <f>(Table4[[#This Row],[std.code.lines:comments]]-Table4[[#This Row],[std.code.lines:code]])/(Table4[[#This Row],[std.code.lines:comments]]+Table4[[#This Row],[std.code.lines:code]])</f>
        <v>-1</v>
      </c>
    </row>
    <row r="501" spans="1:19" x14ac:dyDescent="0.25">
      <c r="A501" t="s">
        <v>2428</v>
      </c>
      <c r="B501" t="s">
        <v>2458</v>
      </c>
      <c r="C501" t="s">
        <v>2008</v>
      </c>
      <c r="E501">
        <v>172</v>
      </c>
      <c r="F501">
        <v>176</v>
      </c>
      <c r="K501">
        <v>1</v>
      </c>
      <c r="L501">
        <v>1</v>
      </c>
      <c r="M501">
        <v>130</v>
      </c>
      <c r="N501">
        <v>5</v>
      </c>
      <c r="O501">
        <v>5</v>
      </c>
      <c r="P501">
        <v>0</v>
      </c>
      <c r="Q501">
        <v>0</v>
      </c>
      <c r="R501" s="28">
        <f>Table4[[#This Row],[std.code.lines:comments]]/Table4[[#This Row],[std.code.lines:code]]</f>
        <v>0</v>
      </c>
      <c r="S501">
        <f>(Table4[[#This Row],[std.code.lines:comments]]-Table4[[#This Row],[std.code.lines:code]])/(Table4[[#This Row],[std.code.lines:comments]]+Table4[[#This Row],[std.code.lines:code]])</f>
        <v>-1</v>
      </c>
    </row>
    <row r="502" spans="1:19" x14ac:dyDescent="0.25">
      <c r="A502" t="s">
        <v>2428</v>
      </c>
      <c r="B502" t="s">
        <v>2459</v>
      </c>
      <c r="C502" t="s">
        <v>2008</v>
      </c>
      <c r="E502">
        <v>288</v>
      </c>
      <c r="F502">
        <v>292</v>
      </c>
      <c r="K502">
        <v>1</v>
      </c>
      <c r="L502">
        <v>1</v>
      </c>
      <c r="M502">
        <v>133</v>
      </c>
      <c r="N502">
        <v>4</v>
      </c>
      <c r="O502">
        <v>5</v>
      </c>
      <c r="P502">
        <v>1</v>
      </c>
      <c r="Q502">
        <v>0</v>
      </c>
      <c r="R502" s="28">
        <f>Table4[[#This Row],[std.code.lines:comments]]/Table4[[#This Row],[std.code.lines:code]]</f>
        <v>0</v>
      </c>
      <c r="S502">
        <f>(Table4[[#This Row],[std.code.lines:comments]]-Table4[[#This Row],[std.code.lines:code]])/(Table4[[#This Row],[std.code.lines:comments]]+Table4[[#This Row],[std.code.lines:code]])</f>
        <v>-1</v>
      </c>
    </row>
    <row r="503" spans="1:19" x14ac:dyDescent="0.25">
      <c r="A503" t="s">
        <v>2428</v>
      </c>
      <c r="B503" t="s">
        <v>2458</v>
      </c>
      <c r="C503" t="s">
        <v>2008</v>
      </c>
      <c r="E503">
        <v>293</v>
      </c>
      <c r="F503">
        <v>297</v>
      </c>
      <c r="K503">
        <v>1</v>
      </c>
      <c r="L503">
        <v>1</v>
      </c>
      <c r="M503">
        <v>130</v>
      </c>
      <c r="N503">
        <v>5</v>
      </c>
      <c r="O503">
        <v>5</v>
      </c>
      <c r="P503">
        <v>0</v>
      </c>
      <c r="Q503">
        <v>0</v>
      </c>
      <c r="R503" s="28">
        <f>Table4[[#This Row],[std.code.lines:comments]]/Table4[[#This Row],[std.code.lines:code]]</f>
        <v>0</v>
      </c>
      <c r="S503">
        <f>(Table4[[#This Row],[std.code.lines:comments]]-Table4[[#This Row],[std.code.lines:code]])/(Table4[[#This Row],[std.code.lines:comments]]+Table4[[#This Row],[std.code.lines:code]])</f>
        <v>-1</v>
      </c>
    </row>
    <row r="504" spans="1:19" x14ac:dyDescent="0.25">
      <c r="A504" t="s">
        <v>2428</v>
      </c>
      <c r="B504" t="s">
        <v>2456</v>
      </c>
      <c r="C504" t="s">
        <v>2008</v>
      </c>
      <c r="E504">
        <v>343</v>
      </c>
      <c r="F504">
        <v>347</v>
      </c>
      <c r="K504">
        <v>1</v>
      </c>
      <c r="L504">
        <v>1</v>
      </c>
      <c r="M504">
        <v>129</v>
      </c>
      <c r="N504">
        <v>4</v>
      </c>
      <c r="O504">
        <v>5</v>
      </c>
      <c r="P504">
        <v>1</v>
      </c>
      <c r="Q504">
        <v>0</v>
      </c>
      <c r="R504" s="28">
        <f>Table4[[#This Row],[std.code.lines:comments]]/Table4[[#This Row],[std.code.lines:code]]</f>
        <v>0</v>
      </c>
      <c r="S504">
        <f>(Table4[[#This Row],[std.code.lines:comments]]-Table4[[#This Row],[std.code.lines:code]])/(Table4[[#This Row],[std.code.lines:comments]]+Table4[[#This Row],[std.code.lines:code]])</f>
        <v>-1</v>
      </c>
    </row>
    <row r="505" spans="1:19" x14ac:dyDescent="0.25">
      <c r="A505" t="s">
        <v>2428</v>
      </c>
      <c r="B505" t="s">
        <v>2061</v>
      </c>
      <c r="C505" t="s">
        <v>2008</v>
      </c>
      <c r="E505">
        <v>348</v>
      </c>
      <c r="F505">
        <v>352</v>
      </c>
      <c r="K505">
        <v>1</v>
      </c>
      <c r="L505">
        <v>1</v>
      </c>
      <c r="M505">
        <v>125</v>
      </c>
      <c r="N505">
        <v>5</v>
      </c>
      <c r="O505">
        <v>5</v>
      </c>
      <c r="P505">
        <v>0</v>
      </c>
      <c r="Q505">
        <v>0</v>
      </c>
      <c r="R505" s="28">
        <f>Table4[[#This Row],[std.code.lines:comments]]/Table4[[#This Row],[std.code.lines:code]]</f>
        <v>0</v>
      </c>
      <c r="S505">
        <f>(Table4[[#This Row],[std.code.lines:comments]]-Table4[[#This Row],[std.code.lines:code]])/(Table4[[#This Row],[std.code.lines:comments]]+Table4[[#This Row],[std.code.lines:code]])</f>
        <v>-1</v>
      </c>
    </row>
    <row r="506" spans="1:19" x14ac:dyDescent="0.25">
      <c r="A506" t="s">
        <v>2428</v>
      </c>
      <c r="B506" t="s">
        <v>2446</v>
      </c>
      <c r="C506" t="s">
        <v>2008</v>
      </c>
      <c r="E506">
        <v>444</v>
      </c>
      <c r="F506">
        <v>448</v>
      </c>
      <c r="K506">
        <v>1</v>
      </c>
      <c r="L506">
        <v>1</v>
      </c>
      <c r="M506">
        <v>145</v>
      </c>
      <c r="N506">
        <v>4</v>
      </c>
      <c r="O506">
        <v>5</v>
      </c>
      <c r="P506">
        <v>1</v>
      </c>
      <c r="Q506">
        <v>0</v>
      </c>
      <c r="R506" s="28">
        <f>Table4[[#This Row],[std.code.lines:comments]]/Table4[[#This Row],[std.code.lines:code]]</f>
        <v>0</v>
      </c>
      <c r="S506">
        <f>(Table4[[#This Row],[std.code.lines:comments]]-Table4[[#This Row],[std.code.lines:code]])/(Table4[[#This Row],[std.code.lines:comments]]+Table4[[#This Row],[std.code.lines:code]])</f>
        <v>-1</v>
      </c>
    </row>
    <row r="507" spans="1:19" x14ac:dyDescent="0.25">
      <c r="A507" t="s">
        <v>992</v>
      </c>
      <c r="B507" t="s">
        <v>2101</v>
      </c>
      <c r="C507" t="s">
        <v>2008</v>
      </c>
      <c r="E507">
        <v>429</v>
      </c>
      <c r="F507">
        <v>433</v>
      </c>
      <c r="K507">
        <v>1</v>
      </c>
      <c r="L507">
        <v>1</v>
      </c>
      <c r="M507">
        <v>84</v>
      </c>
      <c r="N507">
        <v>5</v>
      </c>
      <c r="O507">
        <v>5</v>
      </c>
      <c r="P507">
        <v>0</v>
      </c>
      <c r="Q507">
        <v>0</v>
      </c>
      <c r="R507" s="28">
        <f>Table4[[#This Row],[std.code.lines:comments]]/Table4[[#This Row],[std.code.lines:code]]</f>
        <v>0</v>
      </c>
      <c r="S507">
        <f>(Table4[[#This Row],[std.code.lines:comments]]-Table4[[#This Row],[std.code.lines:code]])/(Table4[[#This Row],[std.code.lines:comments]]+Table4[[#This Row],[std.code.lines:code]])</f>
        <v>-1</v>
      </c>
    </row>
    <row r="508" spans="1:19" x14ac:dyDescent="0.25">
      <c r="A508" t="s">
        <v>1940</v>
      </c>
      <c r="B508" t="s">
        <v>2061</v>
      </c>
      <c r="C508" t="s">
        <v>2008</v>
      </c>
      <c r="E508">
        <v>213</v>
      </c>
      <c r="F508">
        <v>217</v>
      </c>
      <c r="K508">
        <v>1</v>
      </c>
      <c r="L508">
        <v>1</v>
      </c>
      <c r="M508">
        <v>100</v>
      </c>
      <c r="N508">
        <v>5</v>
      </c>
      <c r="O508">
        <v>5</v>
      </c>
      <c r="P508">
        <v>0</v>
      </c>
      <c r="Q508">
        <v>0</v>
      </c>
      <c r="R508" s="28">
        <f>Table4[[#This Row],[std.code.lines:comments]]/Table4[[#This Row],[std.code.lines:code]]</f>
        <v>0</v>
      </c>
      <c r="S508">
        <f>(Table4[[#This Row],[std.code.lines:comments]]-Table4[[#This Row],[std.code.lines:code]])/(Table4[[#This Row],[std.code.lines:comments]]+Table4[[#This Row],[std.code.lines:code]])</f>
        <v>-1</v>
      </c>
    </row>
    <row r="509" spans="1:19" x14ac:dyDescent="0.25">
      <c r="A509" t="s">
        <v>1940</v>
      </c>
      <c r="B509" t="s">
        <v>2061</v>
      </c>
      <c r="C509" t="s">
        <v>2008</v>
      </c>
      <c r="E509">
        <v>218</v>
      </c>
      <c r="F509">
        <v>222</v>
      </c>
      <c r="K509">
        <v>1</v>
      </c>
      <c r="L509">
        <v>1</v>
      </c>
      <c r="M509">
        <v>128</v>
      </c>
      <c r="N509">
        <v>5</v>
      </c>
      <c r="O509">
        <v>5</v>
      </c>
      <c r="P509">
        <v>0</v>
      </c>
      <c r="Q509">
        <v>0</v>
      </c>
      <c r="R509" s="28">
        <f>Table4[[#This Row],[std.code.lines:comments]]/Table4[[#This Row],[std.code.lines:code]]</f>
        <v>0</v>
      </c>
      <c r="S509">
        <f>(Table4[[#This Row],[std.code.lines:comments]]-Table4[[#This Row],[std.code.lines:code]])/(Table4[[#This Row],[std.code.lines:comments]]+Table4[[#This Row],[std.code.lines:code]])</f>
        <v>-1</v>
      </c>
    </row>
    <row r="510" spans="1:19" x14ac:dyDescent="0.25">
      <c r="A510" t="s">
        <v>203</v>
      </c>
      <c r="B510" t="s">
        <v>2869</v>
      </c>
      <c r="C510" t="s">
        <v>2008</v>
      </c>
      <c r="E510">
        <v>152</v>
      </c>
      <c r="F510">
        <v>155</v>
      </c>
      <c r="K510">
        <v>1</v>
      </c>
      <c r="L510">
        <v>1</v>
      </c>
      <c r="M510">
        <v>160</v>
      </c>
      <c r="N510">
        <v>4</v>
      </c>
      <c r="O510">
        <v>4</v>
      </c>
      <c r="P510">
        <v>0</v>
      </c>
      <c r="Q510">
        <v>0</v>
      </c>
      <c r="R510" s="28">
        <f>Table4[[#This Row],[std.code.lines:comments]]/Table4[[#This Row],[std.code.lines:code]]</f>
        <v>0</v>
      </c>
      <c r="S510">
        <f>(Table4[[#This Row],[std.code.lines:comments]]-Table4[[#This Row],[std.code.lines:code]])/(Table4[[#This Row],[std.code.lines:comments]]+Table4[[#This Row],[std.code.lines:code]])</f>
        <v>-1</v>
      </c>
    </row>
    <row r="511" spans="1:19" x14ac:dyDescent="0.25">
      <c r="A511" t="s">
        <v>576</v>
      </c>
      <c r="B511" t="s">
        <v>2362</v>
      </c>
      <c r="C511" t="s">
        <v>2008</v>
      </c>
      <c r="E511">
        <v>308</v>
      </c>
      <c r="F511">
        <v>311</v>
      </c>
      <c r="K511">
        <v>1</v>
      </c>
      <c r="L511">
        <v>1</v>
      </c>
      <c r="M511">
        <v>96</v>
      </c>
      <c r="N511">
        <v>4</v>
      </c>
      <c r="O511">
        <v>4</v>
      </c>
      <c r="P511">
        <v>0</v>
      </c>
      <c r="Q511">
        <v>0</v>
      </c>
      <c r="R511" s="28">
        <f>Table4[[#This Row],[std.code.lines:comments]]/Table4[[#This Row],[std.code.lines:code]]</f>
        <v>0</v>
      </c>
      <c r="S511">
        <f>(Table4[[#This Row],[std.code.lines:comments]]-Table4[[#This Row],[std.code.lines:code]])/(Table4[[#This Row],[std.code.lines:comments]]+Table4[[#This Row],[std.code.lines:code]])</f>
        <v>-1</v>
      </c>
    </row>
    <row r="512" spans="1:19" x14ac:dyDescent="0.25">
      <c r="A512" t="s">
        <v>576</v>
      </c>
      <c r="B512" t="s">
        <v>2750</v>
      </c>
      <c r="C512" t="s">
        <v>2008</v>
      </c>
      <c r="E512">
        <v>313</v>
      </c>
      <c r="F512">
        <v>316</v>
      </c>
      <c r="K512">
        <v>1</v>
      </c>
      <c r="L512">
        <v>1</v>
      </c>
      <c r="M512">
        <v>98</v>
      </c>
      <c r="N512">
        <v>4</v>
      </c>
      <c r="O512">
        <v>4</v>
      </c>
      <c r="P512">
        <v>0</v>
      </c>
      <c r="Q512">
        <v>0</v>
      </c>
      <c r="R512" s="28">
        <f>Table4[[#This Row],[std.code.lines:comments]]/Table4[[#This Row],[std.code.lines:code]]</f>
        <v>0</v>
      </c>
      <c r="S512">
        <f>(Table4[[#This Row],[std.code.lines:comments]]-Table4[[#This Row],[std.code.lines:code]])/(Table4[[#This Row],[std.code.lines:comments]]+Table4[[#This Row],[std.code.lines:code]])</f>
        <v>-1</v>
      </c>
    </row>
    <row r="513" spans="1:19" x14ac:dyDescent="0.25">
      <c r="A513" t="s">
        <v>837</v>
      </c>
      <c r="B513" t="s">
        <v>2602</v>
      </c>
      <c r="C513" t="s">
        <v>2008</v>
      </c>
      <c r="E513">
        <v>2278</v>
      </c>
      <c r="F513">
        <v>2281</v>
      </c>
      <c r="K513">
        <v>1</v>
      </c>
      <c r="L513">
        <v>1</v>
      </c>
      <c r="M513">
        <v>130</v>
      </c>
      <c r="N513">
        <v>4</v>
      </c>
      <c r="O513">
        <v>4</v>
      </c>
      <c r="P513">
        <v>0</v>
      </c>
      <c r="Q513">
        <v>0</v>
      </c>
      <c r="R513" s="28">
        <f>Table4[[#This Row],[std.code.lines:comments]]/Table4[[#This Row],[std.code.lines:code]]</f>
        <v>0</v>
      </c>
      <c r="S513">
        <f>(Table4[[#This Row],[std.code.lines:comments]]-Table4[[#This Row],[std.code.lines:code]])/(Table4[[#This Row],[std.code.lines:comments]]+Table4[[#This Row],[std.code.lines:code]])</f>
        <v>-1</v>
      </c>
    </row>
    <row r="514" spans="1:19" x14ac:dyDescent="0.25">
      <c r="A514" t="s">
        <v>837</v>
      </c>
      <c r="B514" t="s">
        <v>2597</v>
      </c>
      <c r="C514" t="s">
        <v>2008</v>
      </c>
      <c r="E514">
        <v>2420</v>
      </c>
      <c r="F514">
        <v>2423</v>
      </c>
      <c r="K514">
        <v>1</v>
      </c>
      <c r="L514">
        <v>1</v>
      </c>
      <c r="M514">
        <v>153</v>
      </c>
      <c r="N514">
        <v>4</v>
      </c>
      <c r="O514">
        <v>4</v>
      </c>
      <c r="P514">
        <v>0</v>
      </c>
      <c r="Q514">
        <v>0</v>
      </c>
      <c r="R514" s="28">
        <f>Table4[[#This Row],[std.code.lines:comments]]/Table4[[#This Row],[std.code.lines:code]]</f>
        <v>0</v>
      </c>
      <c r="S514">
        <f>(Table4[[#This Row],[std.code.lines:comments]]-Table4[[#This Row],[std.code.lines:code]])/(Table4[[#This Row],[std.code.lines:comments]]+Table4[[#This Row],[std.code.lines:code]])</f>
        <v>-1</v>
      </c>
    </row>
    <row r="515" spans="1:19" x14ac:dyDescent="0.25">
      <c r="A515" t="s">
        <v>837</v>
      </c>
      <c r="B515" t="s">
        <v>2587</v>
      </c>
      <c r="C515" t="s">
        <v>2008</v>
      </c>
      <c r="E515">
        <v>2551</v>
      </c>
      <c r="F515">
        <v>2554</v>
      </c>
      <c r="K515">
        <v>1</v>
      </c>
      <c r="L515">
        <v>1</v>
      </c>
      <c r="M515">
        <v>88</v>
      </c>
      <c r="N515">
        <v>4</v>
      </c>
      <c r="O515">
        <v>4</v>
      </c>
      <c r="P515">
        <v>0</v>
      </c>
      <c r="Q515">
        <v>0</v>
      </c>
      <c r="R515" s="28">
        <f>Table4[[#This Row],[std.code.lines:comments]]/Table4[[#This Row],[std.code.lines:code]]</f>
        <v>0</v>
      </c>
      <c r="S515">
        <f>(Table4[[#This Row],[std.code.lines:comments]]-Table4[[#This Row],[std.code.lines:code]])/(Table4[[#This Row],[std.code.lines:comments]]+Table4[[#This Row],[std.code.lines:code]])</f>
        <v>-1</v>
      </c>
    </row>
    <row r="516" spans="1:19" x14ac:dyDescent="0.25">
      <c r="A516" t="s">
        <v>837</v>
      </c>
      <c r="B516" t="s">
        <v>2424</v>
      </c>
      <c r="C516" t="s">
        <v>2008</v>
      </c>
      <c r="E516">
        <v>3381</v>
      </c>
      <c r="F516">
        <v>3384</v>
      </c>
      <c r="K516">
        <v>1</v>
      </c>
      <c r="L516">
        <v>1</v>
      </c>
      <c r="M516">
        <v>165</v>
      </c>
      <c r="N516">
        <v>4</v>
      </c>
      <c r="O516">
        <v>4</v>
      </c>
      <c r="P516">
        <v>0</v>
      </c>
      <c r="Q516">
        <v>0</v>
      </c>
      <c r="R516" s="28">
        <f>Table4[[#This Row],[std.code.lines:comments]]/Table4[[#This Row],[std.code.lines:code]]</f>
        <v>0</v>
      </c>
      <c r="S516">
        <f>(Table4[[#This Row],[std.code.lines:comments]]-Table4[[#This Row],[std.code.lines:code]])/(Table4[[#This Row],[std.code.lines:comments]]+Table4[[#This Row],[std.code.lines:code]])</f>
        <v>-1</v>
      </c>
    </row>
    <row r="517" spans="1:19" x14ac:dyDescent="0.25">
      <c r="A517" t="s">
        <v>837</v>
      </c>
      <c r="B517" t="s">
        <v>2543</v>
      </c>
      <c r="C517" t="s">
        <v>2008</v>
      </c>
      <c r="E517">
        <v>3697</v>
      </c>
      <c r="F517">
        <v>3699</v>
      </c>
      <c r="K517">
        <v>1</v>
      </c>
      <c r="L517">
        <v>1</v>
      </c>
      <c r="M517">
        <v>123</v>
      </c>
      <c r="N517">
        <v>3</v>
      </c>
      <c r="O517">
        <v>3</v>
      </c>
      <c r="P517">
        <v>0</v>
      </c>
      <c r="Q517">
        <v>0</v>
      </c>
      <c r="R517" s="28">
        <f>Table4[[#This Row],[std.code.lines:comments]]/Table4[[#This Row],[std.code.lines:code]]</f>
        <v>0</v>
      </c>
      <c r="S517">
        <f>(Table4[[#This Row],[std.code.lines:comments]]-Table4[[#This Row],[std.code.lines:code]])/(Table4[[#This Row],[std.code.lines:comments]]+Table4[[#This Row],[std.code.lines:code]])</f>
        <v>-1</v>
      </c>
    </row>
    <row r="518" spans="1:19" x14ac:dyDescent="0.25">
      <c r="A518" t="s">
        <v>837</v>
      </c>
      <c r="B518" t="s">
        <v>2659</v>
      </c>
      <c r="C518" t="s">
        <v>2008</v>
      </c>
      <c r="E518">
        <v>127</v>
      </c>
      <c r="F518">
        <v>128</v>
      </c>
      <c r="K518">
        <v>1</v>
      </c>
      <c r="L518">
        <v>1</v>
      </c>
      <c r="M518">
        <v>144</v>
      </c>
      <c r="N518">
        <v>1</v>
      </c>
      <c r="O518">
        <v>2</v>
      </c>
      <c r="P518">
        <v>0</v>
      </c>
      <c r="Q518">
        <v>1</v>
      </c>
      <c r="R518" s="28">
        <f>Table4[[#This Row],[std.code.lines:comments]]/Table4[[#This Row],[std.code.lines:code]]</f>
        <v>1</v>
      </c>
      <c r="S518">
        <f>(Table4[[#This Row],[std.code.lines:comments]]-Table4[[#This Row],[std.code.lines:code]])/(Table4[[#This Row],[std.code.lines:comments]]+Table4[[#This Row],[std.code.lines:code]])</f>
        <v>0</v>
      </c>
    </row>
    <row r="519" spans="1:19" x14ac:dyDescent="0.25">
      <c r="A519" t="s">
        <v>1693</v>
      </c>
      <c r="B519" t="s">
        <v>2142</v>
      </c>
      <c r="C519" t="s">
        <v>2008</v>
      </c>
      <c r="E519">
        <v>56</v>
      </c>
      <c r="F519">
        <v>57</v>
      </c>
      <c r="K519">
        <v>1</v>
      </c>
      <c r="L519">
        <v>1</v>
      </c>
      <c r="M519">
        <v>68</v>
      </c>
      <c r="N519">
        <v>2</v>
      </c>
      <c r="O519">
        <v>2</v>
      </c>
      <c r="P519">
        <v>0</v>
      </c>
      <c r="Q519">
        <v>0</v>
      </c>
      <c r="R519" s="28">
        <f>Table4[[#This Row],[std.code.lines:comments]]/Table4[[#This Row],[std.code.lines:code]]</f>
        <v>0</v>
      </c>
      <c r="S519">
        <f>(Table4[[#This Row],[std.code.lines:comments]]-Table4[[#This Row],[std.code.lines:code]])/(Table4[[#This Row],[std.code.lines:comments]]+Table4[[#This Row],[std.code.lines:code]])</f>
        <v>-1</v>
      </c>
    </row>
    <row r="520" spans="1:19" x14ac:dyDescent="0.25">
      <c r="A520" t="s">
        <v>1693</v>
      </c>
      <c r="B520" t="s">
        <v>2141</v>
      </c>
      <c r="C520" t="s">
        <v>2008</v>
      </c>
      <c r="E520">
        <v>59</v>
      </c>
      <c r="F520">
        <v>60</v>
      </c>
      <c r="K520">
        <v>1</v>
      </c>
      <c r="L520">
        <v>1</v>
      </c>
      <c r="M520">
        <v>68</v>
      </c>
      <c r="N520">
        <v>2</v>
      </c>
      <c r="O520">
        <v>2</v>
      </c>
      <c r="P520">
        <v>0</v>
      </c>
      <c r="Q520">
        <v>0</v>
      </c>
      <c r="R520" s="28">
        <f>Table4[[#This Row],[std.code.lines:comments]]/Table4[[#This Row],[std.code.lines:code]]</f>
        <v>0</v>
      </c>
      <c r="S520">
        <f>(Table4[[#This Row],[std.code.lines:comments]]-Table4[[#This Row],[std.code.lines:code]])/(Table4[[#This Row],[std.code.lines:comments]]+Table4[[#This Row],[std.code.lines:code]])</f>
        <v>-1</v>
      </c>
    </row>
    <row r="521" spans="1:19" x14ac:dyDescent="0.25">
      <c r="A521" t="s">
        <v>837</v>
      </c>
      <c r="B521" t="s">
        <v>2548</v>
      </c>
      <c r="C521" t="s">
        <v>2008</v>
      </c>
      <c r="E521">
        <v>3669</v>
      </c>
      <c r="F521">
        <v>3669</v>
      </c>
      <c r="K521">
        <v>1</v>
      </c>
      <c r="L521">
        <v>1</v>
      </c>
      <c r="M521">
        <v>75</v>
      </c>
      <c r="N521">
        <v>1</v>
      </c>
      <c r="O521">
        <v>1</v>
      </c>
      <c r="P521">
        <v>0</v>
      </c>
      <c r="Q521">
        <v>0</v>
      </c>
      <c r="R521" s="28">
        <f>Table4[[#This Row],[std.code.lines:comments]]/Table4[[#This Row],[std.code.lines:code]]</f>
        <v>0</v>
      </c>
      <c r="S521">
        <f>(Table4[[#This Row],[std.code.lines:comments]]-Table4[[#This Row],[std.code.lines:code]])/(Table4[[#This Row],[std.code.lines:comments]]+Table4[[#This Row],[std.code.lines:code]])</f>
        <v>-1</v>
      </c>
    </row>
    <row r="522" spans="1:19" x14ac:dyDescent="0.25">
      <c r="A522" t="s">
        <v>837</v>
      </c>
      <c r="B522" t="s">
        <v>2547</v>
      </c>
      <c r="C522" t="s">
        <v>2008</v>
      </c>
      <c r="E522">
        <v>3671</v>
      </c>
      <c r="F522">
        <v>3671</v>
      </c>
      <c r="K522">
        <v>1</v>
      </c>
      <c r="L522">
        <v>1</v>
      </c>
      <c r="M522">
        <v>68</v>
      </c>
      <c r="N522">
        <v>1</v>
      </c>
      <c r="O522">
        <v>1</v>
      </c>
      <c r="P522">
        <v>0</v>
      </c>
      <c r="Q522">
        <v>0</v>
      </c>
      <c r="R522" s="28">
        <f>Table4[[#This Row],[std.code.lines:comments]]/Table4[[#This Row],[std.code.lines:code]]</f>
        <v>0</v>
      </c>
      <c r="S522">
        <f>(Table4[[#This Row],[std.code.lines:comments]]-Table4[[#This Row],[std.code.lines:code]])/(Table4[[#This Row],[std.code.lines:comments]]+Table4[[#This Row],[std.code.lines:code]])</f>
        <v>-1</v>
      </c>
    </row>
    <row r="523" spans="1:19" x14ac:dyDescent="0.25">
      <c r="A523" t="s">
        <v>837</v>
      </c>
      <c r="B523" t="s">
        <v>2527</v>
      </c>
      <c r="C523" t="s">
        <v>2008</v>
      </c>
      <c r="E523">
        <v>4075</v>
      </c>
      <c r="F523">
        <v>4075</v>
      </c>
      <c r="K523">
        <v>1</v>
      </c>
      <c r="L523">
        <v>1</v>
      </c>
      <c r="M523">
        <v>74</v>
      </c>
      <c r="N523">
        <v>1</v>
      </c>
      <c r="O523">
        <v>1</v>
      </c>
      <c r="P523">
        <v>0</v>
      </c>
      <c r="Q523">
        <v>0</v>
      </c>
      <c r="R523" s="28">
        <f>Table4[[#This Row],[std.code.lines:comments]]/Table4[[#This Row],[std.code.lines:code]]</f>
        <v>0</v>
      </c>
      <c r="S523">
        <f>(Table4[[#This Row],[std.code.lines:comments]]-Table4[[#This Row],[std.code.lines:code]])/(Table4[[#This Row],[std.code.lines:comments]]+Table4[[#This Row],[std.code.lines:code]])</f>
        <v>-1</v>
      </c>
    </row>
    <row r="524" spans="1:19" x14ac:dyDescent="0.25">
      <c r="A524" t="s">
        <v>1940</v>
      </c>
      <c r="B524" t="s">
        <v>2048</v>
      </c>
      <c r="C524" t="s">
        <v>2008</v>
      </c>
      <c r="E524">
        <v>272</v>
      </c>
      <c r="F524">
        <v>272</v>
      </c>
      <c r="K524">
        <v>1</v>
      </c>
      <c r="L524">
        <v>1</v>
      </c>
      <c r="M524">
        <v>77</v>
      </c>
      <c r="N524">
        <v>1</v>
      </c>
      <c r="O524">
        <v>1</v>
      </c>
      <c r="P524">
        <v>0</v>
      </c>
      <c r="Q524">
        <v>0</v>
      </c>
      <c r="R524" s="28">
        <f>Table4[[#This Row],[std.code.lines:comments]]/Table4[[#This Row],[std.code.lines:code]]</f>
        <v>0</v>
      </c>
      <c r="S524">
        <f>(Table4[[#This Row],[std.code.lines:comments]]-Table4[[#This Row],[std.code.lines:code]])/(Table4[[#This Row],[std.code.lines:comments]]+Table4[[#This Row],[std.code.lines:code]])</f>
        <v>-1</v>
      </c>
    </row>
    <row r="525" spans="1:19" x14ac:dyDescent="0.25">
      <c r="A525" t="s">
        <v>590</v>
      </c>
      <c r="B525" t="s">
        <v>39</v>
      </c>
      <c r="C525" t="s">
        <v>2008</v>
      </c>
      <c r="E525">
        <v>42</v>
      </c>
      <c r="F525">
        <v>106</v>
      </c>
      <c r="K525">
        <v>0</v>
      </c>
      <c r="L525">
        <v>2</v>
      </c>
      <c r="M525">
        <v>1561</v>
      </c>
      <c r="N525">
        <v>49</v>
      </c>
      <c r="O525">
        <v>49</v>
      </c>
      <c r="P525">
        <v>0</v>
      </c>
      <c r="Q525">
        <v>0</v>
      </c>
      <c r="R525" s="28">
        <f>Table4[[#This Row],[std.code.lines:comments]]/Table4[[#This Row],[std.code.lines:code]]</f>
        <v>0</v>
      </c>
      <c r="S525">
        <f>(Table4[[#This Row],[std.code.lines:comments]]-Table4[[#This Row],[std.code.lines:code]])/(Table4[[#This Row],[std.code.lines:comments]]+Table4[[#This Row],[std.code.lines:code]])</f>
        <v>-1</v>
      </c>
    </row>
    <row r="526" spans="1:19" x14ac:dyDescent="0.25">
      <c r="A526" t="s">
        <v>368</v>
      </c>
      <c r="B526" t="s">
        <v>2812</v>
      </c>
      <c r="C526" t="s">
        <v>2008</v>
      </c>
      <c r="E526">
        <v>43</v>
      </c>
      <c r="F526">
        <v>79</v>
      </c>
      <c r="G526">
        <v>1</v>
      </c>
      <c r="K526">
        <v>0</v>
      </c>
      <c r="L526">
        <v>2</v>
      </c>
      <c r="M526">
        <v>1502</v>
      </c>
      <c r="N526">
        <v>31</v>
      </c>
      <c r="O526">
        <v>31</v>
      </c>
      <c r="P526">
        <v>0</v>
      </c>
      <c r="Q526">
        <v>0</v>
      </c>
      <c r="R526" s="28">
        <f>Table4[[#This Row],[std.code.lines:comments]]/Table4[[#This Row],[std.code.lines:code]]</f>
        <v>0</v>
      </c>
      <c r="S526">
        <f>(Table4[[#This Row],[std.code.lines:comments]]-Table4[[#This Row],[std.code.lines:code]])/(Table4[[#This Row],[std.code.lines:comments]]+Table4[[#This Row],[std.code.lines:code]])</f>
        <v>-1</v>
      </c>
    </row>
    <row r="527" spans="1:19" x14ac:dyDescent="0.25">
      <c r="A527" t="s">
        <v>442</v>
      </c>
      <c r="B527" t="s">
        <v>2775</v>
      </c>
      <c r="C527" t="s">
        <v>2008</v>
      </c>
      <c r="E527">
        <v>43</v>
      </c>
      <c r="F527">
        <v>72</v>
      </c>
      <c r="K527">
        <v>0</v>
      </c>
      <c r="L527">
        <v>2</v>
      </c>
      <c r="M527">
        <v>1480</v>
      </c>
      <c r="N527">
        <v>29</v>
      </c>
      <c r="O527">
        <v>29</v>
      </c>
      <c r="P527">
        <v>0</v>
      </c>
      <c r="Q527">
        <v>0</v>
      </c>
      <c r="R527" s="28">
        <f>Table4[[#This Row],[std.code.lines:comments]]/Table4[[#This Row],[std.code.lines:code]]</f>
        <v>0</v>
      </c>
      <c r="S527">
        <f>(Table4[[#This Row],[std.code.lines:comments]]-Table4[[#This Row],[std.code.lines:code]])/(Table4[[#This Row],[std.code.lines:comments]]+Table4[[#This Row],[std.code.lines:code]])</f>
        <v>-1</v>
      </c>
    </row>
    <row r="528" spans="1:19" x14ac:dyDescent="0.25">
      <c r="A528" t="s">
        <v>403</v>
      </c>
      <c r="B528" t="s">
        <v>2115</v>
      </c>
      <c r="C528" t="s">
        <v>2008</v>
      </c>
      <c r="E528">
        <v>21</v>
      </c>
      <c r="F528">
        <v>47</v>
      </c>
      <c r="G528">
        <v>4</v>
      </c>
      <c r="K528">
        <v>0</v>
      </c>
      <c r="L528">
        <v>2</v>
      </c>
      <c r="M528">
        <v>1431</v>
      </c>
      <c r="N528">
        <v>27</v>
      </c>
      <c r="O528">
        <v>27</v>
      </c>
      <c r="P528">
        <v>0</v>
      </c>
      <c r="Q528">
        <v>0</v>
      </c>
      <c r="R528" s="28">
        <f>Table4[[#This Row],[std.code.lines:comments]]/Table4[[#This Row],[std.code.lines:code]]</f>
        <v>0</v>
      </c>
      <c r="S528">
        <f>(Table4[[#This Row],[std.code.lines:comments]]-Table4[[#This Row],[std.code.lines:code]])/(Table4[[#This Row],[std.code.lines:comments]]+Table4[[#This Row],[std.code.lines:code]])</f>
        <v>-1</v>
      </c>
    </row>
    <row r="529" spans="1:19" x14ac:dyDescent="0.25">
      <c r="A529" t="s">
        <v>452</v>
      </c>
      <c r="B529" t="s">
        <v>2772</v>
      </c>
      <c r="C529" t="s">
        <v>2008</v>
      </c>
      <c r="E529">
        <v>43</v>
      </c>
      <c r="F529">
        <v>71</v>
      </c>
      <c r="G529">
        <v>1</v>
      </c>
      <c r="K529">
        <v>0</v>
      </c>
      <c r="L529">
        <v>2</v>
      </c>
      <c r="M529">
        <v>957</v>
      </c>
      <c r="N529">
        <v>25</v>
      </c>
      <c r="O529">
        <v>25</v>
      </c>
      <c r="P529">
        <v>0</v>
      </c>
      <c r="Q529">
        <v>0</v>
      </c>
      <c r="R529" s="28">
        <f>Table4[[#This Row],[std.code.lines:comments]]/Table4[[#This Row],[std.code.lines:code]]</f>
        <v>0</v>
      </c>
      <c r="S529">
        <f>(Table4[[#This Row],[std.code.lines:comments]]-Table4[[#This Row],[std.code.lines:code]])/(Table4[[#This Row],[std.code.lines:comments]]+Table4[[#This Row],[std.code.lines:code]])</f>
        <v>-1</v>
      </c>
    </row>
    <row r="530" spans="1:19" x14ac:dyDescent="0.25">
      <c r="A530" t="s">
        <v>576</v>
      </c>
      <c r="B530" t="s">
        <v>2720</v>
      </c>
      <c r="C530" t="s">
        <v>2008</v>
      </c>
      <c r="E530">
        <v>1014</v>
      </c>
      <c r="F530">
        <v>1043</v>
      </c>
      <c r="K530">
        <v>0</v>
      </c>
      <c r="L530">
        <v>2</v>
      </c>
      <c r="M530">
        <v>1384</v>
      </c>
      <c r="N530">
        <v>21</v>
      </c>
      <c r="O530">
        <v>25</v>
      </c>
      <c r="P530">
        <v>0</v>
      </c>
      <c r="Q530">
        <v>4</v>
      </c>
      <c r="R530" s="28">
        <f>Table4[[#This Row],[std.code.lines:comments]]/Table4[[#This Row],[std.code.lines:code]]</f>
        <v>0.19047619047619047</v>
      </c>
      <c r="S530">
        <f>(Table4[[#This Row],[std.code.lines:comments]]-Table4[[#This Row],[std.code.lines:code]])/(Table4[[#This Row],[std.code.lines:comments]]+Table4[[#This Row],[std.code.lines:code]])</f>
        <v>-0.68</v>
      </c>
    </row>
    <row r="531" spans="1:19" x14ac:dyDescent="0.25">
      <c r="A531" t="s">
        <v>576</v>
      </c>
      <c r="B531" t="s">
        <v>2736</v>
      </c>
      <c r="C531" t="s">
        <v>2008</v>
      </c>
      <c r="E531">
        <v>675</v>
      </c>
      <c r="F531">
        <v>696</v>
      </c>
      <c r="K531">
        <v>0</v>
      </c>
      <c r="L531">
        <v>2</v>
      </c>
      <c r="M531">
        <v>885</v>
      </c>
      <c r="N531">
        <v>18</v>
      </c>
      <c r="O531">
        <v>22</v>
      </c>
      <c r="P531">
        <v>0</v>
      </c>
      <c r="Q531">
        <v>4</v>
      </c>
      <c r="R531" s="28">
        <f>Table4[[#This Row],[std.code.lines:comments]]/Table4[[#This Row],[std.code.lines:code]]</f>
        <v>0.22222222222222221</v>
      </c>
      <c r="S531">
        <f>(Table4[[#This Row],[std.code.lines:comments]]-Table4[[#This Row],[std.code.lines:code]])/(Table4[[#This Row],[std.code.lines:comments]]+Table4[[#This Row],[std.code.lines:code]])</f>
        <v>-0.63636363636363635</v>
      </c>
    </row>
    <row r="532" spans="1:19" x14ac:dyDescent="0.25">
      <c r="A532" t="s">
        <v>352</v>
      </c>
      <c r="B532" t="s">
        <v>2823</v>
      </c>
      <c r="C532" t="s">
        <v>2008</v>
      </c>
      <c r="E532">
        <v>45</v>
      </c>
      <c r="F532">
        <v>65</v>
      </c>
      <c r="G532">
        <v>1</v>
      </c>
      <c r="K532">
        <v>0</v>
      </c>
      <c r="L532">
        <v>2</v>
      </c>
      <c r="M532">
        <v>664</v>
      </c>
      <c r="N532">
        <v>18</v>
      </c>
      <c r="O532">
        <v>19</v>
      </c>
      <c r="P532">
        <v>0</v>
      </c>
      <c r="Q532">
        <v>1</v>
      </c>
      <c r="R532" s="28">
        <f>Table4[[#This Row],[std.code.lines:comments]]/Table4[[#This Row],[std.code.lines:code]]</f>
        <v>5.5555555555555552E-2</v>
      </c>
      <c r="S532">
        <f>(Table4[[#This Row],[std.code.lines:comments]]-Table4[[#This Row],[std.code.lines:code]])/(Table4[[#This Row],[std.code.lines:comments]]+Table4[[#This Row],[std.code.lines:code]])</f>
        <v>-0.89473684210526316</v>
      </c>
    </row>
    <row r="533" spans="1:19" x14ac:dyDescent="0.25">
      <c r="A533" t="s">
        <v>162</v>
      </c>
      <c r="B533" t="s">
        <v>2880</v>
      </c>
      <c r="C533" t="s">
        <v>2008</v>
      </c>
      <c r="E533">
        <v>43</v>
      </c>
      <c r="F533">
        <v>61</v>
      </c>
      <c r="K533">
        <v>0</v>
      </c>
      <c r="L533">
        <v>2</v>
      </c>
      <c r="M533">
        <v>588</v>
      </c>
      <c r="N533">
        <v>18</v>
      </c>
      <c r="O533">
        <v>18</v>
      </c>
      <c r="P533">
        <v>0</v>
      </c>
      <c r="Q533">
        <v>0</v>
      </c>
      <c r="R533" s="28">
        <f>Table4[[#This Row],[std.code.lines:comments]]/Table4[[#This Row],[std.code.lines:code]]</f>
        <v>0</v>
      </c>
      <c r="S533">
        <f>(Table4[[#This Row],[std.code.lines:comments]]-Table4[[#This Row],[std.code.lines:code]])/(Table4[[#This Row],[std.code.lines:comments]]+Table4[[#This Row],[std.code.lines:code]])</f>
        <v>-1</v>
      </c>
    </row>
    <row r="534" spans="1:19" x14ac:dyDescent="0.25">
      <c r="A534" t="s">
        <v>452</v>
      </c>
      <c r="B534" t="s">
        <v>2771</v>
      </c>
      <c r="C534" t="s">
        <v>2008</v>
      </c>
      <c r="E534">
        <v>73</v>
      </c>
      <c r="F534">
        <v>85</v>
      </c>
      <c r="G534">
        <v>4</v>
      </c>
      <c r="K534">
        <v>0</v>
      </c>
      <c r="L534">
        <v>2</v>
      </c>
      <c r="M534">
        <v>548</v>
      </c>
      <c r="N534">
        <v>13</v>
      </c>
      <c r="O534">
        <v>13</v>
      </c>
      <c r="P534">
        <v>0</v>
      </c>
      <c r="Q534">
        <v>0</v>
      </c>
      <c r="R534" s="28">
        <f>Table4[[#This Row],[std.code.lines:comments]]/Table4[[#This Row],[std.code.lines:code]]</f>
        <v>0</v>
      </c>
      <c r="S534">
        <f>(Table4[[#This Row],[std.code.lines:comments]]-Table4[[#This Row],[std.code.lines:code]])/(Table4[[#This Row],[std.code.lines:comments]]+Table4[[#This Row],[std.code.lines:code]])</f>
        <v>-1</v>
      </c>
    </row>
    <row r="535" spans="1:19" x14ac:dyDescent="0.25">
      <c r="A535" t="s">
        <v>1297</v>
      </c>
      <c r="B535" t="s">
        <v>2317</v>
      </c>
      <c r="C535" t="s">
        <v>2008</v>
      </c>
      <c r="E535">
        <v>68</v>
      </c>
      <c r="F535">
        <v>71</v>
      </c>
      <c r="K535">
        <v>0</v>
      </c>
      <c r="L535">
        <v>2</v>
      </c>
      <c r="M535">
        <v>126</v>
      </c>
      <c r="N535">
        <v>4</v>
      </c>
      <c r="O535">
        <v>4</v>
      </c>
      <c r="P535">
        <v>0</v>
      </c>
      <c r="Q535">
        <v>0</v>
      </c>
      <c r="R535" s="28">
        <f>Table4[[#This Row],[std.code.lines:comments]]/Table4[[#This Row],[std.code.lines:code]]</f>
        <v>0</v>
      </c>
      <c r="S535">
        <f>(Table4[[#This Row],[std.code.lines:comments]]-Table4[[#This Row],[std.code.lines:code]])/(Table4[[#This Row],[std.code.lines:comments]]+Table4[[#This Row],[std.code.lines:code]])</f>
        <v>-1</v>
      </c>
    </row>
    <row r="536" spans="1:19" x14ac:dyDescent="0.25">
      <c r="A536" t="s">
        <v>576</v>
      </c>
      <c r="B536" t="s">
        <v>2745</v>
      </c>
      <c r="C536" t="s">
        <v>2008</v>
      </c>
      <c r="E536">
        <v>416</v>
      </c>
      <c r="F536">
        <v>528</v>
      </c>
      <c r="K536">
        <v>0</v>
      </c>
      <c r="L536">
        <v>1</v>
      </c>
      <c r="M536">
        <v>5264</v>
      </c>
      <c r="N536">
        <v>77</v>
      </c>
      <c r="O536">
        <v>93</v>
      </c>
      <c r="P536">
        <v>2</v>
      </c>
      <c r="Q536">
        <v>14</v>
      </c>
      <c r="R536" s="28">
        <f>Table4[[#This Row],[std.code.lines:comments]]/Table4[[#This Row],[std.code.lines:code]]</f>
        <v>0.18181818181818182</v>
      </c>
      <c r="S536">
        <f>(Table4[[#This Row],[std.code.lines:comments]]-Table4[[#This Row],[std.code.lines:code]])/(Table4[[#This Row],[std.code.lines:comments]]+Table4[[#This Row],[std.code.lines:code]])</f>
        <v>-0.69230769230769229</v>
      </c>
    </row>
    <row r="537" spans="1:19" x14ac:dyDescent="0.25">
      <c r="A537" t="s">
        <v>1297</v>
      </c>
      <c r="B537" t="s">
        <v>2043</v>
      </c>
      <c r="C537" t="s">
        <v>2008</v>
      </c>
      <c r="E537">
        <v>73</v>
      </c>
      <c r="F537">
        <v>154</v>
      </c>
      <c r="K537">
        <v>0</v>
      </c>
      <c r="L537">
        <v>1</v>
      </c>
      <c r="M537">
        <v>4518</v>
      </c>
      <c r="N537">
        <v>46</v>
      </c>
      <c r="O537">
        <v>71</v>
      </c>
      <c r="P537">
        <v>0</v>
      </c>
      <c r="Q537">
        <v>25</v>
      </c>
      <c r="R537" s="28">
        <f>Table4[[#This Row],[std.code.lines:comments]]/Table4[[#This Row],[std.code.lines:code]]</f>
        <v>0.54347826086956519</v>
      </c>
      <c r="S537">
        <f>(Table4[[#This Row],[std.code.lines:comments]]-Table4[[#This Row],[std.code.lines:code]])/(Table4[[#This Row],[std.code.lines:comments]]+Table4[[#This Row],[std.code.lines:code]])</f>
        <v>-0.29577464788732394</v>
      </c>
    </row>
    <row r="538" spans="1:19" x14ac:dyDescent="0.25">
      <c r="A538" t="s">
        <v>1480</v>
      </c>
      <c r="B538" t="s">
        <v>2237</v>
      </c>
      <c r="C538" t="s">
        <v>2008</v>
      </c>
      <c r="E538">
        <v>204</v>
      </c>
      <c r="F538">
        <v>266</v>
      </c>
      <c r="K538">
        <v>0</v>
      </c>
      <c r="L538">
        <v>1</v>
      </c>
      <c r="M538">
        <v>2198</v>
      </c>
      <c r="N538">
        <v>41</v>
      </c>
      <c r="O538">
        <v>51</v>
      </c>
      <c r="P538">
        <v>0</v>
      </c>
      <c r="Q538">
        <v>10</v>
      </c>
      <c r="R538" s="28">
        <f>Table4[[#This Row],[std.code.lines:comments]]/Table4[[#This Row],[std.code.lines:code]]</f>
        <v>0.24390243902439024</v>
      </c>
      <c r="S538">
        <f>(Table4[[#This Row],[std.code.lines:comments]]-Table4[[#This Row],[std.code.lines:code]])/(Table4[[#This Row],[std.code.lines:comments]]+Table4[[#This Row],[std.code.lines:code]])</f>
        <v>-0.60784313725490191</v>
      </c>
    </row>
    <row r="539" spans="1:19" x14ac:dyDescent="0.25">
      <c r="A539" t="s">
        <v>576</v>
      </c>
      <c r="B539" t="s">
        <v>2744</v>
      </c>
      <c r="C539" t="s">
        <v>2008</v>
      </c>
      <c r="E539">
        <v>530</v>
      </c>
      <c r="F539">
        <v>579</v>
      </c>
      <c r="K539">
        <v>0</v>
      </c>
      <c r="L539">
        <v>1</v>
      </c>
      <c r="M539">
        <v>1615</v>
      </c>
      <c r="N539">
        <v>28</v>
      </c>
      <c r="O539">
        <v>43</v>
      </c>
      <c r="P539">
        <v>2</v>
      </c>
      <c r="Q539">
        <v>13</v>
      </c>
      <c r="R539" s="28">
        <f>Table4[[#This Row],[std.code.lines:comments]]/Table4[[#This Row],[std.code.lines:code]]</f>
        <v>0.4642857142857143</v>
      </c>
      <c r="S539">
        <f>(Table4[[#This Row],[std.code.lines:comments]]-Table4[[#This Row],[std.code.lines:code]])/(Table4[[#This Row],[std.code.lines:comments]]+Table4[[#This Row],[std.code.lines:code]])</f>
        <v>-0.36585365853658536</v>
      </c>
    </row>
    <row r="540" spans="1:19" x14ac:dyDescent="0.25">
      <c r="A540" t="s">
        <v>1110</v>
      </c>
      <c r="B540" t="s">
        <v>66</v>
      </c>
      <c r="C540" t="s">
        <v>2008</v>
      </c>
      <c r="E540">
        <v>6</v>
      </c>
      <c r="F540">
        <v>41</v>
      </c>
      <c r="G540">
        <v>3</v>
      </c>
      <c r="K540">
        <v>0</v>
      </c>
      <c r="L540">
        <v>1</v>
      </c>
      <c r="M540">
        <v>1056</v>
      </c>
      <c r="N540">
        <v>27</v>
      </c>
      <c r="O540">
        <v>27</v>
      </c>
      <c r="P540">
        <v>0</v>
      </c>
      <c r="Q540">
        <v>0</v>
      </c>
      <c r="R540" s="28">
        <f>Table4[[#This Row],[std.code.lines:comments]]/Table4[[#This Row],[std.code.lines:code]]</f>
        <v>0</v>
      </c>
      <c r="S540">
        <f>(Table4[[#This Row],[std.code.lines:comments]]-Table4[[#This Row],[std.code.lines:code]])/(Table4[[#This Row],[std.code.lines:comments]]+Table4[[#This Row],[std.code.lines:code]])</f>
        <v>-1</v>
      </c>
    </row>
    <row r="541" spans="1:19" x14ac:dyDescent="0.25">
      <c r="A541" t="s">
        <v>1327</v>
      </c>
      <c r="B541" t="s">
        <v>2313</v>
      </c>
      <c r="C541" t="s">
        <v>2008</v>
      </c>
      <c r="E541">
        <v>139</v>
      </c>
      <c r="F541">
        <v>172</v>
      </c>
      <c r="G541">
        <v>3</v>
      </c>
      <c r="K541">
        <v>0</v>
      </c>
      <c r="L541">
        <v>1</v>
      </c>
      <c r="M541">
        <v>1113</v>
      </c>
      <c r="N541">
        <v>21</v>
      </c>
      <c r="O541">
        <v>27</v>
      </c>
      <c r="P541">
        <v>0</v>
      </c>
      <c r="Q541">
        <v>6</v>
      </c>
      <c r="R541" s="28">
        <f>Table4[[#This Row],[std.code.lines:comments]]/Table4[[#This Row],[std.code.lines:code]]</f>
        <v>0.2857142857142857</v>
      </c>
      <c r="S541">
        <f>(Table4[[#This Row],[std.code.lines:comments]]-Table4[[#This Row],[std.code.lines:code]])/(Table4[[#This Row],[std.code.lines:comments]]+Table4[[#This Row],[std.code.lines:code]])</f>
        <v>-0.55555555555555558</v>
      </c>
    </row>
    <row r="542" spans="1:19" x14ac:dyDescent="0.25">
      <c r="A542" t="s">
        <v>1327</v>
      </c>
      <c r="B542" t="s">
        <v>2309</v>
      </c>
      <c r="C542" t="s">
        <v>2008</v>
      </c>
      <c r="E542">
        <v>283</v>
      </c>
      <c r="F542">
        <v>316</v>
      </c>
      <c r="G542">
        <v>3</v>
      </c>
      <c r="K542">
        <v>0</v>
      </c>
      <c r="L542">
        <v>1</v>
      </c>
      <c r="M542">
        <v>1142</v>
      </c>
      <c r="N542">
        <v>21</v>
      </c>
      <c r="O542">
        <v>27</v>
      </c>
      <c r="P542">
        <v>0</v>
      </c>
      <c r="Q542">
        <v>7</v>
      </c>
      <c r="R542" s="28">
        <f>Table4[[#This Row],[std.code.lines:comments]]/Table4[[#This Row],[std.code.lines:code]]</f>
        <v>0.33333333333333331</v>
      </c>
      <c r="S542">
        <f>(Table4[[#This Row],[std.code.lines:comments]]-Table4[[#This Row],[std.code.lines:code]])/(Table4[[#This Row],[std.code.lines:comments]]+Table4[[#This Row],[std.code.lines:code]])</f>
        <v>-0.5</v>
      </c>
    </row>
    <row r="543" spans="1:19" x14ac:dyDescent="0.25">
      <c r="A543" t="s">
        <v>365</v>
      </c>
      <c r="B543" t="s">
        <v>2815</v>
      </c>
      <c r="C543" t="s">
        <v>2008</v>
      </c>
      <c r="E543">
        <v>47</v>
      </c>
      <c r="F543">
        <v>73</v>
      </c>
      <c r="K543">
        <v>0</v>
      </c>
      <c r="L543">
        <v>1</v>
      </c>
      <c r="M543">
        <v>1312</v>
      </c>
      <c r="N543">
        <v>26</v>
      </c>
      <c r="O543">
        <v>26</v>
      </c>
      <c r="P543">
        <v>0</v>
      </c>
      <c r="Q543">
        <v>0</v>
      </c>
      <c r="R543" s="28">
        <f>Table4[[#This Row],[std.code.lines:comments]]/Table4[[#This Row],[std.code.lines:code]]</f>
        <v>0</v>
      </c>
      <c r="S543">
        <f>(Table4[[#This Row],[std.code.lines:comments]]-Table4[[#This Row],[std.code.lines:code]])/(Table4[[#This Row],[std.code.lines:comments]]+Table4[[#This Row],[std.code.lines:code]])</f>
        <v>-1</v>
      </c>
    </row>
    <row r="544" spans="1:19" x14ac:dyDescent="0.25">
      <c r="A544" t="s">
        <v>287</v>
      </c>
      <c r="B544" t="s">
        <v>39</v>
      </c>
      <c r="C544" t="s">
        <v>2008</v>
      </c>
      <c r="E544">
        <v>39</v>
      </c>
      <c r="F544">
        <v>69</v>
      </c>
      <c r="K544">
        <v>0</v>
      </c>
      <c r="L544">
        <v>1</v>
      </c>
      <c r="M544">
        <v>786</v>
      </c>
      <c r="N544">
        <v>25</v>
      </c>
      <c r="O544">
        <v>25</v>
      </c>
      <c r="P544">
        <v>0</v>
      </c>
      <c r="Q544">
        <v>0</v>
      </c>
      <c r="R544" s="28">
        <f>Table4[[#This Row],[std.code.lines:comments]]/Table4[[#This Row],[std.code.lines:code]]</f>
        <v>0</v>
      </c>
      <c r="S544">
        <f>(Table4[[#This Row],[std.code.lines:comments]]-Table4[[#This Row],[std.code.lines:code]])/(Table4[[#This Row],[std.code.lines:comments]]+Table4[[#This Row],[std.code.lines:code]])</f>
        <v>-1</v>
      </c>
    </row>
    <row r="545" spans="1:19" x14ac:dyDescent="0.25">
      <c r="A545" t="s">
        <v>576</v>
      </c>
      <c r="B545" t="s">
        <v>2713</v>
      </c>
      <c r="C545" t="s">
        <v>2008</v>
      </c>
      <c r="E545">
        <v>1317</v>
      </c>
      <c r="F545">
        <v>1347</v>
      </c>
      <c r="G545">
        <v>2</v>
      </c>
      <c r="K545">
        <v>0</v>
      </c>
      <c r="L545">
        <v>1</v>
      </c>
      <c r="M545">
        <v>1621</v>
      </c>
      <c r="N545">
        <v>22</v>
      </c>
      <c r="O545">
        <v>25</v>
      </c>
      <c r="P545">
        <v>0</v>
      </c>
      <c r="Q545">
        <v>3</v>
      </c>
      <c r="R545" s="28">
        <f>Table4[[#This Row],[std.code.lines:comments]]/Table4[[#This Row],[std.code.lines:code]]</f>
        <v>0.13636363636363635</v>
      </c>
      <c r="S545">
        <f>(Table4[[#This Row],[std.code.lines:comments]]-Table4[[#This Row],[std.code.lines:code]])/(Table4[[#This Row],[std.code.lines:comments]]+Table4[[#This Row],[std.code.lines:code]])</f>
        <v>-0.76</v>
      </c>
    </row>
    <row r="546" spans="1:19" x14ac:dyDescent="0.25">
      <c r="A546" t="s">
        <v>576</v>
      </c>
      <c r="B546" t="s">
        <v>2175</v>
      </c>
      <c r="C546" t="s">
        <v>2008</v>
      </c>
      <c r="E546">
        <v>910</v>
      </c>
      <c r="F546">
        <v>935</v>
      </c>
      <c r="K546">
        <v>0</v>
      </c>
      <c r="L546">
        <v>1</v>
      </c>
      <c r="M546">
        <v>1028</v>
      </c>
      <c r="N546">
        <v>20</v>
      </c>
      <c r="O546">
        <v>24</v>
      </c>
      <c r="P546">
        <v>0</v>
      </c>
      <c r="Q546">
        <v>4</v>
      </c>
      <c r="R546" s="28">
        <f>Table4[[#This Row],[std.code.lines:comments]]/Table4[[#This Row],[std.code.lines:code]]</f>
        <v>0.2</v>
      </c>
      <c r="S546">
        <f>(Table4[[#This Row],[std.code.lines:comments]]-Table4[[#This Row],[std.code.lines:code]])/(Table4[[#This Row],[std.code.lines:comments]]+Table4[[#This Row],[std.code.lines:code]])</f>
        <v>-0.66666666666666663</v>
      </c>
    </row>
    <row r="547" spans="1:19" x14ac:dyDescent="0.25">
      <c r="A547" t="s">
        <v>1083</v>
      </c>
      <c r="B547" t="s">
        <v>2205</v>
      </c>
      <c r="C547" t="s">
        <v>2008</v>
      </c>
      <c r="E547">
        <v>94</v>
      </c>
      <c r="F547">
        <v>122</v>
      </c>
      <c r="K547">
        <v>0</v>
      </c>
      <c r="L547">
        <v>1</v>
      </c>
      <c r="M547">
        <v>932</v>
      </c>
      <c r="N547">
        <v>16</v>
      </c>
      <c r="O547">
        <v>24</v>
      </c>
      <c r="P547">
        <v>0</v>
      </c>
      <c r="Q547">
        <v>8</v>
      </c>
      <c r="R547" s="28">
        <f>Table4[[#This Row],[std.code.lines:comments]]/Table4[[#This Row],[std.code.lines:code]]</f>
        <v>0.5</v>
      </c>
      <c r="S547">
        <f>(Table4[[#This Row],[std.code.lines:comments]]-Table4[[#This Row],[std.code.lines:code]])/(Table4[[#This Row],[std.code.lines:comments]]+Table4[[#This Row],[std.code.lines:code]])</f>
        <v>-0.33333333333333331</v>
      </c>
    </row>
    <row r="548" spans="1:19" x14ac:dyDescent="0.25">
      <c r="A548" t="s">
        <v>1578</v>
      </c>
      <c r="B548" t="s">
        <v>2175</v>
      </c>
      <c r="C548" t="s">
        <v>2008</v>
      </c>
      <c r="E548">
        <v>161</v>
      </c>
      <c r="F548">
        <v>186</v>
      </c>
      <c r="K548">
        <v>0</v>
      </c>
      <c r="L548">
        <v>1</v>
      </c>
      <c r="M548">
        <v>1026</v>
      </c>
      <c r="N548">
        <v>20</v>
      </c>
      <c r="O548">
        <v>24</v>
      </c>
      <c r="P548">
        <v>0</v>
      </c>
      <c r="Q548">
        <v>4</v>
      </c>
      <c r="R548" s="28">
        <f>Table4[[#This Row],[std.code.lines:comments]]/Table4[[#This Row],[std.code.lines:code]]</f>
        <v>0.2</v>
      </c>
      <c r="S548">
        <f>(Table4[[#This Row],[std.code.lines:comments]]-Table4[[#This Row],[std.code.lines:code]])/(Table4[[#This Row],[std.code.lines:comments]]+Table4[[#This Row],[std.code.lines:code]])</f>
        <v>-0.66666666666666663</v>
      </c>
    </row>
    <row r="549" spans="1:19" x14ac:dyDescent="0.25">
      <c r="A549" t="s">
        <v>1257</v>
      </c>
      <c r="B549" t="s">
        <v>2345</v>
      </c>
      <c r="C549" t="s">
        <v>2008</v>
      </c>
      <c r="E549">
        <v>136</v>
      </c>
      <c r="F549">
        <v>161</v>
      </c>
      <c r="K549">
        <v>0</v>
      </c>
      <c r="L549">
        <v>1</v>
      </c>
      <c r="M549">
        <v>1019</v>
      </c>
      <c r="N549">
        <v>19</v>
      </c>
      <c r="O549">
        <v>23</v>
      </c>
      <c r="P549">
        <v>0</v>
      </c>
      <c r="Q549">
        <v>4</v>
      </c>
      <c r="R549" s="28">
        <f>Table4[[#This Row],[std.code.lines:comments]]/Table4[[#This Row],[std.code.lines:code]]</f>
        <v>0.21052631578947367</v>
      </c>
      <c r="S549">
        <f>(Table4[[#This Row],[std.code.lines:comments]]-Table4[[#This Row],[std.code.lines:code]])/(Table4[[#This Row],[std.code.lines:comments]]+Table4[[#This Row],[std.code.lines:code]])</f>
        <v>-0.65217391304347827</v>
      </c>
    </row>
    <row r="550" spans="1:19" x14ac:dyDescent="0.25">
      <c r="A550" t="s">
        <v>1327</v>
      </c>
      <c r="B550" t="s">
        <v>2314</v>
      </c>
      <c r="C550" t="s">
        <v>2008</v>
      </c>
      <c r="E550">
        <v>109</v>
      </c>
      <c r="F550">
        <v>137</v>
      </c>
      <c r="G550">
        <v>2</v>
      </c>
      <c r="K550">
        <v>0</v>
      </c>
      <c r="L550">
        <v>1</v>
      </c>
      <c r="M550">
        <v>967</v>
      </c>
      <c r="N550">
        <v>16</v>
      </c>
      <c r="O550">
        <v>23</v>
      </c>
      <c r="P550">
        <v>0</v>
      </c>
      <c r="Q550">
        <v>7</v>
      </c>
      <c r="R550" s="28">
        <f>Table4[[#This Row],[std.code.lines:comments]]/Table4[[#This Row],[std.code.lines:code]]</f>
        <v>0.4375</v>
      </c>
      <c r="S550">
        <f>(Table4[[#This Row],[std.code.lines:comments]]-Table4[[#This Row],[std.code.lines:code]])/(Table4[[#This Row],[std.code.lines:comments]]+Table4[[#This Row],[std.code.lines:code]])</f>
        <v>-0.39130434782608697</v>
      </c>
    </row>
    <row r="551" spans="1:19" x14ac:dyDescent="0.25">
      <c r="A551" t="s">
        <v>1327</v>
      </c>
      <c r="B551" t="s">
        <v>2316</v>
      </c>
      <c r="C551" t="s">
        <v>2008</v>
      </c>
      <c r="E551">
        <v>69</v>
      </c>
      <c r="F551">
        <v>96</v>
      </c>
      <c r="J551">
        <v>1</v>
      </c>
      <c r="K551">
        <v>0</v>
      </c>
      <c r="L551">
        <v>1</v>
      </c>
      <c r="M551">
        <v>998</v>
      </c>
      <c r="N551">
        <v>12</v>
      </c>
      <c r="O551">
        <v>22</v>
      </c>
      <c r="P551">
        <v>0</v>
      </c>
      <c r="Q551">
        <v>10</v>
      </c>
      <c r="R551" s="28">
        <f>Table4[[#This Row],[std.code.lines:comments]]/Table4[[#This Row],[std.code.lines:code]]</f>
        <v>0.83333333333333337</v>
      </c>
      <c r="S551">
        <f>(Table4[[#This Row],[std.code.lines:comments]]-Table4[[#This Row],[std.code.lines:code]])/(Table4[[#This Row],[std.code.lines:comments]]+Table4[[#This Row],[std.code.lines:code]])</f>
        <v>-9.0909090909090912E-2</v>
      </c>
    </row>
    <row r="552" spans="1:19" x14ac:dyDescent="0.25">
      <c r="A552" t="s">
        <v>1497</v>
      </c>
      <c r="B552" t="s">
        <v>2219</v>
      </c>
      <c r="C552" t="s">
        <v>2008</v>
      </c>
      <c r="E552">
        <v>233</v>
      </c>
      <c r="F552">
        <v>257</v>
      </c>
      <c r="K552">
        <v>0</v>
      </c>
      <c r="L552">
        <v>1</v>
      </c>
      <c r="M552">
        <v>776</v>
      </c>
      <c r="N552">
        <v>14</v>
      </c>
      <c r="O552">
        <v>22</v>
      </c>
      <c r="P552">
        <v>0</v>
      </c>
      <c r="Q552">
        <v>8</v>
      </c>
      <c r="R552" s="28">
        <f>Table4[[#This Row],[std.code.lines:comments]]/Table4[[#This Row],[std.code.lines:code]]</f>
        <v>0.5714285714285714</v>
      </c>
      <c r="S552">
        <f>(Table4[[#This Row],[std.code.lines:comments]]-Table4[[#This Row],[std.code.lines:code]])/(Table4[[#This Row],[std.code.lines:comments]]+Table4[[#This Row],[std.code.lines:code]])</f>
        <v>-0.27272727272727271</v>
      </c>
    </row>
    <row r="553" spans="1:19" x14ac:dyDescent="0.25">
      <c r="A553" t="s">
        <v>1981</v>
      </c>
      <c r="B553" t="s">
        <v>2018</v>
      </c>
      <c r="C553" t="s">
        <v>2008</v>
      </c>
      <c r="E553">
        <v>90</v>
      </c>
      <c r="F553">
        <v>115</v>
      </c>
      <c r="K553">
        <v>0</v>
      </c>
      <c r="L553">
        <v>1</v>
      </c>
      <c r="M553">
        <v>760</v>
      </c>
      <c r="N553">
        <v>9</v>
      </c>
      <c r="O553">
        <v>22</v>
      </c>
      <c r="P553">
        <v>0</v>
      </c>
      <c r="Q553">
        <v>13</v>
      </c>
      <c r="R553" s="28">
        <f>Table4[[#This Row],[std.code.lines:comments]]/Table4[[#This Row],[std.code.lines:code]]</f>
        <v>1.4444444444444444</v>
      </c>
      <c r="S553">
        <f>(Table4[[#This Row],[std.code.lines:comments]]-Table4[[#This Row],[std.code.lines:code]])/(Table4[[#This Row],[std.code.lines:comments]]+Table4[[#This Row],[std.code.lines:code]])</f>
        <v>0.18181818181818182</v>
      </c>
    </row>
    <row r="554" spans="1:19" x14ac:dyDescent="0.25">
      <c r="A554" t="s">
        <v>1154</v>
      </c>
      <c r="B554" t="s">
        <v>2375</v>
      </c>
      <c r="C554" t="s">
        <v>2008</v>
      </c>
      <c r="E554">
        <v>370</v>
      </c>
      <c r="F554">
        <v>389</v>
      </c>
      <c r="K554">
        <v>0</v>
      </c>
      <c r="L554">
        <v>1</v>
      </c>
      <c r="M554">
        <v>695</v>
      </c>
      <c r="N554">
        <v>16</v>
      </c>
      <c r="O554">
        <v>20</v>
      </c>
      <c r="P554">
        <v>0</v>
      </c>
      <c r="Q554">
        <v>4</v>
      </c>
      <c r="R554" s="28">
        <f>Table4[[#This Row],[std.code.lines:comments]]/Table4[[#This Row],[std.code.lines:code]]</f>
        <v>0.25</v>
      </c>
      <c r="S554">
        <f>(Table4[[#This Row],[std.code.lines:comments]]-Table4[[#This Row],[std.code.lines:code]])/(Table4[[#This Row],[std.code.lines:comments]]+Table4[[#This Row],[std.code.lines:code]])</f>
        <v>-0.6</v>
      </c>
    </row>
    <row r="555" spans="1:19" x14ac:dyDescent="0.25">
      <c r="A555" t="s">
        <v>576</v>
      </c>
      <c r="B555" t="s">
        <v>2705</v>
      </c>
      <c r="C555" t="s">
        <v>2008</v>
      </c>
      <c r="E555">
        <v>1435</v>
      </c>
      <c r="F555">
        <v>1454</v>
      </c>
      <c r="K555">
        <v>0</v>
      </c>
      <c r="L555">
        <v>1</v>
      </c>
      <c r="M555">
        <v>667</v>
      </c>
      <c r="N555">
        <v>10</v>
      </c>
      <c r="O555">
        <v>19</v>
      </c>
      <c r="P555">
        <v>0</v>
      </c>
      <c r="Q555">
        <v>9</v>
      </c>
      <c r="R555" s="28">
        <f>Table4[[#This Row],[std.code.lines:comments]]/Table4[[#This Row],[std.code.lines:code]]</f>
        <v>0.9</v>
      </c>
      <c r="S555">
        <f>(Table4[[#This Row],[std.code.lines:comments]]-Table4[[#This Row],[std.code.lines:code]])/(Table4[[#This Row],[std.code.lines:comments]]+Table4[[#This Row],[std.code.lines:code]])</f>
        <v>-5.2631578947368418E-2</v>
      </c>
    </row>
    <row r="556" spans="1:19" x14ac:dyDescent="0.25">
      <c r="A556" t="s">
        <v>1285</v>
      </c>
      <c r="B556" t="s">
        <v>2122</v>
      </c>
      <c r="C556" t="s">
        <v>2008</v>
      </c>
      <c r="E556">
        <v>97</v>
      </c>
      <c r="F556">
        <v>115</v>
      </c>
      <c r="K556">
        <v>0</v>
      </c>
      <c r="L556">
        <v>1</v>
      </c>
      <c r="M556">
        <v>495</v>
      </c>
      <c r="N556">
        <v>8</v>
      </c>
      <c r="O556">
        <v>19</v>
      </c>
      <c r="P556">
        <v>0</v>
      </c>
      <c r="Q556">
        <v>11</v>
      </c>
      <c r="R556" s="28">
        <f>Table4[[#This Row],[std.code.lines:comments]]/Table4[[#This Row],[std.code.lines:code]]</f>
        <v>1.375</v>
      </c>
      <c r="S556">
        <f>(Table4[[#This Row],[std.code.lines:comments]]-Table4[[#This Row],[std.code.lines:code]])/(Table4[[#This Row],[std.code.lines:comments]]+Table4[[#This Row],[std.code.lines:code]])</f>
        <v>0.15789473684210525</v>
      </c>
    </row>
    <row r="557" spans="1:19" x14ac:dyDescent="0.25">
      <c r="A557" t="s">
        <v>1700</v>
      </c>
      <c r="B557" t="s">
        <v>2122</v>
      </c>
      <c r="C557" t="s">
        <v>2008</v>
      </c>
      <c r="E557">
        <v>91</v>
      </c>
      <c r="F557">
        <v>109</v>
      </c>
      <c r="K557">
        <v>0</v>
      </c>
      <c r="L557">
        <v>1</v>
      </c>
      <c r="M557">
        <v>487</v>
      </c>
      <c r="N557">
        <v>8</v>
      </c>
      <c r="O557">
        <v>19</v>
      </c>
      <c r="P557">
        <v>0</v>
      </c>
      <c r="Q557">
        <v>11</v>
      </c>
      <c r="R557" s="28">
        <f>Table4[[#This Row],[std.code.lines:comments]]/Table4[[#This Row],[std.code.lines:code]]</f>
        <v>1.375</v>
      </c>
      <c r="S557">
        <f>(Table4[[#This Row],[std.code.lines:comments]]-Table4[[#This Row],[std.code.lines:code]])/(Table4[[#This Row],[std.code.lines:comments]]+Table4[[#This Row],[std.code.lines:code]])</f>
        <v>0.15789473684210525</v>
      </c>
    </row>
    <row r="558" spans="1:19" x14ac:dyDescent="0.25">
      <c r="A558" t="s">
        <v>203</v>
      </c>
      <c r="B558" t="s">
        <v>2874</v>
      </c>
      <c r="C558" t="s">
        <v>2008</v>
      </c>
      <c r="E558">
        <v>39</v>
      </c>
      <c r="F558">
        <v>58</v>
      </c>
      <c r="K558">
        <v>0</v>
      </c>
      <c r="L558">
        <v>1</v>
      </c>
      <c r="M558">
        <v>791</v>
      </c>
      <c r="N558">
        <v>18</v>
      </c>
      <c r="O558">
        <v>18</v>
      </c>
      <c r="P558">
        <v>0</v>
      </c>
      <c r="Q558">
        <v>0</v>
      </c>
      <c r="R558" s="28">
        <f>Table4[[#This Row],[std.code.lines:comments]]/Table4[[#This Row],[std.code.lines:code]]</f>
        <v>0</v>
      </c>
      <c r="S558">
        <f>(Table4[[#This Row],[std.code.lines:comments]]-Table4[[#This Row],[std.code.lines:code]])/(Table4[[#This Row],[std.code.lines:comments]]+Table4[[#This Row],[std.code.lines:code]])</f>
        <v>-1</v>
      </c>
    </row>
    <row r="559" spans="1:19" x14ac:dyDescent="0.25">
      <c r="A559" t="s">
        <v>576</v>
      </c>
      <c r="B559" t="s">
        <v>2702</v>
      </c>
      <c r="C559" t="s">
        <v>2008</v>
      </c>
      <c r="E559">
        <v>1516</v>
      </c>
      <c r="F559">
        <v>1536</v>
      </c>
      <c r="K559">
        <v>0</v>
      </c>
      <c r="L559">
        <v>1</v>
      </c>
      <c r="M559">
        <v>1032</v>
      </c>
      <c r="N559">
        <v>13</v>
      </c>
      <c r="O559">
        <v>18</v>
      </c>
      <c r="P559">
        <v>0</v>
      </c>
      <c r="Q559">
        <v>5</v>
      </c>
      <c r="R559" s="28">
        <f>Table4[[#This Row],[std.code.lines:comments]]/Table4[[#This Row],[std.code.lines:code]]</f>
        <v>0.38461538461538464</v>
      </c>
      <c r="S559">
        <f>(Table4[[#This Row],[std.code.lines:comments]]-Table4[[#This Row],[std.code.lines:code]])/(Table4[[#This Row],[std.code.lines:comments]]+Table4[[#This Row],[std.code.lines:code]])</f>
        <v>-0.44444444444444442</v>
      </c>
    </row>
    <row r="560" spans="1:19" x14ac:dyDescent="0.25">
      <c r="A560" t="s">
        <v>1058</v>
      </c>
      <c r="B560" t="s">
        <v>2396</v>
      </c>
      <c r="C560" t="s">
        <v>2008</v>
      </c>
      <c r="E560">
        <v>206</v>
      </c>
      <c r="F560">
        <v>224</v>
      </c>
      <c r="K560">
        <v>0</v>
      </c>
      <c r="L560">
        <v>1</v>
      </c>
      <c r="M560">
        <v>841</v>
      </c>
      <c r="N560">
        <v>13</v>
      </c>
      <c r="O560">
        <v>18</v>
      </c>
      <c r="P560">
        <v>0</v>
      </c>
      <c r="Q560">
        <v>5</v>
      </c>
      <c r="R560" s="28">
        <f>Table4[[#This Row],[std.code.lines:comments]]/Table4[[#This Row],[std.code.lines:code]]</f>
        <v>0.38461538461538464</v>
      </c>
      <c r="S560">
        <f>(Table4[[#This Row],[std.code.lines:comments]]-Table4[[#This Row],[std.code.lines:code]])/(Table4[[#This Row],[std.code.lines:comments]]+Table4[[#This Row],[std.code.lines:code]])</f>
        <v>-0.44444444444444442</v>
      </c>
    </row>
    <row r="561" spans="1:19" x14ac:dyDescent="0.25">
      <c r="A561" t="s">
        <v>1280</v>
      </c>
      <c r="B561" t="s">
        <v>2209</v>
      </c>
      <c r="C561" t="s">
        <v>2008</v>
      </c>
      <c r="E561">
        <v>100</v>
      </c>
      <c r="F561">
        <v>121</v>
      </c>
      <c r="G561">
        <v>2</v>
      </c>
      <c r="K561">
        <v>0</v>
      </c>
      <c r="L561">
        <v>1</v>
      </c>
      <c r="M561">
        <v>776</v>
      </c>
      <c r="N561">
        <v>14</v>
      </c>
      <c r="O561">
        <v>18</v>
      </c>
      <c r="P561">
        <v>0</v>
      </c>
      <c r="Q561">
        <v>4</v>
      </c>
      <c r="R561" s="28">
        <f>Table4[[#This Row],[std.code.lines:comments]]/Table4[[#This Row],[std.code.lines:code]]</f>
        <v>0.2857142857142857</v>
      </c>
      <c r="S561">
        <f>(Table4[[#This Row],[std.code.lines:comments]]-Table4[[#This Row],[std.code.lines:code]])/(Table4[[#This Row],[std.code.lines:comments]]+Table4[[#This Row],[std.code.lines:code]])</f>
        <v>-0.55555555555555558</v>
      </c>
    </row>
    <row r="562" spans="1:19" x14ac:dyDescent="0.25">
      <c r="A562" t="s">
        <v>192</v>
      </c>
      <c r="B562" t="s">
        <v>2681</v>
      </c>
      <c r="C562" t="s">
        <v>2008</v>
      </c>
      <c r="E562">
        <v>9</v>
      </c>
      <c r="F562">
        <v>28</v>
      </c>
      <c r="K562">
        <v>0</v>
      </c>
      <c r="L562">
        <v>1</v>
      </c>
      <c r="M562">
        <v>529</v>
      </c>
      <c r="N562">
        <v>17</v>
      </c>
      <c r="O562">
        <v>17</v>
      </c>
      <c r="P562">
        <v>0</v>
      </c>
      <c r="Q562">
        <v>0</v>
      </c>
      <c r="R562" s="28">
        <f>Table4[[#This Row],[std.code.lines:comments]]/Table4[[#This Row],[std.code.lines:code]]</f>
        <v>0</v>
      </c>
      <c r="S562">
        <f>(Table4[[#This Row],[std.code.lines:comments]]-Table4[[#This Row],[std.code.lines:code]])/(Table4[[#This Row],[std.code.lines:comments]]+Table4[[#This Row],[std.code.lines:code]])</f>
        <v>-1</v>
      </c>
    </row>
    <row r="563" spans="1:19" x14ac:dyDescent="0.25">
      <c r="A563" t="s">
        <v>576</v>
      </c>
      <c r="B563" t="s">
        <v>2710</v>
      </c>
      <c r="C563" t="s">
        <v>2008</v>
      </c>
      <c r="E563">
        <v>1375</v>
      </c>
      <c r="F563">
        <v>1391</v>
      </c>
      <c r="K563">
        <v>0</v>
      </c>
      <c r="L563">
        <v>1</v>
      </c>
      <c r="M563">
        <v>705</v>
      </c>
      <c r="N563">
        <v>5</v>
      </c>
      <c r="O563">
        <v>17</v>
      </c>
      <c r="P563">
        <v>0</v>
      </c>
      <c r="Q563">
        <v>12</v>
      </c>
      <c r="R563" s="28">
        <f>Table4[[#This Row],[std.code.lines:comments]]/Table4[[#This Row],[std.code.lines:code]]</f>
        <v>2.4</v>
      </c>
      <c r="S563">
        <f>(Table4[[#This Row],[std.code.lines:comments]]-Table4[[#This Row],[std.code.lines:code]])/(Table4[[#This Row],[std.code.lines:comments]]+Table4[[#This Row],[std.code.lines:code]])</f>
        <v>0.41176470588235292</v>
      </c>
    </row>
    <row r="564" spans="1:19" x14ac:dyDescent="0.25">
      <c r="A564" t="s">
        <v>576</v>
      </c>
      <c r="B564" t="s">
        <v>2694</v>
      </c>
      <c r="C564" t="s">
        <v>2008</v>
      </c>
      <c r="E564">
        <v>1640</v>
      </c>
      <c r="F564">
        <v>1657</v>
      </c>
      <c r="G564">
        <v>4</v>
      </c>
      <c r="K564">
        <v>0</v>
      </c>
      <c r="L564">
        <v>1</v>
      </c>
      <c r="M564">
        <v>912</v>
      </c>
      <c r="N564">
        <v>13</v>
      </c>
      <c r="O564">
        <v>17</v>
      </c>
      <c r="P564">
        <v>0</v>
      </c>
      <c r="Q564">
        <v>4</v>
      </c>
      <c r="R564" s="28">
        <f>Table4[[#This Row],[std.code.lines:comments]]/Table4[[#This Row],[std.code.lines:code]]</f>
        <v>0.30769230769230771</v>
      </c>
      <c r="S564">
        <f>(Table4[[#This Row],[std.code.lines:comments]]-Table4[[#This Row],[std.code.lines:code]])/(Table4[[#This Row],[std.code.lines:comments]]+Table4[[#This Row],[std.code.lines:code]])</f>
        <v>-0.52941176470588236</v>
      </c>
    </row>
    <row r="565" spans="1:19" x14ac:dyDescent="0.25">
      <c r="A565" t="s">
        <v>1083</v>
      </c>
      <c r="B565" t="s">
        <v>2390</v>
      </c>
      <c r="C565" t="s">
        <v>2008</v>
      </c>
      <c r="E565">
        <v>216</v>
      </c>
      <c r="F565">
        <v>233</v>
      </c>
      <c r="K565">
        <v>0</v>
      </c>
      <c r="L565">
        <v>1</v>
      </c>
      <c r="M565">
        <v>720</v>
      </c>
      <c r="N565">
        <v>12</v>
      </c>
      <c r="O565">
        <v>17</v>
      </c>
      <c r="P565">
        <v>0</v>
      </c>
      <c r="Q565">
        <v>5</v>
      </c>
      <c r="R565" s="28">
        <f>Table4[[#This Row],[std.code.lines:comments]]/Table4[[#This Row],[std.code.lines:code]]</f>
        <v>0.41666666666666669</v>
      </c>
      <c r="S565">
        <f>(Table4[[#This Row],[std.code.lines:comments]]-Table4[[#This Row],[std.code.lines:code]])/(Table4[[#This Row],[std.code.lines:comments]]+Table4[[#This Row],[std.code.lines:code]])</f>
        <v>-0.41176470588235292</v>
      </c>
    </row>
    <row r="566" spans="1:19" x14ac:dyDescent="0.25">
      <c r="A566" t="s">
        <v>1285</v>
      </c>
      <c r="B566" t="s">
        <v>2123</v>
      </c>
      <c r="C566" t="s">
        <v>2008</v>
      </c>
      <c r="E566">
        <v>79</v>
      </c>
      <c r="F566">
        <v>95</v>
      </c>
      <c r="K566">
        <v>0</v>
      </c>
      <c r="L566">
        <v>1</v>
      </c>
      <c r="M566">
        <v>489</v>
      </c>
      <c r="N566">
        <v>7</v>
      </c>
      <c r="O566">
        <v>17</v>
      </c>
      <c r="P566">
        <v>0</v>
      </c>
      <c r="Q566">
        <v>10</v>
      </c>
      <c r="R566" s="28">
        <f>Table4[[#This Row],[std.code.lines:comments]]/Table4[[#This Row],[std.code.lines:code]]</f>
        <v>1.4285714285714286</v>
      </c>
      <c r="S566">
        <f>(Table4[[#This Row],[std.code.lines:comments]]-Table4[[#This Row],[std.code.lines:code]])/(Table4[[#This Row],[std.code.lines:comments]]+Table4[[#This Row],[std.code.lines:code]])</f>
        <v>0.17647058823529413</v>
      </c>
    </row>
    <row r="567" spans="1:19" x14ac:dyDescent="0.25">
      <c r="A567" t="s">
        <v>1480</v>
      </c>
      <c r="B567" t="s">
        <v>2195</v>
      </c>
      <c r="C567" t="s">
        <v>2008</v>
      </c>
      <c r="E567">
        <v>63</v>
      </c>
      <c r="F567">
        <v>79</v>
      </c>
      <c r="G567">
        <v>2</v>
      </c>
      <c r="K567">
        <v>0</v>
      </c>
      <c r="L567">
        <v>1</v>
      </c>
      <c r="M567">
        <v>506</v>
      </c>
      <c r="N567">
        <v>12</v>
      </c>
      <c r="O567">
        <v>17</v>
      </c>
      <c r="P567">
        <v>2</v>
      </c>
      <c r="Q567">
        <v>5</v>
      </c>
      <c r="R567" s="28">
        <f>Table4[[#This Row],[std.code.lines:comments]]/Table4[[#This Row],[std.code.lines:code]]</f>
        <v>0.41666666666666669</v>
      </c>
      <c r="S567">
        <f>(Table4[[#This Row],[std.code.lines:comments]]-Table4[[#This Row],[std.code.lines:code]])/(Table4[[#This Row],[std.code.lines:comments]]+Table4[[#This Row],[std.code.lines:code]])</f>
        <v>-0.41176470588235292</v>
      </c>
    </row>
    <row r="568" spans="1:19" x14ac:dyDescent="0.25">
      <c r="A568" t="s">
        <v>1548</v>
      </c>
      <c r="B568" t="s">
        <v>2043</v>
      </c>
      <c r="C568" t="s">
        <v>2008</v>
      </c>
      <c r="E568">
        <v>103</v>
      </c>
      <c r="F568">
        <v>119</v>
      </c>
      <c r="K568">
        <v>0</v>
      </c>
      <c r="L568">
        <v>1</v>
      </c>
      <c r="M568">
        <v>948</v>
      </c>
      <c r="N568">
        <v>15</v>
      </c>
      <c r="O568">
        <v>17</v>
      </c>
      <c r="P568">
        <v>1</v>
      </c>
      <c r="Q568">
        <v>1</v>
      </c>
      <c r="R568" s="28">
        <f>Table4[[#This Row],[std.code.lines:comments]]/Table4[[#This Row],[std.code.lines:code]]</f>
        <v>6.6666666666666666E-2</v>
      </c>
      <c r="S568">
        <f>(Table4[[#This Row],[std.code.lines:comments]]-Table4[[#This Row],[std.code.lines:code]])/(Table4[[#This Row],[std.code.lines:comments]]+Table4[[#This Row],[std.code.lines:code]])</f>
        <v>-0.875</v>
      </c>
    </row>
    <row r="569" spans="1:19" x14ac:dyDescent="0.25">
      <c r="A569" t="s">
        <v>1700</v>
      </c>
      <c r="B569" t="s">
        <v>2123</v>
      </c>
      <c r="C569" t="s">
        <v>2008</v>
      </c>
      <c r="E569">
        <v>73</v>
      </c>
      <c r="F569">
        <v>89</v>
      </c>
      <c r="K569">
        <v>0</v>
      </c>
      <c r="L569">
        <v>1</v>
      </c>
      <c r="M569">
        <v>483</v>
      </c>
      <c r="N569">
        <v>7</v>
      </c>
      <c r="O569">
        <v>17</v>
      </c>
      <c r="P569">
        <v>0</v>
      </c>
      <c r="Q569">
        <v>10</v>
      </c>
      <c r="R569" s="28">
        <f>Table4[[#This Row],[std.code.lines:comments]]/Table4[[#This Row],[std.code.lines:code]]</f>
        <v>1.4285714285714286</v>
      </c>
      <c r="S569">
        <f>(Table4[[#This Row],[std.code.lines:comments]]-Table4[[#This Row],[std.code.lines:code]])/(Table4[[#This Row],[std.code.lines:comments]]+Table4[[#This Row],[std.code.lines:code]])</f>
        <v>0.17647058823529413</v>
      </c>
    </row>
    <row r="570" spans="1:19" x14ac:dyDescent="0.25">
      <c r="A570" t="s">
        <v>217</v>
      </c>
      <c r="B570" t="s">
        <v>2868</v>
      </c>
      <c r="C570" t="s">
        <v>2008</v>
      </c>
      <c r="E570">
        <v>109</v>
      </c>
      <c r="F570">
        <v>124</v>
      </c>
      <c r="K570">
        <v>0</v>
      </c>
      <c r="L570">
        <v>1</v>
      </c>
      <c r="M570">
        <v>547</v>
      </c>
      <c r="N570">
        <v>6</v>
      </c>
      <c r="O570">
        <v>16</v>
      </c>
      <c r="P570">
        <v>0</v>
      </c>
      <c r="Q570">
        <v>10</v>
      </c>
      <c r="R570" s="28">
        <f>Table4[[#This Row],[std.code.lines:comments]]/Table4[[#This Row],[std.code.lines:code]]</f>
        <v>1.6666666666666667</v>
      </c>
      <c r="S570">
        <f>(Table4[[#This Row],[std.code.lines:comments]]-Table4[[#This Row],[std.code.lines:code]])/(Table4[[#This Row],[std.code.lines:comments]]+Table4[[#This Row],[std.code.lines:code]])</f>
        <v>0.25</v>
      </c>
    </row>
    <row r="571" spans="1:19" x14ac:dyDescent="0.25">
      <c r="A571" t="s">
        <v>257</v>
      </c>
      <c r="B571" t="s">
        <v>2857</v>
      </c>
      <c r="C571" t="s">
        <v>2008</v>
      </c>
      <c r="E571">
        <v>74</v>
      </c>
      <c r="F571">
        <v>92</v>
      </c>
      <c r="K571">
        <v>0</v>
      </c>
      <c r="L571">
        <v>1</v>
      </c>
      <c r="M571">
        <v>723</v>
      </c>
      <c r="N571">
        <v>15</v>
      </c>
      <c r="O571">
        <v>16</v>
      </c>
      <c r="P571">
        <v>0</v>
      </c>
      <c r="Q571">
        <v>1</v>
      </c>
      <c r="R571" s="28">
        <f>Table4[[#This Row],[std.code.lines:comments]]/Table4[[#This Row],[std.code.lines:code]]</f>
        <v>6.6666666666666666E-2</v>
      </c>
      <c r="S571">
        <f>(Table4[[#This Row],[std.code.lines:comments]]-Table4[[#This Row],[std.code.lines:code]])/(Table4[[#This Row],[std.code.lines:comments]]+Table4[[#This Row],[std.code.lines:code]])</f>
        <v>-0.875</v>
      </c>
    </row>
    <row r="572" spans="1:19" x14ac:dyDescent="0.25">
      <c r="A572" t="s">
        <v>576</v>
      </c>
      <c r="B572" t="s">
        <v>2697</v>
      </c>
      <c r="C572" t="s">
        <v>2008</v>
      </c>
      <c r="E572">
        <v>1595</v>
      </c>
      <c r="F572">
        <v>1615</v>
      </c>
      <c r="K572">
        <v>0</v>
      </c>
      <c r="L572">
        <v>1</v>
      </c>
      <c r="M572">
        <v>845</v>
      </c>
      <c r="N572">
        <v>13</v>
      </c>
      <c r="O572">
        <v>16</v>
      </c>
      <c r="P572">
        <v>0</v>
      </c>
      <c r="Q572">
        <v>3</v>
      </c>
      <c r="R572" s="28">
        <f>Table4[[#This Row],[std.code.lines:comments]]/Table4[[#This Row],[std.code.lines:code]]</f>
        <v>0.23076923076923078</v>
      </c>
      <c r="S572">
        <f>(Table4[[#This Row],[std.code.lines:comments]]-Table4[[#This Row],[std.code.lines:code]])/(Table4[[#This Row],[std.code.lines:comments]]+Table4[[#This Row],[std.code.lines:code]])</f>
        <v>-0.625</v>
      </c>
    </row>
    <row r="573" spans="1:19" x14ac:dyDescent="0.25">
      <c r="A573" t="s">
        <v>837</v>
      </c>
      <c r="B573" t="s">
        <v>2515</v>
      </c>
      <c r="C573" t="s">
        <v>2008</v>
      </c>
      <c r="E573">
        <v>4774</v>
      </c>
      <c r="F573">
        <v>4789</v>
      </c>
      <c r="G573">
        <v>1</v>
      </c>
      <c r="K573">
        <v>0</v>
      </c>
      <c r="L573">
        <v>1</v>
      </c>
      <c r="M573">
        <v>459</v>
      </c>
      <c r="N573">
        <v>16</v>
      </c>
      <c r="O573">
        <v>16</v>
      </c>
      <c r="P573">
        <v>0</v>
      </c>
      <c r="Q573">
        <v>0</v>
      </c>
      <c r="R573" s="28">
        <f>Table4[[#This Row],[std.code.lines:comments]]/Table4[[#This Row],[std.code.lines:code]]</f>
        <v>0</v>
      </c>
      <c r="S573">
        <f>(Table4[[#This Row],[std.code.lines:comments]]-Table4[[#This Row],[std.code.lines:code]])/(Table4[[#This Row],[std.code.lines:comments]]+Table4[[#This Row],[std.code.lines:code]])</f>
        <v>-1</v>
      </c>
    </row>
    <row r="574" spans="1:19" x14ac:dyDescent="0.25">
      <c r="A574" t="s">
        <v>1154</v>
      </c>
      <c r="B574" t="s">
        <v>2370</v>
      </c>
      <c r="C574" t="s">
        <v>2008</v>
      </c>
      <c r="E574">
        <v>444</v>
      </c>
      <c r="F574">
        <v>459</v>
      </c>
      <c r="K574">
        <v>0</v>
      </c>
      <c r="L574">
        <v>1</v>
      </c>
      <c r="M574">
        <v>619</v>
      </c>
      <c r="N574">
        <v>12</v>
      </c>
      <c r="O574">
        <v>16</v>
      </c>
      <c r="P574">
        <v>0</v>
      </c>
      <c r="Q574">
        <v>4</v>
      </c>
      <c r="R574" s="28">
        <f>Table4[[#This Row],[std.code.lines:comments]]/Table4[[#This Row],[std.code.lines:code]]</f>
        <v>0.33333333333333331</v>
      </c>
      <c r="S574">
        <f>(Table4[[#This Row],[std.code.lines:comments]]-Table4[[#This Row],[std.code.lines:code]])/(Table4[[#This Row],[std.code.lines:comments]]+Table4[[#This Row],[std.code.lines:code]])</f>
        <v>-0.5</v>
      </c>
    </row>
    <row r="575" spans="1:19" x14ac:dyDescent="0.25">
      <c r="A575" t="s">
        <v>576</v>
      </c>
      <c r="B575" t="s">
        <v>2743</v>
      </c>
      <c r="C575" t="s">
        <v>2008</v>
      </c>
      <c r="E575">
        <v>581</v>
      </c>
      <c r="F575">
        <v>596</v>
      </c>
      <c r="K575">
        <v>0</v>
      </c>
      <c r="L575">
        <v>1</v>
      </c>
      <c r="M575">
        <v>517</v>
      </c>
      <c r="N575">
        <v>3</v>
      </c>
      <c r="O575">
        <v>15</v>
      </c>
      <c r="P575">
        <v>0</v>
      </c>
      <c r="Q575">
        <v>12</v>
      </c>
      <c r="R575" s="28">
        <f>Table4[[#This Row],[std.code.lines:comments]]/Table4[[#This Row],[std.code.lines:code]]</f>
        <v>4</v>
      </c>
      <c r="S575">
        <f>(Table4[[#This Row],[std.code.lines:comments]]-Table4[[#This Row],[std.code.lines:code]])/(Table4[[#This Row],[std.code.lines:comments]]+Table4[[#This Row],[std.code.lines:code]])</f>
        <v>0.6</v>
      </c>
    </row>
    <row r="576" spans="1:19" x14ac:dyDescent="0.25">
      <c r="A576" t="s">
        <v>576</v>
      </c>
      <c r="B576" t="s">
        <v>2704</v>
      </c>
      <c r="C576" t="s">
        <v>2008</v>
      </c>
      <c r="E576">
        <v>1457</v>
      </c>
      <c r="F576">
        <v>1471</v>
      </c>
      <c r="G576">
        <v>1</v>
      </c>
      <c r="K576">
        <v>0</v>
      </c>
      <c r="L576">
        <v>1</v>
      </c>
      <c r="M576">
        <v>594</v>
      </c>
      <c r="N576">
        <v>11</v>
      </c>
      <c r="O576">
        <v>15</v>
      </c>
      <c r="P576">
        <v>0</v>
      </c>
      <c r="Q576">
        <v>4</v>
      </c>
      <c r="R576" s="28">
        <f>Table4[[#This Row],[std.code.lines:comments]]/Table4[[#This Row],[std.code.lines:code]]</f>
        <v>0.36363636363636365</v>
      </c>
      <c r="S576">
        <f>(Table4[[#This Row],[std.code.lines:comments]]-Table4[[#This Row],[std.code.lines:code]])/(Table4[[#This Row],[std.code.lines:comments]]+Table4[[#This Row],[std.code.lines:code]])</f>
        <v>-0.46666666666666667</v>
      </c>
    </row>
    <row r="577" spans="1:19" x14ac:dyDescent="0.25">
      <c r="A577" t="s">
        <v>837</v>
      </c>
      <c r="B577" t="s">
        <v>2623</v>
      </c>
      <c r="C577" t="s">
        <v>2008</v>
      </c>
      <c r="E577">
        <v>976</v>
      </c>
      <c r="F577">
        <v>990</v>
      </c>
      <c r="G577">
        <v>3</v>
      </c>
      <c r="K577">
        <v>0</v>
      </c>
      <c r="L577">
        <v>1</v>
      </c>
      <c r="M577">
        <v>512</v>
      </c>
      <c r="N577">
        <v>9</v>
      </c>
      <c r="O577">
        <v>15</v>
      </c>
      <c r="P577">
        <v>6</v>
      </c>
      <c r="Q577">
        <v>0</v>
      </c>
      <c r="R577" s="28">
        <f>Table4[[#This Row],[std.code.lines:comments]]/Table4[[#This Row],[std.code.lines:code]]</f>
        <v>0</v>
      </c>
      <c r="S577">
        <f>(Table4[[#This Row],[std.code.lines:comments]]-Table4[[#This Row],[std.code.lines:code]])/(Table4[[#This Row],[std.code.lines:comments]]+Table4[[#This Row],[std.code.lines:code]])</f>
        <v>-1</v>
      </c>
    </row>
    <row r="578" spans="1:19" x14ac:dyDescent="0.25">
      <c r="A578" t="s">
        <v>837</v>
      </c>
      <c r="B578" t="s">
        <v>2623</v>
      </c>
      <c r="C578" t="s">
        <v>2008</v>
      </c>
      <c r="E578">
        <v>1939</v>
      </c>
      <c r="F578">
        <v>1953</v>
      </c>
      <c r="G578">
        <v>3</v>
      </c>
      <c r="K578">
        <v>0</v>
      </c>
      <c r="L578">
        <v>1</v>
      </c>
      <c r="M578">
        <v>515</v>
      </c>
      <c r="N578">
        <v>9</v>
      </c>
      <c r="O578">
        <v>15</v>
      </c>
      <c r="P578">
        <v>6</v>
      </c>
      <c r="Q578">
        <v>0</v>
      </c>
      <c r="R578" s="28">
        <f>Table4[[#This Row],[std.code.lines:comments]]/Table4[[#This Row],[std.code.lines:code]]</f>
        <v>0</v>
      </c>
      <c r="S578">
        <f>(Table4[[#This Row],[std.code.lines:comments]]-Table4[[#This Row],[std.code.lines:code]])/(Table4[[#This Row],[std.code.lines:comments]]+Table4[[#This Row],[std.code.lines:code]])</f>
        <v>-1</v>
      </c>
    </row>
    <row r="579" spans="1:19" x14ac:dyDescent="0.25">
      <c r="A579" t="s">
        <v>837</v>
      </c>
      <c r="B579" t="s">
        <v>2494</v>
      </c>
      <c r="C579" t="s">
        <v>2008</v>
      </c>
      <c r="E579">
        <v>2114</v>
      </c>
      <c r="F579">
        <v>2128</v>
      </c>
      <c r="G579">
        <v>1</v>
      </c>
      <c r="K579">
        <v>0</v>
      </c>
      <c r="L579">
        <v>1</v>
      </c>
      <c r="M579">
        <v>509</v>
      </c>
      <c r="N579">
        <v>12</v>
      </c>
      <c r="O579">
        <v>15</v>
      </c>
      <c r="P579">
        <v>0</v>
      </c>
      <c r="Q579">
        <v>3</v>
      </c>
      <c r="R579" s="28">
        <f>Table4[[#This Row],[std.code.lines:comments]]/Table4[[#This Row],[std.code.lines:code]]</f>
        <v>0.25</v>
      </c>
      <c r="S579">
        <f>(Table4[[#This Row],[std.code.lines:comments]]-Table4[[#This Row],[std.code.lines:code]])/(Table4[[#This Row],[std.code.lines:comments]]+Table4[[#This Row],[std.code.lines:code]])</f>
        <v>-0.6</v>
      </c>
    </row>
    <row r="580" spans="1:19" x14ac:dyDescent="0.25">
      <c r="A580" t="s">
        <v>992</v>
      </c>
      <c r="B580" t="s">
        <v>2092</v>
      </c>
      <c r="C580" t="s">
        <v>2008</v>
      </c>
      <c r="E580">
        <v>138</v>
      </c>
      <c r="F580">
        <v>152</v>
      </c>
      <c r="K580">
        <v>0</v>
      </c>
      <c r="L580">
        <v>1</v>
      </c>
      <c r="M580">
        <v>762</v>
      </c>
      <c r="N580">
        <v>15</v>
      </c>
      <c r="O580">
        <v>15</v>
      </c>
      <c r="P580">
        <v>0</v>
      </c>
      <c r="Q580">
        <v>0</v>
      </c>
      <c r="R580" s="28">
        <f>Table4[[#This Row],[std.code.lines:comments]]/Table4[[#This Row],[std.code.lines:code]]</f>
        <v>0</v>
      </c>
      <c r="S580">
        <f>(Table4[[#This Row],[std.code.lines:comments]]-Table4[[#This Row],[std.code.lines:code]])/(Table4[[#This Row],[std.code.lines:comments]]+Table4[[#This Row],[std.code.lines:code]])</f>
        <v>-1</v>
      </c>
    </row>
    <row r="581" spans="1:19" x14ac:dyDescent="0.25">
      <c r="A581" t="s">
        <v>992</v>
      </c>
      <c r="B581" t="s">
        <v>2413</v>
      </c>
      <c r="C581" t="s">
        <v>2008</v>
      </c>
      <c r="E581">
        <v>154</v>
      </c>
      <c r="F581">
        <v>168</v>
      </c>
      <c r="K581">
        <v>0</v>
      </c>
      <c r="L581">
        <v>1</v>
      </c>
      <c r="M581">
        <v>555</v>
      </c>
      <c r="N581">
        <v>15</v>
      </c>
      <c r="O581">
        <v>15</v>
      </c>
      <c r="P581">
        <v>0</v>
      </c>
      <c r="Q581">
        <v>0</v>
      </c>
      <c r="R581" s="28">
        <f>Table4[[#This Row],[std.code.lines:comments]]/Table4[[#This Row],[std.code.lines:code]]</f>
        <v>0</v>
      </c>
      <c r="S581">
        <f>(Table4[[#This Row],[std.code.lines:comments]]-Table4[[#This Row],[std.code.lines:code]])/(Table4[[#This Row],[std.code.lines:comments]]+Table4[[#This Row],[std.code.lines:code]])</f>
        <v>-1</v>
      </c>
    </row>
    <row r="582" spans="1:19" x14ac:dyDescent="0.25">
      <c r="A582" t="s">
        <v>992</v>
      </c>
      <c r="B582" t="s">
        <v>2259</v>
      </c>
      <c r="C582" t="s">
        <v>2008</v>
      </c>
      <c r="E582">
        <v>286</v>
      </c>
      <c r="F582">
        <v>300</v>
      </c>
      <c r="K582">
        <v>0</v>
      </c>
      <c r="L582">
        <v>1</v>
      </c>
      <c r="M582">
        <v>230</v>
      </c>
      <c r="N582">
        <v>15</v>
      </c>
      <c r="O582">
        <v>15</v>
      </c>
      <c r="P582">
        <v>0</v>
      </c>
      <c r="Q582">
        <v>0</v>
      </c>
      <c r="R582" s="28">
        <f>Table4[[#This Row],[std.code.lines:comments]]/Table4[[#This Row],[std.code.lines:code]]</f>
        <v>0</v>
      </c>
      <c r="S582">
        <f>(Table4[[#This Row],[std.code.lines:comments]]-Table4[[#This Row],[std.code.lines:code]])/(Table4[[#This Row],[std.code.lines:comments]]+Table4[[#This Row],[std.code.lines:code]])</f>
        <v>-1</v>
      </c>
    </row>
    <row r="583" spans="1:19" x14ac:dyDescent="0.25">
      <c r="A583" t="s">
        <v>992</v>
      </c>
      <c r="B583" t="s">
        <v>2092</v>
      </c>
      <c r="C583" t="s">
        <v>2008</v>
      </c>
      <c r="E583">
        <v>302</v>
      </c>
      <c r="F583">
        <v>316</v>
      </c>
      <c r="K583">
        <v>0</v>
      </c>
      <c r="L583">
        <v>1</v>
      </c>
      <c r="M583">
        <v>588</v>
      </c>
      <c r="N583">
        <v>15</v>
      </c>
      <c r="O583">
        <v>15</v>
      </c>
      <c r="P583">
        <v>0</v>
      </c>
      <c r="Q583">
        <v>0</v>
      </c>
      <c r="R583" s="28">
        <f>Table4[[#This Row],[std.code.lines:comments]]/Table4[[#This Row],[std.code.lines:code]]</f>
        <v>0</v>
      </c>
      <c r="S583">
        <f>(Table4[[#This Row],[std.code.lines:comments]]-Table4[[#This Row],[std.code.lines:code]])/(Table4[[#This Row],[std.code.lines:comments]]+Table4[[#This Row],[std.code.lines:code]])</f>
        <v>-1</v>
      </c>
    </row>
    <row r="584" spans="1:19" x14ac:dyDescent="0.25">
      <c r="A584" t="s">
        <v>992</v>
      </c>
      <c r="B584" t="s">
        <v>2413</v>
      </c>
      <c r="C584" t="s">
        <v>2008</v>
      </c>
      <c r="E584">
        <v>318</v>
      </c>
      <c r="F584">
        <v>332</v>
      </c>
      <c r="K584">
        <v>0</v>
      </c>
      <c r="L584">
        <v>1</v>
      </c>
      <c r="M584">
        <v>473</v>
      </c>
      <c r="N584">
        <v>15</v>
      </c>
      <c r="O584">
        <v>15</v>
      </c>
      <c r="P584">
        <v>0</v>
      </c>
      <c r="Q584">
        <v>0</v>
      </c>
      <c r="R584" s="28">
        <f>Table4[[#This Row],[std.code.lines:comments]]/Table4[[#This Row],[std.code.lines:code]]</f>
        <v>0</v>
      </c>
      <c r="S584">
        <f>(Table4[[#This Row],[std.code.lines:comments]]-Table4[[#This Row],[std.code.lines:code]])/(Table4[[#This Row],[std.code.lines:comments]]+Table4[[#This Row],[std.code.lines:code]])</f>
        <v>-1</v>
      </c>
    </row>
    <row r="585" spans="1:19" x14ac:dyDescent="0.25">
      <c r="A585" t="s">
        <v>1257</v>
      </c>
      <c r="B585" t="s">
        <v>2325</v>
      </c>
      <c r="C585" t="s">
        <v>2008</v>
      </c>
      <c r="E585">
        <v>705</v>
      </c>
      <c r="F585">
        <v>719</v>
      </c>
      <c r="K585">
        <v>0</v>
      </c>
      <c r="L585">
        <v>1</v>
      </c>
      <c r="M585">
        <v>765</v>
      </c>
      <c r="N585">
        <v>10</v>
      </c>
      <c r="O585">
        <v>15</v>
      </c>
      <c r="P585">
        <v>0</v>
      </c>
      <c r="Q585">
        <v>5</v>
      </c>
      <c r="R585" s="28">
        <f>Table4[[#This Row],[std.code.lines:comments]]/Table4[[#This Row],[std.code.lines:code]]</f>
        <v>0.5</v>
      </c>
      <c r="S585">
        <f>(Table4[[#This Row],[std.code.lines:comments]]-Table4[[#This Row],[std.code.lines:code]])/(Table4[[#This Row],[std.code.lines:comments]]+Table4[[#This Row],[std.code.lines:code]])</f>
        <v>-0.33333333333333331</v>
      </c>
    </row>
    <row r="586" spans="1:19" x14ac:dyDescent="0.25">
      <c r="A586" t="s">
        <v>1327</v>
      </c>
      <c r="B586" t="s">
        <v>2307</v>
      </c>
      <c r="C586" t="s">
        <v>2008</v>
      </c>
      <c r="E586">
        <v>372</v>
      </c>
      <c r="F586">
        <v>390</v>
      </c>
      <c r="G586">
        <v>1</v>
      </c>
      <c r="K586">
        <v>0</v>
      </c>
      <c r="L586">
        <v>1</v>
      </c>
      <c r="M586">
        <v>576</v>
      </c>
      <c r="N586">
        <v>11</v>
      </c>
      <c r="O586">
        <v>15</v>
      </c>
      <c r="P586">
        <v>0</v>
      </c>
      <c r="Q586">
        <v>4</v>
      </c>
      <c r="R586" s="28">
        <f>Table4[[#This Row],[std.code.lines:comments]]/Table4[[#This Row],[std.code.lines:code]]</f>
        <v>0.36363636363636365</v>
      </c>
      <c r="S586">
        <f>(Table4[[#This Row],[std.code.lines:comments]]-Table4[[#This Row],[std.code.lines:code]])/(Table4[[#This Row],[std.code.lines:comments]]+Table4[[#This Row],[std.code.lines:code]])</f>
        <v>-0.46666666666666667</v>
      </c>
    </row>
    <row r="587" spans="1:19" x14ac:dyDescent="0.25">
      <c r="A587" t="s">
        <v>1648</v>
      </c>
      <c r="B587" t="s">
        <v>2156</v>
      </c>
      <c r="C587" t="s">
        <v>2008</v>
      </c>
      <c r="E587">
        <v>277</v>
      </c>
      <c r="F587">
        <v>291</v>
      </c>
      <c r="K587">
        <v>0</v>
      </c>
      <c r="L587">
        <v>1</v>
      </c>
      <c r="M587">
        <v>538</v>
      </c>
      <c r="N587">
        <v>12</v>
      </c>
      <c r="O587">
        <v>15</v>
      </c>
      <c r="P587">
        <v>0</v>
      </c>
      <c r="Q587">
        <v>3</v>
      </c>
      <c r="R587" s="28">
        <f>Table4[[#This Row],[std.code.lines:comments]]/Table4[[#This Row],[std.code.lines:code]]</f>
        <v>0.25</v>
      </c>
      <c r="S587">
        <f>(Table4[[#This Row],[std.code.lines:comments]]-Table4[[#This Row],[std.code.lines:code]])/(Table4[[#This Row],[std.code.lines:comments]]+Table4[[#This Row],[std.code.lines:code]])</f>
        <v>-0.6</v>
      </c>
    </row>
    <row r="588" spans="1:19" x14ac:dyDescent="0.25">
      <c r="A588" t="s">
        <v>576</v>
      </c>
      <c r="B588" t="s">
        <v>2746</v>
      </c>
      <c r="C588" t="s">
        <v>2008</v>
      </c>
      <c r="E588">
        <v>399</v>
      </c>
      <c r="F588">
        <v>414</v>
      </c>
      <c r="K588">
        <v>0</v>
      </c>
      <c r="L588">
        <v>1</v>
      </c>
      <c r="M588">
        <v>526</v>
      </c>
      <c r="N588">
        <v>8</v>
      </c>
      <c r="O588">
        <v>14</v>
      </c>
      <c r="P588">
        <v>2</v>
      </c>
      <c r="Q588">
        <v>4</v>
      </c>
      <c r="R588" s="28">
        <f>Table4[[#This Row],[std.code.lines:comments]]/Table4[[#This Row],[std.code.lines:code]]</f>
        <v>0.5</v>
      </c>
      <c r="S588">
        <f>(Table4[[#This Row],[std.code.lines:comments]]-Table4[[#This Row],[std.code.lines:code]])/(Table4[[#This Row],[std.code.lines:comments]]+Table4[[#This Row],[std.code.lines:code]])</f>
        <v>-0.33333333333333331</v>
      </c>
    </row>
    <row r="589" spans="1:19" x14ac:dyDescent="0.25">
      <c r="A589" t="s">
        <v>576</v>
      </c>
      <c r="B589" t="s">
        <v>2178</v>
      </c>
      <c r="C589" t="s">
        <v>2008</v>
      </c>
      <c r="E589">
        <v>834</v>
      </c>
      <c r="F589">
        <v>848</v>
      </c>
      <c r="K589">
        <v>0</v>
      </c>
      <c r="L589">
        <v>1</v>
      </c>
      <c r="M589">
        <v>607</v>
      </c>
      <c r="N589">
        <v>6</v>
      </c>
      <c r="O589">
        <v>14</v>
      </c>
      <c r="P589">
        <v>0</v>
      </c>
      <c r="Q589">
        <v>8</v>
      </c>
      <c r="R589" s="28">
        <f>Table4[[#This Row],[std.code.lines:comments]]/Table4[[#This Row],[std.code.lines:code]]</f>
        <v>1.3333333333333333</v>
      </c>
      <c r="S589">
        <f>(Table4[[#This Row],[std.code.lines:comments]]-Table4[[#This Row],[std.code.lines:code]])/(Table4[[#This Row],[std.code.lines:comments]]+Table4[[#This Row],[std.code.lines:code]])</f>
        <v>0.14285714285714285</v>
      </c>
    </row>
    <row r="590" spans="1:19" x14ac:dyDescent="0.25">
      <c r="A590" t="s">
        <v>576</v>
      </c>
      <c r="B590" t="s">
        <v>2716</v>
      </c>
      <c r="C590" t="s">
        <v>2008</v>
      </c>
      <c r="E590">
        <v>1186</v>
      </c>
      <c r="F590">
        <v>1200</v>
      </c>
      <c r="K590">
        <v>0</v>
      </c>
      <c r="L590">
        <v>1</v>
      </c>
      <c r="M590">
        <v>492</v>
      </c>
      <c r="N590">
        <v>11</v>
      </c>
      <c r="O590">
        <v>14</v>
      </c>
      <c r="P590">
        <v>0</v>
      </c>
      <c r="Q590">
        <v>3</v>
      </c>
      <c r="R590" s="28">
        <f>Table4[[#This Row],[std.code.lines:comments]]/Table4[[#This Row],[std.code.lines:code]]</f>
        <v>0.27272727272727271</v>
      </c>
      <c r="S590">
        <f>(Table4[[#This Row],[std.code.lines:comments]]-Table4[[#This Row],[std.code.lines:code]])/(Table4[[#This Row],[std.code.lines:comments]]+Table4[[#This Row],[std.code.lines:code]])</f>
        <v>-0.5714285714285714</v>
      </c>
    </row>
    <row r="591" spans="1:19" x14ac:dyDescent="0.25">
      <c r="A591" t="s">
        <v>837</v>
      </c>
      <c r="B591" t="s">
        <v>2615</v>
      </c>
      <c r="C591" t="s">
        <v>2008</v>
      </c>
      <c r="E591">
        <v>2053</v>
      </c>
      <c r="F591">
        <v>2066</v>
      </c>
      <c r="K591">
        <v>0</v>
      </c>
      <c r="L591">
        <v>1</v>
      </c>
      <c r="M591">
        <v>767</v>
      </c>
      <c r="N591">
        <v>14</v>
      </c>
      <c r="O591">
        <v>14</v>
      </c>
      <c r="P591">
        <v>0</v>
      </c>
      <c r="Q591">
        <v>0</v>
      </c>
      <c r="R591" s="28">
        <f>Table4[[#This Row],[std.code.lines:comments]]/Table4[[#This Row],[std.code.lines:code]]</f>
        <v>0</v>
      </c>
      <c r="S591">
        <f>(Table4[[#This Row],[std.code.lines:comments]]-Table4[[#This Row],[std.code.lines:code]])/(Table4[[#This Row],[std.code.lines:comments]]+Table4[[#This Row],[std.code.lines:code]])</f>
        <v>-1</v>
      </c>
    </row>
    <row r="592" spans="1:19" x14ac:dyDescent="0.25">
      <c r="A592" t="s">
        <v>837</v>
      </c>
      <c r="B592" t="s">
        <v>2535</v>
      </c>
      <c r="C592" t="s">
        <v>2008</v>
      </c>
      <c r="E592">
        <v>3789</v>
      </c>
      <c r="F592">
        <v>3802</v>
      </c>
      <c r="K592">
        <v>0</v>
      </c>
      <c r="L592">
        <v>1</v>
      </c>
      <c r="M592">
        <v>354</v>
      </c>
      <c r="N592">
        <v>14</v>
      </c>
      <c r="O592">
        <v>14</v>
      </c>
      <c r="P592">
        <v>0</v>
      </c>
      <c r="Q592">
        <v>0</v>
      </c>
      <c r="R592" s="28">
        <f>Table4[[#This Row],[std.code.lines:comments]]/Table4[[#This Row],[std.code.lines:code]]</f>
        <v>0</v>
      </c>
      <c r="S592">
        <f>(Table4[[#This Row],[std.code.lines:comments]]-Table4[[#This Row],[std.code.lines:code]])/(Table4[[#This Row],[std.code.lines:comments]]+Table4[[#This Row],[std.code.lines:code]])</f>
        <v>-1</v>
      </c>
    </row>
    <row r="593" spans="1:19" x14ac:dyDescent="0.25">
      <c r="A593" t="s">
        <v>1154</v>
      </c>
      <c r="B593" t="s">
        <v>2373</v>
      </c>
      <c r="C593" t="s">
        <v>2008</v>
      </c>
      <c r="E593">
        <v>404</v>
      </c>
      <c r="F593">
        <v>417</v>
      </c>
      <c r="K593">
        <v>0</v>
      </c>
      <c r="L593">
        <v>1</v>
      </c>
      <c r="M593">
        <v>503</v>
      </c>
      <c r="N593">
        <v>10</v>
      </c>
      <c r="O593">
        <v>14</v>
      </c>
      <c r="P593">
        <v>0</v>
      </c>
      <c r="Q593">
        <v>4</v>
      </c>
      <c r="R593" s="28">
        <f>Table4[[#This Row],[std.code.lines:comments]]/Table4[[#This Row],[std.code.lines:code]]</f>
        <v>0.4</v>
      </c>
      <c r="S593">
        <f>(Table4[[#This Row],[std.code.lines:comments]]-Table4[[#This Row],[std.code.lines:code]])/(Table4[[#This Row],[std.code.lines:comments]]+Table4[[#This Row],[std.code.lines:code]])</f>
        <v>-0.42857142857142855</v>
      </c>
    </row>
    <row r="594" spans="1:19" x14ac:dyDescent="0.25">
      <c r="A594" t="s">
        <v>1154</v>
      </c>
      <c r="B594" t="s">
        <v>2367</v>
      </c>
      <c r="C594" t="s">
        <v>2008</v>
      </c>
      <c r="E594">
        <v>515</v>
      </c>
      <c r="F594">
        <v>528</v>
      </c>
      <c r="K594">
        <v>0</v>
      </c>
      <c r="L594">
        <v>1</v>
      </c>
      <c r="M594">
        <v>644</v>
      </c>
      <c r="N594">
        <v>10</v>
      </c>
      <c r="O594">
        <v>14</v>
      </c>
      <c r="P594">
        <v>0</v>
      </c>
      <c r="Q594">
        <v>4</v>
      </c>
      <c r="R594" s="28">
        <f>Table4[[#This Row],[std.code.lines:comments]]/Table4[[#This Row],[std.code.lines:code]]</f>
        <v>0.4</v>
      </c>
      <c r="S594">
        <f>(Table4[[#This Row],[std.code.lines:comments]]-Table4[[#This Row],[std.code.lines:code]])/(Table4[[#This Row],[std.code.lines:comments]]+Table4[[#This Row],[std.code.lines:code]])</f>
        <v>-0.42857142857142855</v>
      </c>
    </row>
    <row r="595" spans="1:19" x14ac:dyDescent="0.25">
      <c r="A595" t="s">
        <v>1297</v>
      </c>
      <c r="B595" t="s">
        <v>2067</v>
      </c>
      <c r="C595" t="s">
        <v>2008</v>
      </c>
      <c r="E595">
        <v>53</v>
      </c>
      <c r="F595">
        <v>66</v>
      </c>
      <c r="K595">
        <v>0</v>
      </c>
      <c r="L595">
        <v>1</v>
      </c>
      <c r="M595">
        <v>327</v>
      </c>
      <c r="N595">
        <v>14</v>
      </c>
      <c r="O595">
        <v>14</v>
      </c>
      <c r="P595">
        <v>0</v>
      </c>
      <c r="Q595">
        <v>0</v>
      </c>
      <c r="R595" s="28">
        <f>Table4[[#This Row],[std.code.lines:comments]]/Table4[[#This Row],[std.code.lines:code]]</f>
        <v>0</v>
      </c>
      <c r="S595">
        <f>(Table4[[#This Row],[std.code.lines:comments]]-Table4[[#This Row],[std.code.lines:code]])/(Table4[[#This Row],[std.code.lines:comments]]+Table4[[#This Row],[std.code.lines:code]])</f>
        <v>-1</v>
      </c>
    </row>
    <row r="596" spans="1:19" x14ac:dyDescent="0.25">
      <c r="A596" t="s">
        <v>1480</v>
      </c>
      <c r="B596" t="s">
        <v>2230</v>
      </c>
      <c r="C596" t="s">
        <v>2008</v>
      </c>
      <c r="E596">
        <v>712</v>
      </c>
      <c r="F596">
        <v>725</v>
      </c>
      <c r="K596">
        <v>0</v>
      </c>
      <c r="L596">
        <v>1</v>
      </c>
      <c r="M596">
        <v>470</v>
      </c>
      <c r="N596">
        <v>9</v>
      </c>
      <c r="O596">
        <v>14</v>
      </c>
      <c r="P596">
        <v>0</v>
      </c>
      <c r="Q596">
        <v>5</v>
      </c>
      <c r="R596" s="28">
        <f>Table4[[#This Row],[std.code.lines:comments]]/Table4[[#This Row],[std.code.lines:code]]</f>
        <v>0.55555555555555558</v>
      </c>
      <c r="S596">
        <f>(Table4[[#This Row],[std.code.lines:comments]]-Table4[[#This Row],[std.code.lines:code]])/(Table4[[#This Row],[std.code.lines:comments]]+Table4[[#This Row],[std.code.lines:code]])</f>
        <v>-0.2857142857142857</v>
      </c>
    </row>
    <row r="597" spans="1:19" x14ac:dyDescent="0.25">
      <c r="A597" t="s">
        <v>1480</v>
      </c>
      <c r="B597" t="s">
        <v>2227</v>
      </c>
      <c r="C597" t="s">
        <v>2008</v>
      </c>
      <c r="E597">
        <v>778</v>
      </c>
      <c r="F597">
        <v>792</v>
      </c>
      <c r="G597">
        <v>9</v>
      </c>
      <c r="K597">
        <v>0</v>
      </c>
      <c r="L597">
        <v>1</v>
      </c>
      <c r="M597">
        <v>576</v>
      </c>
      <c r="N597">
        <v>7</v>
      </c>
      <c r="O597">
        <v>14</v>
      </c>
      <c r="P597">
        <v>0</v>
      </c>
      <c r="Q597">
        <v>7</v>
      </c>
      <c r="R597" s="28">
        <f>Table4[[#This Row],[std.code.lines:comments]]/Table4[[#This Row],[std.code.lines:code]]</f>
        <v>1</v>
      </c>
      <c r="S597">
        <f>(Table4[[#This Row],[std.code.lines:comments]]-Table4[[#This Row],[std.code.lines:code]])/(Table4[[#This Row],[std.code.lines:comments]]+Table4[[#This Row],[std.code.lines:code]])</f>
        <v>0</v>
      </c>
    </row>
    <row r="598" spans="1:19" x14ac:dyDescent="0.25">
      <c r="A598" t="s">
        <v>1693</v>
      </c>
      <c r="B598" t="s">
        <v>2140</v>
      </c>
      <c r="C598" t="s">
        <v>2008</v>
      </c>
      <c r="E598">
        <v>64</v>
      </c>
      <c r="F598">
        <v>77</v>
      </c>
      <c r="G598">
        <v>3</v>
      </c>
      <c r="K598">
        <v>0</v>
      </c>
      <c r="L598">
        <v>1</v>
      </c>
      <c r="M598">
        <v>581</v>
      </c>
      <c r="N598">
        <v>9</v>
      </c>
      <c r="O598">
        <v>14</v>
      </c>
      <c r="P598">
        <v>0</v>
      </c>
      <c r="Q598">
        <v>5</v>
      </c>
      <c r="R598" s="28">
        <f>Table4[[#This Row],[std.code.lines:comments]]/Table4[[#This Row],[std.code.lines:code]]</f>
        <v>0.55555555555555558</v>
      </c>
      <c r="S598">
        <f>(Table4[[#This Row],[std.code.lines:comments]]-Table4[[#This Row],[std.code.lines:code]])/(Table4[[#This Row],[std.code.lines:comments]]+Table4[[#This Row],[std.code.lines:code]])</f>
        <v>-0.2857142857142857</v>
      </c>
    </row>
    <row r="599" spans="1:19" x14ac:dyDescent="0.25">
      <c r="A599" t="s">
        <v>1693</v>
      </c>
      <c r="B599" t="s">
        <v>2135</v>
      </c>
      <c r="C599" t="s">
        <v>2008</v>
      </c>
      <c r="E599">
        <v>157</v>
      </c>
      <c r="F599">
        <v>172</v>
      </c>
      <c r="G599">
        <v>2</v>
      </c>
      <c r="K599">
        <v>0</v>
      </c>
      <c r="L599">
        <v>1</v>
      </c>
      <c r="M599">
        <v>447</v>
      </c>
      <c r="N599">
        <v>10</v>
      </c>
      <c r="O599">
        <v>14</v>
      </c>
      <c r="P599">
        <v>0</v>
      </c>
      <c r="Q599">
        <v>4</v>
      </c>
      <c r="R599" s="28">
        <f>Table4[[#This Row],[std.code.lines:comments]]/Table4[[#This Row],[std.code.lines:code]]</f>
        <v>0.4</v>
      </c>
      <c r="S599">
        <f>(Table4[[#This Row],[std.code.lines:comments]]-Table4[[#This Row],[std.code.lines:code]])/(Table4[[#This Row],[std.code.lines:comments]]+Table4[[#This Row],[std.code.lines:code]])</f>
        <v>-0.42857142857142855</v>
      </c>
    </row>
    <row r="600" spans="1:19" x14ac:dyDescent="0.25">
      <c r="A600" t="s">
        <v>576</v>
      </c>
      <c r="B600" t="s">
        <v>2741</v>
      </c>
      <c r="C600" t="s">
        <v>2008</v>
      </c>
      <c r="E600">
        <v>607</v>
      </c>
      <c r="F600">
        <v>619</v>
      </c>
      <c r="G600">
        <v>4</v>
      </c>
      <c r="K600">
        <v>0</v>
      </c>
      <c r="L600">
        <v>1</v>
      </c>
      <c r="M600">
        <v>480</v>
      </c>
      <c r="N600">
        <v>9</v>
      </c>
      <c r="O600">
        <v>13</v>
      </c>
      <c r="P600">
        <v>0</v>
      </c>
      <c r="Q600">
        <v>4</v>
      </c>
      <c r="R600" s="28">
        <f>Table4[[#This Row],[std.code.lines:comments]]/Table4[[#This Row],[std.code.lines:code]]</f>
        <v>0.44444444444444442</v>
      </c>
      <c r="S600">
        <f>(Table4[[#This Row],[std.code.lines:comments]]-Table4[[#This Row],[std.code.lines:code]])/(Table4[[#This Row],[std.code.lines:comments]]+Table4[[#This Row],[std.code.lines:code]])</f>
        <v>-0.38461538461538464</v>
      </c>
    </row>
    <row r="601" spans="1:19" x14ac:dyDescent="0.25">
      <c r="A601" t="s">
        <v>576</v>
      </c>
      <c r="B601" t="s">
        <v>2709</v>
      </c>
      <c r="C601" t="s">
        <v>2008</v>
      </c>
      <c r="E601">
        <v>1393</v>
      </c>
      <c r="F601">
        <v>1406</v>
      </c>
      <c r="G601">
        <v>2</v>
      </c>
      <c r="K601">
        <v>0</v>
      </c>
      <c r="L601">
        <v>1</v>
      </c>
      <c r="M601">
        <v>686</v>
      </c>
      <c r="N601">
        <v>9</v>
      </c>
      <c r="O601">
        <v>13</v>
      </c>
      <c r="P601">
        <v>0</v>
      </c>
      <c r="Q601">
        <v>4</v>
      </c>
      <c r="R601" s="28">
        <f>Table4[[#This Row],[std.code.lines:comments]]/Table4[[#This Row],[std.code.lines:code]]</f>
        <v>0.44444444444444442</v>
      </c>
      <c r="S601">
        <f>(Table4[[#This Row],[std.code.lines:comments]]-Table4[[#This Row],[std.code.lines:code]])/(Table4[[#This Row],[std.code.lines:comments]]+Table4[[#This Row],[std.code.lines:code]])</f>
        <v>-0.38461538461538464</v>
      </c>
    </row>
    <row r="602" spans="1:19" x14ac:dyDescent="0.25">
      <c r="A602" t="s">
        <v>576</v>
      </c>
      <c r="B602" t="s">
        <v>2700</v>
      </c>
      <c r="C602" t="s">
        <v>2008</v>
      </c>
      <c r="E602">
        <v>1559</v>
      </c>
      <c r="F602">
        <v>1571</v>
      </c>
      <c r="K602">
        <v>0</v>
      </c>
      <c r="L602">
        <v>1</v>
      </c>
      <c r="M602">
        <v>446</v>
      </c>
      <c r="N602">
        <v>9</v>
      </c>
      <c r="O602">
        <v>13</v>
      </c>
      <c r="P602">
        <v>0</v>
      </c>
      <c r="Q602">
        <v>4</v>
      </c>
      <c r="R602" s="28">
        <f>Table4[[#This Row],[std.code.lines:comments]]/Table4[[#This Row],[std.code.lines:code]]</f>
        <v>0.44444444444444442</v>
      </c>
      <c r="S602">
        <f>(Table4[[#This Row],[std.code.lines:comments]]-Table4[[#This Row],[std.code.lines:code]])/(Table4[[#This Row],[std.code.lines:comments]]+Table4[[#This Row],[std.code.lines:code]])</f>
        <v>-0.38461538461538464</v>
      </c>
    </row>
    <row r="603" spans="1:19" x14ac:dyDescent="0.25">
      <c r="A603" t="s">
        <v>837</v>
      </c>
      <c r="B603" t="s">
        <v>2614</v>
      </c>
      <c r="C603" t="s">
        <v>2008</v>
      </c>
      <c r="E603">
        <v>2067</v>
      </c>
      <c r="F603">
        <v>2079</v>
      </c>
      <c r="K603">
        <v>0</v>
      </c>
      <c r="L603">
        <v>1</v>
      </c>
      <c r="M603">
        <v>459</v>
      </c>
      <c r="N603">
        <v>13</v>
      </c>
      <c r="O603">
        <v>13</v>
      </c>
      <c r="P603">
        <v>0</v>
      </c>
      <c r="Q603">
        <v>0</v>
      </c>
      <c r="R603" s="28">
        <f>Table4[[#This Row],[std.code.lines:comments]]/Table4[[#This Row],[std.code.lines:code]]</f>
        <v>0</v>
      </c>
      <c r="S603">
        <f>(Table4[[#This Row],[std.code.lines:comments]]-Table4[[#This Row],[std.code.lines:code]])/(Table4[[#This Row],[std.code.lines:comments]]+Table4[[#This Row],[std.code.lines:code]])</f>
        <v>-1</v>
      </c>
    </row>
    <row r="604" spans="1:19" x14ac:dyDescent="0.25">
      <c r="A604" t="s">
        <v>837</v>
      </c>
      <c r="B604" t="s">
        <v>2613</v>
      </c>
      <c r="C604" t="s">
        <v>2008</v>
      </c>
      <c r="E604">
        <v>2101</v>
      </c>
      <c r="F604">
        <v>2113</v>
      </c>
      <c r="K604">
        <v>0</v>
      </c>
      <c r="L604">
        <v>1</v>
      </c>
      <c r="M604">
        <v>433</v>
      </c>
      <c r="N604">
        <v>10</v>
      </c>
      <c r="O604">
        <v>13</v>
      </c>
      <c r="P604">
        <v>0</v>
      </c>
      <c r="Q604">
        <v>3</v>
      </c>
      <c r="R604" s="28">
        <f>Table4[[#This Row],[std.code.lines:comments]]/Table4[[#This Row],[std.code.lines:code]]</f>
        <v>0.3</v>
      </c>
      <c r="S604">
        <f>(Table4[[#This Row],[std.code.lines:comments]]-Table4[[#This Row],[std.code.lines:code]])/(Table4[[#This Row],[std.code.lines:comments]]+Table4[[#This Row],[std.code.lines:code]])</f>
        <v>-0.53846153846153844</v>
      </c>
    </row>
    <row r="605" spans="1:19" x14ac:dyDescent="0.25">
      <c r="A605" t="s">
        <v>837</v>
      </c>
      <c r="B605" t="s">
        <v>2612</v>
      </c>
      <c r="C605" t="s">
        <v>2008</v>
      </c>
      <c r="E605">
        <v>2133</v>
      </c>
      <c r="F605">
        <v>2145</v>
      </c>
      <c r="K605">
        <v>0</v>
      </c>
      <c r="L605">
        <v>1</v>
      </c>
      <c r="M605">
        <v>431</v>
      </c>
      <c r="N605">
        <v>12</v>
      </c>
      <c r="O605">
        <v>13</v>
      </c>
      <c r="P605">
        <v>0</v>
      </c>
      <c r="Q605">
        <v>1</v>
      </c>
      <c r="R605" s="28">
        <f>Table4[[#This Row],[std.code.lines:comments]]/Table4[[#This Row],[std.code.lines:code]]</f>
        <v>8.3333333333333329E-2</v>
      </c>
      <c r="S605">
        <f>(Table4[[#This Row],[std.code.lines:comments]]-Table4[[#This Row],[std.code.lines:code]])/(Table4[[#This Row],[std.code.lines:comments]]+Table4[[#This Row],[std.code.lines:code]])</f>
        <v>-0.84615384615384615</v>
      </c>
    </row>
    <row r="606" spans="1:19" x14ac:dyDescent="0.25">
      <c r="A606" t="s">
        <v>1083</v>
      </c>
      <c r="B606" t="s">
        <v>2209</v>
      </c>
      <c r="C606" t="s">
        <v>2008</v>
      </c>
      <c r="E606">
        <v>67</v>
      </c>
      <c r="F606">
        <v>81</v>
      </c>
      <c r="G606">
        <v>1</v>
      </c>
      <c r="K606">
        <v>0</v>
      </c>
      <c r="L606">
        <v>1</v>
      </c>
      <c r="M606">
        <v>418</v>
      </c>
      <c r="N606">
        <v>10</v>
      </c>
      <c r="O606">
        <v>13</v>
      </c>
      <c r="P606">
        <v>0</v>
      </c>
      <c r="Q606">
        <v>3</v>
      </c>
      <c r="R606" s="28">
        <f>Table4[[#This Row],[std.code.lines:comments]]/Table4[[#This Row],[std.code.lines:code]]</f>
        <v>0.3</v>
      </c>
      <c r="S606">
        <f>(Table4[[#This Row],[std.code.lines:comments]]-Table4[[#This Row],[std.code.lines:code]])/(Table4[[#This Row],[std.code.lines:comments]]+Table4[[#This Row],[std.code.lines:code]])</f>
        <v>-0.53846153846153844</v>
      </c>
    </row>
    <row r="607" spans="1:19" x14ac:dyDescent="0.25">
      <c r="A607" t="s">
        <v>1154</v>
      </c>
      <c r="B607" t="s">
        <v>2371</v>
      </c>
      <c r="C607" t="s">
        <v>2008</v>
      </c>
      <c r="E607">
        <v>430</v>
      </c>
      <c r="F607">
        <v>442</v>
      </c>
      <c r="K607">
        <v>0</v>
      </c>
      <c r="L607">
        <v>1</v>
      </c>
      <c r="M607">
        <v>506</v>
      </c>
      <c r="N607">
        <v>9</v>
      </c>
      <c r="O607">
        <v>13</v>
      </c>
      <c r="P607">
        <v>0</v>
      </c>
      <c r="Q607">
        <v>4</v>
      </c>
      <c r="R607" s="28">
        <f>Table4[[#This Row],[std.code.lines:comments]]/Table4[[#This Row],[std.code.lines:code]]</f>
        <v>0.44444444444444442</v>
      </c>
      <c r="S607">
        <f>(Table4[[#This Row],[std.code.lines:comments]]-Table4[[#This Row],[std.code.lines:code]])/(Table4[[#This Row],[std.code.lines:comments]]+Table4[[#This Row],[std.code.lines:code]])</f>
        <v>-0.38461538461538464</v>
      </c>
    </row>
    <row r="608" spans="1:19" x14ac:dyDescent="0.25">
      <c r="A608" t="s">
        <v>1280</v>
      </c>
      <c r="B608" t="s">
        <v>2208</v>
      </c>
      <c r="C608" t="s">
        <v>2008</v>
      </c>
      <c r="E608">
        <v>123</v>
      </c>
      <c r="F608">
        <v>136</v>
      </c>
      <c r="K608">
        <v>0</v>
      </c>
      <c r="L608">
        <v>1</v>
      </c>
      <c r="M608">
        <v>505</v>
      </c>
      <c r="N608">
        <v>8</v>
      </c>
      <c r="O608">
        <v>13</v>
      </c>
      <c r="P608">
        <v>0</v>
      </c>
      <c r="Q608">
        <v>5</v>
      </c>
      <c r="R608" s="28">
        <f>Table4[[#This Row],[std.code.lines:comments]]/Table4[[#This Row],[std.code.lines:code]]</f>
        <v>0.625</v>
      </c>
      <c r="S608">
        <f>(Table4[[#This Row],[std.code.lines:comments]]-Table4[[#This Row],[std.code.lines:code]])/(Table4[[#This Row],[std.code.lines:comments]]+Table4[[#This Row],[std.code.lines:code]])</f>
        <v>-0.23076923076923078</v>
      </c>
    </row>
    <row r="609" spans="1:19" x14ac:dyDescent="0.25">
      <c r="A609" t="s">
        <v>1480</v>
      </c>
      <c r="B609" t="s">
        <v>2226</v>
      </c>
      <c r="C609" t="s">
        <v>2008</v>
      </c>
      <c r="E609">
        <v>794</v>
      </c>
      <c r="F609">
        <v>806</v>
      </c>
      <c r="G609">
        <v>9</v>
      </c>
      <c r="K609">
        <v>0</v>
      </c>
      <c r="L609">
        <v>1</v>
      </c>
      <c r="M609">
        <v>594</v>
      </c>
      <c r="N609">
        <v>6</v>
      </c>
      <c r="O609">
        <v>13</v>
      </c>
      <c r="P609">
        <v>0</v>
      </c>
      <c r="Q609">
        <v>7</v>
      </c>
      <c r="R609" s="28">
        <f>Table4[[#This Row],[std.code.lines:comments]]/Table4[[#This Row],[std.code.lines:code]]</f>
        <v>1.1666666666666667</v>
      </c>
      <c r="S609">
        <f>(Table4[[#This Row],[std.code.lines:comments]]-Table4[[#This Row],[std.code.lines:code]])/(Table4[[#This Row],[std.code.lines:comments]]+Table4[[#This Row],[std.code.lines:code]])</f>
        <v>7.6923076923076927E-2</v>
      </c>
    </row>
    <row r="610" spans="1:19" x14ac:dyDescent="0.25">
      <c r="A610" t="s">
        <v>271</v>
      </c>
      <c r="B610" t="s">
        <v>2847</v>
      </c>
      <c r="C610" t="s">
        <v>2008</v>
      </c>
      <c r="E610">
        <v>76</v>
      </c>
      <c r="F610">
        <v>91</v>
      </c>
      <c r="K610">
        <v>0</v>
      </c>
      <c r="L610">
        <v>1</v>
      </c>
      <c r="M610">
        <v>508</v>
      </c>
      <c r="N610">
        <v>12</v>
      </c>
      <c r="O610">
        <v>12</v>
      </c>
      <c r="P610">
        <v>0</v>
      </c>
      <c r="Q610">
        <v>0</v>
      </c>
      <c r="R610" s="28">
        <f>Table4[[#This Row],[std.code.lines:comments]]/Table4[[#This Row],[std.code.lines:code]]</f>
        <v>0</v>
      </c>
      <c r="S610">
        <f>(Table4[[#This Row],[std.code.lines:comments]]-Table4[[#This Row],[std.code.lines:code]])/(Table4[[#This Row],[std.code.lines:comments]]+Table4[[#This Row],[std.code.lines:code]])</f>
        <v>-1</v>
      </c>
    </row>
    <row r="611" spans="1:19" x14ac:dyDescent="0.25">
      <c r="A611" t="s">
        <v>914</v>
      </c>
      <c r="B611" t="s">
        <v>2401</v>
      </c>
      <c r="C611" t="s">
        <v>2008</v>
      </c>
      <c r="E611">
        <v>83</v>
      </c>
      <c r="F611">
        <v>95</v>
      </c>
      <c r="K611">
        <v>0</v>
      </c>
      <c r="L611">
        <v>1</v>
      </c>
      <c r="M611">
        <v>262</v>
      </c>
      <c r="N611">
        <v>12</v>
      </c>
      <c r="O611">
        <v>12</v>
      </c>
      <c r="P611">
        <v>0</v>
      </c>
      <c r="Q611">
        <v>0</v>
      </c>
      <c r="R611" s="28">
        <f>Table4[[#This Row],[std.code.lines:comments]]/Table4[[#This Row],[std.code.lines:code]]</f>
        <v>0</v>
      </c>
      <c r="S611">
        <f>(Table4[[#This Row],[std.code.lines:comments]]-Table4[[#This Row],[std.code.lines:code]])/(Table4[[#This Row],[std.code.lines:comments]]+Table4[[#This Row],[std.code.lines:code]])</f>
        <v>-1</v>
      </c>
    </row>
    <row r="612" spans="1:19" x14ac:dyDescent="0.25">
      <c r="A612" t="s">
        <v>992</v>
      </c>
      <c r="B612" t="s">
        <v>2092</v>
      </c>
      <c r="C612" t="s">
        <v>2008</v>
      </c>
      <c r="E612">
        <v>258</v>
      </c>
      <c r="F612">
        <v>269</v>
      </c>
      <c r="K612">
        <v>0</v>
      </c>
      <c r="L612">
        <v>1</v>
      </c>
      <c r="M612">
        <v>512</v>
      </c>
      <c r="N612">
        <v>12</v>
      </c>
      <c r="O612">
        <v>12</v>
      </c>
      <c r="P612">
        <v>0</v>
      </c>
      <c r="Q612">
        <v>0</v>
      </c>
      <c r="R612" s="28">
        <f>Table4[[#This Row],[std.code.lines:comments]]/Table4[[#This Row],[std.code.lines:code]]</f>
        <v>0</v>
      </c>
      <c r="S612">
        <f>(Table4[[#This Row],[std.code.lines:comments]]-Table4[[#This Row],[std.code.lines:code]])/(Table4[[#This Row],[std.code.lines:comments]]+Table4[[#This Row],[std.code.lines:code]])</f>
        <v>-1</v>
      </c>
    </row>
    <row r="613" spans="1:19" x14ac:dyDescent="0.25">
      <c r="A613" t="s">
        <v>992</v>
      </c>
      <c r="B613" t="s">
        <v>2413</v>
      </c>
      <c r="C613" t="s">
        <v>2008</v>
      </c>
      <c r="E613">
        <v>271</v>
      </c>
      <c r="F613">
        <v>282</v>
      </c>
      <c r="K613">
        <v>0</v>
      </c>
      <c r="L613">
        <v>1</v>
      </c>
      <c r="M613">
        <v>438</v>
      </c>
      <c r="N613">
        <v>12</v>
      </c>
      <c r="O613">
        <v>12</v>
      </c>
      <c r="P613">
        <v>0</v>
      </c>
      <c r="Q613">
        <v>0</v>
      </c>
      <c r="R613" s="28">
        <f>Table4[[#This Row],[std.code.lines:comments]]/Table4[[#This Row],[std.code.lines:code]]</f>
        <v>0</v>
      </c>
      <c r="S613">
        <f>(Table4[[#This Row],[std.code.lines:comments]]-Table4[[#This Row],[std.code.lines:code]])/(Table4[[#This Row],[std.code.lines:comments]]+Table4[[#This Row],[std.code.lines:code]])</f>
        <v>-1</v>
      </c>
    </row>
    <row r="614" spans="1:19" x14ac:dyDescent="0.25">
      <c r="A614" t="s">
        <v>1058</v>
      </c>
      <c r="B614" t="s">
        <v>2205</v>
      </c>
      <c r="C614" t="s">
        <v>2008</v>
      </c>
      <c r="E614">
        <v>98</v>
      </c>
      <c r="F614">
        <v>110</v>
      </c>
      <c r="K614">
        <v>0</v>
      </c>
      <c r="L614">
        <v>1</v>
      </c>
      <c r="M614">
        <v>492</v>
      </c>
      <c r="N614">
        <v>7</v>
      </c>
      <c r="O614">
        <v>12</v>
      </c>
      <c r="P614">
        <v>0</v>
      </c>
      <c r="Q614">
        <v>5</v>
      </c>
      <c r="R614" s="28">
        <f>Table4[[#This Row],[std.code.lines:comments]]/Table4[[#This Row],[std.code.lines:code]]</f>
        <v>0.7142857142857143</v>
      </c>
      <c r="S614">
        <f>(Table4[[#This Row],[std.code.lines:comments]]-Table4[[#This Row],[std.code.lines:code]])/(Table4[[#This Row],[std.code.lines:comments]]+Table4[[#This Row],[std.code.lines:code]])</f>
        <v>-0.16666666666666666</v>
      </c>
    </row>
    <row r="615" spans="1:19" x14ac:dyDescent="0.25">
      <c r="A615" t="s">
        <v>1154</v>
      </c>
      <c r="B615" t="s">
        <v>2374</v>
      </c>
      <c r="C615" t="s">
        <v>2008</v>
      </c>
      <c r="E615">
        <v>391</v>
      </c>
      <c r="F615">
        <v>402</v>
      </c>
      <c r="K615">
        <v>0</v>
      </c>
      <c r="L615">
        <v>1</v>
      </c>
      <c r="M615">
        <v>450</v>
      </c>
      <c r="N615">
        <v>8</v>
      </c>
      <c r="O615">
        <v>12</v>
      </c>
      <c r="P615">
        <v>0</v>
      </c>
      <c r="Q615">
        <v>4</v>
      </c>
      <c r="R615" s="28">
        <f>Table4[[#This Row],[std.code.lines:comments]]/Table4[[#This Row],[std.code.lines:code]]</f>
        <v>0.5</v>
      </c>
      <c r="S615">
        <f>(Table4[[#This Row],[std.code.lines:comments]]-Table4[[#This Row],[std.code.lines:code]])/(Table4[[#This Row],[std.code.lines:comments]]+Table4[[#This Row],[std.code.lines:code]])</f>
        <v>-0.33333333333333331</v>
      </c>
    </row>
    <row r="616" spans="1:19" x14ac:dyDescent="0.25">
      <c r="A616" t="s">
        <v>1257</v>
      </c>
      <c r="B616" t="s">
        <v>2336</v>
      </c>
      <c r="C616" t="s">
        <v>2008</v>
      </c>
      <c r="E616">
        <v>283</v>
      </c>
      <c r="F616">
        <v>294</v>
      </c>
      <c r="K616">
        <v>0</v>
      </c>
      <c r="L616">
        <v>1</v>
      </c>
      <c r="M616">
        <v>544</v>
      </c>
      <c r="N616">
        <v>8</v>
      </c>
      <c r="O616">
        <v>12</v>
      </c>
      <c r="P616">
        <v>0</v>
      </c>
      <c r="Q616">
        <v>4</v>
      </c>
      <c r="R616" s="28">
        <f>Table4[[#This Row],[std.code.lines:comments]]/Table4[[#This Row],[std.code.lines:code]]</f>
        <v>0.5</v>
      </c>
      <c r="S616">
        <f>(Table4[[#This Row],[std.code.lines:comments]]-Table4[[#This Row],[std.code.lines:code]])/(Table4[[#This Row],[std.code.lines:comments]]+Table4[[#This Row],[std.code.lines:code]])</f>
        <v>-0.33333333333333331</v>
      </c>
    </row>
    <row r="617" spans="1:19" x14ac:dyDescent="0.25">
      <c r="A617" t="s">
        <v>1763</v>
      </c>
      <c r="B617" t="s">
        <v>2102</v>
      </c>
      <c r="C617" t="s">
        <v>2008</v>
      </c>
      <c r="E617">
        <v>51</v>
      </c>
      <c r="F617">
        <v>62</v>
      </c>
      <c r="G617">
        <v>1</v>
      </c>
      <c r="K617">
        <v>0</v>
      </c>
      <c r="L617">
        <v>1</v>
      </c>
      <c r="M617">
        <v>430</v>
      </c>
      <c r="N617">
        <v>8</v>
      </c>
      <c r="O617">
        <v>12</v>
      </c>
      <c r="P617">
        <v>0</v>
      </c>
      <c r="Q617">
        <v>4</v>
      </c>
      <c r="R617" s="28">
        <f>Table4[[#This Row],[std.code.lines:comments]]/Table4[[#This Row],[std.code.lines:code]]</f>
        <v>0.5</v>
      </c>
      <c r="S617">
        <f>(Table4[[#This Row],[std.code.lines:comments]]-Table4[[#This Row],[std.code.lines:code]])/(Table4[[#This Row],[std.code.lines:comments]]+Table4[[#This Row],[std.code.lines:code]])</f>
        <v>-0.33333333333333331</v>
      </c>
    </row>
    <row r="618" spans="1:19" x14ac:dyDescent="0.25">
      <c r="A618" t="s">
        <v>217</v>
      </c>
      <c r="B618" t="s">
        <v>2867</v>
      </c>
      <c r="C618" t="s">
        <v>2008</v>
      </c>
      <c r="E618">
        <v>126</v>
      </c>
      <c r="F618">
        <v>136</v>
      </c>
      <c r="K618">
        <v>0</v>
      </c>
      <c r="L618">
        <v>1</v>
      </c>
      <c r="M618">
        <v>454</v>
      </c>
      <c r="N618">
        <v>5</v>
      </c>
      <c r="O618">
        <v>11</v>
      </c>
      <c r="P618">
        <v>0</v>
      </c>
      <c r="Q618">
        <v>6</v>
      </c>
      <c r="R618" s="28">
        <f>Table4[[#This Row],[std.code.lines:comments]]/Table4[[#This Row],[std.code.lines:code]]</f>
        <v>1.2</v>
      </c>
      <c r="S618">
        <f>(Table4[[#This Row],[std.code.lines:comments]]-Table4[[#This Row],[std.code.lines:code]])/(Table4[[#This Row],[std.code.lines:comments]]+Table4[[#This Row],[std.code.lines:code]])</f>
        <v>9.0909090909090912E-2</v>
      </c>
    </row>
    <row r="619" spans="1:19" x14ac:dyDescent="0.25">
      <c r="A619" t="s">
        <v>576</v>
      </c>
      <c r="B619" t="s">
        <v>2749</v>
      </c>
      <c r="C619" t="s">
        <v>2008</v>
      </c>
      <c r="E619">
        <v>319</v>
      </c>
      <c r="F619">
        <v>329</v>
      </c>
      <c r="K619">
        <v>0</v>
      </c>
      <c r="L619">
        <v>1</v>
      </c>
      <c r="M619">
        <v>428</v>
      </c>
      <c r="N619">
        <v>7</v>
      </c>
      <c r="O619">
        <v>11</v>
      </c>
      <c r="P619">
        <v>0</v>
      </c>
      <c r="Q619">
        <v>4</v>
      </c>
      <c r="R619" s="28">
        <f>Table4[[#This Row],[std.code.lines:comments]]/Table4[[#This Row],[std.code.lines:code]]</f>
        <v>0.5714285714285714</v>
      </c>
      <c r="S619">
        <f>(Table4[[#This Row],[std.code.lines:comments]]-Table4[[#This Row],[std.code.lines:code]])/(Table4[[#This Row],[std.code.lines:comments]]+Table4[[#This Row],[std.code.lines:code]])</f>
        <v>-0.27272727272727271</v>
      </c>
    </row>
    <row r="620" spans="1:19" x14ac:dyDescent="0.25">
      <c r="A620" t="s">
        <v>576</v>
      </c>
      <c r="B620" t="s">
        <v>2740</v>
      </c>
      <c r="C620" t="s">
        <v>2008</v>
      </c>
      <c r="E620">
        <v>621</v>
      </c>
      <c r="F620">
        <v>631</v>
      </c>
      <c r="K620">
        <v>0</v>
      </c>
      <c r="L620">
        <v>1</v>
      </c>
      <c r="M620">
        <v>407</v>
      </c>
      <c r="N620">
        <v>7</v>
      </c>
      <c r="O620">
        <v>11</v>
      </c>
      <c r="P620">
        <v>0</v>
      </c>
      <c r="Q620">
        <v>4</v>
      </c>
      <c r="R620" s="28">
        <f>Table4[[#This Row],[std.code.lines:comments]]/Table4[[#This Row],[std.code.lines:code]]</f>
        <v>0.5714285714285714</v>
      </c>
      <c r="S620">
        <f>(Table4[[#This Row],[std.code.lines:comments]]-Table4[[#This Row],[std.code.lines:code]])/(Table4[[#This Row],[std.code.lines:comments]]+Table4[[#This Row],[std.code.lines:code]])</f>
        <v>-0.27272727272727271</v>
      </c>
    </row>
    <row r="621" spans="1:19" x14ac:dyDescent="0.25">
      <c r="A621" t="s">
        <v>576</v>
      </c>
      <c r="B621" t="s">
        <v>2719</v>
      </c>
      <c r="C621" t="s">
        <v>2008</v>
      </c>
      <c r="E621">
        <v>1045</v>
      </c>
      <c r="F621">
        <v>1055</v>
      </c>
      <c r="G621">
        <v>1</v>
      </c>
      <c r="K621">
        <v>0</v>
      </c>
      <c r="L621">
        <v>1</v>
      </c>
      <c r="M621">
        <v>426</v>
      </c>
      <c r="N621">
        <v>8</v>
      </c>
      <c r="O621">
        <v>11</v>
      </c>
      <c r="P621">
        <v>0</v>
      </c>
      <c r="Q621">
        <v>3</v>
      </c>
      <c r="R621" s="28">
        <f>Table4[[#This Row],[std.code.lines:comments]]/Table4[[#This Row],[std.code.lines:code]]</f>
        <v>0.375</v>
      </c>
      <c r="S621">
        <f>(Table4[[#This Row],[std.code.lines:comments]]-Table4[[#This Row],[std.code.lines:code]])/(Table4[[#This Row],[std.code.lines:comments]]+Table4[[#This Row],[std.code.lines:code]])</f>
        <v>-0.45454545454545453</v>
      </c>
    </row>
    <row r="622" spans="1:19" x14ac:dyDescent="0.25">
      <c r="A622" t="s">
        <v>837</v>
      </c>
      <c r="B622" t="s">
        <v>2356</v>
      </c>
      <c r="C622" t="s">
        <v>2008</v>
      </c>
      <c r="E622">
        <v>272</v>
      </c>
      <c r="F622">
        <v>283</v>
      </c>
      <c r="K622">
        <v>0</v>
      </c>
      <c r="L622">
        <v>1</v>
      </c>
      <c r="M622">
        <v>448</v>
      </c>
      <c r="N622">
        <v>5</v>
      </c>
      <c r="O622">
        <v>11</v>
      </c>
      <c r="P622">
        <v>0</v>
      </c>
      <c r="Q622">
        <v>6</v>
      </c>
      <c r="R622" s="28">
        <f>Table4[[#This Row],[std.code.lines:comments]]/Table4[[#This Row],[std.code.lines:code]]</f>
        <v>1.2</v>
      </c>
      <c r="S622">
        <f>(Table4[[#This Row],[std.code.lines:comments]]-Table4[[#This Row],[std.code.lines:code]])/(Table4[[#This Row],[std.code.lines:comments]]+Table4[[#This Row],[std.code.lines:code]])</f>
        <v>9.0909090909090912E-2</v>
      </c>
    </row>
    <row r="623" spans="1:19" x14ac:dyDescent="0.25">
      <c r="A623" t="s">
        <v>2487</v>
      </c>
      <c r="B623" t="s">
        <v>2490</v>
      </c>
      <c r="C623" t="s">
        <v>2008</v>
      </c>
      <c r="E623">
        <v>209</v>
      </c>
      <c r="F623">
        <v>219</v>
      </c>
      <c r="K623">
        <v>0</v>
      </c>
      <c r="L623">
        <v>1</v>
      </c>
      <c r="M623">
        <v>315</v>
      </c>
      <c r="N623">
        <v>4</v>
      </c>
      <c r="O623">
        <v>11</v>
      </c>
      <c r="P623">
        <v>0</v>
      </c>
      <c r="Q623">
        <v>7</v>
      </c>
      <c r="R623" s="28">
        <f>Table4[[#This Row],[std.code.lines:comments]]/Table4[[#This Row],[std.code.lines:code]]</f>
        <v>1.75</v>
      </c>
      <c r="S623">
        <f>(Table4[[#This Row],[std.code.lines:comments]]-Table4[[#This Row],[std.code.lines:code]])/(Table4[[#This Row],[std.code.lines:comments]]+Table4[[#This Row],[std.code.lines:code]])</f>
        <v>0.27272727272727271</v>
      </c>
    </row>
    <row r="624" spans="1:19" x14ac:dyDescent="0.25">
      <c r="A624" t="s">
        <v>992</v>
      </c>
      <c r="B624" t="s">
        <v>2092</v>
      </c>
      <c r="C624" t="s">
        <v>2008</v>
      </c>
      <c r="E624">
        <v>340</v>
      </c>
      <c r="F624">
        <v>350</v>
      </c>
      <c r="K624">
        <v>0</v>
      </c>
      <c r="L624">
        <v>1</v>
      </c>
      <c r="M624">
        <v>537</v>
      </c>
      <c r="N624">
        <v>11</v>
      </c>
      <c r="O624">
        <v>11</v>
      </c>
      <c r="P624">
        <v>0</v>
      </c>
      <c r="Q624">
        <v>0</v>
      </c>
      <c r="R624" s="28">
        <f>Table4[[#This Row],[std.code.lines:comments]]/Table4[[#This Row],[std.code.lines:code]]</f>
        <v>0</v>
      </c>
      <c r="S624">
        <f>(Table4[[#This Row],[std.code.lines:comments]]-Table4[[#This Row],[std.code.lines:code]])/(Table4[[#This Row],[std.code.lines:comments]]+Table4[[#This Row],[std.code.lines:code]])</f>
        <v>-1</v>
      </c>
    </row>
    <row r="625" spans="1:19" x14ac:dyDescent="0.25">
      <c r="A625" t="s">
        <v>992</v>
      </c>
      <c r="B625" t="s">
        <v>2413</v>
      </c>
      <c r="C625" t="s">
        <v>2008</v>
      </c>
      <c r="E625">
        <v>352</v>
      </c>
      <c r="F625">
        <v>362</v>
      </c>
      <c r="K625">
        <v>0</v>
      </c>
      <c r="L625">
        <v>1</v>
      </c>
      <c r="M625">
        <v>407</v>
      </c>
      <c r="N625">
        <v>11</v>
      </c>
      <c r="O625">
        <v>11</v>
      </c>
      <c r="P625">
        <v>0</v>
      </c>
      <c r="Q625">
        <v>0</v>
      </c>
      <c r="R625" s="28">
        <f>Table4[[#This Row],[std.code.lines:comments]]/Table4[[#This Row],[std.code.lines:code]]</f>
        <v>0</v>
      </c>
      <c r="S625">
        <f>(Table4[[#This Row],[std.code.lines:comments]]-Table4[[#This Row],[std.code.lines:code]])/(Table4[[#This Row],[std.code.lines:comments]]+Table4[[#This Row],[std.code.lines:code]])</f>
        <v>-1</v>
      </c>
    </row>
    <row r="626" spans="1:19" x14ac:dyDescent="0.25">
      <c r="A626" t="s">
        <v>1106</v>
      </c>
      <c r="B626" t="s">
        <v>2139</v>
      </c>
      <c r="C626" t="s">
        <v>2008</v>
      </c>
      <c r="E626">
        <v>77</v>
      </c>
      <c r="F626">
        <v>87</v>
      </c>
      <c r="K626">
        <v>0</v>
      </c>
      <c r="L626">
        <v>1</v>
      </c>
      <c r="M626">
        <v>414</v>
      </c>
      <c r="N626">
        <v>6</v>
      </c>
      <c r="O626">
        <v>11</v>
      </c>
      <c r="P626">
        <v>0</v>
      </c>
      <c r="Q626">
        <v>5</v>
      </c>
      <c r="R626" s="28">
        <f>Table4[[#This Row],[std.code.lines:comments]]/Table4[[#This Row],[std.code.lines:code]]</f>
        <v>0.83333333333333337</v>
      </c>
      <c r="S626">
        <f>(Table4[[#This Row],[std.code.lines:comments]]-Table4[[#This Row],[std.code.lines:code]])/(Table4[[#This Row],[std.code.lines:comments]]+Table4[[#This Row],[std.code.lines:code]])</f>
        <v>-9.0909090909090912E-2</v>
      </c>
    </row>
    <row r="627" spans="1:19" x14ac:dyDescent="0.25">
      <c r="A627" t="s">
        <v>1257</v>
      </c>
      <c r="B627" t="s">
        <v>2101</v>
      </c>
      <c r="C627" t="s">
        <v>2008</v>
      </c>
      <c r="E627">
        <v>172</v>
      </c>
      <c r="F627">
        <v>182</v>
      </c>
      <c r="K627">
        <v>0</v>
      </c>
      <c r="L627">
        <v>1</v>
      </c>
      <c r="M627">
        <v>431</v>
      </c>
      <c r="N627">
        <v>7</v>
      </c>
      <c r="O627">
        <v>11</v>
      </c>
      <c r="P627">
        <v>0</v>
      </c>
      <c r="Q627">
        <v>4</v>
      </c>
      <c r="R627" s="28">
        <f>Table4[[#This Row],[std.code.lines:comments]]/Table4[[#This Row],[std.code.lines:code]]</f>
        <v>0.5714285714285714</v>
      </c>
      <c r="S627">
        <f>(Table4[[#This Row],[std.code.lines:comments]]-Table4[[#This Row],[std.code.lines:code]])/(Table4[[#This Row],[std.code.lines:comments]]+Table4[[#This Row],[std.code.lines:code]])</f>
        <v>-0.27272727272727271</v>
      </c>
    </row>
    <row r="628" spans="1:19" x14ac:dyDescent="0.25">
      <c r="A628" t="s">
        <v>1280</v>
      </c>
      <c r="B628" t="s">
        <v>2192</v>
      </c>
      <c r="C628" t="s">
        <v>2008</v>
      </c>
      <c r="E628">
        <v>63</v>
      </c>
      <c r="F628">
        <v>74</v>
      </c>
      <c r="G628">
        <v>1</v>
      </c>
      <c r="J628">
        <v>1</v>
      </c>
      <c r="K628">
        <v>0</v>
      </c>
      <c r="L628">
        <v>1</v>
      </c>
      <c r="M628">
        <v>462</v>
      </c>
      <c r="N628">
        <v>8</v>
      </c>
      <c r="O628">
        <v>11</v>
      </c>
      <c r="P628">
        <v>0</v>
      </c>
      <c r="Q628">
        <v>4</v>
      </c>
      <c r="R628" s="28">
        <f>Table4[[#This Row],[std.code.lines:comments]]/Table4[[#This Row],[std.code.lines:code]]</f>
        <v>0.5</v>
      </c>
      <c r="S628">
        <f>(Table4[[#This Row],[std.code.lines:comments]]-Table4[[#This Row],[std.code.lines:code]])/(Table4[[#This Row],[std.code.lines:comments]]+Table4[[#This Row],[std.code.lines:code]])</f>
        <v>-0.33333333333333331</v>
      </c>
    </row>
    <row r="629" spans="1:19" x14ac:dyDescent="0.25">
      <c r="A629" t="s">
        <v>1648</v>
      </c>
      <c r="B629" t="s">
        <v>2114</v>
      </c>
      <c r="C629" t="s">
        <v>2008</v>
      </c>
      <c r="E629">
        <v>101</v>
      </c>
      <c r="F629">
        <v>111</v>
      </c>
      <c r="G629">
        <v>1</v>
      </c>
      <c r="K629">
        <v>0</v>
      </c>
      <c r="L629">
        <v>1</v>
      </c>
      <c r="M629">
        <v>345</v>
      </c>
      <c r="N629">
        <v>8</v>
      </c>
      <c r="O629">
        <v>11</v>
      </c>
      <c r="P629">
        <v>0</v>
      </c>
      <c r="Q629">
        <v>3</v>
      </c>
      <c r="R629" s="28">
        <f>Table4[[#This Row],[std.code.lines:comments]]/Table4[[#This Row],[std.code.lines:code]]</f>
        <v>0.375</v>
      </c>
      <c r="S629">
        <f>(Table4[[#This Row],[std.code.lines:comments]]-Table4[[#This Row],[std.code.lines:code]])/(Table4[[#This Row],[std.code.lines:comments]]+Table4[[#This Row],[std.code.lines:code]])</f>
        <v>-0.45454545454545453</v>
      </c>
    </row>
    <row r="630" spans="1:19" x14ac:dyDescent="0.25">
      <c r="A630" t="s">
        <v>1693</v>
      </c>
      <c r="B630" t="s">
        <v>2139</v>
      </c>
      <c r="C630" t="s">
        <v>2008</v>
      </c>
      <c r="E630">
        <v>95</v>
      </c>
      <c r="F630">
        <v>105</v>
      </c>
      <c r="K630">
        <v>0</v>
      </c>
      <c r="L630">
        <v>1</v>
      </c>
      <c r="M630">
        <v>414</v>
      </c>
      <c r="N630">
        <v>6</v>
      </c>
      <c r="O630">
        <v>11</v>
      </c>
      <c r="P630">
        <v>0</v>
      </c>
      <c r="Q630">
        <v>5</v>
      </c>
      <c r="R630" s="28">
        <f>Table4[[#This Row],[std.code.lines:comments]]/Table4[[#This Row],[std.code.lines:code]]</f>
        <v>0.83333333333333337</v>
      </c>
      <c r="S630">
        <f>(Table4[[#This Row],[std.code.lines:comments]]-Table4[[#This Row],[std.code.lines:code]])/(Table4[[#This Row],[std.code.lines:comments]]+Table4[[#This Row],[std.code.lines:code]])</f>
        <v>-9.0909090909090912E-2</v>
      </c>
    </row>
    <row r="631" spans="1:19" x14ac:dyDescent="0.25">
      <c r="A631" t="s">
        <v>1797</v>
      </c>
      <c r="B631" t="s">
        <v>2083</v>
      </c>
      <c r="C631" t="s">
        <v>2008</v>
      </c>
      <c r="E631">
        <v>235</v>
      </c>
      <c r="F631">
        <v>245</v>
      </c>
      <c r="K631">
        <v>0</v>
      </c>
      <c r="L631">
        <v>1</v>
      </c>
      <c r="M631">
        <v>385</v>
      </c>
      <c r="N631">
        <v>4</v>
      </c>
      <c r="O631">
        <v>11</v>
      </c>
      <c r="P631">
        <v>0</v>
      </c>
      <c r="Q631">
        <v>7</v>
      </c>
      <c r="R631" s="28">
        <f>Table4[[#This Row],[std.code.lines:comments]]/Table4[[#This Row],[std.code.lines:code]]</f>
        <v>1.75</v>
      </c>
      <c r="S631">
        <f>(Table4[[#This Row],[std.code.lines:comments]]-Table4[[#This Row],[std.code.lines:code]])/(Table4[[#This Row],[std.code.lines:comments]]+Table4[[#This Row],[std.code.lines:code]])</f>
        <v>0.27272727272727271</v>
      </c>
    </row>
    <row r="632" spans="1:19" x14ac:dyDescent="0.25">
      <c r="A632" t="s">
        <v>1797</v>
      </c>
      <c r="B632" t="s">
        <v>2082</v>
      </c>
      <c r="C632" t="s">
        <v>2008</v>
      </c>
      <c r="E632">
        <v>247</v>
      </c>
      <c r="F632">
        <v>257</v>
      </c>
      <c r="K632">
        <v>0</v>
      </c>
      <c r="L632">
        <v>1</v>
      </c>
      <c r="M632">
        <v>435</v>
      </c>
      <c r="N632">
        <v>4</v>
      </c>
      <c r="O632">
        <v>11</v>
      </c>
      <c r="P632">
        <v>0</v>
      </c>
      <c r="Q632">
        <v>7</v>
      </c>
      <c r="R632" s="28">
        <f>Table4[[#This Row],[std.code.lines:comments]]/Table4[[#This Row],[std.code.lines:code]]</f>
        <v>1.75</v>
      </c>
      <c r="S632">
        <f>(Table4[[#This Row],[std.code.lines:comments]]-Table4[[#This Row],[std.code.lines:code]])/(Table4[[#This Row],[std.code.lines:comments]]+Table4[[#This Row],[std.code.lines:code]])</f>
        <v>0.27272727272727271</v>
      </c>
    </row>
    <row r="633" spans="1:19" x14ac:dyDescent="0.25">
      <c r="A633" t="s">
        <v>1797</v>
      </c>
      <c r="B633" t="s">
        <v>2076</v>
      </c>
      <c r="C633" t="s">
        <v>2008</v>
      </c>
      <c r="E633">
        <v>314</v>
      </c>
      <c r="F633">
        <v>324</v>
      </c>
      <c r="K633">
        <v>0</v>
      </c>
      <c r="L633">
        <v>1</v>
      </c>
      <c r="M633">
        <v>363</v>
      </c>
      <c r="N633">
        <v>4</v>
      </c>
      <c r="O633">
        <v>11</v>
      </c>
      <c r="P633">
        <v>0</v>
      </c>
      <c r="Q633">
        <v>7</v>
      </c>
      <c r="R633" s="28">
        <f>Table4[[#This Row],[std.code.lines:comments]]/Table4[[#This Row],[std.code.lines:code]]</f>
        <v>1.75</v>
      </c>
      <c r="S633">
        <f>(Table4[[#This Row],[std.code.lines:comments]]-Table4[[#This Row],[std.code.lines:code]])/(Table4[[#This Row],[std.code.lines:comments]]+Table4[[#This Row],[std.code.lines:code]])</f>
        <v>0.27272727272727271</v>
      </c>
    </row>
    <row r="634" spans="1:19" x14ac:dyDescent="0.25">
      <c r="A634" t="s">
        <v>1797</v>
      </c>
      <c r="B634" t="s">
        <v>2075</v>
      </c>
      <c r="C634" t="s">
        <v>2008</v>
      </c>
      <c r="E634">
        <v>326</v>
      </c>
      <c r="F634">
        <v>336</v>
      </c>
      <c r="K634">
        <v>0</v>
      </c>
      <c r="L634">
        <v>1</v>
      </c>
      <c r="M634">
        <v>348</v>
      </c>
      <c r="N634">
        <v>4</v>
      </c>
      <c r="O634">
        <v>11</v>
      </c>
      <c r="P634">
        <v>0</v>
      </c>
      <c r="Q634">
        <v>7</v>
      </c>
      <c r="R634" s="28">
        <f>Table4[[#This Row],[std.code.lines:comments]]/Table4[[#This Row],[std.code.lines:code]]</f>
        <v>1.75</v>
      </c>
      <c r="S634">
        <f>(Table4[[#This Row],[std.code.lines:comments]]-Table4[[#This Row],[std.code.lines:code]])/(Table4[[#This Row],[std.code.lines:comments]]+Table4[[#This Row],[std.code.lines:code]])</f>
        <v>0.27272727272727271</v>
      </c>
    </row>
    <row r="635" spans="1:19" x14ac:dyDescent="0.25">
      <c r="A635" t="s">
        <v>187</v>
      </c>
      <c r="B635" t="s">
        <v>2767</v>
      </c>
      <c r="C635" t="s">
        <v>2008</v>
      </c>
      <c r="E635">
        <v>45</v>
      </c>
      <c r="F635">
        <v>54</v>
      </c>
      <c r="K635">
        <v>0</v>
      </c>
      <c r="L635">
        <v>1</v>
      </c>
      <c r="M635">
        <v>240</v>
      </c>
      <c r="N635">
        <v>10</v>
      </c>
      <c r="O635">
        <v>10</v>
      </c>
      <c r="P635">
        <v>0</v>
      </c>
      <c r="Q635">
        <v>0</v>
      </c>
      <c r="R635" s="28">
        <f>Table4[[#This Row],[std.code.lines:comments]]/Table4[[#This Row],[std.code.lines:code]]</f>
        <v>0</v>
      </c>
      <c r="S635">
        <f>(Table4[[#This Row],[std.code.lines:comments]]-Table4[[#This Row],[std.code.lines:code]])/(Table4[[#This Row],[std.code.lines:comments]]+Table4[[#This Row],[std.code.lines:code]])</f>
        <v>-1</v>
      </c>
    </row>
    <row r="636" spans="1:19" x14ac:dyDescent="0.25">
      <c r="A636" t="s">
        <v>217</v>
      </c>
      <c r="B636" t="s">
        <v>2866</v>
      </c>
      <c r="C636" t="s">
        <v>2008</v>
      </c>
      <c r="E636">
        <v>138</v>
      </c>
      <c r="F636">
        <v>147</v>
      </c>
      <c r="K636">
        <v>0</v>
      </c>
      <c r="L636">
        <v>1</v>
      </c>
      <c r="M636">
        <v>440</v>
      </c>
      <c r="N636">
        <v>5</v>
      </c>
      <c r="O636">
        <v>10</v>
      </c>
      <c r="P636">
        <v>0</v>
      </c>
      <c r="Q636">
        <v>5</v>
      </c>
      <c r="R636" s="28">
        <f>Table4[[#This Row],[std.code.lines:comments]]/Table4[[#This Row],[std.code.lines:code]]</f>
        <v>1</v>
      </c>
      <c r="S636">
        <f>(Table4[[#This Row],[std.code.lines:comments]]-Table4[[#This Row],[std.code.lines:code]])/(Table4[[#This Row],[std.code.lines:comments]]+Table4[[#This Row],[std.code.lines:code]])</f>
        <v>0</v>
      </c>
    </row>
    <row r="637" spans="1:19" x14ac:dyDescent="0.25">
      <c r="A637" t="s">
        <v>271</v>
      </c>
      <c r="B637" t="s">
        <v>2848</v>
      </c>
      <c r="C637" t="s">
        <v>2008</v>
      </c>
      <c r="E637">
        <v>64</v>
      </c>
      <c r="F637">
        <v>74</v>
      </c>
      <c r="K637">
        <v>0</v>
      </c>
      <c r="L637">
        <v>1</v>
      </c>
      <c r="M637">
        <v>524</v>
      </c>
      <c r="N637">
        <v>10</v>
      </c>
      <c r="O637">
        <v>10</v>
      </c>
      <c r="P637">
        <v>0</v>
      </c>
      <c r="Q637">
        <v>0</v>
      </c>
      <c r="R637" s="28">
        <f>Table4[[#This Row],[std.code.lines:comments]]/Table4[[#This Row],[std.code.lines:code]]</f>
        <v>0</v>
      </c>
      <c r="S637">
        <f>(Table4[[#This Row],[std.code.lines:comments]]-Table4[[#This Row],[std.code.lines:code]])/(Table4[[#This Row],[std.code.lines:comments]]+Table4[[#This Row],[std.code.lines:code]])</f>
        <v>-1</v>
      </c>
    </row>
    <row r="638" spans="1:19" x14ac:dyDescent="0.25">
      <c r="A638" t="s">
        <v>576</v>
      </c>
      <c r="B638" t="s">
        <v>2732</v>
      </c>
      <c r="C638" t="s">
        <v>2008</v>
      </c>
      <c r="E638">
        <v>730</v>
      </c>
      <c r="F638">
        <v>740</v>
      </c>
      <c r="K638">
        <v>0</v>
      </c>
      <c r="L638">
        <v>1</v>
      </c>
      <c r="M638">
        <v>315</v>
      </c>
      <c r="N638">
        <v>6</v>
      </c>
      <c r="O638">
        <v>10</v>
      </c>
      <c r="P638">
        <v>0</v>
      </c>
      <c r="Q638">
        <v>4</v>
      </c>
      <c r="R638" s="28">
        <f>Table4[[#This Row],[std.code.lines:comments]]/Table4[[#This Row],[std.code.lines:code]]</f>
        <v>0.66666666666666663</v>
      </c>
      <c r="S638">
        <f>(Table4[[#This Row],[std.code.lines:comments]]-Table4[[#This Row],[std.code.lines:code]])/(Table4[[#This Row],[std.code.lines:comments]]+Table4[[#This Row],[std.code.lines:code]])</f>
        <v>-0.2</v>
      </c>
    </row>
    <row r="639" spans="1:19" x14ac:dyDescent="0.25">
      <c r="A639" t="s">
        <v>576</v>
      </c>
      <c r="B639" t="s">
        <v>2729</v>
      </c>
      <c r="C639" t="s">
        <v>2008</v>
      </c>
      <c r="E639">
        <v>767</v>
      </c>
      <c r="F639">
        <v>778</v>
      </c>
      <c r="K639">
        <v>0</v>
      </c>
      <c r="L639">
        <v>1</v>
      </c>
      <c r="M639">
        <v>348</v>
      </c>
      <c r="N639">
        <v>6</v>
      </c>
      <c r="O639">
        <v>10</v>
      </c>
      <c r="P639">
        <v>0</v>
      </c>
      <c r="Q639">
        <v>4</v>
      </c>
      <c r="R639" s="28">
        <f>Table4[[#This Row],[std.code.lines:comments]]/Table4[[#This Row],[std.code.lines:code]]</f>
        <v>0.66666666666666663</v>
      </c>
      <c r="S639">
        <f>(Table4[[#This Row],[std.code.lines:comments]]-Table4[[#This Row],[std.code.lines:code]])/(Table4[[#This Row],[std.code.lines:comments]]+Table4[[#This Row],[std.code.lines:code]])</f>
        <v>-0.2</v>
      </c>
    </row>
    <row r="640" spans="1:19" x14ac:dyDescent="0.25">
      <c r="A640" t="s">
        <v>837</v>
      </c>
      <c r="B640" t="s">
        <v>2514</v>
      </c>
      <c r="C640" t="s">
        <v>2008</v>
      </c>
      <c r="E640">
        <v>4302</v>
      </c>
      <c r="F640">
        <v>4311</v>
      </c>
      <c r="K640">
        <v>0</v>
      </c>
      <c r="L640">
        <v>1</v>
      </c>
      <c r="M640">
        <v>257</v>
      </c>
      <c r="N640">
        <v>10</v>
      </c>
      <c r="O640">
        <v>10</v>
      </c>
      <c r="P640">
        <v>0</v>
      </c>
      <c r="Q640">
        <v>0</v>
      </c>
      <c r="R640" s="28">
        <f>Table4[[#This Row],[std.code.lines:comments]]/Table4[[#This Row],[std.code.lines:code]]</f>
        <v>0</v>
      </c>
      <c r="S640">
        <f>(Table4[[#This Row],[std.code.lines:comments]]-Table4[[#This Row],[std.code.lines:code]])/(Table4[[#This Row],[std.code.lines:comments]]+Table4[[#This Row],[std.code.lines:code]])</f>
        <v>-1</v>
      </c>
    </row>
    <row r="641" spans="1:19" x14ac:dyDescent="0.25">
      <c r="A641" t="s">
        <v>837</v>
      </c>
      <c r="B641" t="s">
        <v>2494</v>
      </c>
      <c r="C641" t="s">
        <v>2008</v>
      </c>
      <c r="E641">
        <v>5084</v>
      </c>
      <c r="F641">
        <v>5093</v>
      </c>
      <c r="K641">
        <v>0</v>
      </c>
      <c r="L641">
        <v>1</v>
      </c>
      <c r="M641">
        <v>319</v>
      </c>
      <c r="N641">
        <v>7</v>
      </c>
      <c r="O641">
        <v>10</v>
      </c>
      <c r="P641">
        <v>0</v>
      </c>
      <c r="Q641">
        <v>3</v>
      </c>
      <c r="R641" s="28">
        <f>Table4[[#This Row],[std.code.lines:comments]]/Table4[[#This Row],[std.code.lines:code]]</f>
        <v>0.42857142857142855</v>
      </c>
      <c r="S641">
        <f>(Table4[[#This Row],[std.code.lines:comments]]-Table4[[#This Row],[std.code.lines:code]])/(Table4[[#This Row],[std.code.lines:comments]]+Table4[[#This Row],[std.code.lines:code]])</f>
        <v>-0.4</v>
      </c>
    </row>
    <row r="642" spans="1:19" x14ac:dyDescent="0.25">
      <c r="A642" t="s">
        <v>914</v>
      </c>
      <c r="B642" t="s">
        <v>2401</v>
      </c>
      <c r="C642" t="s">
        <v>2008</v>
      </c>
      <c r="E642">
        <v>72</v>
      </c>
      <c r="F642">
        <v>81</v>
      </c>
      <c r="K642">
        <v>0</v>
      </c>
      <c r="L642">
        <v>1</v>
      </c>
      <c r="M642">
        <v>228</v>
      </c>
      <c r="N642">
        <v>10</v>
      </c>
      <c r="O642">
        <v>10</v>
      </c>
      <c r="P642">
        <v>0</v>
      </c>
      <c r="Q642">
        <v>0</v>
      </c>
      <c r="R642" s="28">
        <f>Table4[[#This Row],[std.code.lines:comments]]/Table4[[#This Row],[std.code.lines:code]]</f>
        <v>0</v>
      </c>
      <c r="S642">
        <f>(Table4[[#This Row],[std.code.lines:comments]]-Table4[[#This Row],[std.code.lines:code]])/(Table4[[#This Row],[std.code.lines:comments]]+Table4[[#This Row],[std.code.lines:code]])</f>
        <v>-1</v>
      </c>
    </row>
    <row r="643" spans="1:19" x14ac:dyDescent="0.25">
      <c r="A643" t="s">
        <v>1058</v>
      </c>
      <c r="B643" t="s">
        <v>2248</v>
      </c>
      <c r="C643" t="s">
        <v>2008</v>
      </c>
      <c r="E643">
        <v>57</v>
      </c>
      <c r="F643">
        <v>66</v>
      </c>
      <c r="J643">
        <v>1</v>
      </c>
      <c r="K643">
        <v>0</v>
      </c>
      <c r="L643">
        <v>1</v>
      </c>
      <c r="M643">
        <v>415</v>
      </c>
      <c r="N643">
        <v>7</v>
      </c>
      <c r="O643">
        <v>10</v>
      </c>
      <c r="P643">
        <v>0</v>
      </c>
      <c r="Q643">
        <v>4</v>
      </c>
      <c r="R643" s="28">
        <f>Table4[[#This Row],[std.code.lines:comments]]/Table4[[#This Row],[std.code.lines:code]]</f>
        <v>0.5714285714285714</v>
      </c>
      <c r="S643">
        <f>(Table4[[#This Row],[std.code.lines:comments]]-Table4[[#This Row],[std.code.lines:code]])/(Table4[[#This Row],[std.code.lines:comments]]+Table4[[#This Row],[std.code.lines:code]])</f>
        <v>-0.27272727272727271</v>
      </c>
    </row>
    <row r="644" spans="1:19" x14ac:dyDescent="0.25">
      <c r="A644" t="s">
        <v>1083</v>
      </c>
      <c r="B644" t="s">
        <v>2301</v>
      </c>
      <c r="C644" t="s">
        <v>2008</v>
      </c>
      <c r="E644">
        <v>55</v>
      </c>
      <c r="F644">
        <v>65</v>
      </c>
      <c r="K644">
        <v>0</v>
      </c>
      <c r="L644">
        <v>1</v>
      </c>
      <c r="M644">
        <v>350</v>
      </c>
      <c r="N644">
        <v>6</v>
      </c>
      <c r="O644">
        <v>10</v>
      </c>
      <c r="P644">
        <v>0</v>
      </c>
      <c r="Q644">
        <v>4</v>
      </c>
      <c r="R644" s="28">
        <f>Table4[[#This Row],[std.code.lines:comments]]/Table4[[#This Row],[std.code.lines:code]]</f>
        <v>0.66666666666666663</v>
      </c>
      <c r="S644">
        <f>(Table4[[#This Row],[std.code.lines:comments]]-Table4[[#This Row],[std.code.lines:code]])/(Table4[[#This Row],[std.code.lines:comments]]+Table4[[#This Row],[std.code.lines:code]])</f>
        <v>-0.2</v>
      </c>
    </row>
    <row r="645" spans="1:19" x14ac:dyDescent="0.25">
      <c r="A645" t="s">
        <v>1083</v>
      </c>
      <c r="B645" t="s">
        <v>2392</v>
      </c>
      <c r="C645" t="s">
        <v>2008</v>
      </c>
      <c r="E645">
        <v>158</v>
      </c>
      <c r="F645">
        <v>167</v>
      </c>
      <c r="K645">
        <v>0</v>
      </c>
      <c r="L645">
        <v>1</v>
      </c>
      <c r="M645">
        <v>429</v>
      </c>
      <c r="N645">
        <v>6</v>
      </c>
      <c r="O645">
        <v>10</v>
      </c>
      <c r="P645">
        <v>0</v>
      </c>
      <c r="Q645">
        <v>4</v>
      </c>
      <c r="R645" s="28">
        <f>Table4[[#This Row],[std.code.lines:comments]]/Table4[[#This Row],[std.code.lines:code]]</f>
        <v>0.66666666666666663</v>
      </c>
      <c r="S645">
        <f>(Table4[[#This Row],[std.code.lines:comments]]-Table4[[#This Row],[std.code.lines:code]])/(Table4[[#This Row],[std.code.lines:comments]]+Table4[[#This Row],[std.code.lines:code]])</f>
        <v>-0.2</v>
      </c>
    </row>
    <row r="646" spans="1:19" x14ac:dyDescent="0.25">
      <c r="A646" t="s">
        <v>1154</v>
      </c>
      <c r="B646" t="s">
        <v>2377</v>
      </c>
      <c r="C646" t="s">
        <v>2008</v>
      </c>
      <c r="E646">
        <v>272</v>
      </c>
      <c r="F646">
        <v>281</v>
      </c>
      <c r="K646">
        <v>0</v>
      </c>
      <c r="L646">
        <v>1</v>
      </c>
      <c r="M646">
        <v>402</v>
      </c>
      <c r="N646">
        <v>6</v>
      </c>
      <c r="O646">
        <v>10</v>
      </c>
      <c r="P646">
        <v>0</v>
      </c>
      <c r="Q646">
        <v>4</v>
      </c>
      <c r="R646" s="28">
        <f>Table4[[#This Row],[std.code.lines:comments]]/Table4[[#This Row],[std.code.lines:code]]</f>
        <v>0.66666666666666663</v>
      </c>
      <c r="S646">
        <f>(Table4[[#This Row],[std.code.lines:comments]]-Table4[[#This Row],[std.code.lines:code]])/(Table4[[#This Row],[std.code.lines:comments]]+Table4[[#This Row],[std.code.lines:code]])</f>
        <v>-0.2</v>
      </c>
    </row>
    <row r="647" spans="1:19" x14ac:dyDescent="0.25">
      <c r="A647" t="s">
        <v>1154</v>
      </c>
      <c r="B647" t="s">
        <v>2372</v>
      </c>
      <c r="C647" t="s">
        <v>2008</v>
      </c>
      <c r="E647">
        <v>419</v>
      </c>
      <c r="F647">
        <v>428</v>
      </c>
      <c r="K647">
        <v>0</v>
      </c>
      <c r="L647">
        <v>1</v>
      </c>
      <c r="M647">
        <v>382</v>
      </c>
      <c r="N647">
        <v>7</v>
      </c>
      <c r="O647">
        <v>10</v>
      </c>
      <c r="P647">
        <v>0</v>
      </c>
      <c r="Q647">
        <v>3</v>
      </c>
      <c r="R647" s="28">
        <f>Table4[[#This Row],[std.code.lines:comments]]/Table4[[#This Row],[std.code.lines:code]]</f>
        <v>0.42857142857142855</v>
      </c>
      <c r="S647">
        <f>(Table4[[#This Row],[std.code.lines:comments]]-Table4[[#This Row],[std.code.lines:code]])/(Table4[[#This Row],[std.code.lines:comments]]+Table4[[#This Row],[std.code.lines:code]])</f>
        <v>-0.4</v>
      </c>
    </row>
    <row r="648" spans="1:19" x14ac:dyDescent="0.25">
      <c r="A648" t="s">
        <v>1257</v>
      </c>
      <c r="B648" t="s">
        <v>2331</v>
      </c>
      <c r="C648" t="s">
        <v>2008</v>
      </c>
      <c r="E648">
        <v>350</v>
      </c>
      <c r="F648">
        <v>359</v>
      </c>
      <c r="K648">
        <v>0</v>
      </c>
      <c r="L648">
        <v>1</v>
      </c>
      <c r="M648">
        <v>383</v>
      </c>
      <c r="N648">
        <v>6</v>
      </c>
      <c r="O648">
        <v>10</v>
      </c>
      <c r="P648">
        <v>0</v>
      </c>
      <c r="Q648">
        <v>4</v>
      </c>
      <c r="R648" s="28">
        <f>Table4[[#This Row],[std.code.lines:comments]]/Table4[[#This Row],[std.code.lines:code]]</f>
        <v>0.66666666666666663</v>
      </c>
      <c r="S648">
        <f>(Table4[[#This Row],[std.code.lines:comments]]-Table4[[#This Row],[std.code.lines:code]])/(Table4[[#This Row],[std.code.lines:comments]]+Table4[[#This Row],[std.code.lines:code]])</f>
        <v>-0.2</v>
      </c>
    </row>
    <row r="649" spans="1:19" x14ac:dyDescent="0.25">
      <c r="A649" t="s">
        <v>1327</v>
      </c>
      <c r="B649" t="s">
        <v>2305</v>
      </c>
      <c r="C649" t="s">
        <v>2008</v>
      </c>
      <c r="E649">
        <v>412</v>
      </c>
      <c r="F649">
        <v>421</v>
      </c>
      <c r="K649">
        <v>0</v>
      </c>
      <c r="L649">
        <v>1</v>
      </c>
      <c r="M649">
        <v>397</v>
      </c>
      <c r="N649">
        <v>7</v>
      </c>
      <c r="O649">
        <v>10</v>
      </c>
      <c r="P649">
        <v>0</v>
      </c>
      <c r="Q649">
        <v>3</v>
      </c>
      <c r="R649" s="28">
        <f>Table4[[#This Row],[std.code.lines:comments]]/Table4[[#This Row],[std.code.lines:code]]</f>
        <v>0.42857142857142855</v>
      </c>
      <c r="S649">
        <f>(Table4[[#This Row],[std.code.lines:comments]]-Table4[[#This Row],[std.code.lines:code]])/(Table4[[#This Row],[std.code.lines:comments]]+Table4[[#This Row],[std.code.lines:code]])</f>
        <v>-0.4</v>
      </c>
    </row>
    <row r="650" spans="1:19" x14ac:dyDescent="0.25">
      <c r="A650" t="s">
        <v>1327</v>
      </c>
      <c r="B650" t="s">
        <v>2304</v>
      </c>
      <c r="C650" t="s">
        <v>2008</v>
      </c>
      <c r="E650">
        <v>423</v>
      </c>
      <c r="F650">
        <v>433</v>
      </c>
      <c r="K650">
        <v>0</v>
      </c>
      <c r="L650">
        <v>1</v>
      </c>
      <c r="M650">
        <v>455</v>
      </c>
      <c r="N650">
        <v>7</v>
      </c>
      <c r="O650">
        <v>10</v>
      </c>
      <c r="P650">
        <v>0</v>
      </c>
      <c r="Q650">
        <v>3</v>
      </c>
      <c r="R650" s="28">
        <f>Table4[[#This Row],[std.code.lines:comments]]/Table4[[#This Row],[std.code.lines:code]]</f>
        <v>0.42857142857142855</v>
      </c>
      <c r="S650">
        <f>(Table4[[#This Row],[std.code.lines:comments]]-Table4[[#This Row],[std.code.lines:code]])/(Table4[[#This Row],[std.code.lines:comments]]+Table4[[#This Row],[std.code.lines:code]])</f>
        <v>-0.4</v>
      </c>
    </row>
    <row r="651" spans="1:19" x14ac:dyDescent="0.25">
      <c r="A651" t="s">
        <v>1404</v>
      </c>
      <c r="B651" t="s">
        <v>2292</v>
      </c>
      <c r="C651" t="s">
        <v>2008</v>
      </c>
      <c r="E651">
        <v>109</v>
      </c>
      <c r="F651">
        <v>119</v>
      </c>
      <c r="K651">
        <v>0</v>
      </c>
      <c r="L651">
        <v>1</v>
      </c>
      <c r="M651">
        <v>330</v>
      </c>
      <c r="N651">
        <v>6</v>
      </c>
      <c r="O651">
        <v>10</v>
      </c>
      <c r="P651">
        <v>0</v>
      </c>
      <c r="Q651">
        <v>4</v>
      </c>
      <c r="R651" s="28">
        <f>Table4[[#This Row],[std.code.lines:comments]]/Table4[[#This Row],[std.code.lines:code]]</f>
        <v>0.66666666666666663</v>
      </c>
      <c r="S651">
        <f>(Table4[[#This Row],[std.code.lines:comments]]-Table4[[#This Row],[std.code.lines:code]])/(Table4[[#This Row],[std.code.lines:comments]]+Table4[[#This Row],[std.code.lines:code]])</f>
        <v>-0.2</v>
      </c>
    </row>
    <row r="652" spans="1:19" x14ac:dyDescent="0.25">
      <c r="A652" t="s">
        <v>1480</v>
      </c>
      <c r="B652" t="s">
        <v>2242</v>
      </c>
      <c r="C652" t="s">
        <v>2008</v>
      </c>
      <c r="E652">
        <v>89</v>
      </c>
      <c r="F652">
        <v>98</v>
      </c>
      <c r="K652">
        <v>0</v>
      </c>
      <c r="L652">
        <v>1</v>
      </c>
      <c r="M652">
        <v>365</v>
      </c>
      <c r="N652">
        <v>6</v>
      </c>
      <c r="O652">
        <v>10</v>
      </c>
      <c r="P652">
        <v>0</v>
      </c>
      <c r="Q652">
        <v>4</v>
      </c>
      <c r="R652" s="28">
        <f>Table4[[#This Row],[std.code.lines:comments]]/Table4[[#This Row],[std.code.lines:code]]</f>
        <v>0.66666666666666663</v>
      </c>
      <c r="S652">
        <f>(Table4[[#This Row],[std.code.lines:comments]]-Table4[[#This Row],[std.code.lines:code]])/(Table4[[#This Row],[std.code.lines:comments]]+Table4[[#This Row],[std.code.lines:code]])</f>
        <v>-0.2</v>
      </c>
    </row>
    <row r="653" spans="1:19" x14ac:dyDescent="0.25">
      <c r="A653" t="s">
        <v>1480</v>
      </c>
      <c r="B653" t="s">
        <v>2225</v>
      </c>
      <c r="C653" t="s">
        <v>2008</v>
      </c>
      <c r="E653">
        <v>808</v>
      </c>
      <c r="F653">
        <v>817</v>
      </c>
      <c r="K653">
        <v>0</v>
      </c>
      <c r="L653">
        <v>1</v>
      </c>
      <c r="M653">
        <v>346</v>
      </c>
      <c r="N653">
        <v>6</v>
      </c>
      <c r="O653">
        <v>10</v>
      </c>
      <c r="P653">
        <v>0</v>
      </c>
      <c r="Q653">
        <v>4</v>
      </c>
      <c r="R653" s="28">
        <f>Table4[[#This Row],[std.code.lines:comments]]/Table4[[#This Row],[std.code.lines:code]]</f>
        <v>0.66666666666666663</v>
      </c>
      <c r="S653">
        <f>(Table4[[#This Row],[std.code.lines:comments]]-Table4[[#This Row],[std.code.lines:code]])/(Table4[[#This Row],[std.code.lines:comments]]+Table4[[#This Row],[std.code.lines:code]])</f>
        <v>-0.2</v>
      </c>
    </row>
    <row r="654" spans="1:19" x14ac:dyDescent="0.25">
      <c r="A654" t="s">
        <v>1497</v>
      </c>
      <c r="B654" t="s">
        <v>2223</v>
      </c>
      <c r="C654" t="s">
        <v>2008</v>
      </c>
      <c r="E654">
        <v>74</v>
      </c>
      <c r="F654">
        <v>84</v>
      </c>
      <c r="K654">
        <v>0</v>
      </c>
      <c r="L654">
        <v>1</v>
      </c>
      <c r="M654">
        <v>187</v>
      </c>
      <c r="N654">
        <v>7</v>
      </c>
      <c r="O654">
        <v>10</v>
      </c>
      <c r="P654">
        <v>3</v>
      </c>
      <c r="Q654">
        <v>0</v>
      </c>
      <c r="R654" s="28">
        <f>Table4[[#This Row],[std.code.lines:comments]]/Table4[[#This Row],[std.code.lines:code]]</f>
        <v>0</v>
      </c>
      <c r="S654">
        <f>(Table4[[#This Row],[std.code.lines:comments]]-Table4[[#This Row],[std.code.lines:code]])/(Table4[[#This Row],[std.code.lines:comments]]+Table4[[#This Row],[std.code.lines:code]])</f>
        <v>-1</v>
      </c>
    </row>
    <row r="655" spans="1:19" x14ac:dyDescent="0.25">
      <c r="A655" t="s">
        <v>1531</v>
      </c>
      <c r="B655" t="s">
        <v>2210</v>
      </c>
      <c r="C655" t="s">
        <v>2008</v>
      </c>
      <c r="E655">
        <v>69</v>
      </c>
      <c r="F655">
        <v>78</v>
      </c>
      <c r="K655">
        <v>0</v>
      </c>
      <c r="L655">
        <v>1</v>
      </c>
      <c r="M655">
        <v>352</v>
      </c>
      <c r="N655">
        <v>7</v>
      </c>
      <c r="O655">
        <v>10</v>
      </c>
      <c r="P655">
        <v>0</v>
      </c>
      <c r="Q655">
        <v>3</v>
      </c>
      <c r="R655" s="28">
        <f>Table4[[#This Row],[std.code.lines:comments]]/Table4[[#This Row],[std.code.lines:code]]</f>
        <v>0.42857142857142855</v>
      </c>
      <c r="S655">
        <f>(Table4[[#This Row],[std.code.lines:comments]]-Table4[[#This Row],[std.code.lines:code]])/(Table4[[#This Row],[std.code.lines:comments]]+Table4[[#This Row],[std.code.lines:code]])</f>
        <v>-0.4</v>
      </c>
    </row>
    <row r="656" spans="1:19" x14ac:dyDescent="0.25">
      <c r="A656" t="s">
        <v>1531</v>
      </c>
      <c r="B656" t="s">
        <v>2202</v>
      </c>
      <c r="C656" t="s">
        <v>2008</v>
      </c>
      <c r="E656">
        <v>176</v>
      </c>
      <c r="F656">
        <v>185</v>
      </c>
      <c r="K656">
        <v>0</v>
      </c>
      <c r="L656">
        <v>1</v>
      </c>
      <c r="M656">
        <v>397</v>
      </c>
      <c r="N656">
        <v>4</v>
      </c>
      <c r="O656">
        <v>10</v>
      </c>
      <c r="P656">
        <v>0</v>
      </c>
      <c r="Q656">
        <v>6</v>
      </c>
      <c r="R656" s="28">
        <f>Table4[[#This Row],[std.code.lines:comments]]/Table4[[#This Row],[std.code.lines:code]]</f>
        <v>1.5</v>
      </c>
      <c r="S656">
        <f>(Table4[[#This Row],[std.code.lines:comments]]-Table4[[#This Row],[std.code.lines:code]])/(Table4[[#This Row],[std.code.lines:comments]]+Table4[[#This Row],[std.code.lines:code]])</f>
        <v>0.2</v>
      </c>
    </row>
    <row r="657" spans="1:19" x14ac:dyDescent="0.25">
      <c r="A657" t="s">
        <v>1531</v>
      </c>
      <c r="B657" t="s">
        <v>2198</v>
      </c>
      <c r="C657" t="s">
        <v>2008</v>
      </c>
      <c r="E657">
        <v>361</v>
      </c>
      <c r="F657">
        <v>371</v>
      </c>
      <c r="J657">
        <v>1</v>
      </c>
      <c r="K657">
        <v>0</v>
      </c>
      <c r="L657">
        <v>1</v>
      </c>
      <c r="M657">
        <v>411</v>
      </c>
      <c r="N657">
        <v>5</v>
      </c>
      <c r="O657">
        <v>10</v>
      </c>
      <c r="P657">
        <v>0</v>
      </c>
      <c r="Q657">
        <v>5</v>
      </c>
      <c r="R657" s="28">
        <f>Table4[[#This Row],[std.code.lines:comments]]/Table4[[#This Row],[std.code.lines:code]]</f>
        <v>1</v>
      </c>
      <c r="S657">
        <f>(Table4[[#This Row],[std.code.lines:comments]]-Table4[[#This Row],[std.code.lines:code]])/(Table4[[#This Row],[std.code.lines:comments]]+Table4[[#This Row],[std.code.lines:code]])</f>
        <v>0</v>
      </c>
    </row>
    <row r="658" spans="1:19" x14ac:dyDescent="0.25">
      <c r="A658" t="s">
        <v>1578</v>
      </c>
      <c r="B658" t="s">
        <v>2116</v>
      </c>
      <c r="C658" t="s">
        <v>2008</v>
      </c>
      <c r="E658">
        <v>80</v>
      </c>
      <c r="F658">
        <v>89</v>
      </c>
      <c r="G658">
        <v>1</v>
      </c>
      <c r="K658">
        <v>0</v>
      </c>
      <c r="L658">
        <v>1</v>
      </c>
      <c r="M658">
        <v>372</v>
      </c>
      <c r="N658">
        <v>7</v>
      </c>
      <c r="O658">
        <v>10</v>
      </c>
      <c r="P658">
        <v>0</v>
      </c>
      <c r="Q658">
        <v>3</v>
      </c>
      <c r="R658" s="28">
        <f>Table4[[#This Row],[std.code.lines:comments]]/Table4[[#This Row],[std.code.lines:code]]</f>
        <v>0.42857142857142855</v>
      </c>
      <c r="S658">
        <f>(Table4[[#This Row],[std.code.lines:comments]]-Table4[[#This Row],[std.code.lines:code]])/(Table4[[#This Row],[std.code.lines:comments]]+Table4[[#This Row],[std.code.lines:code]])</f>
        <v>-0.4</v>
      </c>
    </row>
    <row r="659" spans="1:19" x14ac:dyDescent="0.25">
      <c r="A659" t="s">
        <v>1648</v>
      </c>
      <c r="B659" t="s">
        <v>2157</v>
      </c>
      <c r="C659" t="s">
        <v>2008</v>
      </c>
      <c r="E659">
        <v>266</v>
      </c>
      <c r="F659">
        <v>275</v>
      </c>
      <c r="K659">
        <v>0</v>
      </c>
      <c r="L659">
        <v>1</v>
      </c>
      <c r="M659">
        <v>389</v>
      </c>
      <c r="N659">
        <v>7</v>
      </c>
      <c r="O659">
        <v>10</v>
      </c>
      <c r="P659">
        <v>0</v>
      </c>
      <c r="Q659">
        <v>3</v>
      </c>
      <c r="R659" s="28">
        <f>Table4[[#This Row],[std.code.lines:comments]]/Table4[[#This Row],[std.code.lines:code]]</f>
        <v>0.42857142857142855</v>
      </c>
      <c r="S659">
        <f>(Table4[[#This Row],[std.code.lines:comments]]-Table4[[#This Row],[std.code.lines:code]])/(Table4[[#This Row],[std.code.lines:comments]]+Table4[[#This Row],[std.code.lines:code]])</f>
        <v>-0.4</v>
      </c>
    </row>
    <row r="660" spans="1:19" x14ac:dyDescent="0.25">
      <c r="A660" t="s">
        <v>1648</v>
      </c>
      <c r="B660" t="s">
        <v>2150</v>
      </c>
      <c r="C660" t="s">
        <v>2008</v>
      </c>
      <c r="E660">
        <v>372</v>
      </c>
      <c r="F660">
        <v>381</v>
      </c>
      <c r="K660">
        <v>0</v>
      </c>
      <c r="L660">
        <v>1</v>
      </c>
      <c r="M660">
        <v>407</v>
      </c>
      <c r="N660">
        <v>6</v>
      </c>
      <c r="O660">
        <v>10</v>
      </c>
      <c r="P660">
        <v>0</v>
      </c>
      <c r="Q660">
        <v>4</v>
      </c>
      <c r="R660" s="28">
        <f>Table4[[#This Row],[std.code.lines:comments]]/Table4[[#This Row],[std.code.lines:code]]</f>
        <v>0.66666666666666663</v>
      </c>
      <c r="S660">
        <f>(Table4[[#This Row],[std.code.lines:comments]]-Table4[[#This Row],[std.code.lines:code]])/(Table4[[#This Row],[std.code.lines:comments]]+Table4[[#This Row],[std.code.lines:code]])</f>
        <v>-0.2</v>
      </c>
    </row>
    <row r="661" spans="1:19" x14ac:dyDescent="0.25">
      <c r="A661" t="s">
        <v>1693</v>
      </c>
      <c r="B661" t="s">
        <v>2136</v>
      </c>
      <c r="C661" t="s">
        <v>2008</v>
      </c>
      <c r="E661">
        <v>146</v>
      </c>
      <c r="F661">
        <v>155</v>
      </c>
      <c r="K661">
        <v>0</v>
      </c>
      <c r="L661">
        <v>1</v>
      </c>
      <c r="M661">
        <v>422</v>
      </c>
      <c r="N661">
        <v>6</v>
      </c>
      <c r="O661">
        <v>10</v>
      </c>
      <c r="P661">
        <v>0</v>
      </c>
      <c r="Q661">
        <v>4</v>
      </c>
      <c r="R661" s="28">
        <f>Table4[[#This Row],[std.code.lines:comments]]/Table4[[#This Row],[std.code.lines:code]]</f>
        <v>0.66666666666666663</v>
      </c>
      <c r="S661">
        <f>(Table4[[#This Row],[std.code.lines:comments]]-Table4[[#This Row],[std.code.lines:code]])/(Table4[[#This Row],[std.code.lines:comments]]+Table4[[#This Row],[std.code.lines:code]])</f>
        <v>-0.2</v>
      </c>
    </row>
    <row r="662" spans="1:19" x14ac:dyDescent="0.25">
      <c r="A662" t="s">
        <v>414</v>
      </c>
      <c r="B662" t="s">
        <v>412</v>
      </c>
      <c r="C662" t="s">
        <v>2008</v>
      </c>
      <c r="E662">
        <v>5</v>
      </c>
      <c r="F662">
        <v>13</v>
      </c>
      <c r="K662">
        <v>0</v>
      </c>
      <c r="L662">
        <v>1</v>
      </c>
      <c r="M662">
        <v>252</v>
      </c>
      <c r="N662">
        <v>9</v>
      </c>
      <c r="O662">
        <v>9</v>
      </c>
      <c r="P662">
        <v>0</v>
      </c>
      <c r="Q662">
        <v>0</v>
      </c>
      <c r="R662" s="28">
        <f>Table4[[#This Row],[std.code.lines:comments]]/Table4[[#This Row],[std.code.lines:code]]</f>
        <v>0</v>
      </c>
      <c r="S662">
        <f>(Table4[[#This Row],[std.code.lines:comments]]-Table4[[#This Row],[std.code.lines:code]])/(Table4[[#This Row],[std.code.lines:comments]]+Table4[[#This Row],[std.code.lines:code]])</f>
        <v>-1</v>
      </c>
    </row>
    <row r="663" spans="1:19" x14ac:dyDescent="0.25">
      <c r="A663" t="s">
        <v>576</v>
      </c>
      <c r="B663" t="s">
        <v>2739</v>
      </c>
      <c r="C663" t="s">
        <v>2008</v>
      </c>
      <c r="E663">
        <v>633</v>
      </c>
      <c r="F663">
        <v>641</v>
      </c>
      <c r="K663">
        <v>0</v>
      </c>
      <c r="L663">
        <v>1</v>
      </c>
      <c r="M663">
        <v>362</v>
      </c>
      <c r="N663">
        <v>5</v>
      </c>
      <c r="O663">
        <v>9</v>
      </c>
      <c r="P663">
        <v>0</v>
      </c>
      <c r="Q663">
        <v>4</v>
      </c>
      <c r="R663" s="28">
        <f>Table4[[#This Row],[std.code.lines:comments]]/Table4[[#This Row],[std.code.lines:code]]</f>
        <v>0.8</v>
      </c>
      <c r="S663">
        <f>(Table4[[#This Row],[std.code.lines:comments]]-Table4[[#This Row],[std.code.lines:code]])/(Table4[[#This Row],[std.code.lines:comments]]+Table4[[#This Row],[std.code.lines:code]])</f>
        <v>-0.1111111111111111</v>
      </c>
    </row>
    <row r="664" spans="1:19" x14ac:dyDescent="0.25">
      <c r="A664" t="s">
        <v>576</v>
      </c>
      <c r="B664" t="s">
        <v>2738</v>
      </c>
      <c r="C664" t="s">
        <v>2008</v>
      </c>
      <c r="E664">
        <v>643</v>
      </c>
      <c r="F664">
        <v>651</v>
      </c>
      <c r="K664">
        <v>0</v>
      </c>
      <c r="L664">
        <v>1</v>
      </c>
      <c r="M664">
        <v>367</v>
      </c>
      <c r="N664">
        <v>5</v>
      </c>
      <c r="O664">
        <v>9</v>
      </c>
      <c r="P664">
        <v>0</v>
      </c>
      <c r="Q664">
        <v>4</v>
      </c>
      <c r="R664" s="28">
        <f>Table4[[#This Row],[std.code.lines:comments]]/Table4[[#This Row],[std.code.lines:code]]</f>
        <v>0.8</v>
      </c>
      <c r="S664">
        <f>(Table4[[#This Row],[std.code.lines:comments]]-Table4[[#This Row],[std.code.lines:code]])/(Table4[[#This Row],[std.code.lines:comments]]+Table4[[#This Row],[std.code.lines:code]])</f>
        <v>-0.1111111111111111</v>
      </c>
    </row>
    <row r="665" spans="1:19" x14ac:dyDescent="0.25">
      <c r="A665" t="s">
        <v>576</v>
      </c>
      <c r="B665" t="s">
        <v>2731</v>
      </c>
      <c r="C665" t="s">
        <v>2008</v>
      </c>
      <c r="E665">
        <v>742</v>
      </c>
      <c r="F665">
        <v>751</v>
      </c>
      <c r="K665">
        <v>0</v>
      </c>
      <c r="L665">
        <v>1</v>
      </c>
      <c r="M665">
        <v>276</v>
      </c>
      <c r="N665">
        <v>5</v>
      </c>
      <c r="O665">
        <v>9</v>
      </c>
      <c r="P665">
        <v>0</v>
      </c>
      <c r="Q665">
        <v>4</v>
      </c>
      <c r="R665" s="28">
        <f>Table4[[#This Row],[std.code.lines:comments]]/Table4[[#This Row],[std.code.lines:code]]</f>
        <v>0.8</v>
      </c>
      <c r="S665">
        <f>(Table4[[#This Row],[std.code.lines:comments]]-Table4[[#This Row],[std.code.lines:code]])/(Table4[[#This Row],[std.code.lines:comments]]+Table4[[#This Row],[std.code.lines:code]])</f>
        <v>-0.1111111111111111</v>
      </c>
    </row>
    <row r="666" spans="1:19" x14ac:dyDescent="0.25">
      <c r="A666" t="s">
        <v>837</v>
      </c>
      <c r="B666" t="s">
        <v>2628</v>
      </c>
      <c r="C666" t="s">
        <v>2008</v>
      </c>
      <c r="E666">
        <v>915</v>
      </c>
      <c r="F666">
        <v>923</v>
      </c>
      <c r="K666">
        <v>0</v>
      </c>
      <c r="L666">
        <v>1</v>
      </c>
      <c r="M666">
        <v>217</v>
      </c>
      <c r="N666">
        <v>9</v>
      </c>
      <c r="O666">
        <v>9</v>
      </c>
      <c r="P666">
        <v>0</v>
      </c>
      <c r="Q666">
        <v>0</v>
      </c>
      <c r="R666" s="28">
        <f>Table4[[#This Row],[std.code.lines:comments]]/Table4[[#This Row],[std.code.lines:code]]</f>
        <v>0</v>
      </c>
      <c r="S666">
        <f>(Table4[[#This Row],[std.code.lines:comments]]-Table4[[#This Row],[std.code.lines:code]])/(Table4[[#This Row],[std.code.lines:comments]]+Table4[[#This Row],[std.code.lines:code]])</f>
        <v>-1</v>
      </c>
    </row>
    <row r="667" spans="1:19" x14ac:dyDescent="0.25">
      <c r="A667" t="s">
        <v>837</v>
      </c>
      <c r="B667" t="s">
        <v>2628</v>
      </c>
      <c r="C667" t="s">
        <v>2008</v>
      </c>
      <c r="E667">
        <v>1878</v>
      </c>
      <c r="F667">
        <v>1886</v>
      </c>
      <c r="K667">
        <v>0</v>
      </c>
      <c r="L667">
        <v>1</v>
      </c>
      <c r="M667">
        <v>220</v>
      </c>
      <c r="N667">
        <v>9</v>
      </c>
      <c r="O667">
        <v>9</v>
      </c>
      <c r="P667">
        <v>0</v>
      </c>
      <c r="Q667">
        <v>0</v>
      </c>
      <c r="R667" s="28">
        <f>Table4[[#This Row],[std.code.lines:comments]]/Table4[[#This Row],[std.code.lines:code]]</f>
        <v>0</v>
      </c>
      <c r="S667">
        <f>(Table4[[#This Row],[std.code.lines:comments]]-Table4[[#This Row],[std.code.lines:code]])/(Table4[[#This Row],[std.code.lines:comments]]+Table4[[#This Row],[std.code.lines:code]])</f>
        <v>-1</v>
      </c>
    </row>
    <row r="668" spans="1:19" x14ac:dyDescent="0.25">
      <c r="A668" t="s">
        <v>837</v>
      </c>
      <c r="B668" t="s">
        <v>2599</v>
      </c>
      <c r="C668" t="s">
        <v>2008</v>
      </c>
      <c r="E668">
        <v>2377</v>
      </c>
      <c r="F668">
        <v>2385</v>
      </c>
      <c r="G668">
        <v>1</v>
      </c>
      <c r="K668">
        <v>0</v>
      </c>
      <c r="L668">
        <v>1</v>
      </c>
      <c r="M668">
        <v>411</v>
      </c>
      <c r="N668">
        <v>1</v>
      </c>
      <c r="O668">
        <v>9</v>
      </c>
      <c r="P668">
        <v>5</v>
      </c>
      <c r="Q668">
        <v>3</v>
      </c>
      <c r="R668" s="28">
        <f>Table4[[#This Row],[std.code.lines:comments]]/Table4[[#This Row],[std.code.lines:code]]</f>
        <v>3</v>
      </c>
      <c r="S668">
        <f>(Table4[[#This Row],[std.code.lines:comments]]-Table4[[#This Row],[std.code.lines:code]])/(Table4[[#This Row],[std.code.lines:comments]]+Table4[[#This Row],[std.code.lines:code]])</f>
        <v>0.5</v>
      </c>
    </row>
    <row r="669" spans="1:19" x14ac:dyDescent="0.25">
      <c r="A669" t="s">
        <v>837</v>
      </c>
      <c r="B669" t="s">
        <v>2581</v>
      </c>
      <c r="C669" t="s">
        <v>2008</v>
      </c>
      <c r="E669">
        <v>2819</v>
      </c>
      <c r="F669">
        <v>2827</v>
      </c>
      <c r="K669">
        <v>0</v>
      </c>
      <c r="L669">
        <v>1</v>
      </c>
      <c r="M669">
        <v>240</v>
      </c>
      <c r="N669">
        <v>9</v>
      </c>
      <c r="O669">
        <v>9</v>
      </c>
      <c r="P669">
        <v>0</v>
      </c>
      <c r="Q669">
        <v>0</v>
      </c>
      <c r="R669" s="28">
        <f>Table4[[#This Row],[std.code.lines:comments]]/Table4[[#This Row],[std.code.lines:code]]</f>
        <v>0</v>
      </c>
      <c r="S669">
        <f>(Table4[[#This Row],[std.code.lines:comments]]-Table4[[#This Row],[std.code.lines:code]])/(Table4[[#This Row],[std.code.lines:comments]]+Table4[[#This Row],[std.code.lines:code]])</f>
        <v>-1</v>
      </c>
    </row>
    <row r="670" spans="1:19" x14ac:dyDescent="0.25">
      <c r="A670" t="s">
        <v>914</v>
      </c>
      <c r="B670" t="s">
        <v>2423</v>
      </c>
      <c r="C670" t="s">
        <v>2008</v>
      </c>
      <c r="E670">
        <v>97</v>
      </c>
      <c r="F670">
        <v>105</v>
      </c>
      <c r="K670">
        <v>0</v>
      </c>
      <c r="L670">
        <v>1</v>
      </c>
      <c r="M670">
        <v>203</v>
      </c>
      <c r="N670">
        <v>9</v>
      </c>
      <c r="O670">
        <v>9</v>
      </c>
      <c r="P670">
        <v>0</v>
      </c>
      <c r="Q670">
        <v>0</v>
      </c>
      <c r="R670" s="28">
        <f>Table4[[#This Row],[std.code.lines:comments]]/Table4[[#This Row],[std.code.lines:code]]</f>
        <v>0</v>
      </c>
      <c r="S670">
        <f>(Table4[[#This Row],[std.code.lines:comments]]-Table4[[#This Row],[std.code.lines:code]])/(Table4[[#This Row],[std.code.lines:comments]]+Table4[[#This Row],[std.code.lines:code]])</f>
        <v>-1</v>
      </c>
    </row>
    <row r="671" spans="1:19" x14ac:dyDescent="0.25">
      <c r="A671" t="s">
        <v>914</v>
      </c>
      <c r="B671" t="s">
        <v>2423</v>
      </c>
      <c r="C671" t="s">
        <v>2008</v>
      </c>
      <c r="E671">
        <v>107</v>
      </c>
      <c r="F671">
        <v>115</v>
      </c>
      <c r="K671">
        <v>0</v>
      </c>
      <c r="L671">
        <v>1</v>
      </c>
      <c r="M671">
        <v>211</v>
      </c>
      <c r="N671">
        <v>9</v>
      </c>
      <c r="O671">
        <v>9</v>
      </c>
      <c r="P671">
        <v>0</v>
      </c>
      <c r="Q671">
        <v>0</v>
      </c>
      <c r="R671" s="28">
        <f>Table4[[#This Row],[std.code.lines:comments]]/Table4[[#This Row],[std.code.lines:code]]</f>
        <v>0</v>
      </c>
      <c r="S671">
        <f>(Table4[[#This Row],[std.code.lines:comments]]-Table4[[#This Row],[std.code.lines:code]])/(Table4[[#This Row],[std.code.lines:comments]]+Table4[[#This Row],[std.code.lines:code]])</f>
        <v>-1</v>
      </c>
    </row>
    <row r="672" spans="1:19" x14ac:dyDescent="0.25">
      <c r="A672" t="s">
        <v>914</v>
      </c>
      <c r="B672" t="s">
        <v>2423</v>
      </c>
      <c r="C672" t="s">
        <v>2008</v>
      </c>
      <c r="E672">
        <v>117</v>
      </c>
      <c r="F672">
        <v>125</v>
      </c>
      <c r="K672">
        <v>0</v>
      </c>
      <c r="L672">
        <v>1</v>
      </c>
      <c r="M672">
        <v>215</v>
      </c>
      <c r="N672">
        <v>9</v>
      </c>
      <c r="O672">
        <v>9</v>
      </c>
      <c r="P672">
        <v>0</v>
      </c>
      <c r="Q672">
        <v>0</v>
      </c>
      <c r="R672" s="28">
        <f>Table4[[#This Row],[std.code.lines:comments]]/Table4[[#This Row],[std.code.lines:code]]</f>
        <v>0</v>
      </c>
      <c r="S672">
        <f>(Table4[[#This Row],[std.code.lines:comments]]-Table4[[#This Row],[std.code.lines:code]])/(Table4[[#This Row],[std.code.lines:comments]]+Table4[[#This Row],[std.code.lines:code]])</f>
        <v>-1</v>
      </c>
    </row>
    <row r="673" spans="1:19" x14ac:dyDescent="0.25">
      <c r="A673" t="s">
        <v>1058</v>
      </c>
      <c r="B673" t="s">
        <v>2204</v>
      </c>
      <c r="C673" t="s">
        <v>2008</v>
      </c>
      <c r="E673">
        <v>112</v>
      </c>
      <c r="F673">
        <v>120</v>
      </c>
      <c r="K673">
        <v>0</v>
      </c>
      <c r="L673">
        <v>1</v>
      </c>
      <c r="M673">
        <v>343</v>
      </c>
      <c r="N673">
        <v>5</v>
      </c>
      <c r="O673">
        <v>9</v>
      </c>
      <c r="P673">
        <v>0</v>
      </c>
      <c r="Q673">
        <v>4</v>
      </c>
      <c r="R673" s="28">
        <f>Table4[[#This Row],[std.code.lines:comments]]/Table4[[#This Row],[std.code.lines:code]]</f>
        <v>0.8</v>
      </c>
      <c r="S673">
        <f>(Table4[[#This Row],[std.code.lines:comments]]-Table4[[#This Row],[std.code.lines:code]])/(Table4[[#This Row],[std.code.lines:comments]]+Table4[[#This Row],[std.code.lines:code]])</f>
        <v>-0.1111111111111111</v>
      </c>
    </row>
    <row r="674" spans="1:19" x14ac:dyDescent="0.25">
      <c r="A674" t="s">
        <v>1083</v>
      </c>
      <c r="B674" t="s">
        <v>2207</v>
      </c>
      <c r="C674" t="s">
        <v>2008</v>
      </c>
      <c r="E674">
        <v>83</v>
      </c>
      <c r="F674">
        <v>92</v>
      </c>
      <c r="K674">
        <v>0</v>
      </c>
      <c r="L674">
        <v>1</v>
      </c>
      <c r="M674">
        <v>281</v>
      </c>
      <c r="N674">
        <v>6</v>
      </c>
      <c r="O674">
        <v>9</v>
      </c>
      <c r="P674">
        <v>0</v>
      </c>
      <c r="Q674">
        <v>3</v>
      </c>
      <c r="R674" s="28">
        <f>Table4[[#This Row],[std.code.lines:comments]]/Table4[[#This Row],[std.code.lines:code]]</f>
        <v>0.5</v>
      </c>
      <c r="S674">
        <f>(Table4[[#This Row],[std.code.lines:comments]]-Table4[[#This Row],[std.code.lines:code]])/(Table4[[#This Row],[std.code.lines:comments]]+Table4[[#This Row],[std.code.lines:code]])</f>
        <v>-0.33333333333333331</v>
      </c>
    </row>
    <row r="675" spans="1:19" x14ac:dyDescent="0.25">
      <c r="A675" t="s">
        <v>1154</v>
      </c>
      <c r="B675" t="s">
        <v>2377</v>
      </c>
      <c r="C675" t="s">
        <v>2008</v>
      </c>
      <c r="E675">
        <v>283</v>
      </c>
      <c r="F675">
        <v>291</v>
      </c>
      <c r="K675">
        <v>0</v>
      </c>
      <c r="L675">
        <v>1</v>
      </c>
      <c r="M675">
        <v>365</v>
      </c>
      <c r="N675">
        <v>5</v>
      </c>
      <c r="O675">
        <v>9</v>
      </c>
      <c r="P675">
        <v>0</v>
      </c>
      <c r="Q675">
        <v>4</v>
      </c>
      <c r="R675" s="28">
        <f>Table4[[#This Row],[std.code.lines:comments]]/Table4[[#This Row],[std.code.lines:code]]</f>
        <v>0.8</v>
      </c>
      <c r="S675">
        <f>(Table4[[#This Row],[std.code.lines:comments]]-Table4[[#This Row],[std.code.lines:code]])/(Table4[[#This Row],[std.code.lines:comments]]+Table4[[#This Row],[std.code.lines:code]])</f>
        <v>-0.1111111111111111</v>
      </c>
    </row>
    <row r="676" spans="1:19" x14ac:dyDescent="0.25">
      <c r="A676" t="s">
        <v>1154</v>
      </c>
      <c r="B676" t="s">
        <v>2365</v>
      </c>
      <c r="C676" t="s">
        <v>2008</v>
      </c>
      <c r="E676">
        <v>585</v>
      </c>
      <c r="F676">
        <v>593</v>
      </c>
      <c r="K676">
        <v>0</v>
      </c>
      <c r="L676">
        <v>1</v>
      </c>
      <c r="M676">
        <v>342</v>
      </c>
      <c r="N676">
        <v>5</v>
      </c>
      <c r="O676">
        <v>9</v>
      </c>
      <c r="P676">
        <v>0</v>
      </c>
      <c r="Q676">
        <v>4</v>
      </c>
      <c r="R676" s="28">
        <f>Table4[[#This Row],[std.code.lines:comments]]/Table4[[#This Row],[std.code.lines:code]]</f>
        <v>0.8</v>
      </c>
      <c r="S676">
        <f>(Table4[[#This Row],[std.code.lines:comments]]-Table4[[#This Row],[std.code.lines:code]])/(Table4[[#This Row],[std.code.lines:comments]]+Table4[[#This Row],[std.code.lines:code]])</f>
        <v>-0.1111111111111111</v>
      </c>
    </row>
    <row r="677" spans="1:19" x14ac:dyDescent="0.25">
      <c r="A677" t="s">
        <v>1257</v>
      </c>
      <c r="B677" t="s">
        <v>2330</v>
      </c>
      <c r="C677" t="s">
        <v>2008</v>
      </c>
      <c r="E677">
        <v>361</v>
      </c>
      <c r="F677">
        <v>369</v>
      </c>
      <c r="K677">
        <v>0</v>
      </c>
      <c r="L677">
        <v>1</v>
      </c>
      <c r="M677">
        <v>346</v>
      </c>
      <c r="N677">
        <v>5</v>
      </c>
      <c r="O677">
        <v>9</v>
      </c>
      <c r="P677">
        <v>0</v>
      </c>
      <c r="Q677">
        <v>4</v>
      </c>
      <c r="R677" s="28">
        <f>Table4[[#This Row],[std.code.lines:comments]]/Table4[[#This Row],[std.code.lines:code]]</f>
        <v>0.8</v>
      </c>
      <c r="S677">
        <f>(Table4[[#This Row],[std.code.lines:comments]]-Table4[[#This Row],[std.code.lines:code]])/(Table4[[#This Row],[std.code.lines:comments]]+Table4[[#This Row],[std.code.lines:code]])</f>
        <v>-0.1111111111111111</v>
      </c>
    </row>
    <row r="678" spans="1:19" x14ac:dyDescent="0.25">
      <c r="A678" t="s">
        <v>1327</v>
      </c>
      <c r="B678" t="s">
        <v>2315</v>
      </c>
      <c r="C678" t="s">
        <v>2008</v>
      </c>
      <c r="E678">
        <v>98</v>
      </c>
      <c r="F678">
        <v>107</v>
      </c>
      <c r="J678">
        <v>1</v>
      </c>
      <c r="K678">
        <v>0</v>
      </c>
      <c r="L678">
        <v>1</v>
      </c>
      <c r="M678">
        <v>354</v>
      </c>
      <c r="N678">
        <v>4</v>
      </c>
      <c r="O678">
        <v>9</v>
      </c>
      <c r="P678">
        <v>0</v>
      </c>
      <c r="Q678">
        <v>5</v>
      </c>
      <c r="R678" s="28">
        <f>Table4[[#This Row],[std.code.lines:comments]]/Table4[[#This Row],[std.code.lines:code]]</f>
        <v>1.25</v>
      </c>
      <c r="S678">
        <f>(Table4[[#This Row],[std.code.lines:comments]]-Table4[[#This Row],[std.code.lines:code]])/(Table4[[#This Row],[std.code.lines:comments]]+Table4[[#This Row],[std.code.lines:code]])</f>
        <v>0.1111111111111111</v>
      </c>
    </row>
    <row r="679" spans="1:19" x14ac:dyDescent="0.25">
      <c r="A679" t="s">
        <v>1404</v>
      </c>
      <c r="B679" t="s">
        <v>2286</v>
      </c>
      <c r="C679" t="s">
        <v>2008</v>
      </c>
      <c r="E679">
        <v>365</v>
      </c>
      <c r="F679">
        <v>374</v>
      </c>
      <c r="K679">
        <v>0</v>
      </c>
      <c r="L679">
        <v>1</v>
      </c>
      <c r="M679">
        <v>312</v>
      </c>
      <c r="N679">
        <v>5</v>
      </c>
      <c r="O679">
        <v>9</v>
      </c>
      <c r="P679">
        <v>0</v>
      </c>
      <c r="Q679">
        <v>4</v>
      </c>
      <c r="R679" s="28">
        <f>Table4[[#This Row],[std.code.lines:comments]]/Table4[[#This Row],[std.code.lines:code]]</f>
        <v>0.8</v>
      </c>
      <c r="S679">
        <f>(Table4[[#This Row],[std.code.lines:comments]]-Table4[[#This Row],[std.code.lines:code]])/(Table4[[#This Row],[std.code.lines:comments]]+Table4[[#This Row],[std.code.lines:code]])</f>
        <v>-0.1111111111111111</v>
      </c>
    </row>
    <row r="680" spans="1:19" x14ac:dyDescent="0.25">
      <c r="A680" t="s">
        <v>1545</v>
      </c>
      <c r="B680" t="s">
        <v>2190</v>
      </c>
      <c r="C680" t="s">
        <v>2008</v>
      </c>
      <c r="E680">
        <v>52</v>
      </c>
      <c r="F680">
        <v>60</v>
      </c>
      <c r="K680">
        <v>0</v>
      </c>
      <c r="L680">
        <v>1</v>
      </c>
      <c r="M680">
        <v>311</v>
      </c>
      <c r="N680">
        <v>6</v>
      </c>
      <c r="O680">
        <v>9</v>
      </c>
      <c r="P680">
        <v>0</v>
      </c>
      <c r="Q680">
        <v>3</v>
      </c>
      <c r="R680" s="28">
        <f>Table4[[#This Row],[std.code.lines:comments]]/Table4[[#This Row],[std.code.lines:code]]</f>
        <v>0.5</v>
      </c>
      <c r="S680">
        <f>(Table4[[#This Row],[std.code.lines:comments]]-Table4[[#This Row],[std.code.lines:code]])/(Table4[[#This Row],[std.code.lines:comments]]+Table4[[#This Row],[std.code.lines:code]])</f>
        <v>-0.33333333333333331</v>
      </c>
    </row>
    <row r="681" spans="1:19" x14ac:dyDescent="0.25">
      <c r="A681" t="s">
        <v>1561</v>
      </c>
      <c r="B681" t="s">
        <v>2181</v>
      </c>
      <c r="C681" t="s">
        <v>2008</v>
      </c>
      <c r="E681">
        <v>111</v>
      </c>
      <c r="F681">
        <v>119</v>
      </c>
      <c r="K681">
        <v>0</v>
      </c>
      <c r="L681">
        <v>1</v>
      </c>
      <c r="M681">
        <v>322</v>
      </c>
      <c r="N681">
        <v>5</v>
      </c>
      <c r="O681">
        <v>9</v>
      </c>
      <c r="P681">
        <v>0</v>
      </c>
      <c r="Q681">
        <v>4</v>
      </c>
      <c r="R681" s="28">
        <f>Table4[[#This Row],[std.code.lines:comments]]/Table4[[#This Row],[std.code.lines:code]]</f>
        <v>0.8</v>
      </c>
      <c r="S681">
        <f>(Table4[[#This Row],[std.code.lines:comments]]-Table4[[#This Row],[std.code.lines:code]])/(Table4[[#This Row],[std.code.lines:comments]]+Table4[[#This Row],[std.code.lines:code]])</f>
        <v>-0.1111111111111111</v>
      </c>
    </row>
    <row r="682" spans="1:19" x14ac:dyDescent="0.25">
      <c r="A682" t="s">
        <v>1648</v>
      </c>
      <c r="B682" t="s">
        <v>2158</v>
      </c>
      <c r="C682" t="s">
        <v>2008</v>
      </c>
      <c r="E682">
        <v>256</v>
      </c>
      <c r="F682">
        <v>264</v>
      </c>
      <c r="K682">
        <v>0</v>
      </c>
      <c r="L682">
        <v>1</v>
      </c>
      <c r="M682">
        <v>407</v>
      </c>
      <c r="N682">
        <v>5</v>
      </c>
      <c r="O682">
        <v>9</v>
      </c>
      <c r="P682">
        <v>0</v>
      </c>
      <c r="Q682">
        <v>4</v>
      </c>
      <c r="R682" s="28">
        <f>Table4[[#This Row],[std.code.lines:comments]]/Table4[[#This Row],[std.code.lines:code]]</f>
        <v>0.8</v>
      </c>
      <c r="S682">
        <f>(Table4[[#This Row],[std.code.lines:comments]]-Table4[[#This Row],[std.code.lines:code]])/(Table4[[#This Row],[std.code.lines:comments]]+Table4[[#This Row],[std.code.lines:code]])</f>
        <v>-0.1111111111111111</v>
      </c>
    </row>
    <row r="683" spans="1:19" x14ac:dyDescent="0.25">
      <c r="A683" t="s">
        <v>1763</v>
      </c>
      <c r="B683" t="s">
        <v>2094</v>
      </c>
      <c r="C683" t="s">
        <v>2008</v>
      </c>
      <c r="E683">
        <v>142</v>
      </c>
      <c r="F683">
        <v>150</v>
      </c>
      <c r="K683">
        <v>0</v>
      </c>
      <c r="L683">
        <v>1</v>
      </c>
      <c r="M683">
        <v>271</v>
      </c>
      <c r="N683">
        <v>5</v>
      </c>
      <c r="O683">
        <v>9</v>
      </c>
      <c r="P683">
        <v>0</v>
      </c>
      <c r="Q683">
        <v>4</v>
      </c>
      <c r="R683" s="28">
        <f>Table4[[#This Row],[std.code.lines:comments]]/Table4[[#This Row],[std.code.lines:code]]</f>
        <v>0.8</v>
      </c>
      <c r="S683">
        <f>(Table4[[#This Row],[std.code.lines:comments]]-Table4[[#This Row],[std.code.lines:code]])/(Table4[[#This Row],[std.code.lines:comments]]+Table4[[#This Row],[std.code.lines:code]])</f>
        <v>-0.1111111111111111</v>
      </c>
    </row>
    <row r="684" spans="1:19" x14ac:dyDescent="0.25">
      <c r="A684" t="s">
        <v>1763</v>
      </c>
      <c r="B684" t="s">
        <v>2093</v>
      </c>
      <c r="C684" t="s">
        <v>2008</v>
      </c>
      <c r="E684">
        <v>152</v>
      </c>
      <c r="F684">
        <v>160</v>
      </c>
      <c r="K684">
        <v>0</v>
      </c>
      <c r="L684">
        <v>1</v>
      </c>
      <c r="M684">
        <v>274</v>
      </c>
      <c r="N684">
        <v>5</v>
      </c>
      <c r="O684">
        <v>9</v>
      </c>
      <c r="P684">
        <v>0</v>
      </c>
      <c r="Q684">
        <v>4</v>
      </c>
      <c r="R684" s="28">
        <f>Table4[[#This Row],[std.code.lines:comments]]/Table4[[#This Row],[std.code.lines:code]]</f>
        <v>0.8</v>
      </c>
      <c r="S684">
        <f>(Table4[[#This Row],[std.code.lines:comments]]-Table4[[#This Row],[std.code.lines:code]])/(Table4[[#This Row],[std.code.lines:comments]]+Table4[[#This Row],[std.code.lines:code]])</f>
        <v>-0.1111111111111111</v>
      </c>
    </row>
    <row r="685" spans="1:19" x14ac:dyDescent="0.25">
      <c r="A685" t="s">
        <v>1797</v>
      </c>
      <c r="B685" t="s">
        <v>2087</v>
      </c>
      <c r="C685" t="s">
        <v>2008</v>
      </c>
      <c r="E685">
        <v>144</v>
      </c>
      <c r="F685">
        <v>152</v>
      </c>
      <c r="K685">
        <v>0</v>
      </c>
      <c r="L685">
        <v>1</v>
      </c>
      <c r="M685">
        <v>368</v>
      </c>
      <c r="N685">
        <v>5</v>
      </c>
      <c r="O685">
        <v>9</v>
      </c>
      <c r="P685">
        <v>0</v>
      </c>
      <c r="Q685">
        <v>4</v>
      </c>
      <c r="R685" s="28">
        <f>Table4[[#This Row],[std.code.lines:comments]]/Table4[[#This Row],[std.code.lines:code]]</f>
        <v>0.8</v>
      </c>
      <c r="S685">
        <f>(Table4[[#This Row],[std.code.lines:comments]]-Table4[[#This Row],[std.code.lines:code]])/(Table4[[#This Row],[std.code.lines:comments]]+Table4[[#This Row],[std.code.lines:code]])</f>
        <v>-0.1111111111111111</v>
      </c>
    </row>
    <row r="686" spans="1:19" x14ac:dyDescent="0.25">
      <c r="A686" t="s">
        <v>1797</v>
      </c>
      <c r="B686" t="s">
        <v>2081</v>
      </c>
      <c r="C686" t="s">
        <v>2008</v>
      </c>
      <c r="E686">
        <v>259</v>
      </c>
      <c r="F686">
        <v>267</v>
      </c>
      <c r="K686">
        <v>0</v>
      </c>
      <c r="L686">
        <v>1</v>
      </c>
      <c r="M686">
        <v>391</v>
      </c>
      <c r="N686">
        <v>5</v>
      </c>
      <c r="O686">
        <v>9</v>
      </c>
      <c r="P686">
        <v>0</v>
      </c>
      <c r="Q686">
        <v>4</v>
      </c>
      <c r="R686" s="28">
        <f>Table4[[#This Row],[std.code.lines:comments]]/Table4[[#This Row],[std.code.lines:code]]</f>
        <v>0.8</v>
      </c>
      <c r="S686">
        <f>(Table4[[#This Row],[std.code.lines:comments]]-Table4[[#This Row],[std.code.lines:code]])/(Table4[[#This Row],[std.code.lines:comments]]+Table4[[#This Row],[std.code.lines:code]])</f>
        <v>-0.1111111111111111</v>
      </c>
    </row>
    <row r="687" spans="1:19" x14ac:dyDescent="0.25">
      <c r="A687" t="s">
        <v>1981</v>
      </c>
      <c r="B687" t="s">
        <v>2012</v>
      </c>
      <c r="C687" t="s">
        <v>2008</v>
      </c>
      <c r="E687">
        <v>277</v>
      </c>
      <c r="F687">
        <v>285</v>
      </c>
      <c r="K687">
        <v>0</v>
      </c>
      <c r="L687">
        <v>1</v>
      </c>
      <c r="M687">
        <v>302</v>
      </c>
      <c r="N687">
        <v>5</v>
      </c>
      <c r="O687">
        <v>9</v>
      </c>
      <c r="P687">
        <v>0</v>
      </c>
      <c r="Q687">
        <v>4</v>
      </c>
      <c r="R687" s="28">
        <f>Table4[[#This Row],[std.code.lines:comments]]/Table4[[#This Row],[std.code.lines:code]]</f>
        <v>0.8</v>
      </c>
      <c r="S687">
        <f>(Table4[[#This Row],[std.code.lines:comments]]-Table4[[#This Row],[std.code.lines:code]])/(Table4[[#This Row],[std.code.lines:comments]]+Table4[[#This Row],[std.code.lines:code]])</f>
        <v>-0.1111111111111111</v>
      </c>
    </row>
    <row r="688" spans="1:19" x14ac:dyDescent="0.25">
      <c r="A688" t="s">
        <v>257</v>
      </c>
      <c r="B688" t="s">
        <v>2855</v>
      </c>
      <c r="C688" t="s">
        <v>2008</v>
      </c>
      <c r="E688">
        <v>245</v>
      </c>
      <c r="F688">
        <v>253</v>
      </c>
      <c r="K688">
        <v>0</v>
      </c>
      <c r="L688">
        <v>1</v>
      </c>
      <c r="M688">
        <v>278</v>
      </c>
      <c r="N688">
        <v>8</v>
      </c>
      <c r="O688">
        <v>8</v>
      </c>
      <c r="P688">
        <v>0</v>
      </c>
      <c r="Q688">
        <v>0</v>
      </c>
      <c r="R688" s="28">
        <f>Table4[[#This Row],[std.code.lines:comments]]/Table4[[#This Row],[std.code.lines:code]]</f>
        <v>0</v>
      </c>
      <c r="S688">
        <f>(Table4[[#This Row],[std.code.lines:comments]]-Table4[[#This Row],[std.code.lines:code]])/(Table4[[#This Row],[std.code.lines:comments]]+Table4[[#This Row],[std.code.lines:code]])</f>
        <v>-1</v>
      </c>
    </row>
    <row r="689" spans="1:19" x14ac:dyDescent="0.25">
      <c r="A689" t="s">
        <v>257</v>
      </c>
      <c r="B689" t="s">
        <v>2854</v>
      </c>
      <c r="C689" t="s">
        <v>2008</v>
      </c>
      <c r="E689">
        <v>256</v>
      </c>
      <c r="F689">
        <v>264</v>
      </c>
      <c r="K689">
        <v>0</v>
      </c>
      <c r="L689">
        <v>1</v>
      </c>
      <c r="M689">
        <v>299</v>
      </c>
      <c r="N689">
        <v>8</v>
      </c>
      <c r="O689">
        <v>8</v>
      </c>
      <c r="P689">
        <v>0</v>
      </c>
      <c r="Q689">
        <v>0</v>
      </c>
      <c r="R689" s="28">
        <f>Table4[[#This Row],[std.code.lines:comments]]/Table4[[#This Row],[std.code.lines:code]]</f>
        <v>0</v>
      </c>
      <c r="S689">
        <f>(Table4[[#This Row],[std.code.lines:comments]]-Table4[[#This Row],[std.code.lines:code]])/(Table4[[#This Row],[std.code.lines:comments]]+Table4[[#This Row],[std.code.lines:code]])</f>
        <v>-1</v>
      </c>
    </row>
    <row r="690" spans="1:19" x14ac:dyDescent="0.25">
      <c r="A690" t="s">
        <v>257</v>
      </c>
      <c r="B690" t="s">
        <v>2852</v>
      </c>
      <c r="C690" t="s">
        <v>2008</v>
      </c>
      <c r="E690">
        <v>280</v>
      </c>
      <c r="F690">
        <v>288</v>
      </c>
      <c r="K690">
        <v>0</v>
      </c>
      <c r="L690">
        <v>1</v>
      </c>
      <c r="M690">
        <v>275</v>
      </c>
      <c r="N690">
        <v>8</v>
      </c>
      <c r="O690">
        <v>8</v>
      </c>
      <c r="P690">
        <v>0</v>
      </c>
      <c r="Q690">
        <v>0</v>
      </c>
      <c r="R690" s="28">
        <f>Table4[[#This Row],[std.code.lines:comments]]/Table4[[#This Row],[std.code.lines:code]]</f>
        <v>0</v>
      </c>
      <c r="S690">
        <f>(Table4[[#This Row],[std.code.lines:comments]]-Table4[[#This Row],[std.code.lines:code]])/(Table4[[#This Row],[std.code.lines:comments]]+Table4[[#This Row],[std.code.lines:code]])</f>
        <v>-1</v>
      </c>
    </row>
    <row r="691" spans="1:19" x14ac:dyDescent="0.25">
      <c r="A691" t="s">
        <v>365</v>
      </c>
      <c r="B691" t="s">
        <v>2803</v>
      </c>
      <c r="C691" t="s">
        <v>2008</v>
      </c>
      <c r="E691">
        <v>29</v>
      </c>
      <c r="F691">
        <v>36</v>
      </c>
      <c r="K691">
        <v>0</v>
      </c>
      <c r="L691">
        <v>1</v>
      </c>
      <c r="M691">
        <v>243</v>
      </c>
      <c r="N691">
        <v>8</v>
      </c>
      <c r="O691">
        <v>8</v>
      </c>
      <c r="P691">
        <v>0</v>
      </c>
      <c r="Q691">
        <v>0</v>
      </c>
      <c r="R691" s="28">
        <f>Table4[[#This Row],[std.code.lines:comments]]/Table4[[#This Row],[std.code.lines:code]]</f>
        <v>0</v>
      </c>
      <c r="S691">
        <f>(Table4[[#This Row],[std.code.lines:comments]]-Table4[[#This Row],[std.code.lines:code]])/(Table4[[#This Row],[std.code.lines:comments]]+Table4[[#This Row],[std.code.lines:code]])</f>
        <v>-1</v>
      </c>
    </row>
    <row r="692" spans="1:19" x14ac:dyDescent="0.25">
      <c r="A692" t="s">
        <v>365</v>
      </c>
      <c r="B692" t="s">
        <v>2816</v>
      </c>
      <c r="C692" t="s">
        <v>2008</v>
      </c>
      <c r="E692">
        <v>38</v>
      </c>
      <c r="F692">
        <v>45</v>
      </c>
      <c r="K692">
        <v>0</v>
      </c>
      <c r="L692">
        <v>1</v>
      </c>
      <c r="M692">
        <v>272</v>
      </c>
      <c r="N692">
        <v>8</v>
      </c>
      <c r="O692">
        <v>8</v>
      </c>
      <c r="P692">
        <v>0</v>
      </c>
      <c r="Q692">
        <v>0</v>
      </c>
      <c r="R692" s="28">
        <f>Table4[[#This Row],[std.code.lines:comments]]/Table4[[#This Row],[std.code.lines:code]]</f>
        <v>0</v>
      </c>
      <c r="S692">
        <f>(Table4[[#This Row],[std.code.lines:comments]]-Table4[[#This Row],[std.code.lines:code]])/(Table4[[#This Row],[std.code.lines:comments]]+Table4[[#This Row],[std.code.lines:code]])</f>
        <v>-1</v>
      </c>
    </row>
    <row r="693" spans="1:19" x14ac:dyDescent="0.25">
      <c r="A693" t="s">
        <v>459</v>
      </c>
      <c r="B693" t="s">
        <v>2768</v>
      </c>
      <c r="C693" t="s">
        <v>2008</v>
      </c>
      <c r="E693">
        <v>18</v>
      </c>
      <c r="F693">
        <v>25</v>
      </c>
      <c r="K693">
        <v>0</v>
      </c>
      <c r="L693">
        <v>1</v>
      </c>
      <c r="M693">
        <v>449</v>
      </c>
      <c r="N693">
        <v>8</v>
      </c>
      <c r="O693">
        <v>8</v>
      </c>
      <c r="P693">
        <v>0</v>
      </c>
      <c r="Q693">
        <v>0</v>
      </c>
      <c r="R693" s="28">
        <f>Table4[[#This Row],[std.code.lines:comments]]/Table4[[#This Row],[std.code.lines:code]]</f>
        <v>0</v>
      </c>
      <c r="S693">
        <f>(Table4[[#This Row],[std.code.lines:comments]]-Table4[[#This Row],[std.code.lines:code]])/(Table4[[#This Row],[std.code.lines:comments]]+Table4[[#This Row],[std.code.lines:code]])</f>
        <v>-1</v>
      </c>
    </row>
    <row r="694" spans="1:19" x14ac:dyDescent="0.25">
      <c r="A694" t="s">
        <v>576</v>
      </c>
      <c r="B694" t="s">
        <v>2742</v>
      </c>
      <c r="C694" t="s">
        <v>2008</v>
      </c>
      <c r="E694">
        <v>598</v>
      </c>
      <c r="F694">
        <v>605</v>
      </c>
      <c r="K694">
        <v>0</v>
      </c>
      <c r="L694">
        <v>1</v>
      </c>
      <c r="M694">
        <v>297</v>
      </c>
      <c r="N694">
        <v>4</v>
      </c>
      <c r="O694">
        <v>8</v>
      </c>
      <c r="P694">
        <v>0</v>
      </c>
      <c r="Q694">
        <v>4</v>
      </c>
      <c r="R694" s="28">
        <f>Table4[[#This Row],[std.code.lines:comments]]/Table4[[#This Row],[std.code.lines:code]]</f>
        <v>1</v>
      </c>
      <c r="S694">
        <f>(Table4[[#This Row],[std.code.lines:comments]]-Table4[[#This Row],[std.code.lines:code]])/(Table4[[#This Row],[std.code.lines:comments]]+Table4[[#This Row],[std.code.lines:code]])</f>
        <v>0</v>
      </c>
    </row>
    <row r="695" spans="1:19" x14ac:dyDescent="0.25">
      <c r="A695" t="s">
        <v>576</v>
      </c>
      <c r="B695" t="s">
        <v>2724</v>
      </c>
      <c r="C695" t="s">
        <v>2008</v>
      </c>
      <c r="E695">
        <v>892</v>
      </c>
      <c r="F695">
        <v>899</v>
      </c>
      <c r="K695">
        <v>0</v>
      </c>
      <c r="L695">
        <v>1</v>
      </c>
      <c r="M695">
        <v>286</v>
      </c>
      <c r="N695">
        <v>4</v>
      </c>
      <c r="O695">
        <v>8</v>
      </c>
      <c r="P695">
        <v>0</v>
      </c>
      <c r="Q695">
        <v>4</v>
      </c>
      <c r="R695" s="28">
        <f>Table4[[#This Row],[std.code.lines:comments]]/Table4[[#This Row],[std.code.lines:code]]</f>
        <v>1</v>
      </c>
      <c r="S695">
        <f>(Table4[[#This Row],[std.code.lines:comments]]-Table4[[#This Row],[std.code.lines:code]])/(Table4[[#This Row],[std.code.lines:comments]]+Table4[[#This Row],[std.code.lines:code]])</f>
        <v>0</v>
      </c>
    </row>
    <row r="696" spans="1:19" x14ac:dyDescent="0.25">
      <c r="A696" t="s">
        <v>576</v>
      </c>
      <c r="B696" t="s">
        <v>2723</v>
      </c>
      <c r="C696" t="s">
        <v>2008</v>
      </c>
      <c r="E696">
        <v>901</v>
      </c>
      <c r="F696">
        <v>908</v>
      </c>
      <c r="G696">
        <v>1</v>
      </c>
      <c r="K696">
        <v>0</v>
      </c>
      <c r="L696">
        <v>1</v>
      </c>
      <c r="M696">
        <v>334</v>
      </c>
      <c r="N696">
        <v>4</v>
      </c>
      <c r="O696">
        <v>8</v>
      </c>
      <c r="P696">
        <v>0</v>
      </c>
      <c r="Q696">
        <v>4</v>
      </c>
      <c r="R696" s="28">
        <f>Table4[[#This Row],[std.code.lines:comments]]/Table4[[#This Row],[std.code.lines:code]]</f>
        <v>1</v>
      </c>
      <c r="S696">
        <f>(Table4[[#This Row],[std.code.lines:comments]]-Table4[[#This Row],[std.code.lines:code]])/(Table4[[#This Row],[std.code.lines:comments]]+Table4[[#This Row],[std.code.lines:code]])</f>
        <v>0</v>
      </c>
    </row>
    <row r="697" spans="1:19" x14ac:dyDescent="0.25">
      <c r="A697" t="s">
        <v>576</v>
      </c>
      <c r="B697" t="s">
        <v>2708</v>
      </c>
      <c r="C697" t="s">
        <v>2008</v>
      </c>
      <c r="E697">
        <v>1408</v>
      </c>
      <c r="F697">
        <v>1415</v>
      </c>
      <c r="K697">
        <v>0</v>
      </c>
      <c r="L697">
        <v>1</v>
      </c>
      <c r="M697">
        <v>286</v>
      </c>
      <c r="N697">
        <v>4</v>
      </c>
      <c r="O697">
        <v>8</v>
      </c>
      <c r="P697">
        <v>0</v>
      </c>
      <c r="Q697">
        <v>4</v>
      </c>
      <c r="R697" s="28">
        <f>Table4[[#This Row],[std.code.lines:comments]]/Table4[[#This Row],[std.code.lines:code]]</f>
        <v>1</v>
      </c>
      <c r="S697">
        <f>(Table4[[#This Row],[std.code.lines:comments]]-Table4[[#This Row],[std.code.lines:code]])/(Table4[[#This Row],[std.code.lines:comments]]+Table4[[#This Row],[std.code.lines:code]])</f>
        <v>0</v>
      </c>
    </row>
    <row r="698" spans="1:19" x14ac:dyDescent="0.25">
      <c r="A698" t="s">
        <v>576</v>
      </c>
      <c r="B698" t="s">
        <v>2707</v>
      </c>
      <c r="C698" t="s">
        <v>2008</v>
      </c>
      <c r="E698">
        <v>1417</v>
      </c>
      <c r="F698">
        <v>1424</v>
      </c>
      <c r="K698">
        <v>0</v>
      </c>
      <c r="L698">
        <v>1</v>
      </c>
      <c r="M698">
        <v>300</v>
      </c>
      <c r="N698">
        <v>4</v>
      </c>
      <c r="O698">
        <v>8</v>
      </c>
      <c r="P698">
        <v>0</v>
      </c>
      <c r="Q698">
        <v>4</v>
      </c>
      <c r="R698" s="28">
        <f>Table4[[#This Row],[std.code.lines:comments]]/Table4[[#This Row],[std.code.lines:code]]</f>
        <v>1</v>
      </c>
      <c r="S698">
        <f>(Table4[[#This Row],[std.code.lines:comments]]-Table4[[#This Row],[std.code.lines:code]])/(Table4[[#This Row],[std.code.lines:comments]]+Table4[[#This Row],[std.code.lines:code]])</f>
        <v>0</v>
      </c>
    </row>
    <row r="699" spans="1:19" x14ac:dyDescent="0.25">
      <c r="A699" t="s">
        <v>576</v>
      </c>
      <c r="B699" t="s">
        <v>2706</v>
      </c>
      <c r="C699" t="s">
        <v>2008</v>
      </c>
      <c r="E699">
        <v>1426</v>
      </c>
      <c r="F699">
        <v>1433</v>
      </c>
      <c r="K699">
        <v>0</v>
      </c>
      <c r="L699">
        <v>1</v>
      </c>
      <c r="M699">
        <v>282</v>
      </c>
      <c r="N699">
        <v>4</v>
      </c>
      <c r="O699">
        <v>8</v>
      </c>
      <c r="P699">
        <v>0</v>
      </c>
      <c r="Q699">
        <v>4</v>
      </c>
      <c r="R699" s="28">
        <f>Table4[[#This Row],[std.code.lines:comments]]/Table4[[#This Row],[std.code.lines:code]]</f>
        <v>1</v>
      </c>
      <c r="S699">
        <f>(Table4[[#This Row],[std.code.lines:comments]]-Table4[[#This Row],[std.code.lines:code]])/(Table4[[#This Row],[std.code.lines:comments]]+Table4[[#This Row],[std.code.lines:code]])</f>
        <v>0</v>
      </c>
    </row>
    <row r="700" spans="1:19" x14ac:dyDescent="0.25">
      <c r="A700" t="s">
        <v>576</v>
      </c>
      <c r="B700" t="s">
        <v>2699</v>
      </c>
      <c r="C700" t="s">
        <v>2008</v>
      </c>
      <c r="E700">
        <v>1573</v>
      </c>
      <c r="F700">
        <v>1580</v>
      </c>
      <c r="K700">
        <v>0</v>
      </c>
      <c r="L700">
        <v>1</v>
      </c>
      <c r="M700">
        <v>297</v>
      </c>
      <c r="N700">
        <v>4</v>
      </c>
      <c r="O700">
        <v>8</v>
      </c>
      <c r="P700">
        <v>0</v>
      </c>
      <c r="Q700">
        <v>4</v>
      </c>
      <c r="R700" s="28">
        <f>Table4[[#This Row],[std.code.lines:comments]]/Table4[[#This Row],[std.code.lines:code]]</f>
        <v>1</v>
      </c>
      <c r="S700">
        <f>(Table4[[#This Row],[std.code.lines:comments]]-Table4[[#This Row],[std.code.lines:code]])/(Table4[[#This Row],[std.code.lines:comments]]+Table4[[#This Row],[std.code.lines:code]])</f>
        <v>0</v>
      </c>
    </row>
    <row r="701" spans="1:19" x14ac:dyDescent="0.25">
      <c r="A701" t="s">
        <v>576</v>
      </c>
      <c r="B701" t="s">
        <v>2698</v>
      </c>
      <c r="C701" t="s">
        <v>2008</v>
      </c>
      <c r="E701">
        <v>1582</v>
      </c>
      <c r="F701">
        <v>1589</v>
      </c>
      <c r="K701">
        <v>0</v>
      </c>
      <c r="L701">
        <v>1</v>
      </c>
      <c r="M701">
        <v>296</v>
      </c>
      <c r="N701">
        <v>4</v>
      </c>
      <c r="O701">
        <v>8</v>
      </c>
      <c r="P701">
        <v>0</v>
      </c>
      <c r="Q701">
        <v>4</v>
      </c>
      <c r="R701" s="28">
        <f>Table4[[#This Row],[std.code.lines:comments]]/Table4[[#This Row],[std.code.lines:code]]</f>
        <v>1</v>
      </c>
      <c r="S701">
        <f>(Table4[[#This Row],[std.code.lines:comments]]-Table4[[#This Row],[std.code.lines:code]])/(Table4[[#This Row],[std.code.lines:comments]]+Table4[[#This Row],[std.code.lines:code]])</f>
        <v>0</v>
      </c>
    </row>
    <row r="702" spans="1:19" x14ac:dyDescent="0.25">
      <c r="A702" t="s">
        <v>837</v>
      </c>
      <c r="B702" t="s">
        <v>2613</v>
      </c>
      <c r="C702" t="s">
        <v>2008</v>
      </c>
      <c r="E702">
        <v>232</v>
      </c>
      <c r="F702">
        <v>239</v>
      </c>
      <c r="K702">
        <v>0</v>
      </c>
      <c r="L702">
        <v>1</v>
      </c>
      <c r="M702">
        <v>229</v>
      </c>
      <c r="N702">
        <v>8</v>
      </c>
      <c r="O702">
        <v>8</v>
      </c>
      <c r="P702">
        <v>0</v>
      </c>
      <c r="Q702">
        <v>0</v>
      </c>
      <c r="R702" s="28">
        <f>Table4[[#This Row],[std.code.lines:comments]]/Table4[[#This Row],[std.code.lines:code]]</f>
        <v>0</v>
      </c>
      <c r="S702">
        <f>(Table4[[#This Row],[std.code.lines:comments]]-Table4[[#This Row],[std.code.lines:code]])/(Table4[[#This Row],[std.code.lines:comments]]+Table4[[#This Row],[std.code.lines:code]])</f>
        <v>-1</v>
      </c>
    </row>
    <row r="703" spans="1:19" x14ac:dyDescent="0.25">
      <c r="A703" t="s">
        <v>837</v>
      </c>
      <c r="B703" t="s">
        <v>2574</v>
      </c>
      <c r="C703" t="s">
        <v>2008</v>
      </c>
      <c r="E703">
        <v>2988</v>
      </c>
      <c r="F703">
        <v>2995</v>
      </c>
      <c r="K703">
        <v>0</v>
      </c>
      <c r="L703">
        <v>1</v>
      </c>
      <c r="M703">
        <v>217</v>
      </c>
      <c r="N703">
        <v>7</v>
      </c>
      <c r="O703">
        <v>8</v>
      </c>
      <c r="P703">
        <v>1</v>
      </c>
      <c r="Q703">
        <v>0</v>
      </c>
      <c r="R703" s="28">
        <f>Table4[[#This Row],[std.code.lines:comments]]/Table4[[#This Row],[std.code.lines:code]]</f>
        <v>0</v>
      </c>
      <c r="S703">
        <f>(Table4[[#This Row],[std.code.lines:comments]]-Table4[[#This Row],[std.code.lines:code]])/(Table4[[#This Row],[std.code.lines:comments]]+Table4[[#This Row],[std.code.lines:code]])</f>
        <v>-1</v>
      </c>
    </row>
    <row r="704" spans="1:19" x14ac:dyDescent="0.25">
      <c r="A704" t="s">
        <v>837</v>
      </c>
      <c r="B704" t="s">
        <v>2496</v>
      </c>
      <c r="C704" t="s">
        <v>2008</v>
      </c>
      <c r="E704">
        <v>5055</v>
      </c>
      <c r="F704">
        <v>5062</v>
      </c>
      <c r="K704">
        <v>0</v>
      </c>
      <c r="L704">
        <v>1</v>
      </c>
      <c r="M704">
        <v>262</v>
      </c>
      <c r="N704">
        <v>8</v>
      </c>
      <c r="O704">
        <v>8</v>
      </c>
      <c r="P704">
        <v>0</v>
      </c>
      <c r="Q704">
        <v>0</v>
      </c>
      <c r="R704" s="28">
        <f>Table4[[#This Row],[std.code.lines:comments]]/Table4[[#This Row],[std.code.lines:code]]</f>
        <v>0</v>
      </c>
      <c r="S704">
        <f>(Table4[[#This Row],[std.code.lines:comments]]-Table4[[#This Row],[std.code.lines:code]])/(Table4[[#This Row],[std.code.lines:comments]]+Table4[[#This Row],[std.code.lines:code]])</f>
        <v>-1</v>
      </c>
    </row>
    <row r="705" spans="1:19" x14ac:dyDescent="0.25">
      <c r="A705" t="s">
        <v>1106</v>
      </c>
      <c r="B705" t="s">
        <v>2387</v>
      </c>
      <c r="C705" t="s">
        <v>2008</v>
      </c>
      <c r="E705">
        <v>159</v>
      </c>
      <c r="F705">
        <v>166</v>
      </c>
      <c r="K705">
        <v>0</v>
      </c>
      <c r="L705">
        <v>1</v>
      </c>
      <c r="M705">
        <v>263</v>
      </c>
      <c r="N705">
        <v>4</v>
      </c>
      <c r="O705">
        <v>8</v>
      </c>
      <c r="P705">
        <v>0</v>
      </c>
      <c r="Q705">
        <v>4</v>
      </c>
      <c r="R705" s="28">
        <f>Table4[[#This Row],[std.code.lines:comments]]/Table4[[#This Row],[std.code.lines:code]]</f>
        <v>1</v>
      </c>
      <c r="S705">
        <f>(Table4[[#This Row],[std.code.lines:comments]]-Table4[[#This Row],[std.code.lines:code]])/(Table4[[#This Row],[std.code.lines:comments]]+Table4[[#This Row],[std.code.lines:code]])</f>
        <v>0</v>
      </c>
    </row>
    <row r="706" spans="1:19" x14ac:dyDescent="0.25">
      <c r="A706" t="s">
        <v>1106</v>
      </c>
      <c r="B706" t="s">
        <v>2385</v>
      </c>
      <c r="C706" t="s">
        <v>2008</v>
      </c>
      <c r="E706">
        <v>180</v>
      </c>
      <c r="F706">
        <v>187</v>
      </c>
      <c r="K706">
        <v>0</v>
      </c>
      <c r="L706">
        <v>1</v>
      </c>
      <c r="M706">
        <v>297</v>
      </c>
      <c r="N706">
        <v>4</v>
      </c>
      <c r="O706">
        <v>8</v>
      </c>
      <c r="P706">
        <v>0</v>
      </c>
      <c r="Q706">
        <v>4</v>
      </c>
      <c r="R706" s="28">
        <f>Table4[[#This Row],[std.code.lines:comments]]/Table4[[#This Row],[std.code.lines:code]]</f>
        <v>1</v>
      </c>
      <c r="S706">
        <f>(Table4[[#This Row],[std.code.lines:comments]]-Table4[[#This Row],[std.code.lines:code]])/(Table4[[#This Row],[std.code.lines:comments]]+Table4[[#This Row],[std.code.lines:code]])</f>
        <v>0</v>
      </c>
    </row>
    <row r="707" spans="1:19" x14ac:dyDescent="0.25">
      <c r="A707" t="s">
        <v>1106</v>
      </c>
      <c r="B707" t="s">
        <v>2385</v>
      </c>
      <c r="C707" t="s">
        <v>2008</v>
      </c>
      <c r="E707">
        <v>189</v>
      </c>
      <c r="F707">
        <v>196</v>
      </c>
      <c r="K707">
        <v>0</v>
      </c>
      <c r="L707">
        <v>1</v>
      </c>
      <c r="M707">
        <v>310</v>
      </c>
      <c r="N707">
        <v>4</v>
      </c>
      <c r="O707">
        <v>8</v>
      </c>
      <c r="P707">
        <v>0</v>
      </c>
      <c r="Q707">
        <v>4</v>
      </c>
      <c r="R707" s="28">
        <f>Table4[[#This Row],[std.code.lines:comments]]/Table4[[#This Row],[std.code.lines:code]]</f>
        <v>1</v>
      </c>
      <c r="S707">
        <f>(Table4[[#This Row],[std.code.lines:comments]]-Table4[[#This Row],[std.code.lines:code]])/(Table4[[#This Row],[std.code.lines:comments]]+Table4[[#This Row],[std.code.lines:code]])</f>
        <v>0</v>
      </c>
    </row>
    <row r="708" spans="1:19" x14ac:dyDescent="0.25">
      <c r="A708" t="s">
        <v>1106</v>
      </c>
      <c r="B708" t="s">
        <v>2384</v>
      </c>
      <c r="C708" t="s">
        <v>2008</v>
      </c>
      <c r="E708">
        <v>198</v>
      </c>
      <c r="F708">
        <v>205</v>
      </c>
      <c r="K708">
        <v>0</v>
      </c>
      <c r="L708">
        <v>1</v>
      </c>
      <c r="M708">
        <v>294</v>
      </c>
      <c r="N708">
        <v>4</v>
      </c>
      <c r="O708">
        <v>8</v>
      </c>
      <c r="P708">
        <v>0</v>
      </c>
      <c r="Q708">
        <v>4</v>
      </c>
      <c r="R708" s="28">
        <f>Table4[[#This Row],[std.code.lines:comments]]/Table4[[#This Row],[std.code.lines:code]]</f>
        <v>1</v>
      </c>
      <c r="S708">
        <f>(Table4[[#This Row],[std.code.lines:comments]]-Table4[[#This Row],[std.code.lines:code]])/(Table4[[#This Row],[std.code.lines:comments]]+Table4[[#This Row],[std.code.lines:code]])</f>
        <v>0</v>
      </c>
    </row>
    <row r="709" spans="1:19" x14ac:dyDescent="0.25">
      <c r="A709" t="s">
        <v>1106</v>
      </c>
      <c r="B709" t="s">
        <v>2384</v>
      </c>
      <c r="C709" t="s">
        <v>2008</v>
      </c>
      <c r="E709">
        <v>207</v>
      </c>
      <c r="F709">
        <v>214</v>
      </c>
      <c r="K709">
        <v>0</v>
      </c>
      <c r="L709">
        <v>1</v>
      </c>
      <c r="M709">
        <v>306</v>
      </c>
      <c r="N709">
        <v>4</v>
      </c>
      <c r="O709">
        <v>8</v>
      </c>
      <c r="P709">
        <v>0</v>
      </c>
      <c r="Q709">
        <v>4</v>
      </c>
      <c r="R709" s="28">
        <f>Table4[[#This Row],[std.code.lines:comments]]/Table4[[#This Row],[std.code.lines:code]]</f>
        <v>1</v>
      </c>
      <c r="S709">
        <f>(Table4[[#This Row],[std.code.lines:comments]]-Table4[[#This Row],[std.code.lines:code]])/(Table4[[#This Row],[std.code.lines:comments]]+Table4[[#This Row],[std.code.lines:code]])</f>
        <v>0</v>
      </c>
    </row>
    <row r="710" spans="1:19" x14ac:dyDescent="0.25">
      <c r="A710" t="s">
        <v>1154</v>
      </c>
      <c r="B710" t="s">
        <v>2379</v>
      </c>
      <c r="C710" t="s">
        <v>2008</v>
      </c>
      <c r="E710">
        <v>81</v>
      </c>
      <c r="F710">
        <v>88</v>
      </c>
      <c r="K710">
        <v>0</v>
      </c>
      <c r="L710">
        <v>1</v>
      </c>
      <c r="M710">
        <v>251</v>
      </c>
      <c r="N710">
        <v>5</v>
      </c>
      <c r="O710">
        <v>8</v>
      </c>
      <c r="P710">
        <v>0</v>
      </c>
      <c r="Q710">
        <v>3</v>
      </c>
      <c r="R710" s="28">
        <f>Table4[[#This Row],[std.code.lines:comments]]/Table4[[#This Row],[std.code.lines:code]]</f>
        <v>0.6</v>
      </c>
      <c r="S710">
        <f>(Table4[[#This Row],[std.code.lines:comments]]-Table4[[#This Row],[std.code.lines:code]])/(Table4[[#This Row],[std.code.lines:comments]]+Table4[[#This Row],[std.code.lines:code]])</f>
        <v>-0.25</v>
      </c>
    </row>
    <row r="711" spans="1:19" x14ac:dyDescent="0.25">
      <c r="A711" t="s">
        <v>1154</v>
      </c>
      <c r="B711" t="s">
        <v>2378</v>
      </c>
      <c r="C711" t="s">
        <v>2008</v>
      </c>
      <c r="E711">
        <v>263</v>
      </c>
      <c r="F711">
        <v>270</v>
      </c>
      <c r="K711">
        <v>0</v>
      </c>
      <c r="L711">
        <v>1</v>
      </c>
      <c r="M711">
        <v>320</v>
      </c>
      <c r="N711">
        <v>4</v>
      </c>
      <c r="O711">
        <v>8</v>
      </c>
      <c r="P711">
        <v>0</v>
      </c>
      <c r="Q711">
        <v>4</v>
      </c>
      <c r="R711" s="28">
        <f>Table4[[#This Row],[std.code.lines:comments]]/Table4[[#This Row],[std.code.lines:code]]</f>
        <v>1</v>
      </c>
      <c r="S711">
        <f>(Table4[[#This Row],[std.code.lines:comments]]-Table4[[#This Row],[std.code.lines:code]])/(Table4[[#This Row],[std.code.lines:comments]]+Table4[[#This Row],[std.code.lines:code]])</f>
        <v>0</v>
      </c>
    </row>
    <row r="712" spans="1:19" x14ac:dyDescent="0.25">
      <c r="A712" t="s">
        <v>1257</v>
      </c>
      <c r="B712" t="s">
        <v>2346</v>
      </c>
      <c r="C712" t="s">
        <v>2008</v>
      </c>
      <c r="E712">
        <v>127</v>
      </c>
      <c r="F712">
        <v>134</v>
      </c>
      <c r="K712">
        <v>0</v>
      </c>
      <c r="L712">
        <v>1</v>
      </c>
      <c r="M712">
        <v>300</v>
      </c>
      <c r="N712">
        <v>4</v>
      </c>
      <c r="O712">
        <v>8</v>
      </c>
      <c r="P712">
        <v>0</v>
      </c>
      <c r="Q712">
        <v>4</v>
      </c>
      <c r="R712" s="28">
        <f>Table4[[#This Row],[std.code.lines:comments]]/Table4[[#This Row],[std.code.lines:code]]</f>
        <v>1</v>
      </c>
      <c r="S712">
        <f>(Table4[[#This Row],[std.code.lines:comments]]-Table4[[#This Row],[std.code.lines:code]])/(Table4[[#This Row],[std.code.lines:comments]]+Table4[[#This Row],[std.code.lines:code]])</f>
        <v>0</v>
      </c>
    </row>
    <row r="713" spans="1:19" x14ac:dyDescent="0.25">
      <c r="A713" t="s">
        <v>1257</v>
      </c>
      <c r="B713" t="s">
        <v>2344</v>
      </c>
      <c r="C713" t="s">
        <v>2008</v>
      </c>
      <c r="E713">
        <v>163</v>
      </c>
      <c r="F713">
        <v>170</v>
      </c>
      <c r="K713">
        <v>0</v>
      </c>
      <c r="L713">
        <v>1</v>
      </c>
      <c r="M713">
        <v>324</v>
      </c>
      <c r="N713">
        <v>4</v>
      </c>
      <c r="O713">
        <v>8</v>
      </c>
      <c r="P713">
        <v>0</v>
      </c>
      <c r="Q713">
        <v>4</v>
      </c>
      <c r="R713" s="28">
        <f>Table4[[#This Row],[std.code.lines:comments]]/Table4[[#This Row],[std.code.lines:code]]</f>
        <v>1</v>
      </c>
      <c r="S713">
        <f>(Table4[[#This Row],[std.code.lines:comments]]-Table4[[#This Row],[std.code.lines:code]])/(Table4[[#This Row],[std.code.lines:comments]]+Table4[[#This Row],[std.code.lines:code]])</f>
        <v>0</v>
      </c>
    </row>
    <row r="714" spans="1:19" x14ac:dyDescent="0.25">
      <c r="A714" t="s">
        <v>1257</v>
      </c>
      <c r="B714" t="s">
        <v>2342</v>
      </c>
      <c r="C714" t="s">
        <v>2008</v>
      </c>
      <c r="E714">
        <v>197</v>
      </c>
      <c r="F714">
        <v>204</v>
      </c>
      <c r="K714">
        <v>0</v>
      </c>
      <c r="L714">
        <v>1</v>
      </c>
      <c r="M714">
        <v>302</v>
      </c>
      <c r="N714">
        <v>4</v>
      </c>
      <c r="O714">
        <v>8</v>
      </c>
      <c r="P714">
        <v>0</v>
      </c>
      <c r="Q714">
        <v>4</v>
      </c>
      <c r="R714" s="28">
        <f>Table4[[#This Row],[std.code.lines:comments]]/Table4[[#This Row],[std.code.lines:code]]</f>
        <v>1</v>
      </c>
      <c r="S714">
        <f>(Table4[[#This Row],[std.code.lines:comments]]-Table4[[#This Row],[std.code.lines:code]])/(Table4[[#This Row],[std.code.lines:comments]]+Table4[[#This Row],[std.code.lines:code]])</f>
        <v>0</v>
      </c>
    </row>
    <row r="715" spans="1:19" x14ac:dyDescent="0.25">
      <c r="A715" t="s">
        <v>1257</v>
      </c>
      <c r="B715" t="s">
        <v>2340</v>
      </c>
      <c r="C715" t="s">
        <v>2008</v>
      </c>
      <c r="E715">
        <v>227</v>
      </c>
      <c r="F715">
        <v>234</v>
      </c>
      <c r="K715">
        <v>0</v>
      </c>
      <c r="L715">
        <v>1</v>
      </c>
      <c r="M715">
        <v>287</v>
      </c>
      <c r="N715">
        <v>4</v>
      </c>
      <c r="O715">
        <v>8</v>
      </c>
      <c r="P715">
        <v>0</v>
      </c>
      <c r="Q715">
        <v>4</v>
      </c>
      <c r="R715" s="28">
        <f>Table4[[#This Row],[std.code.lines:comments]]/Table4[[#This Row],[std.code.lines:code]]</f>
        <v>1</v>
      </c>
      <c r="S715">
        <f>(Table4[[#This Row],[std.code.lines:comments]]-Table4[[#This Row],[std.code.lines:code]])/(Table4[[#This Row],[std.code.lines:comments]]+Table4[[#This Row],[std.code.lines:code]])</f>
        <v>0</v>
      </c>
    </row>
    <row r="716" spans="1:19" x14ac:dyDescent="0.25">
      <c r="A716" t="s">
        <v>1257</v>
      </c>
      <c r="B716" t="s">
        <v>2338</v>
      </c>
      <c r="C716" t="s">
        <v>2008</v>
      </c>
      <c r="E716">
        <v>255</v>
      </c>
      <c r="F716">
        <v>262</v>
      </c>
      <c r="K716">
        <v>0</v>
      </c>
      <c r="L716">
        <v>1</v>
      </c>
      <c r="M716">
        <v>276</v>
      </c>
      <c r="N716">
        <v>4</v>
      </c>
      <c r="O716">
        <v>8</v>
      </c>
      <c r="P716">
        <v>0</v>
      </c>
      <c r="Q716">
        <v>4</v>
      </c>
      <c r="R716" s="28">
        <f>Table4[[#This Row],[std.code.lines:comments]]/Table4[[#This Row],[std.code.lines:code]]</f>
        <v>1</v>
      </c>
      <c r="S716">
        <f>(Table4[[#This Row],[std.code.lines:comments]]-Table4[[#This Row],[std.code.lines:code]])/(Table4[[#This Row],[std.code.lines:comments]]+Table4[[#This Row],[std.code.lines:code]])</f>
        <v>0</v>
      </c>
    </row>
    <row r="717" spans="1:19" x14ac:dyDescent="0.25">
      <c r="A717" t="s">
        <v>1257</v>
      </c>
      <c r="B717" t="s">
        <v>2335</v>
      </c>
      <c r="C717" t="s">
        <v>2008</v>
      </c>
      <c r="E717">
        <v>296</v>
      </c>
      <c r="F717">
        <v>303</v>
      </c>
      <c r="K717">
        <v>0</v>
      </c>
      <c r="L717">
        <v>1</v>
      </c>
      <c r="M717">
        <v>291</v>
      </c>
      <c r="N717">
        <v>4</v>
      </c>
      <c r="O717">
        <v>8</v>
      </c>
      <c r="P717">
        <v>0</v>
      </c>
      <c r="Q717">
        <v>4</v>
      </c>
      <c r="R717" s="28">
        <f>Table4[[#This Row],[std.code.lines:comments]]/Table4[[#This Row],[std.code.lines:code]]</f>
        <v>1</v>
      </c>
      <c r="S717">
        <f>(Table4[[#This Row],[std.code.lines:comments]]-Table4[[#This Row],[std.code.lines:code]])/(Table4[[#This Row],[std.code.lines:comments]]+Table4[[#This Row],[std.code.lines:code]])</f>
        <v>0</v>
      </c>
    </row>
    <row r="718" spans="1:19" x14ac:dyDescent="0.25">
      <c r="A718" t="s">
        <v>1257</v>
      </c>
      <c r="B718" t="s">
        <v>2334</v>
      </c>
      <c r="C718" t="s">
        <v>2008</v>
      </c>
      <c r="E718">
        <v>305</v>
      </c>
      <c r="F718">
        <v>312</v>
      </c>
      <c r="K718">
        <v>0</v>
      </c>
      <c r="L718">
        <v>1</v>
      </c>
      <c r="M718">
        <v>290</v>
      </c>
      <c r="N718">
        <v>4</v>
      </c>
      <c r="O718">
        <v>8</v>
      </c>
      <c r="P718">
        <v>0</v>
      </c>
      <c r="Q718">
        <v>4</v>
      </c>
      <c r="R718" s="28">
        <f>Table4[[#This Row],[std.code.lines:comments]]/Table4[[#This Row],[std.code.lines:code]]</f>
        <v>1</v>
      </c>
      <c r="S718">
        <f>(Table4[[#This Row],[std.code.lines:comments]]-Table4[[#This Row],[std.code.lines:code]])/(Table4[[#This Row],[std.code.lines:comments]]+Table4[[#This Row],[std.code.lines:code]])</f>
        <v>0</v>
      </c>
    </row>
    <row r="719" spans="1:19" x14ac:dyDescent="0.25">
      <c r="A719" t="s">
        <v>1435</v>
      </c>
      <c r="B719" t="s">
        <v>2191</v>
      </c>
      <c r="C719" t="s">
        <v>2008</v>
      </c>
      <c r="E719">
        <v>60</v>
      </c>
      <c r="F719">
        <v>67</v>
      </c>
      <c r="K719">
        <v>0</v>
      </c>
      <c r="L719">
        <v>1</v>
      </c>
      <c r="M719">
        <v>279</v>
      </c>
      <c r="N719">
        <v>5</v>
      </c>
      <c r="O719">
        <v>8</v>
      </c>
      <c r="P719">
        <v>0</v>
      </c>
      <c r="Q719">
        <v>3</v>
      </c>
      <c r="R719" s="28">
        <f>Table4[[#This Row],[std.code.lines:comments]]/Table4[[#This Row],[std.code.lines:code]]</f>
        <v>0.6</v>
      </c>
      <c r="S719">
        <f>(Table4[[#This Row],[std.code.lines:comments]]-Table4[[#This Row],[std.code.lines:code]])/(Table4[[#This Row],[std.code.lines:comments]]+Table4[[#This Row],[std.code.lines:code]])</f>
        <v>-0.25</v>
      </c>
    </row>
    <row r="720" spans="1:19" x14ac:dyDescent="0.25">
      <c r="A720" t="s">
        <v>1480</v>
      </c>
      <c r="B720" t="s">
        <v>2241</v>
      </c>
      <c r="C720" t="s">
        <v>2008</v>
      </c>
      <c r="E720">
        <v>100</v>
      </c>
      <c r="F720">
        <v>107</v>
      </c>
      <c r="K720">
        <v>0</v>
      </c>
      <c r="L720">
        <v>1</v>
      </c>
      <c r="M720">
        <v>272</v>
      </c>
      <c r="N720">
        <v>4</v>
      </c>
      <c r="O720">
        <v>8</v>
      </c>
      <c r="P720">
        <v>0</v>
      </c>
      <c r="Q720">
        <v>4</v>
      </c>
      <c r="R720" s="28">
        <f>Table4[[#This Row],[std.code.lines:comments]]/Table4[[#This Row],[std.code.lines:code]]</f>
        <v>1</v>
      </c>
      <c r="S720">
        <f>(Table4[[#This Row],[std.code.lines:comments]]-Table4[[#This Row],[std.code.lines:code]])/(Table4[[#This Row],[std.code.lines:comments]]+Table4[[#This Row],[std.code.lines:code]])</f>
        <v>0</v>
      </c>
    </row>
    <row r="721" spans="1:19" x14ac:dyDescent="0.25">
      <c r="A721" t="s">
        <v>1480</v>
      </c>
      <c r="B721" t="s">
        <v>2240</v>
      </c>
      <c r="C721" t="s">
        <v>2008</v>
      </c>
      <c r="E721">
        <v>109</v>
      </c>
      <c r="F721">
        <v>116</v>
      </c>
      <c r="K721">
        <v>0</v>
      </c>
      <c r="L721">
        <v>1</v>
      </c>
      <c r="M721">
        <v>259</v>
      </c>
      <c r="N721">
        <v>4</v>
      </c>
      <c r="O721">
        <v>8</v>
      </c>
      <c r="P721">
        <v>0</v>
      </c>
      <c r="Q721">
        <v>4</v>
      </c>
      <c r="R721" s="28">
        <f>Table4[[#This Row],[std.code.lines:comments]]/Table4[[#This Row],[std.code.lines:code]]</f>
        <v>1</v>
      </c>
      <c r="S721">
        <f>(Table4[[#This Row],[std.code.lines:comments]]-Table4[[#This Row],[std.code.lines:code]])/(Table4[[#This Row],[std.code.lines:comments]]+Table4[[#This Row],[std.code.lines:code]])</f>
        <v>0</v>
      </c>
    </row>
    <row r="722" spans="1:19" x14ac:dyDescent="0.25">
      <c r="A722" t="s">
        <v>1480</v>
      </c>
      <c r="B722" t="s">
        <v>2014</v>
      </c>
      <c r="C722" t="s">
        <v>2008</v>
      </c>
      <c r="E722">
        <v>118</v>
      </c>
      <c r="F722">
        <v>125</v>
      </c>
      <c r="K722">
        <v>0</v>
      </c>
      <c r="L722">
        <v>1</v>
      </c>
      <c r="M722">
        <v>256</v>
      </c>
      <c r="N722">
        <v>4</v>
      </c>
      <c r="O722">
        <v>8</v>
      </c>
      <c r="P722">
        <v>0</v>
      </c>
      <c r="Q722">
        <v>4</v>
      </c>
      <c r="R722" s="28">
        <f>Table4[[#This Row],[std.code.lines:comments]]/Table4[[#This Row],[std.code.lines:code]]</f>
        <v>1</v>
      </c>
      <c r="S722">
        <f>(Table4[[#This Row],[std.code.lines:comments]]-Table4[[#This Row],[std.code.lines:code]])/(Table4[[#This Row],[std.code.lines:comments]]+Table4[[#This Row],[std.code.lines:code]])</f>
        <v>0</v>
      </c>
    </row>
    <row r="723" spans="1:19" x14ac:dyDescent="0.25">
      <c r="A723" t="s">
        <v>1480</v>
      </c>
      <c r="B723" t="s">
        <v>2044</v>
      </c>
      <c r="C723" t="s">
        <v>2008</v>
      </c>
      <c r="E723">
        <v>127</v>
      </c>
      <c r="F723">
        <v>134</v>
      </c>
      <c r="K723">
        <v>0</v>
      </c>
      <c r="L723">
        <v>1</v>
      </c>
      <c r="M723">
        <v>251</v>
      </c>
      <c r="N723">
        <v>4</v>
      </c>
      <c r="O723">
        <v>8</v>
      </c>
      <c r="P723">
        <v>0</v>
      </c>
      <c r="Q723">
        <v>4</v>
      </c>
      <c r="R723" s="28">
        <f>Table4[[#This Row],[std.code.lines:comments]]/Table4[[#This Row],[std.code.lines:code]]</f>
        <v>1</v>
      </c>
      <c r="S723">
        <f>(Table4[[#This Row],[std.code.lines:comments]]-Table4[[#This Row],[std.code.lines:code]])/(Table4[[#This Row],[std.code.lines:comments]]+Table4[[#This Row],[std.code.lines:code]])</f>
        <v>0</v>
      </c>
    </row>
    <row r="724" spans="1:19" x14ac:dyDescent="0.25">
      <c r="A724" t="s">
        <v>1531</v>
      </c>
      <c r="B724" t="s">
        <v>2205</v>
      </c>
      <c r="C724" t="s">
        <v>2008</v>
      </c>
      <c r="E724">
        <v>137</v>
      </c>
      <c r="F724">
        <v>144</v>
      </c>
      <c r="K724">
        <v>0</v>
      </c>
      <c r="L724">
        <v>1</v>
      </c>
      <c r="M724">
        <v>333</v>
      </c>
      <c r="N724">
        <v>5</v>
      </c>
      <c r="O724">
        <v>8</v>
      </c>
      <c r="P724">
        <v>0</v>
      </c>
      <c r="Q724">
        <v>3</v>
      </c>
      <c r="R724" s="28">
        <f>Table4[[#This Row],[std.code.lines:comments]]/Table4[[#This Row],[std.code.lines:code]]</f>
        <v>0.6</v>
      </c>
      <c r="S724">
        <f>(Table4[[#This Row],[std.code.lines:comments]]-Table4[[#This Row],[std.code.lines:code]])/(Table4[[#This Row],[std.code.lines:comments]]+Table4[[#This Row],[std.code.lines:code]])</f>
        <v>-0.25</v>
      </c>
    </row>
    <row r="725" spans="1:19" x14ac:dyDescent="0.25">
      <c r="A725" t="s">
        <v>1531</v>
      </c>
      <c r="B725" t="s">
        <v>2204</v>
      </c>
      <c r="C725" t="s">
        <v>2008</v>
      </c>
      <c r="E725">
        <v>146</v>
      </c>
      <c r="F725">
        <v>153</v>
      </c>
      <c r="K725">
        <v>0</v>
      </c>
      <c r="L725">
        <v>1</v>
      </c>
      <c r="M725">
        <v>325</v>
      </c>
      <c r="N725">
        <v>5</v>
      </c>
      <c r="O725">
        <v>8</v>
      </c>
      <c r="P725">
        <v>0</v>
      </c>
      <c r="Q725">
        <v>3</v>
      </c>
      <c r="R725" s="28">
        <f>Table4[[#This Row],[std.code.lines:comments]]/Table4[[#This Row],[std.code.lines:code]]</f>
        <v>0.6</v>
      </c>
      <c r="S725">
        <f>(Table4[[#This Row],[std.code.lines:comments]]-Table4[[#This Row],[std.code.lines:code]])/(Table4[[#This Row],[std.code.lines:comments]]+Table4[[#This Row],[std.code.lines:code]])</f>
        <v>-0.25</v>
      </c>
    </row>
    <row r="726" spans="1:19" x14ac:dyDescent="0.25">
      <c r="A726" t="s">
        <v>1561</v>
      </c>
      <c r="B726" t="s">
        <v>2184</v>
      </c>
      <c r="C726" t="s">
        <v>2008</v>
      </c>
      <c r="E726">
        <v>86</v>
      </c>
      <c r="F726">
        <v>93</v>
      </c>
      <c r="K726">
        <v>0</v>
      </c>
      <c r="L726">
        <v>1</v>
      </c>
      <c r="M726">
        <v>283</v>
      </c>
      <c r="N726">
        <v>5</v>
      </c>
      <c r="O726">
        <v>8</v>
      </c>
      <c r="P726">
        <v>0</v>
      </c>
      <c r="Q726">
        <v>3</v>
      </c>
      <c r="R726" s="28">
        <f>Table4[[#This Row],[std.code.lines:comments]]/Table4[[#This Row],[std.code.lines:code]]</f>
        <v>0.6</v>
      </c>
      <c r="S726">
        <f>(Table4[[#This Row],[std.code.lines:comments]]-Table4[[#This Row],[std.code.lines:code]])/(Table4[[#This Row],[std.code.lines:comments]]+Table4[[#This Row],[std.code.lines:code]])</f>
        <v>-0.25</v>
      </c>
    </row>
    <row r="727" spans="1:19" x14ac:dyDescent="0.25">
      <c r="A727" t="s">
        <v>1561</v>
      </c>
      <c r="B727" t="s">
        <v>2180</v>
      </c>
      <c r="C727" t="s">
        <v>2008</v>
      </c>
      <c r="E727">
        <v>121</v>
      </c>
      <c r="F727">
        <v>128</v>
      </c>
      <c r="K727">
        <v>0</v>
      </c>
      <c r="L727">
        <v>1</v>
      </c>
      <c r="M727">
        <v>354</v>
      </c>
      <c r="N727">
        <v>4</v>
      </c>
      <c r="O727">
        <v>8</v>
      </c>
      <c r="P727">
        <v>0</v>
      </c>
      <c r="Q727">
        <v>4</v>
      </c>
      <c r="R727" s="28">
        <f>Table4[[#This Row],[std.code.lines:comments]]/Table4[[#This Row],[std.code.lines:code]]</f>
        <v>1</v>
      </c>
      <c r="S727">
        <f>(Table4[[#This Row],[std.code.lines:comments]]-Table4[[#This Row],[std.code.lines:code]])/(Table4[[#This Row],[std.code.lines:comments]]+Table4[[#This Row],[std.code.lines:code]])</f>
        <v>0</v>
      </c>
    </row>
    <row r="728" spans="1:19" x14ac:dyDescent="0.25">
      <c r="A728" t="s">
        <v>1648</v>
      </c>
      <c r="B728" t="s">
        <v>2165</v>
      </c>
      <c r="C728" t="s">
        <v>2008</v>
      </c>
      <c r="E728">
        <v>113</v>
      </c>
      <c r="F728">
        <v>120</v>
      </c>
      <c r="K728">
        <v>0</v>
      </c>
      <c r="L728">
        <v>1</v>
      </c>
      <c r="M728">
        <v>271</v>
      </c>
      <c r="N728">
        <v>4</v>
      </c>
      <c r="O728">
        <v>8</v>
      </c>
      <c r="P728">
        <v>0</v>
      </c>
      <c r="Q728">
        <v>4</v>
      </c>
      <c r="R728" s="28">
        <f>Table4[[#This Row],[std.code.lines:comments]]/Table4[[#This Row],[std.code.lines:code]]</f>
        <v>1</v>
      </c>
      <c r="S728">
        <f>(Table4[[#This Row],[std.code.lines:comments]]-Table4[[#This Row],[std.code.lines:code]])/(Table4[[#This Row],[std.code.lines:comments]]+Table4[[#This Row],[std.code.lines:code]])</f>
        <v>0</v>
      </c>
    </row>
    <row r="729" spans="1:19" x14ac:dyDescent="0.25">
      <c r="A729" t="s">
        <v>1648</v>
      </c>
      <c r="B729" t="s">
        <v>2163</v>
      </c>
      <c r="C729" t="s">
        <v>2008</v>
      </c>
      <c r="E729">
        <v>142</v>
      </c>
      <c r="F729">
        <v>149</v>
      </c>
      <c r="K729">
        <v>0</v>
      </c>
      <c r="L729">
        <v>1</v>
      </c>
      <c r="M729">
        <v>262</v>
      </c>
      <c r="N729">
        <v>4</v>
      </c>
      <c r="O729">
        <v>8</v>
      </c>
      <c r="P729">
        <v>0</v>
      </c>
      <c r="Q729">
        <v>4</v>
      </c>
      <c r="R729" s="28">
        <f>Table4[[#This Row],[std.code.lines:comments]]/Table4[[#This Row],[std.code.lines:code]]</f>
        <v>1</v>
      </c>
      <c r="S729">
        <f>(Table4[[#This Row],[std.code.lines:comments]]-Table4[[#This Row],[std.code.lines:code]])/(Table4[[#This Row],[std.code.lines:comments]]+Table4[[#This Row],[std.code.lines:code]])</f>
        <v>0</v>
      </c>
    </row>
    <row r="730" spans="1:19" x14ac:dyDescent="0.25">
      <c r="A730" t="s">
        <v>1648</v>
      </c>
      <c r="B730" t="s">
        <v>2153</v>
      </c>
      <c r="C730" t="s">
        <v>2008</v>
      </c>
      <c r="E730">
        <v>316</v>
      </c>
      <c r="F730">
        <v>323</v>
      </c>
      <c r="K730">
        <v>0</v>
      </c>
      <c r="L730">
        <v>1</v>
      </c>
      <c r="M730">
        <v>270</v>
      </c>
      <c r="N730">
        <v>5</v>
      </c>
      <c r="O730">
        <v>8</v>
      </c>
      <c r="P730">
        <v>0</v>
      </c>
      <c r="Q730">
        <v>3</v>
      </c>
      <c r="R730" s="28">
        <f>Table4[[#This Row],[std.code.lines:comments]]/Table4[[#This Row],[std.code.lines:code]]</f>
        <v>0.6</v>
      </c>
      <c r="S730">
        <f>(Table4[[#This Row],[std.code.lines:comments]]-Table4[[#This Row],[std.code.lines:code]])/(Table4[[#This Row],[std.code.lines:comments]]+Table4[[#This Row],[std.code.lines:code]])</f>
        <v>-0.25</v>
      </c>
    </row>
    <row r="731" spans="1:19" x14ac:dyDescent="0.25">
      <c r="A731" t="s">
        <v>1648</v>
      </c>
      <c r="B731" t="s">
        <v>2147</v>
      </c>
      <c r="C731" t="s">
        <v>2008</v>
      </c>
      <c r="E731">
        <v>655</v>
      </c>
      <c r="F731">
        <v>662</v>
      </c>
      <c r="K731">
        <v>0</v>
      </c>
      <c r="L731">
        <v>1</v>
      </c>
      <c r="M731">
        <v>290</v>
      </c>
      <c r="N731">
        <v>4</v>
      </c>
      <c r="O731">
        <v>8</v>
      </c>
      <c r="P731">
        <v>0</v>
      </c>
      <c r="Q731">
        <v>4</v>
      </c>
      <c r="R731" s="28">
        <f>Table4[[#This Row],[std.code.lines:comments]]/Table4[[#This Row],[std.code.lines:code]]</f>
        <v>1</v>
      </c>
      <c r="S731">
        <f>(Table4[[#This Row],[std.code.lines:comments]]-Table4[[#This Row],[std.code.lines:code]])/(Table4[[#This Row],[std.code.lines:comments]]+Table4[[#This Row],[std.code.lines:code]])</f>
        <v>0</v>
      </c>
    </row>
    <row r="732" spans="1:19" x14ac:dyDescent="0.25">
      <c r="A732" t="s">
        <v>1648</v>
      </c>
      <c r="B732" t="s">
        <v>2146</v>
      </c>
      <c r="C732" t="s">
        <v>2008</v>
      </c>
      <c r="E732">
        <v>664</v>
      </c>
      <c r="F732">
        <v>671</v>
      </c>
      <c r="K732">
        <v>0</v>
      </c>
      <c r="L732">
        <v>1</v>
      </c>
      <c r="M732">
        <v>298</v>
      </c>
      <c r="N732">
        <v>4</v>
      </c>
      <c r="O732">
        <v>8</v>
      </c>
      <c r="P732">
        <v>0</v>
      </c>
      <c r="Q732">
        <v>4</v>
      </c>
      <c r="R732" s="28">
        <f>Table4[[#This Row],[std.code.lines:comments]]/Table4[[#This Row],[std.code.lines:code]]</f>
        <v>1</v>
      </c>
      <c r="S732">
        <f>(Table4[[#This Row],[std.code.lines:comments]]-Table4[[#This Row],[std.code.lines:code]])/(Table4[[#This Row],[std.code.lines:comments]]+Table4[[#This Row],[std.code.lines:code]])</f>
        <v>0</v>
      </c>
    </row>
    <row r="733" spans="1:19" x14ac:dyDescent="0.25">
      <c r="A733" t="s">
        <v>1693</v>
      </c>
      <c r="B733" t="s">
        <v>2133</v>
      </c>
      <c r="C733" t="s">
        <v>2008</v>
      </c>
      <c r="E733">
        <v>185</v>
      </c>
      <c r="F733">
        <v>192</v>
      </c>
      <c r="K733">
        <v>0</v>
      </c>
      <c r="L733">
        <v>1</v>
      </c>
      <c r="M733">
        <v>320</v>
      </c>
      <c r="N733">
        <v>4</v>
      </c>
      <c r="O733">
        <v>8</v>
      </c>
      <c r="P733">
        <v>0</v>
      </c>
      <c r="Q733">
        <v>4</v>
      </c>
      <c r="R733" s="28">
        <f>Table4[[#This Row],[std.code.lines:comments]]/Table4[[#This Row],[std.code.lines:code]]</f>
        <v>1</v>
      </c>
      <c r="S733">
        <f>(Table4[[#This Row],[std.code.lines:comments]]-Table4[[#This Row],[std.code.lines:code]])/(Table4[[#This Row],[std.code.lines:comments]]+Table4[[#This Row],[std.code.lines:code]])</f>
        <v>0</v>
      </c>
    </row>
    <row r="734" spans="1:19" x14ac:dyDescent="0.25">
      <c r="A734" t="s">
        <v>1763</v>
      </c>
      <c r="B734" t="s">
        <v>2101</v>
      </c>
      <c r="C734" t="s">
        <v>2008</v>
      </c>
      <c r="E734">
        <v>64</v>
      </c>
      <c r="F734">
        <v>71</v>
      </c>
      <c r="K734">
        <v>0</v>
      </c>
      <c r="L734">
        <v>1</v>
      </c>
      <c r="M734">
        <v>240</v>
      </c>
      <c r="N734">
        <v>4</v>
      </c>
      <c r="O734">
        <v>8</v>
      </c>
      <c r="P734">
        <v>0</v>
      </c>
      <c r="Q734">
        <v>4</v>
      </c>
      <c r="R734" s="28">
        <f>Table4[[#This Row],[std.code.lines:comments]]/Table4[[#This Row],[std.code.lines:code]]</f>
        <v>1</v>
      </c>
      <c r="S734">
        <f>(Table4[[#This Row],[std.code.lines:comments]]-Table4[[#This Row],[std.code.lines:code]])/(Table4[[#This Row],[std.code.lines:comments]]+Table4[[#This Row],[std.code.lines:code]])</f>
        <v>0</v>
      </c>
    </row>
    <row r="735" spans="1:19" x14ac:dyDescent="0.25">
      <c r="A735" t="s">
        <v>1763</v>
      </c>
      <c r="B735" t="s">
        <v>2096</v>
      </c>
      <c r="C735" t="s">
        <v>2008</v>
      </c>
      <c r="E735">
        <v>124</v>
      </c>
      <c r="F735">
        <v>131</v>
      </c>
      <c r="K735">
        <v>0</v>
      </c>
      <c r="L735">
        <v>1</v>
      </c>
      <c r="M735">
        <v>255</v>
      </c>
      <c r="N735">
        <v>4</v>
      </c>
      <c r="O735">
        <v>8</v>
      </c>
      <c r="P735">
        <v>0</v>
      </c>
      <c r="Q735">
        <v>4</v>
      </c>
      <c r="R735" s="28">
        <f>Table4[[#This Row],[std.code.lines:comments]]/Table4[[#This Row],[std.code.lines:code]]</f>
        <v>1</v>
      </c>
      <c r="S735">
        <f>(Table4[[#This Row],[std.code.lines:comments]]-Table4[[#This Row],[std.code.lines:code]])/(Table4[[#This Row],[std.code.lines:comments]]+Table4[[#This Row],[std.code.lines:code]])</f>
        <v>0</v>
      </c>
    </row>
    <row r="736" spans="1:19" x14ac:dyDescent="0.25">
      <c r="A736" t="s">
        <v>1763</v>
      </c>
      <c r="B736" t="s">
        <v>2095</v>
      </c>
      <c r="C736" t="s">
        <v>2008</v>
      </c>
      <c r="E736">
        <v>133</v>
      </c>
      <c r="F736">
        <v>140</v>
      </c>
      <c r="K736">
        <v>0</v>
      </c>
      <c r="L736">
        <v>1</v>
      </c>
      <c r="M736">
        <v>258</v>
      </c>
      <c r="N736">
        <v>4</v>
      </c>
      <c r="O736">
        <v>8</v>
      </c>
      <c r="P736">
        <v>0</v>
      </c>
      <c r="Q736">
        <v>4</v>
      </c>
      <c r="R736" s="28">
        <f>Table4[[#This Row],[std.code.lines:comments]]/Table4[[#This Row],[std.code.lines:code]]</f>
        <v>1</v>
      </c>
      <c r="S736">
        <f>(Table4[[#This Row],[std.code.lines:comments]]-Table4[[#This Row],[std.code.lines:code]])/(Table4[[#This Row],[std.code.lines:comments]]+Table4[[#This Row],[std.code.lines:code]])</f>
        <v>0</v>
      </c>
    </row>
    <row r="737" spans="1:19" x14ac:dyDescent="0.25">
      <c r="A737" t="s">
        <v>1797</v>
      </c>
      <c r="B737" t="s">
        <v>2085</v>
      </c>
      <c r="C737" t="s">
        <v>2008</v>
      </c>
      <c r="E737">
        <v>200</v>
      </c>
      <c r="F737">
        <v>207</v>
      </c>
      <c r="K737">
        <v>0</v>
      </c>
      <c r="L737">
        <v>1</v>
      </c>
      <c r="M737">
        <v>273</v>
      </c>
      <c r="N737">
        <v>4</v>
      </c>
      <c r="O737">
        <v>8</v>
      </c>
      <c r="P737">
        <v>0</v>
      </c>
      <c r="Q737">
        <v>4</v>
      </c>
      <c r="R737" s="28">
        <f>Table4[[#This Row],[std.code.lines:comments]]/Table4[[#This Row],[std.code.lines:code]]</f>
        <v>1</v>
      </c>
      <c r="S737">
        <f>(Table4[[#This Row],[std.code.lines:comments]]-Table4[[#This Row],[std.code.lines:code]])/(Table4[[#This Row],[std.code.lines:comments]]+Table4[[#This Row],[std.code.lines:code]])</f>
        <v>0</v>
      </c>
    </row>
    <row r="738" spans="1:19" x14ac:dyDescent="0.25">
      <c r="A738" t="s">
        <v>1797</v>
      </c>
      <c r="B738" t="s">
        <v>2079</v>
      </c>
      <c r="C738" t="s">
        <v>2008</v>
      </c>
      <c r="E738">
        <v>287</v>
      </c>
      <c r="F738">
        <v>294</v>
      </c>
      <c r="K738">
        <v>0</v>
      </c>
      <c r="L738">
        <v>1</v>
      </c>
      <c r="M738">
        <v>280</v>
      </c>
      <c r="N738">
        <v>4</v>
      </c>
      <c r="O738">
        <v>8</v>
      </c>
      <c r="P738">
        <v>0</v>
      </c>
      <c r="Q738">
        <v>4</v>
      </c>
      <c r="R738" s="28">
        <f>Table4[[#This Row],[std.code.lines:comments]]/Table4[[#This Row],[std.code.lines:code]]</f>
        <v>1</v>
      </c>
      <c r="S738">
        <f>(Table4[[#This Row],[std.code.lines:comments]]-Table4[[#This Row],[std.code.lines:code]])/(Table4[[#This Row],[std.code.lines:comments]]+Table4[[#This Row],[std.code.lines:code]])</f>
        <v>0</v>
      </c>
    </row>
    <row r="739" spans="1:19" x14ac:dyDescent="0.25">
      <c r="A739" t="s">
        <v>1797</v>
      </c>
      <c r="B739" t="s">
        <v>2078</v>
      </c>
      <c r="C739" t="s">
        <v>2008</v>
      </c>
      <c r="E739">
        <v>296</v>
      </c>
      <c r="F739">
        <v>303</v>
      </c>
      <c r="K739">
        <v>0</v>
      </c>
      <c r="L739">
        <v>1</v>
      </c>
      <c r="M739">
        <v>284</v>
      </c>
      <c r="N739">
        <v>4</v>
      </c>
      <c r="O739">
        <v>8</v>
      </c>
      <c r="P739">
        <v>0</v>
      </c>
      <c r="Q739">
        <v>4</v>
      </c>
      <c r="R739" s="28">
        <f>Table4[[#This Row],[std.code.lines:comments]]/Table4[[#This Row],[std.code.lines:code]]</f>
        <v>1</v>
      </c>
      <c r="S739">
        <f>(Table4[[#This Row],[std.code.lines:comments]]-Table4[[#This Row],[std.code.lines:code]])/(Table4[[#This Row],[std.code.lines:comments]]+Table4[[#This Row],[std.code.lines:code]])</f>
        <v>0</v>
      </c>
    </row>
    <row r="740" spans="1:19" x14ac:dyDescent="0.25">
      <c r="A740" t="s">
        <v>1797</v>
      </c>
      <c r="B740" t="s">
        <v>2077</v>
      </c>
      <c r="C740" t="s">
        <v>2008</v>
      </c>
      <c r="E740">
        <v>305</v>
      </c>
      <c r="F740">
        <v>312</v>
      </c>
      <c r="K740">
        <v>0</v>
      </c>
      <c r="L740">
        <v>1</v>
      </c>
      <c r="M740">
        <v>278</v>
      </c>
      <c r="N740">
        <v>4</v>
      </c>
      <c r="O740">
        <v>8</v>
      </c>
      <c r="P740">
        <v>0</v>
      </c>
      <c r="Q740">
        <v>4</v>
      </c>
      <c r="R740" s="28">
        <f>Table4[[#This Row],[std.code.lines:comments]]/Table4[[#This Row],[std.code.lines:code]]</f>
        <v>1</v>
      </c>
      <c r="S740">
        <f>(Table4[[#This Row],[std.code.lines:comments]]-Table4[[#This Row],[std.code.lines:code]])/(Table4[[#This Row],[std.code.lines:comments]]+Table4[[#This Row],[std.code.lines:code]])</f>
        <v>0</v>
      </c>
    </row>
    <row r="741" spans="1:19" x14ac:dyDescent="0.25">
      <c r="A741" t="s">
        <v>326</v>
      </c>
      <c r="B741" t="s">
        <v>2834</v>
      </c>
      <c r="C741" t="s">
        <v>2008</v>
      </c>
      <c r="E741">
        <v>46</v>
      </c>
      <c r="F741">
        <v>53</v>
      </c>
      <c r="K741">
        <v>0</v>
      </c>
      <c r="L741">
        <v>1</v>
      </c>
      <c r="M741">
        <v>255</v>
      </c>
      <c r="N741">
        <v>7</v>
      </c>
      <c r="O741">
        <v>7</v>
      </c>
      <c r="P741">
        <v>0</v>
      </c>
      <c r="Q741">
        <v>0</v>
      </c>
      <c r="R741" s="28">
        <f>Table4[[#This Row],[std.code.lines:comments]]/Table4[[#This Row],[std.code.lines:code]]</f>
        <v>0</v>
      </c>
      <c r="S741">
        <f>(Table4[[#This Row],[std.code.lines:comments]]-Table4[[#This Row],[std.code.lines:code]])/(Table4[[#This Row],[std.code.lines:comments]]+Table4[[#This Row],[std.code.lines:code]])</f>
        <v>-1</v>
      </c>
    </row>
    <row r="742" spans="1:19" x14ac:dyDescent="0.25">
      <c r="A742" t="s">
        <v>340</v>
      </c>
      <c r="B742" t="s">
        <v>2793</v>
      </c>
      <c r="C742" t="s">
        <v>2008</v>
      </c>
      <c r="E742">
        <v>46</v>
      </c>
      <c r="F742">
        <v>52</v>
      </c>
      <c r="K742">
        <v>0</v>
      </c>
      <c r="L742">
        <v>1</v>
      </c>
      <c r="M742">
        <v>138</v>
      </c>
      <c r="N742">
        <v>7</v>
      </c>
      <c r="O742">
        <v>7</v>
      </c>
      <c r="P742">
        <v>0</v>
      </c>
      <c r="Q742">
        <v>0</v>
      </c>
      <c r="R742" s="28">
        <f>Table4[[#This Row],[std.code.lines:comments]]/Table4[[#This Row],[std.code.lines:code]]</f>
        <v>0</v>
      </c>
      <c r="S742">
        <f>(Table4[[#This Row],[std.code.lines:comments]]-Table4[[#This Row],[std.code.lines:code]])/(Table4[[#This Row],[std.code.lines:comments]]+Table4[[#This Row],[std.code.lines:code]])</f>
        <v>-1</v>
      </c>
    </row>
    <row r="743" spans="1:19" x14ac:dyDescent="0.25">
      <c r="A743" t="s">
        <v>390</v>
      </c>
      <c r="B743" t="s">
        <v>2678</v>
      </c>
      <c r="C743" t="s">
        <v>2008</v>
      </c>
      <c r="E743">
        <v>28</v>
      </c>
      <c r="F743">
        <v>36</v>
      </c>
      <c r="K743">
        <v>0</v>
      </c>
      <c r="L743">
        <v>1</v>
      </c>
      <c r="M743">
        <v>171</v>
      </c>
      <c r="N743">
        <v>7</v>
      </c>
      <c r="O743">
        <v>7</v>
      </c>
      <c r="P743">
        <v>0</v>
      </c>
      <c r="Q743">
        <v>0</v>
      </c>
      <c r="R743" s="28">
        <f>Table4[[#This Row],[std.code.lines:comments]]/Table4[[#This Row],[std.code.lines:code]]</f>
        <v>0</v>
      </c>
      <c r="S743">
        <f>(Table4[[#This Row],[std.code.lines:comments]]-Table4[[#This Row],[std.code.lines:code]])/(Table4[[#This Row],[std.code.lines:comments]]+Table4[[#This Row],[std.code.lines:code]])</f>
        <v>-1</v>
      </c>
    </row>
    <row r="744" spans="1:19" x14ac:dyDescent="0.25">
      <c r="A744" t="s">
        <v>439</v>
      </c>
      <c r="B744" t="s">
        <v>2778</v>
      </c>
      <c r="C744" t="s">
        <v>2008</v>
      </c>
      <c r="E744">
        <v>41</v>
      </c>
      <c r="F744">
        <v>47</v>
      </c>
      <c r="K744">
        <v>0</v>
      </c>
      <c r="L744">
        <v>1</v>
      </c>
      <c r="M744">
        <v>174</v>
      </c>
      <c r="N744">
        <v>7</v>
      </c>
      <c r="O744">
        <v>7</v>
      </c>
      <c r="P744">
        <v>0</v>
      </c>
      <c r="Q744">
        <v>0</v>
      </c>
      <c r="R744" s="28">
        <f>Table4[[#This Row],[std.code.lines:comments]]/Table4[[#This Row],[std.code.lines:code]]</f>
        <v>0</v>
      </c>
      <c r="S744">
        <f>(Table4[[#This Row],[std.code.lines:comments]]-Table4[[#This Row],[std.code.lines:code]])/(Table4[[#This Row],[std.code.lines:comments]]+Table4[[#This Row],[std.code.lines:code]])</f>
        <v>-1</v>
      </c>
    </row>
    <row r="745" spans="1:19" x14ac:dyDescent="0.25">
      <c r="A745" t="s">
        <v>576</v>
      </c>
      <c r="B745" t="s">
        <v>2726</v>
      </c>
      <c r="C745" t="s">
        <v>2008</v>
      </c>
      <c r="E745">
        <v>826</v>
      </c>
      <c r="F745">
        <v>832</v>
      </c>
      <c r="K745">
        <v>0</v>
      </c>
      <c r="L745">
        <v>1</v>
      </c>
      <c r="M745">
        <v>281</v>
      </c>
      <c r="N745">
        <v>3</v>
      </c>
      <c r="O745">
        <v>7</v>
      </c>
      <c r="P745">
        <v>0</v>
      </c>
      <c r="Q745">
        <v>4</v>
      </c>
      <c r="R745" s="28">
        <f>Table4[[#This Row],[std.code.lines:comments]]/Table4[[#This Row],[std.code.lines:code]]</f>
        <v>1.3333333333333333</v>
      </c>
      <c r="S745">
        <f>(Table4[[#This Row],[std.code.lines:comments]]-Table4[[#This Row],[std.code.lines:code]])/(Table4[[#This Row],[std.code.lines:comments]]+Table4[[#This Row],[std.code.lines:code]])</f>
        <v>0.14285714285714285</v>
      </c>
    </row>
    <row r="746" spans="1:19" x14ac:dyDescent="0.25">
      <c r="A746" t="s">
        <v>576</v>
      </c>
      <c r="B746" t="s">
        <v>2712</v>
      </c>
      <c r="C746" t="s">
        <v>2008</v>
      </c>
      <c r="E746">
        <v>1349</v>
      </c>
      <c r="F746">
        <v>1355</v>
      </c>
      <c r="K746">
        <v>0</v>
      </c>
      <c r="L746">
        <v>1</v>
      </c>
      <c r="M746">
        <v>265</v>
      </c>
      <c r="N746">
        <v>4</v>
      </c>
      <c r="O746">
        <v>7</v>
      </c>
      <c r="P746">
        <v>0</v>
      </c>
      <c r="Q746">
        <v>3</v>
      </c>
      <c r="R746" s="28">
        <f>Table4[[#This Row],[std.code.lines:comments]]/Table4[[#This Row],[std.code.lines:code]]</f>
        <v>0.75</v>
      </c>
      <c r="S746">
        <f>(Table4[[#This Row],[std.code.lines:comments]]-Table4[[#This Row],[std.code.lines:code]])/(Table4[[#This Row],[std.code.lines:comments]]+Table4[[#This Row],[std.code.lines:code]])</f>
        <v>-0.14285714285714285</v>
      </c>
    </row>
    <row r="747" spans="1:19" x14ac:dyDescent="0.25">
      <c r="A747" t="s">
        <v>576</v>
      </c>
      <c r="B747" t="s">
        <v>2696</v>
      </c>
      <c r="C747" t="s">
        <v>2008</v>
      </c>
      <c r="E747">
        <v>1617</v>
      </c>
      <c r="F747">
        <v>1623</v>
      </c>
      <c r="K747">
        <v>0</v>
      </c>
      <c r="L747">
        <v>1</v>
      </c>
      <c r="M747">
        <v>254</v>
      </c>
      <c r="N747">
        <v>4</v>
      </c>
      <c r="O747">
        <v>7</v>
      </c>
      <c r="P747">
        <v>0</v>
      </c>
      <c r="Q747">
        <v>3</v>
      </c>
      <c r="R747" s="28">
        <f>Table4[[#This Row],[std.code.lines:comments]]/Table4[[#This Row],[std.code.lines:code]]</f>
        <v>0.75</v>
      </c>
      <c r="S747">
        <f>(Table4[[#This Row],[std.code.lines:comments]]-Table4[[#This Row],[std.code.lines:code]])/(Table4[[#This Row],[std.code.lines:comments]]+Table4[[#This Row],[std.code.lines:code]])</f>
        <v>-0.14285714285714285</v>
      </c>
    </row>
    <row r="748" spans="1:19" x14ac:dyDescent="0.25">
      <c r="A748" t="s">
        <v>585</v>
      </c>
      <c r="B748" t="s">
        <v>2685</v>
      </c>
      <c r="C748" t="s">
        <v>2008</v>
      </c>
      <c r="E748">
        <v>54</v>
      </c>
      <c r="F748">
        <v>60</v>
      </c>
      <c r="K748">
        <v>0</v>
      </c>
      <c r="L748">
        <v>1</v>
      </c>
      <c r="M748">
        <v>184</v>
      </c>
      <c r="N748">
        <v>7</v>
      </c>
      <c r="O748">
        <v>7</v>
      </c>
      <c r="P748">
        <v>0</v>
      </c>
      <c r="Q748">
        <v>0</v>
      </c>
      <c r="R748" s="28">
        <f>Table4[[#This Row],[std.code.lines:comments]]/Table4[[#This Row],[std.code.lines:code]]</f>
        <v>0</v>
      </c>
      <c r="S748">
        <f>(Table4[[#This Row],[std.code.lines:comments]]-Table4[[#This Row],[std.code.lines:code]])/(Table4[[#This Row],[std.code.lines:comments]]+Table4[[#This Row],[std.code.lines:code]])</f>
        <v>-1</v>
      </c>
    </row>
    <row r="749" spans="1:19" x14ac:dyDescent="0.25">
      <c r="A749" t="s">
        <v>837</v>
      </c>
      <c r="B749" t="s">
        <v>2356</v>
      </c>
      <c r="C749" t="s">
        <v>2008</v>
      </c>
      <c r="E749">
        <v>264</v>
      </c>
      <c r="F749">
        <v>270</v>
      </c>
      <c r="K749">
        <v>0</v>
      </c>
      <c r="L749">
        <v>1</v>
      </c>
      <c r="M749">
        <v>250</v>
      </c>
      <c r="N749">
        <v>7</v>
      </c>
      <c r="O749">
        <v>7</v>
      </c>
      <c r="P749">
        <v>0</v>
      </c>
      <c r="Q749">
        <v>0</v>
      </c>
      <c r="R749" s="28">
        <f>Table4[[#This Row],[std.code.lines:comments]]/Table4[[#This Row],[std.code.lines:code]]</f>
        <v>0</v>
      </c>
      <c r="S749">
        <f>(Table4[[#This Row],[std.code.lines:comments]]-Table4[[#This Row],[std.code.lines:code]])/(Table4[[#This Row],[std.code.lines:comments]]+Table4[[#This Row],[std.code.lines:code]])</f>
        <v>-1</v>
      </c>
    </row>
    <row r="750" spans="1:19" x14ac:dyDescent="0.25">
      <c r="A750" t="s">
        <v>837</v>
      </c>
      <c r="B750" t="s">
        <v>2651</v>
      </c>
      <c r="C750" t="s">
        <v>2008</v>
      </c>
      <c r="E750">
        <v>1085</v>
      </c>
      <c r="F750">
        <v>1091</v>
      </c>
      <c r="K750">
        <v>0</v>
      </c>
      <c r="L750">
        <v>1</v>
      </c>
      <c r="M750">
        <v>204</v>
      </c>
      <c r="N750">
        <v>7</v>
      </c>
      <c r="O750">
        <v>7</v>
      </c>
      <c r="P750">
        <v>0</v>
      </c>
      <c r="Q750">
        <v>0</v>
      </c>
      <c r="R750" s="28">
        <f>Table4[[#This Row],[std.code.lines:comments]]/Table4[[#This Row],[std.code.lines:code]]</f>
        <v>0</v>
      </c>
      <c r="S750">
        <f>(Table4[[#This Row],[std.code.lines:comments]]-Table4[[#This Row],[std.code.lines:code]])/(Table4[[#This Row],[std.code.lines:comments]]+Table4[[#This Row],[std.code.lines:code]])</f>
        <v>-1</v>
      </c>
    </row>
    <row r="751" spans="1:19" x14ac:dyDescent="0.25">
      <c r="A751" t="s">
        <v>837</v>
      </c>
      <c r="B751" t="s">
        <v>2618</v>
      </c>
      <c r="C751" t="s">
        <v>2008</v>
      </c>
      <c r="E751">
        <v>2029</v>
      </c>
      <c r="F751">
        <v>2035</v>
      </c>
      <c r="K751">
        <v>0</v>
      </c>
      <c r="L751">
        <v>1</v>
      </c>
      <c r="M751">
        <v>148</v>
      </c>
      <c r="N751">
        <v>7</v>
      </c>
      <c r="O751">
        <v>7</v>
      </c>
      <c r="P751">
        <v>0</v>
      </c>
      <c r="Q751">
        <v>0</v>
      </c>
      <c r="R751" s="28">
        <f>Table4[[#This Row],[std.code.lines:comments]]/Table4[[#This Row],[std.code.lines:code]]</f>
        <v>0</v>
      </c>
      <c r="S751">
        <f>(Table4[[#This Row],[std.code.lines:comments]]-Table4[[#This Row],[std.code.lines:code]])/(Table4[[#This Row],[std.code.lines:comments]]+Table4[[#This Row],[std.code.lines:code]])</f>
        <v>-1</v>
      </c>
    </row>
    <row r="752" spans="1:19" x14ac:dyDescent="0.25">
      <c r="A752" t="s">
        <v>837</v>
      </c>
      <c r="B752" t="s">
        <v>2586</v>
      </c>
      <c r="C752" t="s">
        <v>2008</v>
      </c>
      <c r="E752">
        <v>2582</v>
      </c>
      <c r="F752">
        <v>2588</v>
      </c>
      <c r="K752">
        <v>0</v>
      </c>
      <c r="L752">
        <v>1</v>
      </c>
      <c r="M752">
        <v>216</v>
      </c>
      <c r="N752">
        <v>6</v>
      </c>
      <c r="O752">
        <v>7</v>
      </c>
      <c r="P752">
        <v>0</v>
      </c>
      <c r="Q752">
        <v>1</v>
      </c>
      <c r="R752" s="28">
        <f>Table4[[#This Row],[std.code.lines:comments]]/Table4[[#This Row],[std.code.lines:code]]</f>
        <v>0.16666666666666666</v>
      </c>
      <c r="S752">
        <f>(Table4[[#This Row],[std.code.lines:comments]]-Table4[[#This Row],[std.code.lines:code]])/(Table4[[#This Row],[std.code.lines:comments]]+Table4[[#This Row],[std.code.lines:code]])</f>
        <v>-0.7142857142857143</v>
      </c>
    </row>
    <row r="753" spans="1:19" x14ac:dyDescent="0.25">
      <c r="A753" t="s">
        <v>837</v>
      </c>
      <c r="B753" t="s">
        <v>2570</v>
      </c>
      <c r="C753" t="s">
        <v>2008</v>
      </c>
      <c r="E753">
        <v>3087</v>
      </c>
      <c r="F753">
        <v>3093</v>
      </c>
      <c r="K753">
        <v>0</v>
      </c>
      <c r="L753">
        <v>1</v>
      </c>
      <c r="M753">
        <v>120</v>
      </c>
      <c r="N753">
        <v>4</v>
      </c>
      <c r="O753">
        <v>7</v>
      </c>
      <c r="P753">
        <v>3</v>
      </c>
      <c r="Q753">
        <v>0</v>
      </c>
      <c r="R753" s="28">
        <f>Table4[[#This Row],[std.code.lines:comments]]/Table4[[#This Row],[std.code.lines:code]]</f>
        <v>0</v>
      </c>
      <c r="S753">
        <f>(Table4[[#This Row],[std.code.lines:comments]]-Table4[[#This Row],[std.code.lines:code]])/(Table4[[#This Row],[std.code.lines:comments]]+Table4[[#This Row],[std.code.lines:code]])</f>
        <v>-1</v>
      </c>
    </row>
    <row r="754" spans="1:19" x14ac:dyDescent="0.25">
      <c r="A754" t="s">
        <v>837</v>
      </c>
      <c r="B754" t="s">
        <v>2569</v>
      </c>
      <c r="C754" t="s">
        <v>2008</v>
      </c>
      <c r="E754">
        <v>3095</v>
      </c>
      <c r="F754">
        <v>3101</v>
      </c>
      <c r="K754">
        <v>0</v>
      </c>
      <c r="L754">
        <v>1</v>
      </c>
      <c r="M754">
        <v>124</v>
      </c>
      <c r="N754">
        <v>4</v>
      </c>
      <c r="O754">
        <v>7</v>
      </c>
      <c r="P754">
        <v>3</v>
      </c>
      <c r="Q754">
        <v>0</v>
      </c>
      <c r="R754" s="28">
        <f>Table4[[#This Row],[std.code.lines:comments]]/Table4[[#This Row],[std.code.lines:code]]</f>
        <v>0</v>
      </c>
      <c r="S754">
        <f>(Table4[[#This Row],[std.code.lines:comments]]-Table4[[#This Row],[std.code.lines:code]])/(Table4[[#This Row],[std.code.lines:comments]]+Table4[[#This Row],[std.code.lines:code]])</f>
        <v>-1</v>
      </c>
    </row>
    <row r="755" spans="1:19" x14ac:dyDescent="0.25">
      <c r="A755" t="s">
        <v>837</v>
      </c>
      <c r="B755" t="s">
        <v>2562</v>
      </c>
      <c r="C755" t="s">
        <v>2008</v>
      </c>
      <c r="E755">
        <v>3320</v>
      </c>
      <c r="F755">
        <v>3326</v>
      </c>
      <c r="K755">
        <v>0</v>
      </c>
      <c r="L755">
        <v>1</v>
      </c>
      <c r="M755">
        <v>146</v>
      </c>
      <c r="N755">
        <v>7</v>
      </c>
      <c r="O755">
        <v>7</v>
      </c>
      <c r="P755">
        <v>0</v>
      </c>
      <c r="Q755">
        <v>0</v>
      </c>
      <c r="R755" s="28">
        <f>Table4[[#This Row],[std.code.lines:comments]]/Table4[[#This Row],[std.code.lines:code]]</f>
        <v>0</v>
      </c>
      <c r="S755">
        <f>(Table4[[#This Row],[std.code.lines:comments]]-Table4[[#This Row],[std.code.lines:code]])/(Table4[[#This Row],[std.code.lines:comments]]+Table4[[#This Row],[std.code.lines:code]])</f>
        <v>-1</v>
      </c>
    </row>
    <row r="756" spans="1:19" x14ac:dyDescent="0.25">
      <c r="A756" t="s">
        <v>837</v>
      </c>
      <c r="B756" t="s">
        <v>2527</v>
      </c>
      <c r="C756" t="s">
        <v>2008</v>
      </c>
      <c r="E756">
        <v>4018</v>
      </c>
      <c r="F756">
        <v>4024</v>
      </c>
      <c r="K756">
        <v>0</v>
      </c>
      <c r="L756">
        <v>1</v>
      </c>
      <c r="M756">
        <v>199</v>
      </c>
      <c r="N756">
        <v>7</v>
      </c>
      <c r="O756">
        <v>7</v>
      </c>
      <c r="P756">
        <v>0</v>
      </c>
      <c r="Q756">
        <v>0</v>
      </c>
      <c r="R756" s="28">
        <f>Table4[[#This Row],[std.code.lines:comments]]/Table4[[#This Row],[std.code.lines:code]]</f>
        <v>0</v>
      </c>
      <c r="S756">
        <f>(Table4[[#This Row],[std.code.lines:comments]]-Table4[[#This Row],[std.code.lines:code]])/(Table4[[#This Row],[std.code.lines:comments]]+Table4[[#This Row],[std.code.lines:code]])</f>
        <v>-1</v>
      </c>
    </row>
    <row r="757" spans="1:19" x14ac:dyDescent="0.25">
      <c r="A757" t="s">
        <v>837</v>
      </c>
      <c r="B757" t="s">
        <v>2509</v>
      </c>
      <c r="C757" t="s">
        <v>2008</v>
      </c>
      <c r="E757">
        <v>4670</v>
      </c>
      <c r="F757">
        <v>4676</v>
      </c>
      <c r="K757">
        <v>0</v>
      </c>
      <c r="L757">
        <v>1</v>
      </c>
      <c r="M757">
        <v>301</v>
      </c>
      <c r="N757">
        <v>3</v>
      </c>
      <c r="O757">
        <v>7</v>
      </c>
      <c r="P757">
        <v>0</v>
      </c>
      <c r="Q757">
        <v>4</v>
      </c>
      <c r="R757" s="28">
        <f>Table4[[#This Row],[std.code.lines:comments]]/Table4[[#This Row],[std.code.lines:code]]</f>
        <v>1.3333333333333333</v>
      </c>
      <c r="S757">
        <f>(Table4[[#This Row],[std.code.lines:comments]]-Table4[[#This Row],[std.code.lines:code]])/(Table4[[#This Row],[std.code.lines:comments]]+Table4[[#This Row],[std.code.lines:code]])</f>
        <v>0.14285714285714285</v>
      </c>
    </row>
    <row r="758" spans="1:19" x14ac:dyDescent="0.25">
      <c r="A758" t="s">
        <v>914</v>
      </c>
      <c r="B758" t="s">
        <v>2421</v>
      </c>
      <c r="C758" t="s">
        <v>2008</v>
      </c>
      <c r="E758">
        <v>181</v>
      </c>
      <c r="F758">
        <v>187</v>
      </c>
      <c r="K758">
        <v>0</v>
      </c>
      <c r="L758">
        <v>1</v>
      </c>
      <c r="M758">
        <v>137</v>
      </c>
      <c r="N758">
        <v>7</v>
      </c>
      <c r="O758">
        <v>7</v>
      </c>
      <c r="P758">
        <v>0</v>
      </c>
      <c r="Q758">
        <v>0</v>
      </c>
      <c r="R758" s="28">
        <f>Table4[[#This Row],[std.code.lines:comments]]/Table4[[#This Row],[std.code.lines:code]]</f>
        <v>0</v>
      </c>
      <c r="S758">
        <f>(Table4[[#This Row],[std.code.lines:comments]]-Table4[[#This Row],[std.code.lines:code]])/(Table4[[#This Row],[std.code.lines:comments]]+Table4[[#This Row],[std.code.lines:code]])</f>
        <v>-1</v>
      </c>
    </row>
    <row r="759" spans="1:19" x14ac:dyDescent="0.25">
      <c r="A759" t="s">
        <v>1058</v>
      </c>
      <c r="B759" t="s">
        <v>2207</v>
      </c>
      <c r="C759" t="s">
        <v>2008</v>
      </c>
      <c r="E759">
        <v>90</v>
      </c>
      <c r="F759">
        <v>96</v>
      </c>
      <c r="K759">
        <v>0</v>
      </c>
      <c r="L759">
        <v>1</v>
      </c>
      <c r="M759">
        <v>244</v>
      </c>
      <c r="N759">
        <v>4</v>
      </c>
      <c r="O759">
        <v>7</v>
      </c>
      <c r="P759">
        <v>0</v>
      </c>
      <c r="Q759">
        <v>3</v>
      </c>
      <c r="R759" s="28">
        <f>Table4[[#This Row],[std.code.lines:comments]]/Table4[[#This Row],[std.code.lines:code]]</f>
        <v>0.75</v>
      </c>
      <c r="S759">
        <f>(Table4[[#This Row],[std.code.lines:comments]]-Table4[[#This Row],[std.code.lines:code]])/(Table4[[#This Row],[std.code.lines:comments]]+Table4[[#This Row],[std.code.lines:code]])</f>
        <v>-0.14285714285714285</v>
      </c>
    </row>
    <row r="760" spans="1:19" x14ac:dyDescent="0.25">
      <c r="A760" t="s">
        <v>1154</v>
      </c>
      <c r="B760" t="s">
        <v>2209</v>
      </c>
      <c r="C760" t="s">
        <v>2008</v>
      </c>
      <c r="E760">
        <v>106</v>
      </c>
      <c r="F760">
        <v>112</v>
      </c>
      <c r="K760">
        <v>0</v>
      </c>
      <c r="L760">
        <v>1</v>
      </c>
      <c r="M760">
        <v>250</v>
      </c>
      <c r="N760">
        <v>3</v>
      </c>
      <c r="O760">
        <v>7</v>
      </c>
      <c r="P760">
        <v>0</v>
      </c>
      <c r="Q760">
        <v>4</v>
      </c>
      <c r="R760" s="28">
        <f>Table4[[#This Row],[std.code.lines:comments]]/Table4[[#This Row],[std.code.lines:code]]</f>
        <v>1.3333333333333333</v>
      </c>
      <c r="S760">
        <f>(Table4[[#This Row],[std.code.lines:comments]]-Table4[[#This Row],[std.code.lines:code]])/(Table4[[#This Row],[std.code.lines:comments]]+Table4[[#This Row],[std.code.lines:code]])</f>
        <v>0.14285714285714285</v>
      </c>
    </row>
    <row r="761" spans="1:19" x14ac:dyDescent="0.25">
      <c r="A761" t="s">
        <v>1154</v>
      </c>
      <c r="B761" t="s">
        <v>2208</v>
      </c>
      <c r="C761" t="s">
        <v>2008</v>
      </c>
      <c r="E761">
        <v>114</v>
      </c>
      <c r="F761">
        <v>120</v>
      </c>
      <c r="K761">
        <v>0</v>
      </c>
      <c r="L761">
        <v>1</v>
      </c>
      <c r="M761">
        <v>250</v>
      </c>
      <c r="N761">
        <v>3</v>
      </c>
      <c r="O761">
        <v>7</v>
      </c>
      <c r="P761">
        <v>0</v>
      </c>
      <c r="Q761">
        <v>4</v>
      </c>
      <c r="R761" s="28">
        <f>Table4[[#This Row],[std.code.lines:comments]]/Table4[[#This Row],[std.code.lines:code]]</f>
        <v>1.3333333333333333</v>
      </c>
      <c r="S761">
        <f>(Table4[[#This Row],[std.code.lines:comments]]-Table4[[#This Row],[std.code.lines:code]])/(Table4[[#This Row],[std.code.lines:comments]]+Table4[[#This Row],[std.code.lines:code]])</f>
        <v>0.14285714285714285</v>
      </c>
    </row>
    <row r="762" spans="1:19" x14ac:dyDescent="0.25">
      <c r="A762" t="s">
        <v>1154</v>
      </c>
      <c r="B762" t="s">
        <v>2207</v>
      </c>
      <c r="C762" t="s">
        <v>2008</v>
      </c>
      <c r="E762">
        <v>122</v>
      </c>
      <c r="F762">
        <v>128</v>
      </c>
      <c r="K762">
        <v>0</v>
      </c>
      <c r="L762">
        <v>1</v>
      </c>
      <c r="M762">
        <v>242</v>
      </c>
      <c r="N762">
        <v>4</v>
      </c>
      <c r="O762">
        <v>7</v>
      </c>
      <c r="P762">
        <v>0</v>
      </c>
      <c r="Q762">
        <v>3</v>
      </c>
      <c r="R762" s="28">
        <f>Table4[[#This Row],[std.code.lines:comments]]/Table4[[#This Row],[std.code.lines:code]]</f>
        <v>0.75</v>
      </c>
      <c r="S762">
        <f>(Table4[[#This Row],[std.code.lines:comments]]-Table4[[#This Row],[std.code.lines:code]])/(Table4[[#This Row],[std.code.lines:comments]]+Table4[[#This Row],[std.code.lines:code]])</f>
        <v>-0.14285714285714285</v>
      </c>
    </row>
    <row r="763" spans="1:19" x14ac:dyDescent="0.25">
      <c r="A763" t="s">
        <v>1257</v>
      </c>
      <c r="B763" t="s">
        <v>2347</v>
      </c>
      <c r="C763" t="s">
        <v>2008</v>
      </c>
      <c r="E763">
        <v>78</v>
      </c>
      <c r="F763">
        <v>84</v>
      </c>
      <c r="K763">
        <v>0</v>
      </c>
      <c r="L763">
        <v>1</v>
      </c>
      <c r="M763">
        <v>229</v>
      </c>
      <c r="N763">
        <v>4</v>
      </c>
      <c r="O763">
        <v>7</v>
      </c>
      <c r="P763">
        <v>0</v>
      </c>
      <c r="Q763">
        <v>3</v>
      </c>
      <c r="R763" s="28">
        <f>Table4[[#This Row],[std.code.lines:comments]]/Table4[[#This Row],[std.code.lines:code]]</f>
        <v>0.75</v>
      </c>
      <c r="S763">
        <f>(Table4[[#This Row],[std.code.lines:comments]]-Table4[[#This Row],[std.code.lines:code]])/(Table4[[#This Row],[std.code.lines:comments]]+Table4[[#This Row],[std.code.lines:code]])</f>
        <v>-0.14285714285714285</v>
      </c>
    </row>
    <row r="764" spans="1:19" x14ac:dyDescent="0.25">
      <c r="A764" t="s">
        <v>1257</v>
      </c>
      <c r="B764" t="s">
        <v>2347</v>
      </c>
      <c r="C764" t="s">
        <v>2008</v>
      </c>
      <c r="E764">
        <v>86</v>
      </c>
      <c r="F764">
        <v>92</v>
      </c>
      <c r="K764">
        <v>0</v>
      </c>
      <c r="L764">
        <v>1</v>
      </c>
      <c r="M764">
        <v>243</v>
      </c>
      <c r="N764">
        <v>4</v>
      </c>
      <c r="O764">
        <v>7</v>
      </c>
      <c r="P764">
        <v>0</v>
      </c>
      <c r="Q764">
        <v>3</v>
      </c>
      <c r="R764" s="28">
        <f>Table4[[#This Row],[std.code.lines:comments]]/Table4[[#This Row],[std.code.lines:code]]</f>
        <v>0.75</v>
      </c>
      <c r="S764">
        <f>(Table4[[#This Row],[std.code.lines:comments]]-Table4[[#This Row],[std.code.lines:code]])/(Table4[[#This Row],[std.code.lines:comments]]+Table4[[#This Row],[std.code.lines:code]])</f>
        <v>-0.14285714285714285</v>
      </c>
    </row>
    <row r="765" spans="1:19" x14ac:dyDescent="0.25">
      <c r="A765" t="s">
        <v>1280</v>
      </c>
      <c r="B765" t="s">
        <v>2320</v>
      </c>
      <c r="C765" t="s">
        <v>2008</v>
      </c>
      <c r="E765">
        <v>76</v>
      </c>
      <c r="F765">
        <v>82</v>
      </c>
      <c r="K765">
        <v>0</v>
      </c>
      <c r="L765">
        <v>1</v>
      </c>
      <c r="M765">
        <v>213</v>
      </c>
      <c r="N765">
        <v>4</v>
      </c>
      <c r="O765">
        <v>7</v>
      </c>
      <c r="P765">
        <v>0</v>
      </c>
      <c r="Q765">
        <v>3</v>
      </c>
      <c r="R765" s="28">
        <f>Table4[[#This Row],[std.code.lines:comments]]/Table4[[#This Row],[std.code.lines:code]]</f>
        <v>0.75</v>
      </c>
      <c r="S765">
        <f>(Table4[[#This Row],[std.code.lines:comments]]-Table4[[#This Row],[std.code.lines:code]])/(Table4[[#This Row],[std.code.lines:comments]]+Table4[[#This Row],[std.code.lines:code]])</f>
        <v>-0.14285714285714285</v>
      </c>
    </row>
    <row r="766" spans="1:19" x14ac:dyDescent="0.25">
      <c r="A766" t="s">
        <v>1280</v>
      </c>
      <c r="B766" t="s">
        <v>2207</v>
      </c>
      <c r="C766" t="s">
        <v>2008</v>
      </c>
      <c r="E766">
        <v>138</v>
      </c>
      <c r="F766">
        <v>144</v>
      </c>
      <c r="K766">
        <v>0</v>
      </c>
      <c r="L766">
        <v>1</v>
      </c>
      <c r="M766">
        <v>245</v>
      </c>
      <c r="N766">
        <v>4</v>
      </c>
      <c r="O766">
        <v>7</v>
      </c>
      <c r="P766">
        <v>0</v>
      </c>
      <c r="Q766">
        <v>3</v>
      </c>
      <c r="R766" s="28">
        <f>Table4[[#This Row],[std.code.lines:comments]]/Table4[[#This Row],[std.code.lines:code]]</f>
        <v>0.75</v>
      </c>
      <c r="S766">
        <f>(Table4[[#This Row],[std.code.lines:comments]]-Table4[[#This Row],[std.code.lines:code]])/(Table4[[#This Row],[std.code.lines:comments]]+Table4[[#This Row],[std.code.lines:code]])</f>
        <v>-0.14285714285714285</v>
      </c>
    </row>
    <row r="767" spans="1:19" x14ac:dyDescent="0.25">
      <c r="A767" t="s">
        <v>1417</v>
      </c>
      <c r="B767" t="s">
        <v>2172</v>
      </c>
      <c r="C767" t="s">
        <v>2008</v>
      </c>
      <c r="E767">
        <v>194</v>
      </c>
      <c r="F767">
        <v>200</v>
      </c>
      <c r="K767">
        <v>0</v>
      </c>
      <c r="L767">
        <v>1</v>
      </c>
      <c r="M767">
        <v>215</v>
      </c>
      <c r="N767">
        <v>4</v>
      </c>
      <c r="O767">
        <v>7</v>
      </c>
      <c r="P767">
        <v>0</v>
      </c>
      <c r="Q767">
        <v>3</v>
      </c>
      <c r="R767" s="28">
        <f>Table4[[#This Row],[std.code.lines:comments]]/Table4[[#This Row],[std.code.lines:code]]</f>
        <v>0.75</v>
      </c>
      <c r="S767">
        <f>(Table4[[#This Row],[std.code.lines:comments]]-Table4[[#This Row],[std.code.lines:code]])/(Table4[[#This Row],[std.code.lines:comments]]+Table4[[#This Row],[std.code.lines:code]])</f>
        <v>-0.14285714285714285</v>
      </c>
    </row>
    <row r="768" spans="1:19" x14ac:dyDescent="0.25">
      <c r="A768" t="s">
        <v>1435</v>
      </c>
      <c r="B768" t="s">
        <v>2207</v>
      </c>
      <c r="C768" t="s">
        <v>2008</v>
      </c>
      <c r="E768">
        <v>121</v>
      </c>
      <c r="F768">
        <v>127</v>
      </c>
      <c r="K768">
        <v>0</v>
      </c>
      <c r="L768">
        <v>1</v>
      </c>
      <c r="M768">
        <v>249</v>
      </c>
      <c r="N768">
        <v>4</v>
      </c>
      <c r="O768">
        <v>7</v>
      </c>
      <c r="P768">
        <v>0</v>
      </c>
      <c r="Q768">
        <v>3</v>
      </c>
      <c r="R768" s="28">
        <f>Table4[[#This Row],[std.code.lines:comments]]/Table4[[#This Row],[std.code.lines:code]]</f>
        <v>0.75</v>
      </c>
      <c r="S768">
        <f>(Table4[[#This Row],[std.code.lines:comments]]-Table4[[#This Row],[std.code.lines:code]])/(Table4[[#This Row],[std.code.lines:comments]]+Table4[[#This Row],[std.code.lines:code]])</f>
        <v>-0.14285714285714285</v>
      </c>
    </row>
    <row r="769" spans="1:19" x14ac:dyDescent="0.25">
      <c r="A769" t="s">
        <v>1480</v>
      </c>
      <c r="B769" t="s">
        <v>2243</v>
      </c>
      <c r="C769" t="s">
        <v>2008</v>
      </c>
      <c r="E769">
        <v>81</v>
      </c>
      <c r="F769">
        <v>87</v>
      </c>
      <c r="K769">
        <v>0</v>
      </c>
      <c r="L769">
        <v>1</v>
      </c>
      <c r="M769">
        <v>227</v>
      </c>
      <c r="N769">
        <v>3</v>
      </c>
      <c r="O769">
        <v>7</v>
      </c>
      <c r="P769">
        <v>0</v>
      </c>
      <c r="Q769">
        <v>4</v>
      </c>
      <c r="R769" s="28">
        <f>Table4[[#This Row],[std.code.lines:comments]]/Table4[[#This Row],[std.code.lines:code]]</f>
        <v>1.3333333333333333</v>
      </c>
      <c r="S769">
        <f>(Table4[[#This Row],[std.code.lines:comments]]-Table4[[#This Row],[std.code.lines:code]])/(Table4[[#This Row],[std.code.lines:comments]]+Table4[[#This Row],[std.code.lines:code]])</f>
        <v>0.14285714285714285</v>
      </c>
    </row>
    <row r="770" spans="1:19" x14ac:dyDescent="0.25">
      <c r="A770" t="s">
        <v>1497</v>
      </c>
      <c r="B770" t="s">
        <v>2219</v>
      </c>
      <c r="C770" t="s">
        <v>2008</v>
      </c>
      <c r="E770">
        <v>225</v>
      </c>
      <c r="F770">
        <v>231</v>
      </c>
      <c r="K770">
        <v>0</v>
      </c>
      <c r="L770">
        <v>1</v>
      </c>
      <c r="M770">
        <v>259</v>
      </c>
      <c r="N770">
        <v>7</v>
      </c>
      <c r="O770">
        <v>7</v>
      </c>
      <c r="P770">
        <v>0</v>
      </c>
      <c r="Q770">
        <v>0</v>
      </c>
      <c r="R770" s="28">
        <f>Table4[[#This Row],[std.code.lines:comments]]/Table4[[#This Row],[std.code.lines:code]]</f>
        <v>0</v>
      </c>
      <c r="S770">
        <f>(Table4[[#This Row],[std.code.lines:comments]]-Table4[[#This Row],[std.code.lines:code]])/(Table4[[#This Row],[std.code.lines:comments]]+Table4[[#This Row],[std.code.lines:code]])</f>
        <v>-1</v>
      </c>
    </row>
    <row r="771" spans="1:19" x14ac:dyDescent="0.25">
      <c r="A771" t="s">
        <v>1531</v>
      </c>
      <c r="B771" t="s">
        <v>2209</v>
      </c>
      <c r="C771" t="s">
        <v>2008</v>
      </c>
      <c r="E771">
        <v>80</v>
      </c>
      <c r="F771">
        <v>86</v>
      </c>
      <c r="K771">
        <v>0</v>
      </c>
      <c r="L771">
        <v>1</v>
      </c>
      <c r="M771">
        <v>250</v>
      </c>
      <c r="N771">
        <v>4</v>
      </c>
      <c r="O771">
        <v>7</v>
      </c>
      <c r="P771">
        <v>0</v>
      </c>
      <c r="Q771">
        <v>3</v>
      </c>
      <c r="R771" s="28">
        <f>Table4[[#This Row],[std.code.lines:comments]]/Table4[[#This Row],[std.code.lines:code]]</f>
        <v>0.75</v>
      </c>
      <c r="S771">
        <f>(Table4[[#This Row],[std.code.lines:comments]]-Table4[[#This Row],[std.code.lines:code]])/(Table4[[#This Row],[std.code.lines:comments]]+Table4[[#This Row],[std.code.lines:code]])</f>
        <v>-0.14285714285714285</v>
      </c>
    </row>
    <row r="772" spans="1:19" x14ac:dyDescent="0.25">
      <c r="A772" t="s">
        <v>1531</v>
      </c>
      <c r="B772" t="s">
        <v>2208</v>
      </c>
      <c r="C772" t="s">
        <v>2008</v>
      </c>
      <c r="E772">
        <v>88</v>
      </c>
      <c r="F772">
        <v>94</v>
      </c>
      <c r="K772">
        <v>0</v>
      </c>
      <c r="L772">
        <v>1</v>
      </c>
      <c r="M772">
        <v>249</v>
      </c>
      <c r="N772">
        <v>3</v>
      </c>
      <c r="O772">
        <v>7</v>
      </c>
      <c r="P772">
        <v>0</v>
      </c>
      <c r="Q772">
        <v>4</v>
      </c>
      <c r="R772" s="28">
        <f>Table4[[#This Row],[std.code.lines:comments]]/Table4[[#This Row],[std.code.lines:code]]</f>
        <v>1.3333333333333333</v>
      </c>
      <c r="S772">
        <f>(Table4[[#This Row],[std.code.lines:comments]]-Table4[[#This Row],[std.code.lines:code]])/(Table4[[#This Row],[std.code.lines:comments]]+Table4[[#This Row],[std.code.lines:code]])</f>
        <v>0.14285714285714285</v>
      </c>
    </row>
    <row r="773" spans="1:19" x14ac:dyDescent="0.25">
      <c r="A773" t="s">
        <v>1531</v>
      </c>
      <c r="B773" t="s">
        <v>2207</v>
      </c>
      <c r="C773" t="s">
        <v>2008</v>
      </c>
      <c r="E773">
        <v>96</v>
      </c>
      <c r="F773">
        <v>102</v>
      </c>
      <c r="K773">
        <v>0</v>
      </c>
      <c r="L773">
        <v>1</v>
      </c>
      <c r="M773">
        <v>244</v>
      </c>
      <c r="N773">
        <v>4</v>
      </c>
      <c r="O773">
        <v>7</v>
      </c>
      <c r="P773">
        <v>0</v>
      </c>
      <c r="Q773">
        <v>3</v>
      </c>
      <c r="R773" s="28">
        <f>Table4[[#This Row],[std.code.lines:comments]]/Table4[[#This Row],[std.code.lines:code]]</f>
        <v>0.75</v>
      </c>
      <c r="S773">
        <f>(Table4[[#This Row],[std.code.lines:comments]]-Table4[[#This Row],[std.code.lines:code]])/(Table4[[#This Row],[std.code.lines:comments]]+Table4[[#This Row],[std.code.lines:code]])</f>
        <v>-0.14285714285714285</v>
      </c>
    </row>
    <row r="774" spans="1:19" x14ac:dyDescent="0.25">
      <c r="A774" t="s">
        <v>1561</v>
      </c>
      <c r="B774" t="s">
        <v>2183</v>
      </c>
      <c r="C774" t="s">
        <v>2008</v>
      </c>
      <c r="E774">
        <v>95</v>
      </c>
      <c r="F774">
        <v>101</v>
      </c>
      <c r="K774">
        <v>0</v>
      </c>
      <c r="L774">
        <v>1</v>
      </c>
      <c r="M774">
        <v>253</v>
      </c>
      <c r="N774">
        <v>4</v>
      </c>
      <c r="O774">
        <v>7</v>
      </c>
      <c r="P774">
        <v>0</v>
      </c>
      <c r="Q774">
        <v>3</v>
      </c>
      <c r="R774" s="28">
        <f>Table4[[#This Row],[std.code.lines:comments]]/Table4[[#This Row],[std.code.lines:code]]</f>
        <v>0.75</v>
      </c>
      <c r="S774">
        <f>(Table4[[#This Row],[std.code.lines:comments]]-Table4[[#This Row],[std.code.lines:code]])/(Table4[[#This Row],[std.code.lines:comments]]+Table4[[#This Row],[std.code.lines:code]])</f>
        <v>-0.14285714285714285</v>
      </c>
    </row>
    <row r="775" spans="1:19" x14ac:dyDescent="0.25">
      <c r="A775" t="s">
        <v>1561</v>
      </c>
      <c r="B775" t="s">
        <v>2182</v>
      </c>
      <c r="C775" t="s">
        <v>2008</v>
      </c>
      <c r="E775">
        <v>103</v>
      </c>
      <c r="F775">
        <v>109</v>
      </c>
      <c r="K775">
        <v>0</v>
      </c>
      <c r="L775">
        <v>1</v>
      </c>
      <c r="M775">
        <v>259</v>
      </c>
      <c r="N775">
        <v>4</v>
      </c>
      <c r="O775">
        <v>7</v>
      </c>
      <c r="P775">
        <v>0</v>
      </c>
      <c r="Q775">
        <v>3</v>
      </c>
      <c r="R775" s="28">
        <f>Table4[[#This Row],[std.code.lines:comments]]/Table4[[#This Row],[std.code.lines:code]]</f>
        <v>0.75</v>
      </c>
      <c r="S775">
        <f>(Table4[[#This Row],[std.code.lines:comments]]-Table4[[#This Row],[std.code.lines:code]])/(Table4[[#This Row],[std.code.lines:comments]]+Table4[[#This Row],[std.code.lines:code]])</f>
        <v>-0.14285714285714285</v>
      </c>
    </row>
    <row r="776" spans="1:19" x14ac:dyDescent="0.25">
      <c r="A776" t="s">
        <v>1578</v>
      </c>
      <c r="B776" t="s">
        <v>2179</v>
      </c>
      <c r="C776" t="s">
        <v>2008</v>
      </c>
      <c r="E776">
        <v>91</v>
      </c>
      <c r="F776">
        <v>97</v>
      </c>
      <c r="K776">
        <v>0</v>
      </c>
      <c r="L776">
        <v>1</v>
      </c>
      <c r="M776">
        <v>218</v>
      </c>
      <c r="N776">
        <v>3</v>
      </c>
      <c r="O776">
        <v>7</v>
      </c>
      <c r="P776">
        <v>0</v>
      </c>
      <c r="Q776">
        <v>4</v>
      </c>
      <c r="R776" s="28">
        <f>Table4[[#This Row],[std.code.lines:comments]]/Table4[[#This Row],[std.code.lines:code]]</f>
        <v>1.3333333333333333</v>
      </c>
      <c r="S776">
        <f>(Table4[[#This Row],[std.code.lines:comments]]-Table4[[#This Row],[std.code.lines:code]])/(Table4[[#This Row],[std.code.lines:comments]]+Table4[[#This Row],[std.code.lines:code]])</f>
        <v>0.14285714285714285</v>
      </c>
    </row>
    <row r="777" spans="1:19" x14ac:dyDescent="0.25">
      <c r="A777" t="s">
        <v>1578</v>
      </c>
      <c r="B777" t="s">
        <v>2043</v>
      </c>
      <c r="C777" t="s">
        <v>2008</v>
      </c>
      <c r="E777">
        <v>99</v>
      </c>
      <c r="F777">
        <v>105</v>
      </c>
      <c r="K777">
        <v>0</v>
      </c>
      <c r="L777">
        <v>1</v>
      </c>
      <c r="M777">
        <v>214</v>
      </c>
      <c r="N777">
        <v>3</v>
      </c>
      <c r="O777">
        <v>7</v>
      </c>
      <c r="P777">
        <v>0</v>
      </c>
      <c r="Q777">
        <v>4</v>
      </c>
      <c r="R777" s="28">
        <f>Table4[[#This Row],[std.code.lines:comments]]/Table4[[#This Row],[std.code.lines:code]]</f>
        <v>1.3333333333333333</v>
      </c>
      <c r="S777">
        <f>(Table4[[#This Row],[std.code.lines:comments]]-Table4[[#This Row],[std.code.lines:code]])/(Table4[[#This Row],[std.code.lines:comments]]+Table4[[#This Row],[std.code.lines:code]])</f>
        <v>0.14285714285714285</v>
      </c>
    </row>
    <row r="778" spans="1:19" x14ac:dyDescent="0.25">
      <c r="A778" t="s">
        <v>1578</v>
      </c>
      <c r="B778" t="s">
        <v>2178</v>
      </c>
      <c r="C778" t="s">
        <v>2008</v>
      </c>
      <c r="E778">
        <v>107</v>
      </c>
      <c r="F778">
        <v>113</v>
      </c>
      <c r="K778">
        <v>0</v>
      </c>
      <c r="L778">
        <v>1</v>
      </c>
      <c r="M778">
        <v>215</v>
      </c>
      <c r="N778">
        <v>3</v>
      </c>
      <c r="O778">
        <v>7</v>
      </c>
      <c r="P778">
        <v>0</v>
      </c>
      <c r="Q778">
        <v>4</v>
      </c>
      <c r="R778" s="28">
        <f>Table4[[#This Row],[std.code.lines:comments]]/Table4[[#This Row],[std.code.lines:code]]</f>
        <v>1.3333333333333333</v>
      </c>
      <c r="S778">
        <f>(Table4[[#This Row],[std.code.lines:comments]]-Table4[[#This Row],[std.code.lines:code]])/(Table4[[#This Row],[std.code.lines:comments]]+Table4[[#This Row],[std.code.lines:code]])</f>
        <v>0.14285714285714285</v>
      </c>
    </row>
    <row r="779" spans="1:19" x14ac:dyDescent="0.25">
      <c r="A779" t="s">
        <v>1597</v>
      </c>
      <c r="B779" t="s">
        <v>2170</v>
      </c>
      <c r="C779" t="s">
        <v>2008</v>
      </c>
      <c r="E779">
        <v>76</v>
      </c>
      <c r="F779">
        <v>82</v>
      </c>
      <c r="K779">
        <v>0</v>
      </c>
      <c r="L779">
        <v>1</v>
      </c>
      <c r="M779">
        <v>161</v>
      </c>
      <c r="N779">
        <v>7</v>
      </c>
      <c r="O779">
        <v>7</v>
      </c>
      <c r="P779">
        <v>0</v>
      </c>
      <c r="Q779">
        <v>0</v>
      </c>
      <c r="R779" s="28">
        <f>Table4[[#This Row],[std.code.lines:comments]]/Table4[[#This Row],[std.code.lines:code]]</f>
        <v>0</v>
      </c>
      <c r="S779">
        <f>(Table4[[#This Row],[std.code.lines:comments]]-Table4[[#This Row],[std.code.lines:code]])/(Table4[[#This Row],[std.code.lines:comments]]+Table4[[#This Row],[std.code.lines:code]])</f>
        <v>-1</v>
      </c>
    </row>
    <row r="780" spans="1:19" x14ac:dyDescent="0.25">
      <c r="A780" t="s">
        <v>1597</v>
      </c>
      <c r="B780" t="s">
        <v>2169</v>
      </c>
      <c r="C780" t="s">
        <v>2008</v>
      </c>
      <c r="E780">
        <v>84</v>
      </c>
      <c r="F780">
        <v>90</v>
      </c>
      <c r="K780">
        <v>0</v>
      </c>
      <c r="L780">
        <v>1</v>
      </c>
      <c r="M780">
        <v>161</v>
      </c>
      <c r="N780">
        <v>7</v>
      </c>
      <c r="O780">
        <v>7</v>
      </c>
      <c r="P780">
        <v>0</v>
      </c>
      <c r="Q780">
        <v>0</v>
      </c>
      <c r="R780" s="28">
        <f>Table4[[#This Row],[std.code.lines:comments]]/Table4[[#This Row],[std.code.lines:code]]</f>
        <v>0</v>
      </c>
      <c r="S780">
        <f>(Table4[[#This Row],[std.code.lines:comments]]-Table4[[#This Row],[std.code.lines:code]])/(Table4[[#This Row],[std.code.lines:comments]]+Table4[[#This Row],[std.code.lines:code]])</f>
        <v>-1</v>
      </c>
    </row>
    <row r="781" spans="1:19" x14ac:dyDescent="0.25">
      <c r="A781" t="s">
        <v>1648</v>
      </c>
      <c r="B781" t="s">
        <v>2155</v>
      </c>
      <c r="C781" t="s">
        <v>2008</v>
      </c>
      <c r="E781">
        <v>300</v>
      </c>
      <c r="F781">
        <v>306</v>
      </c>
      <c r="K781">
        <v>0</v>
      </c>
      <c r="L781">
        <v>1</v>
      </c>
      <c r="M781">
        <v>270</v>
      </c>
      <c r="N781">
        <v>4</v>
      </c>
      <c r="O781">
        <v>7</v>
      </c>
      <c r="P781">
        <v>0</v>
      </c>
      <c r="Q781">
        <v>3</v>
      </c>
      <c r="R781" s="28">
        <f>Table4[[#This Row],[std.code.lines:comments]]/Table4[[#This Row],[std.code.lines:code]]</f>
        <v>0.75</v>
      </c>
      <c r="S781">
        <f>(Table4[[#This Row],[std.code.lines:comments]]-Table4[[#This Row],[std.code.lines:code]])/(Table4[[#This Row],[std.code.lines:comments]]+Table4[[#This Row],[std.code.lines:code]])</f>
        <v>-0.14285714285714285</v>
      </c>
    </row>
    <row r="782" spans="1:19" x14ac:dyDescent="0.25">
      <c r="A782" t="s">
        <v>1648</v>
      </c>
      <c r="B782" t="s">
        <v>2154</v>
      </c>
      <c r="C782" t="s">
        <v>2008</v>
      </c>
      <c r="E782">
        <v>308</v>
      </c>
      <c r="F782">
        <v>314</v>
      </c>
      <c r="K782">
        <v>0</v>
      </c>
      <c r="L782">
        <v>1</v>
      </c>
      <c r="M782">
        <v>249</v>
      </c>
      <c r="N782">
        <v>4</v>
      </c>
      <c r="O782">
        <v>7</v>
      </c>
      <c r="P782">
        <v>0</v>
      </c>
      <c r="Q782">
        <v>3</v>
      </c>
      <c r="R782" s="28">
        <f>Table4[[#This Row],[std.code.lines:comments]]/Table4[[#This Row],[std.code.lines:code]]</f>
        <v>0.75</v>
      </c>
      <c r="S782">
        <f>(Table4[[#This Row],[std.code.lines:comments]]-Table4[[#This Row],[std.code.lines:code]])/(Table4[[#This Row],[std.code.lines:comments]]+Table4[[#This Row],[std.code.lines:code]])</f>
        <v>-0.14285714285714285</v>
      </c>
    </row>
    <row r="783" spans="1:19" x14ac:dyDescent="0.25">
      <c r="A783" t="s">
        <v>1763</v>
      </c>
      <c r="B783" t="s">
        <v>2092</v>
      </c>
      <c r="C783" t="s">
        <v>2008</v>
      </c>
      <c r="E783">
        <v>162</v>
      </c>
      <c r="F783">
        <v>168</v>
      </c>
      <c r="K783">
        <v>0</v>
      </c>
      <c r="L783">
        <v>1</v>
      </c>
      <c r="M783">
        <v>228</v>
      </c>
      <c r="N783">
        <v>3</v>
      </c>
      <c r="O783">
        <v>7</v>
      </c>
      <c r="P783">
        <v>0</v>
      </c>
      <c r="Q783">
        <v>4</v>
      </c>
      <c r="R783" s="28">
        <f>Table4[[#This Row],[std.code.lines:comments]]/Table4[[#This Row],[std.code.lines:code]]</f>
        <v>1.3333333333333333</v>
      </c>
      <c r="S783">
        <f>(Table4[[#This Row],[std.code.lines:comments]]-Table4[[#This Row],[std.code.lines:code]])/(Table4[[#This Row],[std.code.lines:comments]]+Table4[[#This Row],[std.code.lines:code]])</f>
        <v>0.14285714285714285</v>
      </c>
    </row>
    <row r="784" spans="1:19" x14ac:dyDescent="0.25">
      <c r="A784" t="s">
        <v>1797</v>
      </c>
      <c r="B784" t="s">
        <v>2090</v>
      </c>
      <c r="C784" t="s">
        <v>2008</v>
      </c>
      <c r="E784">
        <v>75</v>
      </c>
      <c r="F784">
        <v>81</v>
      </c>
      <c r="K784">
        <v>0</v>
      </c>
      <c r="L784">
        <v>1</v>
      </c>
      <c r="M784">
        <v>238</v>
      </c>
      <c r="N784">
        <v>3</v>
      </c>
      <c r="O784">
        <v>7</v>
      </c>
      <c r="P784">
        <v>0</v>
      </c>
      <c r="Q784">
        <v>4</v>
      </c>
      <c r="R784" s="28">
        <f>Table4[[#This Row],[std.code.lines:comments]]/Table4[[#This Row],[std.code.lines:code]]</f>
        <v>1.3333333333333333</v>
      </c>
      <c r="S784">
        <f>(Table4[[#This Row],[std.code.lines:comments]]-Table4[[#This Row],[std.code.lines:code]])/(Table4[[#This Row],[std.code.lines:comments]]+Table4[[#This Row],[std.code.lines:code]])</f>
        <v>0.14285714285714285</v>
      </c>
    </row>
    <row r="785" spans="1:19" x14ac:dyDescent="0.25">
      <c r="A785" t="s">
        <v>1797</v>
      </c>
      <c r="B785" t="s">
        <v>2089</v>
      </c>
      <c r="C785" t="s">
        <v>2008</v>
      </c>
      <c r="E785">
        <v>83</v>
      </c>
      <c r="F785">
        <v>89</v>
      </c>
      <c r="K785">
        <v>0</v>
      </c>
      <c r="L785">
        <v>1</v>
      </c>
      <c r="M785">
        <v>203</v>
      </c>
      <c r="N785">
        <v>3</v>
      </c>
      <c r="O785">
        <v>7</v>
      </c>
      <c r="P785">
        <v>0</v>
      </c>
      <c r="Q785">
        <v>4</v>
      </c>
      <c r="R785" s="28">
        <f>Table4[[#This Row],[std.code.lines:comments]]/Table4[[#This Row],[std.code.lines:code]]</f>
        <v>1.3333333333333333</v>
      </c>
      <c r="S785">
        <f>(Table4[[#This Row],[std.code.lines:comments]]-Table4[[#This Row],[std.code.lines:code]])/(Table4[[#This Row],[std.code.lines:comments]]+Table4[[#This Row],[std.code.lines:code]])</f>
        <v>0.14285714285714285</v>
      </c>
    </row>
    <row r="786" spans="1:19" x14ac:dyDescent="0.25">
      <c r="A786" t="s">
        <v>1963</v>
      </c>
      <c r="B786" t="s">
        <v>2029</v>
      </c>
      <c r="C786" t="s">
        <v>2008</v>
      </c>
      <c r="E786">
        <v>49</v>
      </c>
      <c r="F786">
        <v>55</v>
      </c>
      <c r="K786">
        <v>0</v>
      </c>
      <c r="L786">
        <v>1</v>
      </c>
      <c r="M786">
        <v>177</v>
      </c>
      <c r="N786">
        <v>7</v>
      </c>
      <c r="O786">
        <v>7</v>
      </c>
      <c r="P786">
        <v>0</v>
      </c>
      <c r="Q786">
        <v>0</v>
      </c>
      <c r="R786" s="28">
        <f>Table4[[#This Row],[std.code.lines:comments]]/Table4[[#This Row],[std.code.lines:code]]</f>
        <v>0</v>
      </c>
      <c r="S786">
        <f>(Table4[[#This Row],[std.code.lines:comments]]-Table4[[#This Row],[std.code.lines:code]])/(Table4[[#This Row],[std.code.lines:comments]]+Table4[[#This Row],[std.code.lines:code]])</f>
        <v>-1</v>
      </c>
    </row>
    <row r="787" spans="1:19" x14ac:dyDescent="0.25">
      <c r="A787" t="s">
        <v>1963</v>
      </c>
      <c r="B787" t="s">
        <v>2028</v>
      </c>
      <c r="C787" t="s">
        <v>2008</v>
      </c>
      <c r="E787">
        <v>57</v>
      </c>
      <c r="F787">
        <v>63</v>
      </c>
      <c r="K787">
        <v>0</v>
      </c>
      <c r="L787">
        <v>1</v>
      </c>
      <c r="M787">
        <v>182</v>
      </c>
      <c r="N787">
        <v>7</v>
      </c>
      <c r="O787">
        <v>7</v>
      </c>
      <c r="P787">
        <v>0</v>
      </c>
      <c r="Q787">
        <v>0</v>
      </c>
      <c r="R787" s="28">
        <f>Table4[[#This Row],[std.code.lines:comments]]/Table4[[#This Row],[std.code.lines:code]]</f>
        <v>0</v>
      </c>
      <c r="S787">
        <f>(Table4[[#This Row],[std.code.lines:comments]]-Table4[[#This Row],[std.code.lines:code]])/(Table4[[#This Row],[std.code.lines:comments]]+Table4[[#This Row],[std.code.lines:code]])</f>
        <v>-1</v>
      </c>
    </row>
    <row r="788" spans="1:19" x14ac:dyDescent="0.25">
      <c r="A788" t="s">
        <v>1981</v>
      </c>
      <c r="B788" t="s">
        <v>2010</v>
      </c>
      <c r="C788" t="s">
        <v>2008</v>
      </c>
      <c r="E788">
        <v>299</v>
      </c>
      <c r="F788">
        <v>305</v>
      </c>
      <c r="K788">
        <v>0</v>
      </c>
      <c r="L788">
        <v>1</v>
      </c>
      <c r="M788">
        <v>240</v>
      </c>
      <c r="N788">
        <v>3</v>
      </c>
      <c r="O788">
        <v>7</v>
      </c>
      <c r="P788">
        <v>0</v>
      </c>
      <c r="Q788">
        <v>4</v>
      </c>
      <c r="R788" s="28">
        <f>Table4[[#This Row],[std.code.lines:comments]]/Table4[[#This Row],[std.code.lines:code]]</f>
        <v>1.3333333333333333</v>
      </c>
      <c r="S788">
        <f>(Table4[[#This Row],[std.code.lines:comments]]-Table4[[#This Row],[std.code.lines:code]])/(Table4[[#This Row],[std.code.lines:comments]]+Table4[[#This Row],[std.code.lines:code]])</f>
        <v>0.14285714285714285</v>
      </c>
    </row>
    <row r="789" spans="1:19" x14ac:dyDescent="0.25">
      <c r="A789" t="s">
        <v>203</v>
      </c>
      <c r="B789" t="s">
        <v>13</v>
      </c>
      <c r="C789" t="s">
        <v>2008</v>
      </c>
      <c r="E789">
        <v>109</v>
      </c>
      <c r="F789">
        <v>114</v>
      </c>
      <c r="K789">
        <v>0</v>
      </c>
      <c r="L789">
        <v>1</v>
      </c>
      <c r="M789">
        <v>142</v>
      </c>
      <c r="N789">
        <v>6</v>
      </c>
      <c r="O789">
        <v>6</v>
      </c>
      <c r="P789">
        <v>0</v>
      </c>
      <c r="Q789">
        <v>0</v>
      </c>
      <c r="R789" s="28">
        <f>Table4[[#This Row],[std.code.lines:comments]]/Table4[[#This Row],[std.code.lines:code]]</f>
        <v>0</v>
      </c>
      <c r="S789">
        <f>(Table4[[#This Row],[std.code.lines:comments]]-Table4[[#This Row],[std.code.lines:code]])/(Table4[[#This Row],[std.code.lines:comments]]+Table4[[#This Row],[std.code.lines:code]])</f>
        <v>-1</v>
      </c>
    </row>
    <row r="790" spans="1:19" x14ac:dyDescent="0.25">
      <c r="A790" t="s">
        <v>257</v>
      </c>
      <c r="B790" t="s">
        <v>2853</v>
      </c>
      <c r="C790" t="s">
        <v>2008</v>
      </c>
      <c r="E790">
        <v>266</v>
      </c>
      <c r="F790">
        <v>271</v>
      </c>
      <c r="K790">
        <v>0</v>
      </c>
      <c r="L790">
        <v>1</v>
      </c>
      <c r="M790">
        <v>217</v>
      </c>
      <c r="N790">
        <v>6</v>
      </c>
      <c r="O790">
        <v>6</v>
      </c>
      <c r="P790">
        <v>0</v>
      </c>
      <c r="Q790">
        <v>0</v>
      </c>
      <c r="R790" s="28">
        <f>Table4[[#This Row],[std.code.lines:comments]]/Table4[[#This Row],[std.code.lines:code]]</f>
        <v>0</v>
      </c>
      <c r="S790">
        <f>(Table4[[#This Row],[std.code.lines:comments]]-Table4[[#This Row],[std.code.lines:code]])/(Table4[[#This Row],[std.code.lines:comments]]+Table4[[#This Row],[std.code.lines:code]])</f>
        <v>-1</v>
      </c>
    </row>
    <row r="791" spans="1:19" x14ac:dyDescent="0.25">
      <c r="A791" t="s">
        <v>257</v>
      </c>
      <c r="B791" t="s">
        <v>2752</v>
      </c>
      <c r="C791" t="s">
        <v>2008</v>
      </c>
      <c r="E791">
        <v>273</v>
      </c>
      <c r="F791">
        <v>278</v>
      </c>
      <c r="K791">
        <v>0</v>
      </c>
      <c r="L791">
        <v>1</v>
      </c>
      <c r="M791">
        <v>225</v>
      </c>
      <c r="N791">
        <v>6</v>
      </c>
      <c r="O791">
        <v>6</v>
      </c>
      <c r="P791">
        <v>0</v>
      </c>
      <c r="Q791">
        <v>0</v>
      </c>
      <c r="R791" s="28">
        <f>Table4[[#This Row],[std.code.lines:comments]]/Table4[[#This Row],[std.code.lines:code]]</f>
        <v>0</v>
      </c>
      <c r="S791">
        <f>(Table4[[#This Row],[std.code.lines:comments]]-Table4[[#This Row],[std.code.lines:code]])/(Table4[[#This Row],[std.code.lines:comments]]+Table4[[#This Row],[std.code.lines:code]])</f>
        <v>-1</v>
      </c>
    </row>
    <row r="792" spans="1:19" x14ac:dyDescent="0.25">
      <c r="A792" t="s">
        <v>271</v>
      </c>
      <c r="B792" t="s">
        <v>2677</v>
      </c>
      <c r="C792" t="s">
        <v>2008</v>
      </c>
      <c r="E792">
        <v>3</v>
      </c>
      <c r="F792">
        <v>8</v>
      </c>
      <c r="K792">
        <v>0</v>
      </c>
      <c r="L792">
        <v>1</v>
      </c>
      <c r="M792">
        <v>143</v>
      </c>
      <c r="N792">
        <v>6</v>
      </c>
      <c r="O792">
        <v>6</v>
      </c>
      <c r="P792">
        <v>0</v>
      </c>
      <c r="Q792">
        <v>0</v>
      </c>
      <c r="R792" s="28">
        <f>Table4[[#This Row],[std.code.lines:comments]]/Table4[[#This Row],[std.code.lines:code]]</f>
        <v>0</v>
      </c>
      <c r="S792">
        <f>(Table4[[#This Row],[std.code.lines:comments]]-Table4[[#This Row],[std.code.lines:code]])/(Table4[[#This Row],[std.code.lines:comments]]+Table4[[#This Row],[std.code.lines:code]])</f>
        <v>-1</v>
      </c>
    </row>
    <row r="793" spans="1:19" x14ac:dyDescent="0.25">
      <c r="A793" t="s">
        <v>271</v>
      </c>
      <c r="B793" t="s">
        <v>2677</v>
      </c>
      <c r="C793" t="s">
        <v>2008</v>
      </c>
      <c r="E793">
        <v>10</v>
      </c>
      <c r="F793">
        <v>15</v>
      </c>
      <c r="K793">
        <v>0</v>
      </c>
      <c r="L793">
        <v>1</v>
      </c>
      <c r="M793">
        <v>149</v>
      </c>
      <c r="N793">
        <v>6</v>
      </c>
      <c r="O793">
        <v>6</v>
      </c>
      <c r="P793">
        <v>0</v>
      </c>
      <c r="Q793">
        <v>0</v>
      </c>
      <c r="R793" s="28">
        <f>Table4[[#This Row],[std.code.lines:comments]]/Table4[[#This Row],[std.code.lines:code]]</f>
        <v>0</v>
      </c>
      <c r="S793">
        <f>(Table4[[#This Row],[std.code.lines:comments]]-Table4[[#This Row],[std.code.lines:code]])/(Table4[[#This Row],[std.code.lines:comments]]+Table4[[#This Row],[std.code.lines:code]])</f>
        <v>-1</v>
      </c>
    </row>
    <row r="794" spans="1:19" x14ac:dyDescent="0.25">
      <c r="A794" t="s">
        <v>271</v>
      </c>
      <c r="B794" t="s">
        <v>2677</v>
      </c>
      <c r="C794" t="s">
        <v>2008</v>
      </c>
      <c r="E794">
        <v>17</v>
      </c>
      <c r="F794">
        <v>22</v>
      </c>
      <c r="K794">
        <v>0</v>
      </c>
      <c r="L794">
        <v>1</v>
      </c>
      <c r="M794">
        <v>145</v>
      </c>
      <c r="N794">
        <v>6</v>
      </c>
      <c r="O794">
        <v>6</v>
      </c>
      <c r="P794">
        <v>0</v>
      </c>
      <c r="Q794">
        <v>0</v>
      </c>
      <c r="R794" s="28">
        <f>Table4[[#This Row],[std.code.lines:comments]]/Table4[[#This Row],[std.code.lines:code]]</f>
        <v>0</v>
      </c>
      <c r="S794">
        <f>(Table4[[#This Row],[std.code.lines:comments]]-Table4[[#This Row],[std.code.lines:code]])/(Table4[[#This Row],[std.code.lines:comments]]+Table4[[#This Row],[std.code.lines:code]])</f>
        <v>-1</v>
      </c>
    </row>
    <row r="795" spans="1:19" x14ac:dyDescent="0.25">
      <c r="A795" t="s">
        <v>282</v>
      </c>
      <c r="B795" t="s">
        <v>2683</v>
      </c>
      <c r="C795" t="s">
        <v>2008</v>
      </c>
      <c r="E795">
        <v>6</v>
      </c>
      <c r="F795">
        <v>11</v>
      </c>
      <c r="K795">
        <v>0</v>
      </c>
      <c r="L795">
        <v>1</v>
      </c>
      <c r="M795">
        <v>127</v>
      </c>
      <c r="N795">
        <v>6</v>
      </c>
      <c r="O795">
        <v>6</v>
      </c>
      <c r="P795">
        <v>0</v>
      </c>
      <c r="Q795">
        <v>0</v>
      </c>
      <c r="R795" s="28">
        <f>Table4[[#This Row],[std.code.lines:comments]]/Table4[[#This Row],[std.code.lines:code]]</f>
        <v>0</v>
      </c>
      <c r="S795">
        <f>(Table4[[#This Row],[std.code.lines:comments]]-Table4[[#This Row],[std.code.lines:code]])/(Table4[[#This Row],[std.code.lines:comments]]+Table4[[#This Row],[std.code.lines:code]])</f>
        <v>-1</v>
      </c>
    </row>
    <row r="796" spans="1:19" x14ac:dyDescent="0.25">
      <c r="A796" t="s">
        <v>326</v>
      </c>
      <c r="B796" t="s">
        <v>2833</v>
      </c>
      <c r="C796" t="s">
        <v>2008</v>
      </c>
      <c r="E796">
        <v>55</v>
      </c>
      <c r="F796">
        <v>60</v>
      </c>
      <c r="K796">
        <v>0</v>
      </c>
      <c r="L796">
        <v>1</v>
      </c>
      <c r="M796">
        <v>103</v>
      </c>
      <c r="N796">
        <v>6</v>
      </c>
      <c r="O796">
        <v>6</v>
      </c>
      <c r="P796">
        <v>0</v>
      </c>
      <c r="Q796">
        <v>0</v>
      </c>
      <c r="R796" s="28">
        <f>Table4[[#This Row],[std.code.lines:comments]]/Table4[[#This Row],[std.code.lines:code]]</f>
        <v>0</v>
      </c>
      <c r="S796">
        <f>(Table4[[#This Row],[std.code.lines:comments]]-Table4[[#This Row],[std.code.lines:code]])/(Table4[[#This Row],[std.code.lines:comments]]+Table4[[#This Row],[std.code.lines:code]])</f>
        <v>-1</v>
      </c>
    </row>
    <row r="797" spans="1:19" x14ac:dyDescent="0.25">
      <c r="A797" t="s">
        <v>365</v>
      </c>
      <c r="B797" t="s">
        <v>2819</v>
      </c>
      <c r="C797" t="s">
        <v>2008</v>
      </c>
      <c r="E797">
        <v>12</v>
      </c>
      <c r="F797">
        <v>17</v>
      </c>
      <c r="K797">
        <v>0</v>
      </c>
      <c r="L797">
        <v>1</v>
      </c>
      <c r="M797">
        <v>119</v>
      </c>
      <c r="N797">
        <v>6</v>
      </c>
      <c r="O797">
        <v>6</v>
      </c>
      <c r="P797">
        <v>0</v>
      </c>
      <c r="Q797">
        <v>0</v>
      </c>
      <c r="R797" s="28">
        <f>Table4[[#This Row],[std.code.lines:comments]]/Table4[[#This Row],[std.code.lines:code]]</f>
        <v>0</v>
      </c>
      <c r="S797">
        <f>(Table4[[#This Row],[std.code.lines:comments]]-Table4[[#This Row],[std.code.lines:code]])/(Table4[[#This Row],[std.code.lines:comments]]+Table4[[#This Row],[std.code.lines:code]])</f>
        <v>-1</v>
      </c>
    </row>
    <row r="798" spans="1:19" x14ac:dyDescent="0.25">
      <c r="A798" t="s">
        <v>403</v>
      </c>
      <c r="B798" t="s">
        <v>2794</v>
      </c>
      <c r="C798" t="s">
        <v>2008</v>
      </c>
      <c r="E798">
        <v>9</v>
      </c>
      <c r="F798">
        <v>14</v>
      </c>
      <c r="K798">
        <v>0</v>
      </c>
      <c r="L798">
        <v>1</v>
      </c>
      <c r="M798">
        <v>119</v>
      </c>
      <c r="N798">
        <v>6</v>
      </c>
      <c r="O798">
        <v>6</v>
      </c>
      <c r="P798">
        <v>0</v>
      </c>
      <c r="Q798">
        <v>0</v>
      </c>
      <c r="R798" s="28">
        <f>Table4[[#This Row],[std.code.lines:comments]]/Table4[[#This Row],[std.code.lines:code]]</f>
        <v>0</v>
      </c>
      <c r="S798">
        <f>(Table4[[#This Row],[std.code.lines:comments]]-Table4[[#This Row],[std.code.lines:code]])/(Table4[[#This Row],[std.code.lines:comments]]+Table4[[#This Row],[std.code.lines:code]])</f>
        <v>-1</v>
      </c>
    </row>
    <row r="799" spans="1:19" x14ac:dyDescent="0.25">
      <c r="A799" t="s">
        <v>403</v>
      </c>
      <c r="B799" t="s">
        <v>2803</v>
      </c>
      <c r="C799" t="s">
        <v>2008</v>
      </c>
      <c r="E799">
        <v>76</v>
      </c>
      <c r="F799">
        <v>81</v>
      </c>
      <c r="K799">
        <v>0</v>
      </c>
      <c r="L799">
        <v>1</v>
      </c>
      <c r="M799">
        <v>165</v>
      </c>
      <c r="N799">
        <v>6</v>
      </c>
      <c r="O799">
        <v>6</v>
      </c>
      <c r="P799">
        <v>0</v>
      </c>
      <c r="Q799">
        <v>0</v>
      </c>
      <c r="R799" s="28">
        <f>Table4[[#This Row],[std.code.lines:comments]]/Table4[[#This Row],[std.code.lines:code]]</f>
        <v>0</v>
      </c>
      <c r="S799">
        <f>(Table4[[#This Row],[std.code.lines:comments]]-Table4[[#This Row],[std.code.lines:code]])/(Table4[[#This Row],[std.code.lines:comments]]+Table4[[#This Row],[std.code.lines:code]])</f>
        <v>-1</v>
      </c>
    </row>
    <row r="800" spans="1:19" x14ac:dyDescent="0.25">
      <c r="A800" t="s">
        <v>434</v>
      </c>
      <c r="B800" t="s">
        <v>2749</v>
      </c>
      <c r="C800" t="s">
        <v>2008</v>
      </c>
      <c r="E800">
        <v>236</v>
      </c>
      <c r="F800">
        <v>241</v>
      </c>
      <c r="K800">
        <v>0</v>
      </c>
      <c r="L800">
        <v>1</v>
      </c>
      <c r="M800">
        <v>262</v>
      </c>
      <c r="N800">
        <v>6</v>
      </c>
      <c r="O800">
        <v>6</v>
      </c>
      <c r="P800">
        <v>0</v>
      </c>
      <c r="Q800">
        <v>0</v>
      </c>
      <c r="R800" s="28">
        <f>Table4[[#This Row],[std.code.lines:comments]]/Table4[[#This Row],[std.code.lines:code]]</f>
        <v>0</v>
      </c>
      <c r="S800">
        <f>(Table4[[#This Row],[std.code.lines:comments]]-Table4[[#This Row],[std.code.lines:code]])/(Table4[[#This Row],[std.code.lines:comments]]+Table4[[#This Row],[std.code.lines:code]])</f>
        <v>-1</v>
      </c>
    </row>
    <row r="801" spans="1:19" x14ac:dyDescent="0.25">
      <c r="A801" t="s">
        <v>447</v>
      </c>
      <c r="B801" t="s">
        <v>2774</v>
      </c>
      <c r="C801" t="s">
        <v>2008</v>
      </c>
      <c r="E801">
        <v>4</v>
      </c>
      <c r="F801">
        <v>9</v>
      </c>
      <c r="K801">
        <v>0</v>
      </c>
      <c r="L801">
        <v>1</v>
      </c>
      <c r="M801">
        <v>134</v>
      </c>
      <c r="N801">
        <v>6</v>
      </c>
      <c r="O801">
        <v>6</v>
      </c>
      <c r="P801">
        <v>0</v>
      </c>
      <c r="Q801">
        <v>0</v>
      </c>
      <c r="R801" s="28">
        <f>Table4[[#This Row],[std.code.lines:comments]]/Table4[[#This Row],[std.code.lines:code]]</f>
        <v>0</v>
      </c>
      <c r="S801">
        <f>(Table4[[#This Row],[std.code.lines:comments]]-Table4[[#This Row],[std.code.lines:code]])/(Table4[[#This Row],[std.code.lines:comments]]+Table4[[#This Row],[std.code.lines:code]])</f>
        <v>-1</v>
      </c>
    </row>
    <row r="802" spans="1:19" x14ac:dyDescent="0.25">
      <c r="A802" t="s">
        <v>459</v>
      </c>
      <c r="B802" t="s">
        <v>2770</v>
      </c>
      <c r="C802" t="s">
        <v>2008</v>
      </c>
      <c r="E802">
        <v>6</v>
      </c>
      <c r="F802">
        <v>11</v>
      </c>
      <c r="K802">
        <v>0</v>
      </c>
      <c r="L802">
        <v>1</v>
      </c>
      <c r="M802">
        <v>110</v>
      </c>
      <c r="N802">
        <v>6</v>
      </c>
      <c r="O802">
        <v>6</v>
      </c>
      <c r="P802">
        <v>0</v>
      </c>
      <c r="Q802">
        <v>0</v>
      </c>
      <c r="R802" s="28">
        <f>Table4[[#This Row],[std.code.lines:comments]]/Table4[[#This Row],[std.code.lines:code]]</f>
        <v>0</v>
      </c>
      <c r="S802">
        <f>(Table4[[#This Row],[std.code.lines:comments]]-Table4[[#This Row],[std.code.lines:code]])/(Table4[[#This Row],[std.code.lines:comments]]+Table4[[#This Row],[std.code.lines:code]])</f>
        <v>-1</v>
      </c>
    </row>
    <row r="803" spans="1:19" x14ac:dyDescent="0.25">
      <c r="A803" t="s">
        <v>585</v>
      </c>
      <c r="B803" t="s">
        <v>2690</v>
      </c>
      <c r="C803" t="s">
        <v>2008</v>
      </c>
      <c r="E803">
        <v>8</v>
      </c>
      <c r="F803">
        <v>13</v>
      </c>
      <c r="K803">
        <v>0</v>
      </c>
      <c r="L803">
        <v>1</v>
      </c>
      <c r="M803">
        <v>109</v>
      </c>
      <c r="N803">
        <v>6</v>
      </c>
      <c r="O803">
        <v>6</v>
      </c>
      <c r="P803">
        <v>0</v>
      </c>
      <c r="Q803">
        <v>0</v>
      </c>
      <c r="R803" s="28">
        <f>Table4[[#This Row],[std.code.lines:comments]]/Table4[[#This Row],[std.code.lines:code]]</f>
        <v>0</v>
      </c>
      <c r="S803">
        <f>(Table4[[#This Row],[std.code.lines:comments]]-Table4[[#This Row],[std.code.lines:code]])/(Table4[[#This Row],[std.code.lines:comments]]+Table4[[#This Row],[std.code.lines:code]])</f>
        <v>-1</v>
      </c>
    </row>
    <row r="804" spans="1:19" x14ac:dyDescent="0.25">
      <c r="A804" t="s">
        <v>837</v>
      </c>
      <c r="B804" t="s">
        <v>2626</v>
      </c>
      <c r="C804" t="s">
        <v>2008</v>
      </c>
      <c r="E804">
        <v>938</v>
      </c>
      <c r="F804">
        <v>943</v>
      </c>
      <c r="K804">
        <v>0</v>
      </c>
      <c r="L804">
        <v>1</v>
      </c>
      <c r="M804">
        <v>238</v>
      </c>
      <c r="N804">
        <v>6</v>
      </c>
      <c r="O804">
        <v>6</v>
      </c>
      <c r="P804">
        <v>0</v>
      </c>
      <c r="Q804">
        <v>0</v>
      </c>
      <c r="R804" s="28">
        <f>Table4[[#This Row],[std.code.lines:comments]]/Table4[[#This Row],[std.code.lines:code]]</f>
        <v>0</v>
      </c>
      <c r="S804">
        <f>(Table4[[#This Row],[std.code.lines:comments]]-Table4[[#This Row],[std.code.lines:code]])/(Table4[[#This Row],[std.code.lines:comments]]+Table4[[#This Row],[std.code.lines:code]])</f>
        <v>-1</v>
      </c>
    </row>
    <row r="805" spans="1:19" x14ac:dyDescent="0.25">
      <c r="A805" t="s">
        <v>837</v>
      </c>
      <c r="B805" t="s">
        <v>2626</v>
      </c>
      <c r="C805" t="s">
        <v>2008</v>
      </c>
      <c r="E805">
        <v>1901</v>
      </c>
      <c r="F805">
        <v>1906</v>
      </c>
      <c r="K805">
        <v>0</v>
      </c>
      <c r="L805">
        <v>1</v>
      </c>
      <c r="M805">
        <v>241</v>
      </c>
      <c r="N805">
        <v>6</v>
      </c>
      <c r="O805">
        <v>6</v>
      </c>
      <c r="P805">
        <v>0</v>
      </c>
      <c r="Q805">
        <v>0</v>
      </c>
      <c r="R805" s="28">
        <f>Table4[[#This Row],[std.code.lines:comments]]/Table4[[#This Row],[std.code.lines:code]]</f>
        <v>0</v>
      </c>
      <c r="S805">
        <f>(Table4[[#This Row],[std.code.lines:comments]]-Table4[[#This Row],[std.code.lines:code]])/(Table4[[#This Row],[std.code.lines:comments]]+Table4[[#This Row],[std.code.lines:code]])</f>
        <v>-1</v>
      </c>
    </row>
    <row r="806" spans="1:19" x14ac:dyDescent="0.25">
      <c r="A806" t="s">
        <v>837</v>
      </c>
      <c r="B806" t="s">
        <v>2580</v>
      </c>
      <c r="C806" t="s">
        <v>2008</v>
      </c>
      <c r="E806">
        <v>2829</v>
      </c>
      <c r="F806">
        <v>2834</v>
      </c>
      <c r="K806">
        <v>0</v>
      </c>
      <c r="L806">
        <v>1</v>
      </c>
      <c r="M806">
        <v>167</v>
      </c>
      <c r="N806">
        <v>6</v>
      </c>
      <c r="O806">
        <v>6</v>
      </c>
      <c r="P806">
        <v>0</v>
      </c>
      <c r="Q806">
        <v>0</v>
      </c>
      <c r="R806" s="28">
        <f>Table4[[#This Row],[std.code.lines:comments]]/Table4[[#This Row],[std.code.lines:code]]</f>
        <v>0</v>
      </c>
      <c r="S806">
        <f>(Table4[[#This Row],[std.code.lines:comments]]-Table4[[#This Row],[std.code.lines:code]])/(Table4[[#This Row],[std.code.lines:comments]]+Table4[[#This Row],[std.code.lines:code]])</f>
        <v>-1</v>
      </c>
    </row>
    <row r="807" spans="1:19" x14ac:dyDescent="0.25">
      <c r="A807" t="s">
        <v>837</v>
      </c>
      <c r="B807" t="s">
        <v>2047</v>
      </c>
      <c r="C807" t="s">
        <v>2008</v>
      </c>
      <c r="E807">
        <v>3293</v>
      </c>
      <c r="F807">
        <v>3298</v>
      </c>
      <c r="K807">
        <v>0</v>
      </c>
      <c r="L807">
        <v>1</v>
      </c>
      <c r="M807">
        <v>191</v>
      </c>
      <c r="N807">
        <v>6</v>
      </c>
      <c r="O807">
        <v>6</v>
      </c>
      <c r="P807">
        <v>0</v>
      </c>
      <c r="Q807">
        <v>0</v>
      </c>
      <c r="R807" s="28">
        <f>Table4[[#This Row],[std.code.lines:comments]]/Table4[[#This Row],[std.code.lines:code]]</f>
        <v>0</v>
      </c>
      <c r="S807">
        <f>(Table4[[#This Row],[std.code.lines:comments]]-Table4[[#This Row],[std.code.lines:code]])/(Table4[[#This Row],[std.code.lines:comments]]+Table4[[#This Row],[std.code.lines:code]])</f>
        <v>-1</v>
      </c>
    </row>
    <row r="808" spans="1:19" x14ac:dyDescent="0.25">
      <c r="A808" t="s">
        <v>837</v>
      </c>
      <c r="B808" t="s">
        <v>2047</v>
      </c>
      <c r="C808" t="s">
        <v>2008</v>
      </c>
      <c r="E808">
        <v>3313</v>
      </c>
      <c r="F808">
        <v>3318</v>
      </c>
      <c r="K808">
        <v>0</v>
      </c>
      <c r="L808">
        <v>1</v>
      </c>
      <c r="M808">
        <v>209</v>
      </c>
      <c r="N808">
        <v>6</v>
      </c>
      <c r="O808">
        <v>6</v>
      </c>
      <c r="P808">
        <v>0</v>
      </c>
      <c r="Q808">
        <v>0</v>
      </c>
      <c r="R808" s="28">
        <f>Table4[[#This Row],[std.code.lines:comments]]/Table4[[#This Row],[std.code.lines:code]]</f>
        <v>0</v>
      </c>
      <c r="S808">
        <f>(Table4[[#This Row],[std.code.lines:comments]]-Table4[[#This Row],[std.code.lines:code]])/(Table4[[#This Row],[std.code.lines:comments]]+Table4[[#This Row],[std.code.lines:code]])</f>
        <v>-1</v>
      </c>
    </row>
    <row r="809" spans="1:19" x14ac:dyDescent="0.25">
      <c r="A809" t="s">
        <v>837</v>
      </c>
      <c r="B809" t="s">
        <v>2493</v>
      </c>
      <c r="C809" t="s">
        <v>2008</v>
      </c>
      <c r="E809">
        <v>5095</v>
      </c>
      <c r="F809">
        <v>5100</v>
      </c>
      <c r="K809">
        <v>0</v>
      </c>
      <c r="L809">
        <v>1</v>
      </c>
      <c r="M809">
        <v>221</v>
      </c>
      <c r="N809">
        <v>6</v>
      </c>
      <c r="O809">
        <v>6</v>
      </c>
      <c r="P809">
        <v>0</v>
      </c>
      <c r="Q809">
        <v>0</v>
      </c>
      <c r="R809" s="28">
        <f>Table4[[#This Row],[std.code.lines:comments]]/Table4[[#This Row],[std.code.lines:code]]</f>
        <v>0</v>
      </c>
      <c r="S809">
        <f>(Table4[[#This Row],[std.code.lines:comments]]-Table4[[#This Row],[std.code.lines:code]])/(Table4[[#This Row],[std.code.lines:comments]]+Table4[[#This Row],[std.code.lines:code]])</f>
        <v>-1</v>
      </c>
    </row>
    <row r="810" spans="1:19" x14ac:dyDescent="0.25">
      <c r="A810" t="s">
        <v>837</v>
      </c>
      <c r="B810" t="s">
        <v>2035</v>
      </c>
      <c r="C810" t="s">
        <v>2008</v>
      </c>
      <c r="E810">
        <v>5102</v>
      </c>
      <c r="F810">
        <v>5107</v>
      </c>
      <c r="K810">
        <v>0</v>
      </c>
      <c r="L810">
        <v>1</v>
      </c>
      <c r="M810">
        <v>202</v>
      </c>
      <c r="N810">
        <v>6</v>
      </c>
      <c r="O810">
        <v>6</v>
      </c>
      <c r="P810">
        <v>0</v>
      </c>
      <c r="Q810">
        <v>0</v>
      </c>
      <c r="R810" s="28">
        <f>Table4[[#This Row],[std.code.lines:comments]]/Table4[[#This Row],[std.code.lines:code]]</f>
        <v>0</v>
      </c>
      <c r="S810">
        <f>(Table4[[#This Row],[std.code.lines:comments]]-Table4[[#This Row],[std.code.lines:code]])/(Table4[[#This Row],[std.code.lines:comments]]+Table4[[#This Row],[std.code.lines:code]])</f>
        <v>-1</v>
      </c>
    </row>
    <row r="811" spans="1:19" x14ac:dyDescent="0.25">
      <c r="A811" t="s">
        <v>914</v>
      </c>
      <c r="B811" t="s">
        <v>2420</v>
      </c>
      <c r="C811" t="s">
        <v>2008</v>
      </c>
      <c r="E811">
        <v>189</v>
      </c>
      <c r="F811">
        <v>194</v>
      </c>
      <c r="K811">
        <v>0</v>
      </c>
      <c r="L811">
        <v>1</v>
      </c>
      <c r="M811">
        <v>136</v>
      </c>
      <c r="N811">
        <v>6</v>
      </c>
      <c r="O811">
        <v>6</v>
      </c>
      <c r="P811">
        <v>0</v>
      </c>
      <c r="Q811">
        <v>0</v>
      </c>
      <c r="R811" s="28">
        <f>Table4[[#This Row],[std.code.lines:comments]]/Table4[[#This Row],[std.code.lines:code]]</f>
        <v>0</v>
      </c>
      <c r="S811">
        <f>(Table4[[#This Row],[std.code.lines:comments]]-Table4[[#This Row],[std.code.lines:code]])/(Table4[[#This Row],[std.code.lines:comments]]+Table4[[#This Row],[std.code.lines:code]])</f>
        <v>-1</v>
      </c>
    </row>
    <row r="812" spans="1:19" x14ac:dyDescent="0.25">
      <c r="A812" t="s">
        <v>914</v>
      </c>
      <c r="B812" t="s">
        <v>2419</v>
      </c>
      <c r="C812" t="s">
        <v>2008</v>
      </c>
      <c r="E812">
        <v>196</v>
      </c>
      <c r="F812">
        <v>201</v>
      </c>
      <c r="G812">
        <v>2</v>
      </c>
      <c r="K812">
        <v>0</v>
      </c>
      <c r="L812">
        <v>1</v>
      </c>
      <c r="M812">
        <v>155</v>
      </c>
      <c r="N812">
        <v>6</v>
      </c>
      <c r="O812">
        <v>6</v>
      </c>
      <c r="P812">
        <v>0</v>
      </c>
      <c r="Q812">
        <v>0</v>
      </c>
      <c r="R812" s="28">
        <f>Table4[[#This Row],[std.code.lines:comments]]/Table4[[#This Row],[std.code.lines:code]]</f>
        <v>0</v>
      </c>
      <c r="S812">
        <f>(Table4[[#This Row],[std.code.lines:comments]]-Table4[[#This Row],[std.code.lines:code]])/(Table4[[#This Row],[std.code.lines:comments]]+Table4[[#This Row],[std.code.lines:code]])</f>
        <v>-1</v>
      </c>
    </row>
    <row r="813" spans="1:19" x14ac:dyDescent="0.25">
      <c r="A813" t="s">
        <v>914</v>
      </c>
      <c r="B813" t="s">
        <v>2043</v>
      </c>
      <c r="C813" t="s">
        <v>2008</v>
      </c>
      <c r="E813">
        <v>212</v>
      </c>
      <c r="F813">
        <v>217</v>
      </c>
      <c r="K813">
        <v>0</v>
      </c>
      <c r="L813">
        <v>1</v>
      </c>
      <c r="M813">
        <v>204</v>
      </c>
      <c r="N813">
        <v>6</v>
      </c>
      <c r="O813">
        <v>6</v>
      </c>
      <c r="P813">
        <v>0</v>
      </c>
      <c r="Q813">
        <v>0</v>
      </c>
      <c r="R813" s="28">
        <f>Table4[[#This Row],[std.code.lines:comments]]/Table4[[#This Row],[std.code.lines:code]]</f>
        <v>0</v>
      </c>
      <c r="S813">
        <f>(Table4[[#This Row],[std.code.lines:comments]]-Table4[[#This Row],[std.code.lines:code]])/(Table4[[#This Row],[std.code.lines:comments]]+Table4[[#This Row],[std.code.lines:code]])</f>
        <v>-1</v>
      </c>
    </row>
    <row r="814" spans="1:19" x14ac:dyDescent="0.25">
      <c r="A814" t="s">
        <v>992</v>
      </c>
      <c r="B814" t="s">
        <v>2416</v>
      </c>
      <c r="C814" t="s">
        <v>2008</v>
      </c>
      <c r="E814">
        <v>100</v>
      </c>
      <c r="F814">
        <v>105</v>
      </c>
      <c r="K814">
        <v>0</v>
      </c>
      <c r="L814">
        <v>1</v>
      </c>
      <c r="M814">
        <v>155</v>
      </c>
      <c r="N814">
        <v>4</v>
      </c>
      <c r="O814">
        <v>6</v>
      </c>
      <c r="P814">
        <v>0</v>
      </c>
      <c r="Q814">
        <v>2</v>
      </c>
      <c r="R814" s="28">
        <f>Table4[[#This Row],[std.code.lines:comments]]/Table4[[#This Row],[std.code.lines:code]]</f>
        <v>0.5</v>
      </c>
      <c r="S814">
        <f>(Table4[[#This Row],[std.code.lines:comments]]-Table4[[#This Row],[std.code.lines:code]])/(Table4[[#This Row],[std.code.lines:comments]]+Table4[[#This Row],[std.code.lines:code]])</f>
        <v>-0.33333333333333331</v>
      </c>
    </row>
    <row r="815" spans="1:19" x14ac:dyDescent="0.25">
      <c r="A815" t="s">
        <v>1083</v>
      </c>
      <c r="B815" t="s">
        <v>2393</v>
      </c>
      <c r="C815" t="s">
        <v>2008</v>
      </c>
      <c r="E815">
        <v>124</v>
      </c>
      <c r="F815">
        <v>130</v>
      </c>
      <c r="K815">
        <v>0</v>
      </c>
      <c r="L815">
        <v>1</v>
      </c>
      <c r="M815">
        <v>201</v>
      </c>
      <c r="N815">
        <v>3</v>
      </c>
      <c r="O815">
        <v>6</v>
      </c>
      <c r="P815">
        <v>0</v>
      </c>
      <c r="Q815">
        <v>3</v>
      </c>
      <c r="R815" s="28">
        <f>Table4[[#This Row],[std.code.lines:comments]]/Table4[[#This Row],[std.code.lines:code]]</f>
        <v>1</v>
      </c>
      <c r="S815">
        <f>(Table4[[#This Row],[std.code.lines:comments]]-Table4[[#This Row],[std.code.lines:code]])/(Table4[[#This Row],[std.code.lines:comments]]+Table4[[#This Row],[std.code.lines:code]])</f>
        <v>0</v>
      </c>
    </row>
    <row r="816" spans="1:19" x14ac:dyDescent="0.25">
      <c r="A816" t="s">
        <v>1197</v>
      </c>
      <c r="B816" t="s">
        <v>2057</v>
      </c>
      <c r="C816" t="s">
        <v>2008</v>
      </c>
      <c r="E816">
        <v>132</v>
      </c>
      <c r="F816">
        <v>137</v>
      </c>
      <c r="G816">
        <v>1</v>
      </c>
      <c r="K816">
        <v>0</v>
      </c>
      <c r="L816">
        <v>1</v>
      </c>
      <c r="M816">
        <v>127</v>
      </c>
      <c r="N816">
        <v>6</v>
      </c>
      <c r="O816">
        <v>6</v>
      </c>
      <c r="P816">
        <v>0</v>
      </c>
      <c r="Q816">
        <v>0</v>
      </c>
      <c r="R816" s="28">
        <f>Table4[[#This Row],[std.code.lines:comments]]/Table4[[#This Row],[std.code.lines:code]]</f>
        <v>0</v>
      </c>
      <c r="S816">
        <f>(Table4[[#This Row],[std.code.lines:comments]]-Table4[[#This Row],[std.code.lines:code]])/(Table4[[#This Row],[std.code.lines:comments]]+Table4[[#This Row],[std.code.lines:code]])</f>
        <v>-1</v>
      </c>
    </row>
    <row r="817" spans="1:19" x14ac:dyDescent="0.25">
      <c r="A817" t="s">
        <v>1197</v>
      </c>
      <c r="B817" t="s">
        <v>2352</v>
      </c>
      <c r="C817" t="s">
        <v>2008</v>
      </c>
      <c r="E817">
        <v>139</v>
      </c>
      <c r="F817">
        <v>144</v>
      </c>
      <c r="G817">
        <v>1</v>
      </c>
      <c r="K817">
        <v>0</v>
      </c>
      <c r="L817">
        <v>1</v>
      </c>
      <c r="M817">
        <v>138</v>
      </c>
      <c r="N817">
        <v>6</v>
      </c>
      <c r="O817">
        <v>6</v>
      </c>
      <c r="P817">
        <v>0</v>
      </c>
      <c r="Q817">
        <v>0</v>
      </c>
      <c r="R817" s="28">
        <f>Table4[[#This Row],[std.code.lines:comments]]/Table4[[#This Row],[std.code.lines:code]]</f>
        <v>0</v>
      </c>
      <c r="S817">
        <f>(Table4[[#This Row],[std.code.lines:comments]]-Table4[[#This Row],[std.code.lines:code]])/(Table4[[#This Row],[std.code.lines:comments]]+Table4[[#This Row],[std.code.lines:code]])</f>
        <v>-1</v>
      </c>
    </row>
    <row r="818" spans="1:19" x14ac:dyDescent="0.25">
      <c r="A818" t="s">
        <v>1197</v>
      </c>
      <c r="B818" t="s">
        <v>2351</v>
      </c>
      <c r="C818" t="s">
        <v>2008</v>
      </c>
      <c r="E818">
        <v>146</v>
      </c>
      <c r="F818">
        <v>151</v>
      </c>
      <c r="G818">
        <v>1</v>
      </c>
      <c r="K818">
        <v>0</v>
      </c>
      <c r="L818">
        <v>1</v>
      </c>
      <c r="M818">
        <v>138</v>
      </c>
      <c r="N818">
        <v>6</v>
      </c>
      <c r="O818">
        <v>6</v>
      </c>
      <c r="P818">
        <v>0</v>
      </c>
      <c r="Q818">
        <v>0</v>
      </c>
      <c r="R818" s="28">
        <f>Table4[[#This Row],[std.code.lines:comments]]/Table4[[#This Row],[std.code.lines:code]]</f>
        <v>0</v>
      </c>
      <c r="S818">
        <f>(Table4[[#This Row],[std.code.lines:comments]]-Table4[[#This Row],[std.code.lines:code]])/(Table4[[#This Row],[std.code.lines:comments]]+Table4[[#This Row],[std.code.lines:code]])</f>
        <v>-1</v>
      </c>
    </row>
    <row r="819" spans="1:19" x14ac:dyDescent="0.25">
      <c r="A819" t="s">
        <v>1280</v>
      </c>
      <c r="B819" t="s">
        <v>2318</v>
      </c>
      <c r="C819" t="s">
        <v>2008</v>
      </c>
      <c r="E819">
        <v>305</v>
      </c>
      <c r="F819">
        <v>310</v>
      </c>
      <c r="K819">
        <v>0</v>
      </c>
      <c r="L819">
        <v>1</v>
      </c>
      <c r="M819">
        <v>217</v>
      </c>
      <c r="N819">
        <v>3</v>
      </c>
      <c r="O819">
        <v>6</v>
      </c>
      <c r="P819">
        <v>0</v>
      </c>
      <c r="Q819">
        <v>3</v>
      </c>
      <c r="R819" s="28">
        <f>Table4[[#This Row],[std.code.lines:comments]]/Table4[[#This Row],[std.code.lines:code]]</f>
        <v>1</v>
      </c>
      <c r="S819">
        <f>(Table4[[#This Row],[std.code.lines:comments]]-Table4[[#This Row],[std.code.lines:code]])/(Table4[[#This Row],[std.code.lines:comments]]+Table4[[#This Row],[std.code.lines:code]])</f>
        <v>0</v>
      </c>
    </row>
    <row r="820" spans="1:19" x14ac:dyDescent="0.25">
      <c r="A820" t="s">
        <v>1327</v>
      </c>
      <c r="B820" t="s">
        <v>2218</v>
      </c>
      <c r="C820" t="s">
        <v>2008</v>
      </c>
      <c r="E820">
        <v>62</v>
      </c>
      <c r="F820">
        <v>67</v>
      </c>
      <c r="K820">
        <v>0</v>
      </c>
      <c r="L820">
        <v>1</v>
      </c>
      <c r="M820">
        <v>227</v>
      </c>
      <c r="N820">
        <v>3</v>
      </c>
      <c r="O820">
        <v>6</v>
      </c>
      <c r="P820">
        <v>0</v>
      </c>
      <c r="Q820">
        <v>3</v>
      </c>
      <c r="R820" s="28">
        <f>Table4[[#This Row],[std.code.lines:comments]]/Table4[[#This Row],[std.code.lines:code]]</f>
        <v>1</v>
      </c>
      <c r="S820">
        <f>(Table4[[#This Row],[std.code.lines:comments]]-Table4[[#This Row],[std.code.lines:code]])/(Table4[[#This Row],[std.code.lines:comments]]+Table4[[#This Row],[std.code.lines:code]])</f>
        <v>0</v>
      </c>
    </row>
    <row r="821" spans="1:19" x14ac:dyDescent="0.25">
      <c r="A821" t="s">
        <v>1353</v>
      </c>
      <c r="B821" t="s">
        <v>2249</v>
      </c>
      <c r="C821" t="s">
        <v>2008</v>
      </c>
      <c r="E821">
        <v>60</v>
      </c>
      <c r="F821">
        <v>65</v>
      </c>
      <c r="K821">
        <v>0</v>
      </c>
      <c r="L821">
        <v>1</v>
      </c>
      <c r="M821">
        <v>236</v>
      </c>
      <c r="N821">
        <v>3</v>
      </c>
      <c r="O821">
        <v>6</v>
      </c>
      <c r="P821">
        <v>0</v>
      </c>
      <c r="Q821">
        <v>3</v>
      </c>
      <c r="R821" s="28">
        <f>Table4[[#This Row],[std.code.lines:comments]]/Table4[[#This Row],[std.code.lines:code]]</f>
        <v>1</v>
      </c>
      <c r="S821">
        <f>(Table4[[#This Row],[std.code.lines:comments]]-Table4[[#This Row],[std.code.lines:code]])/(Table4[[#This Row],[std.code.lines:comments]]+Table4[[#This Row],[std.code.lines:code]])</f>
        <v>0</v>
      </c>
    </row>
    <row r="822" spans="1:19" x14ac:dyDescent="0.25">
      <c r="A822" t="s">
        <v>1404</v>
      </c>
      <c r="B822" t="s">
        <v>2194</v>
      </c>
      <c r="C822" t="s">
        <v>2008</v>
      </c>
      <c r="E822">
        <v>59</v>
      </c>
      <c r="F822">
        <v>64</v>
      </c>
      <c r="K822">
        <v>0</v>
      </c>
      <c r="L822">
        <v>1</v>
      </c>
      <c r="M822">
        <v>226</v>
      </c>
      <c r="N822">
        <v>3</v>
      </c>
      <c r="O822">
        <v>6</v>
      </c>
      <c r="P822">
        <v>0</v>
      </c>
      <c r="Q822">
        <v>3</v>
      </c>
      <c r="R822" s="28">
        <f>Table4[[#This Row],[std.code.lines:comments]]/Table4[[#This Row],[std.code.lines:code]]</f>
        <v>1</v>
      </c>
      <c r="S822">
        <f>(Table4[[#This Row],[std.code.lines:comments]]-Table4[[#This Row],[std.code.lines:code]])/(Table4[[#This Row],[std.code.lines:comments]]+Table4[[#This Row],[std.code.lines:code]])</f>
        <v>0</v>
      </c>
    </row>
    <row r="823" spans="1:19" x14ac:dyDescent="0.25">
      <c r="A823" t="s">
        <v>1417</v>
      </c>
      <c r="B823" t="s">
        <v>2272</v>
      </c>
      <c r="C823" t="s">
        <v>2008</v>
      </c>
      <c r="E823">
        <v>80</v>
      </c>
      <c r="F823">
        <v>85</v>
      </c>
      <c r="K823">
        <v>0</v>
      </c>
      <c r="L823">
        <v>1</v>
      </c>
      <c r="M823">
        <v>189</v>
      </c>
      <c r="N823">
        <v>3</v>
      </c>
      <c r="O823">
        <v>6</v>
      </c>
      <c r="P823">
        <v>0</v>
      </c>
      <c r="Q823">
        <v>3</v>
      </c>
      <c r="R823" s="28">
        <f>Table4[[#This Row],[std.code.lines:comments]]/Table4[[#This Row],[std.code.lines:code]]</f>
        <v>1</v>
      </c>
      <c r="S823">
        <f>(Table4[[#This Row],[std.code.lines:comments]]-Table4[[#This Row],[std.code.lines:code]])/(Table4[[#This Row],[std.code.lines:comments]]+Table4[[#This Row],[std.code.lines:code]])</f>
        <v>0</v>
      </c>
    </row>
    <row r="824" spans="1:19" x14ac:dyDescent="0.25">
      <c r="A824" t="s">
        <v>1497</v>
      </c>
      <c r="B824" t="s">
        <v>2224</v>
      </c>
      <c r="C824" t="s">
        <v>2008</v>
      </c>
      <c r="E824">
        <v>67</v>
      </c>
      <c r="F824">
        <v>72</v>
      </c>
      <c r="K824">
        <v>0</v>
      </c>
      <c r="L824">
        <v>1</v>
      </c>
      <c r="M824">
        <v>153</v>
      </c>
      <c r="N824">
        <v>6</v>
      </c>
      <c r="O824">
        <v>6</v>
      </c>
      <c r="P824">
        <v>0</v>
      </c>
      <c r="Q824">
        <v>0</v>
      </c>
      <c r="R824" s="28">
        <f>Table4[[#This Row],[std.code.lines:comments]]/Table4[[#This Row],[std.code.lines:code]]</f>
        <v>0</v>
      </c>
      <c r="S824">
        <f>(Table4[[#This Row],[std.code.lines:comments]]-Table4[[#This Row],[std.code.lines:code]])/(Table4[[#This Row],[std.code.lines:comments]]+Table4[[#This Row],[std.code.lines:code]])</f>
        <v>-1</v>
      </c>
    </row>
    <row r="825" spans="1:19" x14ac:dyDescent="0.25">
      <c r="A825" t="s">
        <v>1545</v>
      </c>
      <c r="B825" t="s">
        <v>2188</v>
      </c>
      <c r="C825" t="s">
        <v>2008</v>
      </c>
      <c r="E825">
        <v>81</v>
      </c>
      <c r="F825">
        <v>87</v>
      </c>
      <c r="K825">
        <v>0</v>
      </c>
      <c r="L825">
        <v>1</v>
      </c>
      <c r="M825">
        <v>226</v>
      </c>
      <c r="N825">
        <v>3</v>
      </c>
      <c r="O825">
        <v>6</v>
      </c>
      <c r="P825">
        <v>0</v>
      </c>
      <c r="Q825">
        <v>3</v>
      </c>
      <c r="R825" s="28">
        <f>Table4[[#This Row],[std.code.lines:comments]]/Table4[[#This Row],[std.code.lines:code]]</f>
        <v>1</v>
      </c>
      <c r="S825">
        <f>(Table4[[#This Row],[std.code.lines:comments]]-Table4[[#This Row],[std.code.lines:code]])/(Table4[[#This Row],[std.code.lines:comments]]+Table4[[#This Row],[std.code.lines:code]])</f>
        <v>0</v>
      </c>
    </row>
    <row r="826" spans="1:19" x14ac:dyDescent="0.25">
      <c r="A826" t="s">
        <v>1597</v>
      </c>
      <c r="B826" t="s">
        <v>2172</v>
      </c>
      <c r="C826" t="s">
        <v>2008</v>
      </c>
      <c r="E826">
        <v>63</v>
      </c>
      <c r="F826">
        <v>68</v>
      </c>
      <c r="K826">
        <v>0</v>
      </c>
      <c r="L826">
        <v>1</v>
      </c>
      <c r="M826">
        <v>117</v>
      </c>
      <c r="N826">
        <v>6</v>
      </c>
      <c r="O826">
        <v>6</v>
      </c>
      <c r="P826">
        <v>0</v>
      </c>
      <c r="Q826">
        <v>0</v>
      </c>
      <c r="R826" s="28">
        <f>Table4[[#This Row],[std.code.lines:comments]]/Table4[[#This Row],[std.code.lines:code]]</f>
        <v>0</v>
      </c>
      <c r="S826">
        <f>(Table4[[#This Row],[std.code.lines:comments]]-Table4[[#This Row],[std.code.lines:code]])/(Table4[[#This Row],[std.code.lines:comments]]+Table4[[#This Row],[std.code.lines:code]])</f>
        <v>-1</v>
      </c>
    </row>
    <row r="827" spans="1:19" x14ac:dyDescent="0.25">
      <c r="A827" t="s">
        <v>1648</v>
      </c>
      <c r="B827" t="s">
        <v>2043</v>
      </c>
      <c r="C827" t="s">
        <v>2008</v>
      </c>
      <c r="E827">
        <v>293</v>
      </c>
      <c r="F827">
        <v>298</v>
      </c>
      <c r="K827">
        <v>0</v>
      </c>
      <c r="L827">
        <v>1</v>
      </c>
      <c r="M827">
        <v>196</v>
      </c>
      <c r="N827">
        <v>3</v>
      </c>
      <c r="O827">
        <v>6</v>
      </c>
      <c r="P827">
        <v>0</v>
      </c>
      <c r="Q827">
        <v>3</v>
      </c>
      <c r="R827" s="28">
        <f>Table4[[#This Row],[std.code.lines:comments]]/Table4[[#This Row],[std.code.lines:code]]</f>
        <v>1</v>
      </c>
      <c r="S827">
        <f>(Table4[[#This Row],[std.code.lines:comments]]-Table4[[#This Row],[std.code.lines:code]])/(Table4[[#This Row],[std.code.lines:comments]]+Table4[[#This Row],[std.code.lines:code]])</f>
        <v>0</v>
      </c>
    </row>
    <row r="828" spans="1:19" x14ac:dyDescent="0.25">
      <c r="A828" t="s">
        <v>1940</v>
      </c>
      <c r="B828" t="s">
        <v>2066</v>
      </c>
      <c r="C828" t="s">
        <v>2008</v>
      </c>
      <c r="E828">
        <v>44</v>
      </c>
      <c r="F828">
        <v>49</v>
      </c>
      <c r="K828">
        <v>0</v>
      </c>
      <c r="L828">
        <v>1</v>
      </c>
      <c r="M828">
        <v>100</v>
      </c>
      <c r="N828">
        <v>6</v>
      </c>
      <c r="O828">
        <v>6</v>
      </c>
      <c r="P828">
        <v>0</v>
      </c>
      <c r="Q828">
        <v>0</v>
      </c>
      <c r="R828" s="28">
        <f>Table4[[#This Row],[std.code.lines:comments]]/Table4[[#This Row],[std.code.lines:code]]</f>
        <v>0</v>
      </c>
      <c r="S828">
        <f>(Table4[[#This Row],[std.code.lines:comments]]-Table4[[#This Row],[std.code.lines:code]])/(Table4[[#This Row],[std.code.lines:comments]]+Table4[[#This Row],[std.code.lines:code]])</f>
        <v>-1</v>
      </c>
    </row>
    <row r="829" spans="1:19" x14ac:dyDescent="0.25">
      <c r="A829" t="s">
        <v>1940</v>
      </c>
      <c r="B829" t="s">
        <v>2066</v>
      </c>
      <c r="C829" t="s">
        <v>2008</v>
      </c>
      <c r="E829">
        <v>50</v>
      </c>
      <c r="F829">
        <v>55</v>
      </c>
      <c r="K829">
        <v>0</v>
      </c>
      <c r="L829">
        <v>1</v>
      </c>
      <c r="M829">
        <v>97</v>
      </c>
      <c r="N829">
        <v>6</v>
      </c>
      <c r="O829">
        <v>6</v>
      </c>
      <c r="P829">
        <v>0</v>
      </c>
      <c r="Q829">
        <v>0</v>
      </c>
      <c r="R829" s="28">
        <f>Table4[[#This Row],[std.code.lines:comments]]/Table4[[#This Row],[std.code.lines:code]]</f>
        <v>0</v>
      </c>
      <c r="S829">
        <f>(Table4[[#This Row],[std.code.lines:comments]]-Table4[[#This Row],[std.code.lines:code]])/(Table4[[#This Row],[std.code.lines:comments]]+Table4[[#This Row],[std.code.lines:code]])</f>
        <v>-1</v>
      </c>
    </row>
    <row r="830" spans="1:19" x14ac:dyDescent="0.25">
      <c r="A830" t="s">
        <v>1940</v>
      </c>
      <c r="B830" t="s">
        <v>2066</v>
      </c>
      <c r="C830" t="s">
        <v>2008</v>
      </c>
      <c r="E830">
        <v>56</v>
      </c>
      <c r="F830">
        <v>61</v>
      </c>
      <c r="K830">
        <v>0</v>
      </c>
      <c r="L830">
        <v>1</v>
      </c>
      <c r="M830">
        <v>104</v>
      </c>
      <c r="N830">
        <v>6</v>
      </c>
      <c r="O830">
        <v>6</v>
      </c>
      <c r="P830">
        <v>0</v>
      </c>
      <c r="Q830">
        <v>0</v>
      </c>
      <c r="R830" s="28">
        <f>Table4[[#This Row],[std.code.lines:comments]]/Table4[[#This Row],[std.code.lines:code]]</f>
        <v>0</v>
      </c>
      <c r="S830">
        <f>(Table4[[#This Row],[std.code.lines:comments]]-Table4[[#This Row],[std.code.lines:code]])/(Table4[[#This Row],[std.code.lines:comments]]+Table4[[#This Row],[std.code.lines:code]])</f>
        <v>-1</v>
      </c>
    </row>
    <row r="831" spans="1:19" x14ac:dyDescent="0.25">
      <c r="A831" t="s">
        <v>1940</v>
      </c>
      <c r="B831" t="s">
        <v>2066</v>
      </c>
      <c r="C831" t="s">
        <v>2008</v>
      </c>
      <c r="E831">
        <v>62</v>
      </c>
      <c r="F831">
        <v>67</v>
      </c>
      <c r="K831">
        <v>0</v>
      </c>
      <c r="L831">
        <v>1</v>
      </c>
      <c r="M831">
        <v>106</v>
      </c>
      <c r="N831">
        <v>6</v>
      </c>
      <c r="O831">
        <v>6</v>
      </c>
      <c r="P831">
        <v>0</v>
      </c>
      <c r="Q831">
        <v>0</v>
      </c>
      <c r="R831" s="28">
        <f>Table4[[#This Row],[std.code.lines:comments]]/Table4[[#This Row],[std.code.lines:code]]</f>
        <v>0</v>
      </c>
      <c r="S831">
        <f>(Table4[[#This Row],[std.code.lines:comments]]-Table4[[#This Row],[std.code.lines:code]])/(Table4[[#This Row],[std.code.lines:comments]]+Table4[[#This Row],[std.code.lines:code]])</f>
        <v>-1</v>
      </c>
    </row>
    <row r="832" spans="1:19" x14ac:dyDescent="0.25">
      <c r="A832" t="s">
        <v>1940</v>
      </c>
      <c r="B832" t="s">
        <v>2066</v>
      </c>
      <c r="C832" t="s">
        <v>2008</v>
      </c>
      <c r="E832">
        <v>68</v>
      </c>
      <c r="F832">
        <v>73</v>
      </c>
      <c r="K832">
        <v>0</v>
      </c>
      <c r="L832">
        <v>1</v>
      </c>
      <c r="M832">
        <v>105</v>
      </c>
      <c r="N832">
        <v>6</v>
      </c>
      <c r="O832">
        <v>6</v>
      </c>
      <c r="P832">
        <v>0</v>
      </c>
      <c r="Q832">
        <v>0</v>
      </c>
      <c r="R832" s="28">
        <f>Table4[[#This Row],[std.code.lines:comments]]/Table4[[#This Row],[std.code.lines:code]]</f>
        <v>0</v>
      </c>
      <c r="S832">
        <f>(Table4[[#This Row],[std.code.lines:comments]]-Table4[[#This Row],[std.code.lines:code]])/(Table4[[#This Row],[std.code.lines:comments]]+Table4[[#This Row],[std.code.lines:code]])</f>
        <v>-1</v>
      </c>
    </row>
    <row r="833" spans="1:19" x14ac:dyDescent="0.25">
      <c r="A833" t="s">
        <v>1940</v>
      </c>
      <c r="B833" t="s">
        <v>2066</v>
      </c>
      <c r="C833" t="s">
        <v>2008</v>
      </c>
      <c r="E833">
        <v>74</v>
      </c>
      <c r="F833">
        <v>79</v>
      </c>
      <c r="K833">
        <v>0</v>
      </c>
      <c r="L833">
        <v>1</v>
      </c>
      <c r="M833">
        <v>102</v>
      </c>
      <c r="N833">
        <v>6</v>
      </c>
      <c r="O833">
        <v>6</v>
      </c>
      <c r="P833">
        <v>0</v>
      </c>
      <c r="Q833">
        <v>0</v>
      </c>
      <c r="R833" s="28">
        <f>Table4[[#This Row],[std.code.lines:comments]]/Table4[[#This Row],[std.code.lines:code]]</f>
        <v>0</v>
      </c>
      <c r="S833">
        <f>(Table4[[#This Row],[std.code.lines:comments]]-Table4[[#This Row],[std.code.lines:code]])/(Table4[[#This Row],[std.code.lines:comments]]+Table4[[#This Row],[std.code.lines:code]])</f>
        <v>-1</v>
      </c>
    </row>
    <row r="834" spans="1:19" x14ac:dyDescent="0.25">
      <c r="A834" t="s">
        <v>1940</v>
      </c>
      <c r="B834" t="s">
        <v>2035</v>
      </c>
      <c r="C834" t="s">
        <v>2008</v>
      </c>
      <c r="E834">
        <v>238</v>
      </c>
      <c r="F834">
        <v>243</v>
      </c>
      <c r="K834">
        <v>0</v>
      </c>
      <c r="L834">
        <v>1</v>
      </c>
      <c r="M834">
        <v>154</v>
      </c>
      <c r="N834">
        <v>6</v>
      </c>
      <c r="O834">
        <v>6</v>
      </c>
      <c r="P834">
        <v>0</v>
      </c>
      <c r="Q834">
        <v>0</v>
      </c>
      <c r="R834" s="28">
        <f>Table4[[#This Row],[std.code.lines:comments]]/Table4[[#This Row],[std.code.lines:code]]</f>
        <v>0</v>
      </c>
      <c r="S834">
        <f>(Table4[[#This Row],[std.code.lines:comments]]-Table4[[#This Row],[std.code.lines:code]])/(Table4[[#This Row],[std.code.lines:comments]]+Table4[[#This Row],[std.code.lines:code]])</f>
        <v>-1</v>
      </c>
    </row>
    <row r="835" spans="1:19" x14ac:dyDescent="0.25">
      <c r="A835" t="s">
        <v>1940</v>
      </c>
      <c r="B835" t="s">
        <v>2035</v>
      </c>
      <c r="C835" t="s">
        <v>2008</v>
      </c>
      <c r="E835">
        <v>245</v>
      </c>
      <c r="F835">
        <v>250</v>
      </c>
      <c r="K835">
        <v>0</v>
      </c>
      <c r="L835">
        <v>1</v>
      </c>
      <c r="M835">
        <v>160</v>
      </c>
      <c r="N835">
        <v>6</v>
      </c>
      <c r="O835">
        <v>6</v>
      </c>
      <c r="P835">
        <v>0</v>
      </c>
      <c r="Q835">
        <v>0</v>
      </c>
      <c r="R835" s="28">
        <f>Table4[[#This Row],[std.code.lines:comments]]/Table4[[#This Row],[std.code.lines:code]]</f>
        <v>0</v>
      </c>
      <c r="S835">
        <f>(Table4[[#This Row],[std.code.lines:comments]]-Table4[[#This Row],[std.code.lines:code]])/(Table4[[#This Row],[std.code.lines:comments]]+Table4[[#This Row],[std.code.lines:code]])</f>
        <v>-1</v>
      </c>
    </row>
    <row r="836" spans="1:19" x14ac:dyDescent="0.25">
      <c r="A836" t="s">
        <v>1940</v>
      </c>
      <c r="B836" t="s">
        <v>2045</v>
      </c>
      <c r="C836" t="s">
        <v>2008</v>
      </c>
      <c r="E836">
        <v>312</v>
      </c>
      <c r="F836">
        <v>317</v>
      </c>
      <c r="K836">
        <v>0</v>
      </c>
      <c r="L836">
        <v>1</v>
      </c>
      <c r="M836">
        <v>130</v>
      </c>
      <c r="N836">
        <v>6</v>
      </c>
      <c r="O836">
        <v>6</v>
      </c>
      <c r="P836">
        <v>0</v>
      </c>
      <c r="Q836">
        <v>0</v>
      </c>
      <c r="R836" s="28">
        <f>Table4[[#This Row],[std.code.lines:comments]]/Table4[[#This Row],[std.code.lines:code]]</f>
        <v>0</v>
      </c>
      <c r="S836">
        <f>(Table4[[#This Row],[std.code.lines:comments]]-Table4[[#This Row],[std.code.lines:code]])/(Table4[[#This Row],[std.code.lines:comments]]+Table4[[#This Row],[std.code.lines:code]])</f>
        <v>-1</v>
      </c>
    </row>
    <row r="837" spans="1:19" x14ac:dyDescent="0.25">
      <c r="A837" t="s">
        <v>1940</v>
      </c>
      <c r="B837" t="s">
        <v>2044</v>
      </c>
      <c r="C837" t="s">
        <v>2008</v>
      </c>
      <c r="E837">
        <v>319</v>
      </c>
      <c r="F837">
        <v>324</v>
      </c>
      <c r="K837">
        <v>0</v>
      </c>
      <c r="L837">
        <v>1</v>
      </c>
      <c r="M837">
        <v>126</v>
      </c>
      <c r="N837">
        <v>6</v>
      </c>
      <c r="O837">
        <v>6</v>
      </c>
      <c r="P837">
        <v>0</v>
      </c>
      <c r="Q837">
        <v>0</v>
      </c>
      <c r="R837" s="28">
        <f>Table4[[#This Row],[std.code.lines:comments]]/Table4[[#This Row],[std.code.lines:code]]</f>
        <v>0</v>
      </c>
      <c r="S837">
        <f>(Table4[[#This Row],[std.code.lines:comments]]-Table4[[#This Row],[std.code.lines:code]])/(Table4[[#This Row],[std.code.lines:comments]]+Table4[[#This Row],[std.code.lines:code]])</f>
        <v>-1</v>
      </c>
    </row>
    <row r="838" spans="1:19" x14ac:dyDescent="0.25">
      <c r="A838" t="s">
        <v>1940</v>
      </c>
      <c r="B838" t="s">
        <v>2031</v>
      </c>
      <c r="C838" t="s">
        <v>2008</v>
      </c>
      <c r="E838">
        <v>352</v>
      </c>
      <c r="F838">
        <v>357</v>
      </c>
      <c r="K838">
        <v>0</v>
      </c>
      <c r="L838">
        <v>1</v>
      </c>
      <c r="M838">
        <v>139</v>
      </c>
      <c r="N838">
        <v>6</v>
      </c>
      <c r="O838">
        <v>6</v>
      </c>
      <c r="P838">
        <v>0</v>
      </c>
      <c r="Q838">
        <v>0</v>
      </c>
      <c r="R838" s="28">
        <f>Table4[[#This Row],[std.code.lines:comments]]/Table4[[#This Row],[std.code.lines:code]]</f>
        <v>0</v>
      </c>
      <c r="S838">
        <f>(Table4[[#This Row],[std.code.lines:comments]]-Table4[[#This Row],[std.code.lines:code]])/(Table4[[#This Row],[std.code.lines:comments]]+Table4[[#This Row],[std.code.lines:code]])</f>
        <v>-1</v>
      </c>
    </row>
    <row r="839" spans="1:19" x14ac:dyDescent="0.25">
      <c r="A839" t="s">
        <v>1940</v>
      </c>
      <c r="B839" t="s">
        <v>2030</v>
      </c>
      <c r="C839" t="s">
        <v>2008</v>
      </c>
      <c r="E839">
        <v>359</v>
      </c>
      <c r="F839">
        <v>364</v>
      </c>
      <c r="K839">
        <v>0</v>
      </c>
      <c r="L839">
        <v>1</v>
      </c>
      <c r="M839">
        <v>135</v>
      </c>
      <c r="N839">
        <v>6</v>
      </c>
      <c r="O839">
        <v>6</v>
      </c>
      <c r="P839">
        <v>0</v>
      </c>
      <c r="Q839">
        <v>0</v>
      </c>
      <c r="R839" s="28">
        <f>Table4[[#This Row],[std.code.lines:comments]]/Table4[[#This Row],[std.code.lines:code]]</f>
        <v>0</v>
      </c>
      <c r="S839">
        <f>(Table4[[#This Row],[std.code.lines:comments]]-Table4[[#This Row],[std.code.lines:code]])/(Table4[[#This Row],[std.code.lines:comments]]+Table4[[#This Row],[std.code.lines:code]])</f>
        <v>-1</v>
      </c>
    </row>
    <row r="840" spans="1:19" x14ac:dyDescent="0.25">
      <c r="A840" t="s">
        <v>1940</v>
      </c>
      <c r="B840" t="s">
        <v>2029</v>
      </c>
      <c r="C840" t="s">
        <v>2008</v>
      </c>
      <c r="E840">
        <v>366</v>
      </c>
      <c r="F840">
        <v>371</v>
      </c>
      <c r="K840">
        <v>0</v>
      </c>
      <c r="L840">
        <v>1</v>
      </c>
      <c r="M840">
        <v>161</v>
      </c>
      <c r="N840">
        <v>6</v>
      </c>
      <c r="O840">
        <v>6</v>
      </c>
      <c r="P840">
        <v>0</v>
      </c>
      <c r="Q840">
        <v>0</v>
      </c>
      <c r="R840" s="28">
        <f>Table4[[#This Row],[std.code.lines:comments]]/Table4[[#This Row],[std.code.lines:code]]</f>
        <v>0</v>
      </c>
      <c r="S840">
        <f>(Table4[[#This Row],[std.code.lines:comments]]-Table4[[#This Row],[std.code.lines:code]])/(Table4[[#This Row],[std.code.lines:comments]]+Table4[[#This Row],[std.code.lines:code]])</f>
        <v>-1</v>
      </c>
    </row>
    <row r="841" spans="1:19" x14ac:dyDescent="0.25">
      <c r="A841" t="s">
        <v>1940</v>
      </c>
      <c r="B841" t="s">
        <v>2042</v>
      </c>
      <c r="C841" t="s">
        <v>2008</v>
      </c>
      <c r="E841">
        <v>382</v>
      </c>
      <c r="F841">
        <v>387</v>
      </c>
      <c r="K841">
        <v>0</v>
      </c>
      <c r="L841">
        <v>1</v>
      </c>
      <c r="M841">
        <v>148</v>
      </c>
      <c r="N841">
        <v>6</v>
      </c>
      <c r="O841">
        <v>6</v>
      </c>
      <c r="P841">
        <v>0</v>
      </c>
      <c r="Q841">
        <v>0</v>
      </c>
      <c r="R841" s="28">
        <f>Table4[[#This Row],[std.code.lines:comments]]/Table4[[#This Row],[std.code.lines:code]]</f>
        <v>0</v>
      </c>
      <c r="S841">
        <f>(Table4[[#This Row],[std.code.lines:comments]]-Table4[[#This Row],[std.code.lines:code]])/(Table4[[#This Row],[std.code.lines:comments]]+Table4[[#This Row],[std.code.lines:code]])</f>
        <v>-1</v>
      </c>
    </row>
    <row r="842" spans="1:19" x14ac:dyDescent="0.25">
      <c r="A842" t="s">
        <v>1981</v>
      </c>
      <c r="B842" t="s">
        <v>2019</v>
      </c>
      <c r="C842" t="s">
        <v>2008</v>
      </c>
      <c r="E842">
        <v>83</v>
      </c>
      <c r="F842">
        <v>88</v>
      </c>
      <c r="K842">
        <v>0</v>
      </c>
      <c r="L842">
        <v>1</v>
      </c>
      <c r="M842">
        <v>196</v>
      </c>
      <c r="N842">
        <v>3</v>
      </c>
      <c r="O842">
        <v>6</v>
      </c>
      <c r="P842">
        <v>0</v>
      </c>
      <c r="Q842">
        <v>3</v>
      </c>
      <c r="R842" s="28">
        <f>Table4[[#This Row],[std.code.lines:comments]]/Table4[[#This Row],[std.code.lines:code]]</f>
        <v>1</v>
      </c>
      <c r="S842">
        <f>(Table4[[#This Row],[std.code.lines:comments]]-Table4[[#This Row],[std.code.lines:code]])/(Table4[[#This Row],[std.code.lines:comments]]+Table4[[#This Row],[std.code.lines:code]])</f>
        <v>0</v>
      </c>
    </row>
    <row r="843" spans="1:19" x14ac:dyDescent="0.25">
      <c r="A843" t="s">
        <v>192</v>
      </c>
      <c r="B843" t="s">
        <v>2877</v>
      </c>
      <c r="C843" t="s">
        <v>2008</v>
      </c>
      <c r="E843">
        <v>30</v>
      </c>
      <c r="F843">
        <v>34</v>
      </c>
      <c r="K843">
        <v>0</v>
      </c>
      <c r="L843">
        <v>1</v>
      </c>
      <c r="M843">
        <v>154</v>
      </c>
      <c r="N843">
        <v>5</v>
      </c>
      <c r="O843">
        <v>5</v>
      </c>
      <c r="P843">
        <v>0</v>
      </c>
      <c r="Q843">
        <v>0</v>
      </c>
      <c r="R843" s="28">
        <f>Table4[[#This Row],[std.code.lines:comments]]/Table4[[#This Row],[std.code.lines:code]]</f>
        <v>0</v>
      </c>
      <c r="S843">
        <f>(Table4[[#This Row],[std.code.lines:comments]]-Table4[[#This Row],[std.code.lines:code]])/(Table4[[#This Row],[std.code.lines:comments]]+Table4[[#This Row],[std.code.lines:code]])</f>
        <v>-1</v>
      </c>
    </row>
    <row r="844" spans="1:19" x14ac:dyDescent="0.25">
      <c r="A844" t="s">
        <v>241</v>
      </c>
      <c r="B844" t="s">
        <v>2861</v>
      </c>
      <c r="C844" t="s">
        <v>2008</v>
      </c>
      <c r="E844">
        <v>38</v>
      </c>
      <c r="F844">
        <v>43</v>
      </c>
      <c r="K844">
        <v>0</v>
      </c>
      <c r="L844">
        <v>1</v>
      </c>
      <c r="M844">
        <v>78</v>
      </c>
      <c r="N844">
        <v>5</v>
      </c>
      <c r="O844">
        <v>5</v>
      </c>
      <c r="P844">
        <v>0</v>
      </c>
      <c r="Q844">
        <v>0</v>
      </c>
      <c r="R844" s="28">
        <f>Table4[[#This Row],[std.code.lines:comments]]/Table4[[#This Row],[std.code.lines:code]]</f>
        <v>0</v>
      </c>
      <c r="S844">
        <f>(Table4[[#This Row],[std.code.lines:comments]]-Table4[[#This Row],[std.code.lines:code]])/(Table4[[#This Row],[std.code.lines:comments]]+Table4[[#This Row],[std.code.lines:code]])</f>
        <v>-1</v>
      </c>
    </row>
    <row r="845" spans="1:19" x14ac:dyDescent="0.25">
      <c r="A845" t="s">
        <v>390</v>
      </c>
      <c r="B845" t="s">
        <v>2808</v>
      </c>
      <c r="C845" t="s">
        <v>2008</v>
      </c>
      <c r="E845">
        <v>166</v>
      </c>
      <c r="F845">
        <v>170</v>
      </c>
      <c r="G845">
        <v>1</v>
      </c>
      <c r="K845">
        <v>0</v>
      </c>
      <c r="L845">
        <v>1</v>
      </c>
      <c r="M845">
        <v>99</v>
      </c>
      <c r="N845">
        <v>5</v>
      </c>
      <c r="O845">
        <v>5</v>
      </c>
      <c r="P845">
        <v>0</v>
      </c>
      <c r="Q845">
        <v>0</v>
      </c>
      <c r="R845" s="28">
        <f>Table4[[#This Row],[std.code.lines:comments]]/Table4[[#This Row],[std.code.lines:code]]</f>
        <v>0</v>
      </c>
      <c r="S845">
        <f>(Table4[[#This Row],[std.code.lines:comments]]-Table4[[#This Row],[std.code.lines:code]])/(Table4[[#This Row],[std.code.lines:comments]]+Table4[[#This Row],[std.code.lines:code]])</f>
        <v>-1</v>
      </c>
    </row>
    <row r="846" spans="1:19" x14ac:dyDescent="0.25">
      <c r="A846" t="s">
        <v>403</v>
      </c>
      <c r="B846" t="s">
        <v>2803</v>
      </c>
      <c r="C846" t="s">
        <v>2008</v>
      </c>
      <c r="E846">
        <v>70</v>
      </c>
      <c r="F846">
        <v>74</v>
      </c>
      <c r="K846">
        <v>0</v>
      </c>
      <c r="L846">
        <v>1</v>
      </c>
      <c r="M846">
        <v>91</v>
      </c>
      <c r="N846">
        <v>5</v>
      </c>
      <c r="O846">
        <v>5</v>
      </c>
      <c r="P846">
        <v>0</v>
      </c>
      <c r="Q846">
        <v>0</v>
      </c>
      <c r="R846" s="28">
        <f>Table4[[#This Row],[std.code.lines:comments]]/Table4[[#This Row],[std.code.lines:code]]</f>
        <v>0</v>
      </c>
      <c r="S846">
        <f>(Table4[[#This Row],[std.code.lines:comments]]-Table4[[#This Row],[std.code.lines:code]])/(Table4[[#This Row],[std.code.lines:comments]]+Table4[[#This Row],[std.code.lines:code]])</f>
        <v>-1</v>
      </c>
    </row>
    <row r="847" spans="1:19" x14ac:dyDescent="0.25">
      <c r="A847" t="s">
        <v>585</v>
      </c>
      <c r="B847" t="s">
        <v>2688</v>
      </c>
      <c r="C847" t="s">
        <v>2008</v>
      </c>
      <c r="E847">
        <v>20</v>
      </c>
      <c r="F847">
        <v>24</v>
      </c>
      <c r="G847">
        <v>1</v>
      </c>
      <c r="K847">
        <v>0</v>
      </c>
      <c r="L847">
        <v>1</v>
      </c>
      <c r="M847">
        <v>121</v>
      </c>
      <c r="N847">
        <v>5</v>
      </c>
      <c r="O847">
        <v>5</v>
      </c>
      <c r="P847">
        <v>0</v>
      </c>
      <c r="Q847">
        <v>0</v>
      </c>
      <c r="R847" s="28">
        <f>Table4[[#This Row],[std.code.lines:comments]]/Table4[[#This Row],[std.code.lines:code]]</f>
        <v>0</v>
      </c>
      <c r="S847">
        <f>(Table4[[#This Row],[std.code.lines:comments]]-Table4[[#This Row],[std.code.lines:code]])/(Table4[[#This Row],[std.code.lines:comments]]+Table4[[#This Row],[std.code.lines:code]])</f>
        <v>-1</v>
      </c>
    </row>
    <row r="848" spans="1:19" x14ac:dyDescent="0.25">
      <c r="A848" t="s">
        <v>596</v>
      </c>
      <c r="B848" t="s">
        <v>2670</v>
      </c>
      <c r="C848" t="s">
        <v>2008</v>
      </c>
      <c r="E848">
        <v>1105</v>
      </c>
      <c r="F848">
        <v>1109</v>
      </c>
      <c r="K848">
        <v>0</v>
      </c>
      <c r="L848">
        <v>1</v>
      </c>
      <c r="M848">
        <v>86</v>
      </c>
      <c r="N848">
        <v>5</v>
      </c>
      <c r="O848">
        <v>5</v>
      </c>
      <c r="P848">
        <v>0</v>
      </c>
      <c r="Q848">
        <v>0</v>
      </c>
      <c r="R848" s="28">
        <f>Table4[[#This Row],[std.code.lines:comments]]/Table4[[#This Row],[std.code.lines:code]]</f>
        <v>0</v>
      </c>
      <c r="S848">
        <f>(Table4[[#This Row],[std.code.lines:comments]]-Table4[[#This Row],[std.code.lines:code]])/(Table4[[#This Row],[std.code.lines:comments]]+Table4[[#This Row],[std.code.lines:code]])</f>
        <v>-1</v>
      </c>
    </row>
    <row r="849" spans="1:19" x14ac:dyDescent="0.25">
      <c r="A849" t="s">
        <v>596</v>
      </c>
      <c r="B849" t="s">
        <v>2671</v>
      </c>
      <c r="C849" t="s">
        <v>2008</v>
      </c>
      <c r="E849">
        <v>1111</v>
      </c>
      <c r="F849">
        <v>1115</v>
      </c>
      <c r="K849">
        <v>0</v>
      </c>
      <c r="L849">
        <v>1</v>
      </c>
      <c r="M849">
        <v>86</v>
      </c>
      <c r="N849">
        <v>5</v>
      </c>
      <c r="O849">
        <v>5</v>
      </c>
      <c r="P849">
        <v>0</v>
      </c>
      <c r="Q849">
        <v>0</v>
      </c>
      <c r="R849" s="28">
        <f>Table4[[#This Row],[std.code.lines:comments]]/Table4[[#This Row],[std.code.lines:code]]</f>
        <v>0</v>
      </c>
      <c r="S849">
        <f>(Table4[[#This Row],[std.code.lines:comments]]-Table4[[#This Row],[std.code.lines:code]])/(Table4[[#This Row],[std.code.lines:comments]]+Table4[[#This Row],[std.code.lines:code]])</f>
        <v>-1</v>
      </c>
    </row>
    <row r="850" spans="1:19" x14ac:dyDescent="0.25">
      <c r="A850" t="s">
        <v>596</v>
      </c>
      <c r="B850" t="s">
        <v>2670</v>
      </c>
      <c r="C850" t="s">
        <v>2008</v>
      </c>
      <c r="E850">
        <v>1156</v>
      </c>
      <c r="F850">
        <v>1160</v>
      </c>
      <c r="K850">
        <v>0</v>
      </c>
      <c r="L850">
        <v>1</v>
      </c>
      <c r="M850">
        <v>86</v>
      </c>
      <c r="N850">
        <v>5</v>
      </c>
      <c r="O850">
        <v>5</v>
      </c>
      <c r="P850">
        <v>0</v>
      </c>
      <c r="Q850">
        <v>0</v>
      </c>
      <c r="R850" s="28">
        <f>Table4[[#This Row],[std.code.lines:comments]]/Table4[[#This Row],[std.code.lines:code]]</f>
        <v>0</v>
      </c>
      <c r="S850">
        <f>(Table4[[#This Row],[std.code.lines:comments]]-Table4[[#This Row],[std.code.lines:code]])/(Table4[[#This Row],[std.code.lines:comments]]+Table4[[#This Row],[std.code.lines:code]])</f>
        <v>-1</v>
      </c>
    </row>
    <row r="851" spans="1:19" x14ac:dyDescent="0.25">
      <c r="A851" t="s">
        <v>596</v>
      </c>
      <c r="B851" t="s">
        <v>2671</v>
      </c>
      <c r="C851" t="s">
        <v>2008</v>
      </c>
      <c r="E851">
        <v>1162</v>
      </c>
      <c r="F851">
        <v>1166</v>
      </c>
      <c r="K851">
        <v>0</v>
      </c>
      <c r="L851">
        <v>1</v>
      </c>
      <c r="M851">
        <v>86</v>
      </c>
      <c r="N851">
        <v>5</v>
      </c>
      <c r="O851">
        <v>5</v>
      </c>
      <c r="P851">
        <v>0</v>
      </c>
      <c r="Q851">
        <v>0</v>
      </c>
      <c r="R851" s="28">
        <f>Table4[[#This Row],[std.code.lines:comments]]/Table4[[#This Row],[std.code.lines:code]]</f>
        <v>0</v>
      </c>
      <c r="S851">
        <f>(Table4[[#This Row],[std.code.lines:comments]]-Table4[[#This Row],[std.code.lines:code]])/(Table4[[#This Row],[std.code.lines:comments]]+Table4[[#This Row],[std.code.lines:code]])</f>
        <v>-1</v>
      </c>
    </row>
    <row r="852" spans="1:19" x14ac:dyDescent="0.25">
      <c r="A852" t="s">
        <v>837</v>
      </c>
      <c r="B852" t="s">
        <v>2061</v>
      </c>
      <c r="C852" t="s">
        <v>2008</v>
      </c>
      <c r="E852">
        <v>2307</v>
      </c>
      <c r="F852">
        <v>2311</v>
      </c>
      <c r="K852">
        <v>0</v>
      </c>
      <c r="L852">
        <v>1</v>
      </c>
      <c r="M852">
        <v>117</v>
      </c>
      <c r="N852">
        <v>5</v>
      </c>
      <c r="O852">
        <v>5</v>
      </c>
      <c r="P852">
        <v>0</v>
      </c>
      <c r="Q852">
        <v>0</v>
      </c>
      <c r="R852" s="28">
        <f>Table4[[#This Row],[std.code.lines:comments]]/Table4[[#This Row],[std.code.lines:code]]</f>
        <v>0</v>
      </c>
      <c r="S852">
        <f>(Table4[[#This Row],[std.code.lines:comments]]-Table4[[#This Row],[std.code.lines:code]])/(Table4[[#This Row],[std.code.lines:comments]]+Table4[[#This Row],[std.code.lines:code]])</f>
        <v>-1</v>
      </c>
    </row>
    <row r="853" spans="1:19" x14ac:dyDescent="0.25">
      <c r="A853" t="s">
        <v>837</v>
      </c>
      <c r="B853" t="s">
        <v>2037</v>
      </c>
      <c r="C853" t="s">
        <v>2008</v>
      </c>
      <c r="E853">
        <v>2696</v>
      </c>
      <c r="F853">
        <v>2700</v>
      </c>
      <c r="K853">
        <v>0</v>
      </c>
      <c r="L853">
        <v>1</v>
      </c>
      <c r="M853">
        <v>103</v>
      </c>
      <c r="N853">
        <v>4</v>
      </c>
      <c r="O853">
        <v>5</v>
      </c>
      <c r="P853">
        <v>1</v>
      </c>
      <c r="Q853">
        <v>0</v>
      </c>
      <c r="R853" s="28">
        <f>Table4[[#This Row],[std.code.lines:comments]]/Table4[[#This Row],[std.code.lines:code]]</f>
        <v>0</v>
      </c>
      <c r="S853">
        <f>(Table4[[#This Row],[std.code.lines:comments]]-Table4[[#This Row],[std.code.lines:code]])/(Table4[[#This Row],[std.code.lines:comments]]+Table4[[#This Row],[std.code.lines:code]])</f>
        <v>-1</v>
      </c>
    </row>
    <row r="854" spans="1:19" x14ac:dyDescent="0.25">
      <c r="A854" t="s">
        <v>837</v>
      </c>
      <c r="B854" t="s">
        <v>2037</v>
      </c>
      <c r="C854" t="s">
        <v>2008</v>
      </c>
      <c r="E854">
        <v>2717</v>
      </c>
      <c r="F854">
        <v>2721</v>
      </c>
      <c r="K854">
        <v>0</v>
      </c>
      <c r="L854">
        <v>1</v>
      </c>
      <c r="M854">
        <v>208</v>
      </c>
      <c r="N854">
        <v>5</v>
      </c>
      <c r="O854">
        <v>5</v>
      </c>
      <c r="P854">
        <v>0</v>
      </c>
      <c r="Q854">
        <v>0</v>
      </c>
      <c r="R854" s="28">
        <f>Table4[[#This Row],[std.code.lines:comments]]/Table4[[#This Row],[std.code.lines:code]]</f>
        <v>0</v>
      </c>
      <c r="S854">
        <f>(Table4[[#This Row],[std.code.lines:comments]]-Table4[[#This Row],[std.code.lines:code]])/(Table4[[#This Row],[std.code.lines:comments]]+Table4[[#This Row],[std.code.lines:code]])</f>
        <v>-1</v>
      </c>
    </row>
    <row r="855" spans="1:19" x14ac:dyDescent="0.25">
      <c r="A855" t="s">
        <v>837</v>
      </c>
      <c r="B855" t="s">
        <v>2037</v>
      </c>
      <c r="C855" t="s">
        <v>2008</v>
      </c>
      <c r="E855">
        <v>2723</v>
      </c>
      <c r="F855">
        <v>2727</v>
      </c>
      <c r="K855">
        <v>0</v>
      </c>
      <c r="L855">
        <v>1</v>
      </c>
      <c r="M855">
        <v>183</v>
      </c>
      <c r="N855">
        <v>5</v>
      </c>
      <c r="O855">
        <v>5</v>
      </c>
      <c r="P855">
        <v>0</v>
      </c>
      <c r="Q855">
        <v>0</v>
      </c>
      <c r="R855" s="28">
        <f>Table4[[#This Row],[std.code.lines:comments]]/Table4[[#This Row],[std.code.lines:code]]</f>
        <v>0</v>
      </c>
      <c r="S855">
        <f>(Table4[[#This Row],[std.code.lines:comments]]-Table4[[#This Row],[std.code.lines:code]])/(Table4[[#This Row],[std.code.lines:comments]]+Table4[[#This Row],[std.code.lines:code]])</f>
        <v>-1</v>
      </c>
    </row>
    <row r="856" spans="1:19" x14ac:dyDescent="0.25">
      <c r="A856" t="s">
        <v>837</v>
      </c>
      <c r="B856" t="s">
        <v>2037</v>
      </c>
      <c r="C856" t="s">
        <v>2008</v>
      </c>
      <c r="E856">
        <v>2734</v>
      </c>
      <c r="F856">
        <v>2738</v>
      </c>
      <c r="K856">
        <v>0</v>
      </c>
      <c r="L856">
        <v>1</v>
      </c>
      <c r="M856">
        <v>199</v>
      </c>
      <c r="N856">
        <v>4</v>
      </c>
      <c r="O856">
        <v>5</v>
      </c>
      <c r="P856">
        <v>1</v>
      </c>
      <c r="Q856">
        <v>0</v>
      </c>
      <c r="R856" s="28">
        <f>Table4[[#This Row],[std.code.lines:comments]]/Table4[[#This Row],[std.code.lines:code]]</f>
        <v>0</v>
      </c>
      <c r="S856">
        <f>(Table4[[#This Row],[std.code.lines:comments]]-Table4[[#This Row],[std.code.lines:code]])/(Table4[[#This Row],[std.code.lines:comments]]+Table4[[#This Row],[std.code.lines:code]])</f>
        <v>-1</v>
      </c>
    </row>
    <row r="857" spans="1:19" x14ac:dyDescent="0.25">
      <c r="A857" t="s">
        <v>837</v>
      </c>
      <c r="B857" t="s">
        <v>2424</v>
      </c>
      <c r="C857" t="s">
        <v>2008</v>
      </c>
      <c r="E857">
        <v>3513</v>
      </c>
      <c r="F857">
        <v>3517</v>
      </c>
      <c r="K857">
        <v>0</v>
      </c>
      <c r="L857">
        <v>1</v>
      </c>
      <c r="M857">
        <v>181</v>
      </c>
      <c r="N857">
        <v>4</v>
      </c>
      <c r="O857">
        <v>5</v>
      </c>
      <c r="P857">
        <v>1</v>
      </c>
      <c r="Q857">
        <v>0</v>
      </c>
      <c r="R857" s="28">
        <f>Table4[[#This Row],[std.code.lines:comments]]/Table4[[#This Row],[std.code.lines:code]]</f>
        <v>0</v>
      </c>
      <c r="S857">
        <f>(Table4[[#This Row],[std.code.lines:comments]]-Table4[[#This Row],[std.code.lines:code]])/(Table4[[#This Row],[std.code.lines:comments]]+Table4[[#This Row],[std.code.lines:code]])</f>
        <v>-1</v>
      </c>
    </row>
    <row r="858" spans="1:19" x14ac:dyDescent="0.25">
      <c r="A858" t="s">
        <v>837</v>
      </c>
      <c r="B858" t="s">
        <v>2555</v>
      </c>
      <c r="C858" t="s">
        <v>2008</v>
      </c>
      <c r="E858">
        <v>3520</v>
      </c>
      <c r="F858">
        <v>3524</v>
      </c>
      <c r="K858">
        <v>0</v>
      </c>
      <c r="L858">
        <v>1</v>
      </c>
      <c r="M858">
        <v>129</v>
      </c>
      <c r="N858">
        <v>5</v>
      </c>
      <c r="O858">
        <v>5</v>
      </c>
      <c r="P858">
        <v>0</v>
      </c>
      <c r="Q858">
        <v>0</v>
      </c>
      <c r="R858" s="28">
        <f>Table4[[#This Row],[std.code.lines:comments]]/Table4[[#This Row],[std.code.lines:code]]</f>
        <v>0</v>
      </c>
      <c r="S858">
        <f>(Table4[[#This Row],[std.code.lines:comments]]-Table4[[#This Row],[std.code.lines:code]])/(Table4[[#This Row],[std.code.lines:comments]]+Table4[[#This Row],[std.code.lines:code]])</f>
        <v>-1</v>
      </c>
    </row>
    <row r="859" spans="1:19" x14ac:dyDescent="0.25">
      <c r="A859" t="s">
        <v>2428</v>
      </c>
      <c r="B859" t="s">
        <v>2463</v>
      </c>
      <c r="C859" t="s">
        <v>2008</v>
      </c>
      <c r="E859">
        <v>179</v>
      </c>
      <c r="F859">
        <v>183</v>
      </c>
      <c r="K859">
        <v>0</v>
      </c>
      <c r="L859">
        <v>1</v>
      </c>
      <c r="M859">
        <v>117</v>
      </c>
      <c r="N859">
        <v>5</v>
      </c>
      <c r="O859">
        <v>5</v>
      </c>
      <c r="P859">
        <v>0</v>
      </c>
      <c r="Q859">
        <v>0</v>
      </c>
      <c r="R859" s="28">
        <f>Table4[[#This Row],[std.code.lines:comments]]/Table4[[#This Row],[std.code.lines:code]]</f>
        <v>0</v>
      </c>
      <c r="S859">
        <f>(Table4[[#This Row],[std.code.lines:comments]]-Table4[[#This Row],[std.code.lines:code]])/(Table4[[#This Row],[std.code.lines:comments]]+Table4[[#This Row],[std.code.lines:code]])</f>
        <v>-1</v>
      </c>
    </row>
    <row r="860" spans="1:19" x14ac:dyDescent="0.25">
      <c r="A860" t="s">
        <v>2428</v>
      </c>
      <c r="B860" t="s">
        <v>2460</v>
      </c>
      <c r="C860" t="s">
        <v>2008</v>
      </c>
      <c r="E860">
        <v>230</v>
      </c>
      <c r="F860">
        <v>234</v>
      </c>
      <c r="K860">
        <v>0</v>
      </c>
      <c r="L860">
        <v>1</v>
      </c>
      <c r="M860">
        <v>109</v>
      </c>
      <c r="N860">
        <v>5</v>
      </c>
      <c r="O860">
        <v>5</v>
      </c>
      <c r="P860">
        <v>0</v>
      </c>
      <c r="Q860">
        <v>0</v>
      </c>
      <c r="R860" s="28">
        <f>Table4[[#This Row],[std.code.lines:comments]]/Table4[[#This Row],[std.code.lines:code]]</f>
        <v>0</v>
      </c>
      <c r="S860">
        <f>(Table4[[#This Row],[std.code.lines:comments]]-Table4[[#This Row],[std.code.lines:code]])/(Table4[[#This Row],[std.code.lines:comments]]+Table4[[#This Row],[std.code.lines:code]])</f>
        <v>-1</v>
      </c>
    </row>
    <row r="861" spans="1:19" x14ac:dyDescent="0.25">
      <c r="A861" t="s">
        <v>992</v>
      </c>
      <c r="B861" t="s">
        <v>2415</v>
      </c>
      <c r="C861" t="s">
        <v>2008</v>
      </c>
      <c r="E861">
        <v>112</v>
      </c>
      <c r="F861">
        <v>116</v>
      </c>
      <c r="K861">
        <v>0</v>
      </c>
      <c r="L861">
        <v>1</v>
      </c>
      <c r="M861">
        <v>123</v>
      </c>
      <c r="N861">
        <v>5</v>
      </c>
      <c r="O861">
        <v>5</v>
      </c>
      <c r="P861">
        <v>0</v>
      </c>
      <c r="Q861">
        <v>0</v>
      </c>
      <c r="R861" s="28">
        <f>Table4[[#This Row],[std.code.lines:comments]]/Table4[[#This Row],[std.code.lines:code]]</f>
        <v>0</v>
      </c>
      <c r="S861">
        <f>(Table4[[#This Row],[std.code.lines:comments]]-Table4[[#This Row],[std.code.lines:code]])/(Table4[[#This Row],[std.code.lines:comments]]+Table4[[#This Row],[std.code.lines:code]])</f>
        <v>-1</v>
      </c>
    </row>
    <row r="862" spans="1:19" x14ac:dyDescent="0.25">
      <c r="A862" t="s">
        <v>992</v>
      </c>
      <c r="B862" t="s">
        <v>2414</v>
      </c>
      <c r="C862" t="s">
        <v>2008</v>
      </c>
      <c r="E862">
        <v>123</v>
      </c>
      <c r="F862">
        <v>127</v>
      </c>
      <c r="K862">
        <v>0</v>
      </c>
      <c r="L862">
        <v>1</v>
      </c>
      <c r="M862">
        <v>117</v>
      </c>
      <c r="N862">
        <v>5</v>
      </c>
      <c r="O862">
        <v>5</v>
      </c>
      <c r="P862">
        <v>0</v>
      </c>
      <c r="Q862">
        <v>0</v>
      </c>
      <c r="R862" s="28">
        <f>Table4[[#This Row],[std.code.lines:comments]]/Table4[[#This Row],[std.code.lines:code]]</f>
        <v>0</v>
      </c>
      <c r="S862">
        <f>(Table4[[#This Row],[std.code.lines:comments]]-Table4[[#This Row],[std.code.lines:code]])/(Table4[[#This Row],[std.code.lines:comments]]+Table4[[#This Row],[std.code.lines:code]])</f>
        <v>-1</v>
      </c>
    </row>
    <row r="863" spans="1:19" x14ac:dyDescent="0.25">
      <c r="A863" t="s">
        <v>992</v>
      </c>
      <c r="B863" t="s">
        <v>2092</v>
      </c>
      <c r="C863" t="s">
        <v>2008</v>
      </c>
      <c r="E863">
        <v>400</v>
      </c>
      <c r="F863">
        <v>404</v>
      </c>
      <c r="K863">
        <v>0</v>
      </c>
      <c r="L863">
        <v>1</v>
      </c>
      <c r="M863">
        <v>150</v>
      </c>
      <c r="N863">
        <v>5</v>
      </c>
      <c r="O863">
        <v>5</v>
      </c>
      <c r="P863">
        <v>0</v>
      </c>
      <c r="Q863">
        <v>0</v>
      </c>
      <c r="R863" s="28">
        <f>Table4[[#This Row],[std.code.lines:comments]]/Table4[[#This Row],[std.code.lines:code]]</f>
        <v>0</v>
      </c>
      <c r="S863">
        <f>(Table4[[#This Row],[std.code.lines:comments]]-Table4[[#This Row],[std.code.lines:code]])/(Table4[[#This Row],[std.code.lines:comments]]+Table4[[#This Row],[std.code.lines:code]])</f>
        <v>-1</v>
      </c>
    </row>
    <row r="864" spans="1:19" x14ac:dyDescent="0.25">
      <c r="A864" t="s">
        <v>992</v>
      </c>
      <c r="B864" t="s">
        <v>2413</v>
      </c>
      <c r="C864" t="s">
        <v>2008</v>
      </c>
      <c r="E864">
        <v>406</v>
      </c>
      <c r="F864">
        <v>410</v>
      </c>
      <c r="K864">
        <v>0</v>
      </c>
      <c r="L864">
        <v>1</v>
      </c>
      <c r="M864">
        <v>147</v>
      </c>
      <c r="N864">
        <v>5</v>
      </c>
      <c r="O864">
        <v>5</v>
      </c>
      <c r="P864">
        <v>0</v>
      </c>
      <c r="Q864">
        <v>0</v>
      </c>
      <c r="R864" s="28">
        <f>Table4[[#This Row],[std.code.lines:comments]]/Table4[[#This Row],[std.code.lines:code]]</f>
        <v>0</v>
      </c>
      <c r="S864">
        <f>(Table4[[#This Row],[std.code.lines:comments]]-Table4[[#This Row],[std.code.lines:code]])/(Table4[[#This Row],[std.code.lines:comments]]+Table4[[#This Row],[std.code.lines:code]])</f>
        <v>-1</v>
      </c>
    </row>
    <row r="865" spans="1:19" x14ac:dyDescent="0.25">
      <c r="A865" t="s">
        <v>992</v>
      </c>
      <c r="B865" t="s">
        <v>2411</v>
      </c>
      <c r="C865" t="s">
        <v>2008</v>
      </c>
      <c r="E865">
        <v>423</v>
      </c>
      <c r="F865">
        <v>427</v>
      </c>
      <c r="K865">
        <v>0</v>
      </c>
      <c r="L865">
        <v>1</v>
      </c>
      <c r="M865">
        <v>77</v>
      </c>
      <c r="N865">
        <v>5</v>
      </c>
      <c r="O865">
        <v>5</v>
      </c>
      <c r="P865">
        <v>0</v>
      </c>
      <c r="Q865">
        <v>0</v>
      </c>
      <c r="R865" s="28">
        <f>Table4[[#This Row],[std.code.lines:comments]]/Table4[[#This Row],[std.code.lines:code]]</f>
        <v>0</v>
      </c>
      <c r="S865">
        <f>(Table4[[#This Row],[std.code.lines:comments]]-Table4[[#This Row],[std.code.lines:code]])/(Table4[[#This Row],[std.code.lines:comments]]+Table4[[#This Row],[std.code.lines:code]])</f>
        <v>-1</v>
      </c>
    </row>
    <row r="866" spans="1:19" x14ac:dyDescent="0.25">
      <c r="A866" t="s">
        <v>1197</v>
      </c>
      <c r="B866" t="s">
        <v>2067</v>
      </c>
      <c r="C866" t="s">
        <v>2008</v>
      </c>
      <c r="E866">
        <v>54</v>
      </c>
      <c r="F866">
        <v>58</v>
      </c>
      <c r="K866">
        <v>0</v>
      </c>
      <c r="L866">
        <v>1</v>
      </c>
      <c r="M866">
        <v>62</v>
      </c>
      <c r="N866">
        <v>4</v>
      </c>
      <c r="O866">
        <v>5</v>
      </c>
      <c r="P866">
        <v>0</v>
      </c>
      <c r="Q866">
        <v>1</v>
      </c>
      <c r="R866" s="28">
        <f>Table4[[#This Row],[std.code.lines:comments]]/Table4[[#This Row],[std.code.lines:code]]</f>
        <v>0.25</v>
      </c>
      <c r="S866">
        <f>(Table4[[#This Row],[std.code.lines:comments]]-Table4[[#This Row],[std.code.lines:code]])/(Table4[[#This Row],[std.code.lines:comments]]+Table4[[#This Row],[std.code.lines:code]])</f>
        <v>-0.6</v>
      </c>
    </row>
    <row r="867" spans="1:19" x14ac:dyDescent="0.25">
      <c r="A867" t="s">
        <v>1197</v>
      </c>
      <c r="B867" t="s">
        <v>2363</v>
      </c>
      <c r="C867" t="s">
        <v>2008</v>
      </c>
      <c r="E867">
        <v>61</v>
      </c>
      <c r="F867">
        <v>65</v>
      </c>
      <c r="K867">
        <v>0</v>
      </c>
      <c r="L867">
        <v>1</v>
      </c>
      <c r="M867">
        <v>104</v>
      </c>
      <c r="N867">
        <v>4</v>
      </c>
      <c r="O867">
        <v>5</v>
      </c>
      <c r="P867">
        <v>0</v>
      </c>
      <c r="Q867">
        <v>1</v>
      </c>
      <c r="R867" s="28">
        <f>Table4[[#This Row],[std.code.lines:comments]]/Table4[[#This Row],[std.code.lines:code]]</f>
        <v>0.25</v>
      </c>
      <c r="S867">
        <f>(Table4[[#This Row],[std.code.lines:comments]]-Table4[[#This Row],[std.code.lines:code]])/(Table4[[#This Row],[std.code.lines:comments]]+Table4[[#This Row],[std.code.lines:code]])</f>
        <v>-0.6</v>
      </c>
    </row>
    <row r="868" spans="1:19" x14ac:dyDescent="0.25">
      <c r="A868" t="s">
        <v>1197</v>
      </c>
      <c r="B868" t="s">
        <v>2362</v>
      </c>
      <c r="C868" t="s">
        <v>2008</v>
      </c>
      <c r="E868">
        <v>68</v>
      </c>
      <c r="F868">
        <v>72</v>
      </c>
      <c r="K868">
        <v>0</v>
      </c>
      <c r="L868">
        <v>1</v>
      </c>
      <c r="M868">
        <v>77</v>
      </c>
      <c r="N868">
        <v>4</v>
      </c>
      <c r="O868">
        <v>5</v>
      </c>
      <c r="P868">
        <v>0</v>
      </c>
      <c r="Q868">
        <v>1</v>
      </c>
      <c r="R868" s="28">
        <f>Table4[[#This Row],[std.code.lines:comments]]/Table4[[#This Row],[std.code.lines:code]]</f>
        <v>0.25</v>
      </c>
      <c r="S868">
        <f>(Table4[[#This Row],[std.code.lines:comments]]-Table4[[#This Row],[std.code.lines:code]])/(Table4[[#This Row],[std.code.lines:comments]]+Table4[[#This Row],[std.code.lines:code]])</f>
        <v>-0.6</v>
      </c>
    </row>
    <row r="869" spans="1:19" x14ac:dyDescent="0.25">
      <c r="A869" t="s">
        <v>1197</v>
      </c>
      <c r="B869" t="s">
        <v>2361</v>
      </c>
      <c r="C869" t="s">
        <v>2008</v>
      </c>
      <c r="E869">
        <v>75</v>
      </c>
      <c r="F869">
        <v>79</v>
      </c>
      <c r="K869">
        <v>0</v>
      </c>
      <c r="L869">
        <v>1</v>
      </c>
      <c r="M869">
        <v>71</v>
      </c>
      <c r="N869">
        <v>4</v>
      </c>
      <c r="O869">
        <v>5</v>
      </c>
      <c r="P869">
        <v>0</v>
      </c>
      <c r="Q869">
        <v>1</v>
      </c>
      <c r="R869" s="28">
        <f>Table4[[#This Row],[std.code.lines:comments]]/Table4[[#This Row],[std.code.lines:code]]</f>
        <v>0.25</v>
      </c>
      <c r="S869">
        <f>(Table4[[#This Row],[std.code.lines:comments]]-Table4[[#This Row],[std.code.lines:code]])/(Table4[[#This Row],[std.code.lines:comments]]+Table4[[#This Row],[std.code.lines:code]])</f>
        <v>-0.6</v>
      </c>
    </row>
    <row r="870" spans="1:19" x14ac:dyDescent="0.25">
      <c r="A870" t="s">
        <v>1197</v>
      </c>
      <c r="B870" t="s">
        <v>2357</v>
      </c>
      <c r="C870" t="s">
        <v>2008</v>
      </c>
      <c r="E870">
        <v>97</v>
      </c>
      <c r="F870">
        <v>101</v>
      </c>
      <c r="K870">
        <v>0</v>
      </c>
      <c r="L870">
        <v>1</v>
      </c>
      <c r="M870">
        <v>79</v>
      </c>
      <c r="N870">
        <v>4</v>
      </c>
      <c r="O870">
        <v>5</v>
      </c>
      <c r="P870">
        <v>0</v>
      </c>
      <c r="Q870">
        <v>1</v>
      </c>
      <c r="R870" s="28">
        <f>Table4[[#This Row],[std.code.lines:comments]]/Table4[[#This Row],[std.code.lines:code]]</f>
        <v>0.25</v>
      </c>
      <c r="S870">
        <f>(Table4[[#This Row],[std.code.lines:comments]]-Table4[[#This Row],[std.code.lines:code]])/(Table4[[#This Row],[std.code.lines:comments]]+Table4[[#This Row],[std.code.lines:code]])</f>
        <v>-0.6</v>
      </c>
    </row>
    <row r="871" spans="1:19" x14ac:dyDescent="0.25">
      <c r="A871" t="s">
        <v>1197</v>
      </c>
      <c r="B871" t="s">
        <v>2356</v>
      </c>
      <c r="C871" t="s">
        <v>2008</v>
      </c>
      <c r="E871">
        <v>104</v>
      </c>
      <c r="F871">
        <v>108</v>
      </c>
      <c r="K871">
        <v>0</v>
      </c>
      <c r="L871">
        <v>1</v>
      </c>
      <c r="M871">
        <v>92</v>
      </c>
      <c r="N871">
        <v>4</v>
      </c>
      <c r="O871">
        <v>5</v>
      </c>
      <c r="P871">
        <v>0</v>
      </c>
      <c r="Q871">
        <v>1</v>
      </c>
      <c r="R871" s="28">
        <f>Table4[[#This Row],[std.code.lines:comments]]/Table4[[#This Row],[std.code.lines:code]]</f>
        <v>0.25</v>
      </c>
      <c r="S871">
        <f>(Table4[[#This Row],[std.code.lines:comments]]-Table4[[#This Row],[std.code.lines:code]])/(Table4[[#This Row],[std.code.lines:comments]]+Table4[[#This Row],[std.code.lines:code]])</f>
        <v>-0.6</v>
      </c>
    </row>
    <row r="872" spans="1:19" x14ac:dyDescent="0.25">
      <c r="A872" t="s">
        <v>1197</v>
      </c>
      <c r="B872" t="s">
        <v>2355</v>
      </c>
      <c r="C872" t="s">
        <v>2008</v>
      </c>
      <c r="E872">
        <v>116</v>
      </c>
      <c r="F872">
        <v>120</v>
      </c>
      <c r="K872">
        <v>0</v>
      </c>
      <c r="L872">
        <v>1</v>
      </c>
      <c r="M872">
        <v>82</v>
      </c>
      <c r="N872">
        <v>4</v>
      </c>
      <c r="O872">
        <v>5</v>
      </c>
      <c r="P872">
        <v>0</v>
      </c>
      <c r="Q872">
        <v>1</v>
      </c>
      <c r="R872" s="28">
        <f>Table4[[#This Row],[std.code.lines:comments]]/Table4[[#This Row],[std.code.lines:code]]</f>
        <v>0.25</v>
      </c>
      <c r="S872">
        <f>(Table4[[#This Row],[std.code.lines:comments]]-Table4[[#This Row],[std.code.lines:code]])/(Table4[[#This Row],[std.code.lines:comments]]+Table4[[#This Row],[std.code.lines:code]])</f>
        <v>-0.6</v>
      </c>
    </row>
    <row r="873" spans="1:19" x14ac:dyDescent="0.25">
      <c r="A873" t="s">
        <v>1197</v>
      </c>
      <c r="B873" t="s">
        <v>2350</v>
      </c>
      <c r="C873" t="s">
        <v>2008</v>
      </c>
      <c r="E873">
        <v>154</v>
      </c>
      <c r="F873">
        <v>158</v>
      </c>
      <c r="K873">
        <v>0</v>
      </c>
      <c r="L873">
        <v>1</v>
      </c>
      <c r="M873">
        <v>103</v>
      </c>
      <c r="N873">
        <v>4</v>
      </c>
      <c r="O873">
        <v>5</v>
      </c>
      <c r="P873">
        <v>0</v>
      </c>
      <c r="Q873">
        <v>1</v>
      </c>
      <c r="R873" s="28">
        <f>Table4[[#This Row],[std.code.lines:comments]]/Table4[[#This Row],[std.code.lines:code]]</f>
        <v>0.25</v>
      </c>
      <c r="S873">
        <f>(Table4[[#This Row],[std.code.lines:comments]]-Table4[[#This Row],[std.code.lines:code]])/(Table4[[#This Row],[std.code.lines:comments]]+Table4[[#This Row],[std.code.lines:code]])</f>
        <v>-0.6</v>
      </c>
    </row>
    <row r="874" spans="1:19" x14ac:dyDescent="0.25">
      <c r="A874" t="s">
        <v>1597</v>
      </c>
      <c r="B874" t="s">
        <v>2171</v>
      </c>
      <c r="C874" t="s">
        <v>2008</v>
      </c>
      <c r="E874">
        <v>70</v>
      </c>
      <c r="F874">
        <v>74</v>
      </c>
      <c r="K874">
        <v>0</v>
      </c>
      <c r="L874">
        <v>1</v>
      </c>
      <c r="M874">
        <v>68</v>
      </c>
      <c r="N874">
        <v>5</v>
      </c>
      <c r="O874">
        <v>5</v>
      </c>
      <c r="P874">
        <v>0</v>
      </c>
      <c r="Q874">
        <v>0</v>
      </c>
      <c r="R874" s="28">
        <f>Table4[[#This Row],[std.code.lines:comments]]/Table4[[#This Row],[std.code.lines:code]]</f>
        <v>0</v>
      </c>
      <c r="S874">
        <f>(Table4[[#This Row],[std.code.lines:comments]]-Table4[[#This Row],[std.code.lines:code]])/(Table4[[#This Row],[std.code.lines:comments]]+Table4[[#This Row],[std.code.lines:code]])</f>
        <v>-1</v>
      </c>
    </row>
    <row r="875" spans="1:19" x14ac:dyDescent="0.25">
      <c r="A875" t="s">
        <v>1653</v>
      </c>
      <c r="B875" t="s">
        <v>2143</v>
      </c>
      <c r="C875" t="s">
        <v>2008</v>
      </c>
      <c r="E875">
        <v>90</v>
      </c>
      <c r="F875">
        <v>94</v>
      </c>
      <c r="K875">
        <v>0</v>
      </c>
      <c r="L875">
        <v>1</v>
      </c>
      <c r="M875">
        <v>239</v>
      </c>
      <c r="N875">
        <v>1</v>
      </c>
      <c r="O875">
        <v>5</v>
      </c>
      <c r="P875">
        <v>0</v>
      </c>
      <c r="Q875">
        <v>4</v>
      </c>
      <c r="R875" s="28">
        <f>Table4[[#This Row],[std.code.lines:comments]]/Table4[[#This Row],[std.code.lines:code]]</f>
        <v>4</v>
      </c>
      <c r="S875">
        <f>(Table4[[#This Row],[std.code.lines:comments]]-Table4[[#This Row],[std.code.lines:code]])/(Table4[[#This Row],[std.code.lines:comments]]+Table4[[#This Row],[std.code.lines:code]])</f>
        <v>0.6</v>
      </c>
    </row>
    <row r="876" spans="1:19" x14ac:dyDescent="0.25">
      <c r="A876" t="s">
        <v>1705</v>
      </c>
      <c r="B876" t="s">
        <v>2115</v>
      </c>
      <c r="C876" t="s">
        <v>2008</v>
      </c>
      <c r="E876">
        <v>148</v>
      </c>
      <c r="F876">
        <v>152</v>
      </c>
      <c r="K876">
        <v>0</v>
      </c>
      <c r="L876">
        <v>1</v>
      </c>
      <c r="M876">
        <v>264</v>
      </c>
      <c r="N876">
        <v>1</v>
      </c>
      <c r="O876">
        <v>5</v>
      </c>
      <c r="P876">
        <v>0</v>
      </c>
      <c r="Q876">
        <v>4</v>
      </c>
      <c r="R876" s="28">
        <f>Table4[[#This Row],[std.code.lines:comments]]/Table4[[#This Row],[std.code.lines:code]]</f>
        <v>4</v>
      </c>
      <c r="S876">
        <f>(Table4[[#This Row],[std.code.lines:comments]]-Table4[[#This Row],[std.code.lines:code]])/(Table4[[#This Row],[std.code.lines:comments]]+Table4[[#This Row],[std.code.lines:code]])</f>
        <v>0.6</v>
      </c>
    </row>
    <row r="877" spans="1:19" x14ac:dyDescent="0.25">
      <c r="A877" t="s">
        <v>1940</v>
      </c>
      <c r="B877" t="s">
        <v>2066</v>
      </c>
      <c r="C877" t="s">
        <v>2008</v>
      </c>
      <c r="E877">
        <v>107</v>
      </c>
      <c r="F877">
        <v>111</v>
      </c>
      <c r="K877">
        <v>0</v>
      </c>
      <c r="L877">
        <v>1</v>
      </c>
      <c r="M877">
        <v>93</v>
      </c>
      <c r="N877">
        <v>5</v>
      </c>
      <c r="O877">
        <v>5</v>
      </c>
      <c r="P877">
        <v>0</v>
      </c>
      <c r="Q877">
        <v>0</v>
      </c>
      <c r="R877" s="28">
        <f>Table4[[#This Row],[std.code.lines:comments]]/Table4[[#This Row],[std.code.lines:code]]</f>
        <v>0</v>
      </c>
      <c r="S877">
        <f>(Table4[[#This Row],[std.code.lines:comments]]-Table4[[#This Row],[std.code.lines:code]])/(Table4[[#This Row],[std.code.lines:comments]]+Table4[[#This Row],[std.code.lines:code]])</f>
        <v>-1</v>
      </c>
    </row>
    <row r="878" spans="1:19" x14ac:dyDescent="0.25">
      <c r="A878" t="s">
        <v>1940</v>
      </c>
      <c r="B878" t="s">
        <v>2061</v>
      </c>
      <c r="C878" t="s">
        <v>2008</v>
      </c>
      <c r="E878">
        <v>173</v>
      </c>
      <c r="F878">
        <v>177</v>
      </c>
      <c r="K878">
        <v>0</v>
      </c>
      <c r="L878">
        <v>1</v>
      </c>
      <c r="M878">
        <v>70</v>
      </c>
      <c r="N878">
        <v>5</v>
      </c>
      <c r="O878">
        <v>5</v>
      </c>
      <c r="P878">
        <v>0</v>
      </c>
      <c r="Q878">
        <v>0</v>
      </c>
      <c r="R878" s="28">
        <f>Table4[[#This Row],[std.code.lines:comments]]/Table4[[#This Row],[std.code.lines:code]]</f>
        <v>0</v>
      </c>
      <c r="S878">
        <f>(Table4[[#This Row],[std.code.lines:comments]]-Table4[[#This Row],[std.code.lines:code]])/(Table4[[#This Row],[std.code.lines:comments]]+Table4[[#This Row],[std.code.lines:code]])</f>
        <v>-1</v>
      </c>
    </row>
    <row r="879" spans="1:19" x14ac:dyDescent="0.25">
      <c r="A879" t="s">
        <v>1940</v>
      </c>
      <c r="B879" t="s">
        <v>2061</v>
      </c>
      <c r="C879" t="s">
        <v>2008</v>
      </c>
      <c r="E879">
        <v>178</v>
      </c>
      <c r="F879">
        <v>182</v>
      </c>
      <c r="K879">
        <v>0</v>
      </c>
      <c r="L879">
        <v>1</v>
      </c>
      <c r="M879">
        <v>69</v>
      </c>
      <c r="N879">
        <v>5</v>
      </c>
      <c r="O879">
        <v>5</v>
      </c>
      <c r="P879">
        <v>0</v>
      </c>
      <c r="Q879">
        <v>0</v>
      </c>
      <c r="R879" s="28">
        <f>Table4[[#This Row],[std.code.lines:comments]]/Table4[[#This Row],[std.code.lines:code]]</f>
        <v>0</v>
      </c>
      <c r="S879">
        <f>(Table4[[#This Row],[std.code.lines:comments]]-Table4[[#This Row],[std.code.lines:code]])/(Table4[[#This Row],[std.code.lines:comments]]+Table4[[#This Row],[std.code.lines:code]])</f>
        <v>-1</v>
      </c>
    </row>
    <row r="880" spans="1:19" x14ac:dyDescent="0.25">
      <c r="A880" t="s">
        <v>1940</v>
      </c>
      <c r="B880" t="s">
        <v>2061</v>
      </c>
      <c r="C880" t="s">
        <v>2008</v>
      </c>
      <c r="E880">
        <v>183</v>
      </c>
      <c r="F880">
        <v>187</v>
      </c>
      <c r="K880">
        <v>0</v>
      </c>
      <c r="L880">
        <v>1</v>
      </c>
      <c r="M880">
        <v>85</v>
      </c>
      <c r="N880">
        <v>5</v>
      </c>
      <c r="O880">
        <v>5</v>
      </c>
      <c r="P880">
        <v>0</v>
      </c>
      <c r="Q880">
        <v>0</v>
      </c>
      <c r="R880" s="28">
        <f>Table4[[#This Row],[std.code.lines:comments]]/Table4[[#This Row],[std.code.lines:code]]</f>
        <v>0</v>
      </c>
      <c r="S880">
        <f>(Table4[[#This Row],[std.code.lines:comments]]-Table4[[#This Row],[std.code.lines:code]])/(Table4[[#This Row],[std.code.lines:comments]]+Table4[[#This Row],[std.code.lines:code]])</f>
        <v>-1</v>
      </c>
    </row>
    <row r="881" spans="1:19" x14ac:dyDescent="0.25">
      <c r="A881" t="s">
        <v>1940</v>
      </c>
      <c r="B881" t="s">
        <v>2061</v>
      </c>
      <c r="C881" t="s">
        <v>2008</v>
      </c>
      <c r="E881">
        <v>188</v>
      </c>
      <c r="F881">
        <v>192</v>
      </c>
      <c r="K881">
        <v>0</v>
      </c>
      <c r="L881">
        <v>1</v>
      </c>
      <c r="M881">
        <v>81</v>
      </c>
      <c r="N881">
        <v>5</v>
      </c>
      <c r="O881">
        <v>5</v>
      </c>
      <c r="P881">
        <v>0</v>
      </c>
      <c r="Q881">
        <v>0</v>
      </c>
      <c r="R881" s="28">
        <f>Table4[[#This Row],[std.code.lines:comments]]/Table4[[#This Row],[std.code.lines:code]]</f>
        <v>0</v>
      </c>
      <c r="S881">
        <f>(Table4[[#This Row],[std.code.lines:comments]]-Table4[[#This Row],[std.code.lines:code]])/(Table4[[#This Row],[std.code.lines:comments]]+Table4[[#This Row],[std.code.lines:code]])</f>
        <v>-1</v>
      </c>
    </row>
    <row r="882" spans="1:19" x14ac:dyDescent="0.25">
      <c r="A882" t="s">
        <v>1940</v>
      </c>
      <c r="B882" t="s">
        <v>2061</v>
      </c>
      <c r="C882" t="s">
        <v>2008</v>
      </c>
      <c r="E882">
        <v>193</v>
      </c>
      <c r="F882">
        <v>197</v>
      </c>
      <c r="K882">
        <v>0</v>
      </c>
      <c r="L882">
        <v>1</v>
      </c>
      <c r="M882">
        <v>72</v>
      </c>
      <c r="N882">
        <v>5</v>
      </c>
      <c r="O882">
        <v>5</v>
      </c>
      <c r="P882">
        <v>0</v>
      </c>
      <c r="Q882">
        <v>0</v>
      </c>
      <c r="R882" s="28">
        <f>Table4[[#This Row],[std.code.lines:comments]]/Table4[[#This Row],[std.code.lines:code]]</f>
        <v>0</v>
      </c>
      <c r="S882">
        <f>(Table4[[#This Row],[std.code.lines:comments]]-Table4[[#This Row],[std.code.lines:code]])/(Table4[[#This Row],[std.code.lines:comments]]+Table4[[#This Row],[std.code.lines:code]])</f>
        <v>-1</v>
      </c>
    </row>
    <row r="883" spans="1:19" x14ac:dyDescent="0.25">
      <c r="A883" t="s">
        <v>1940</v>
      </c>
      <c r="B883" t="s">
        <v>2061</v>
      </c>
      <c r="C883" t="s">
        <v>2008</v>
      </c>
      <c r="E883">
        <v>198</v>
      </c>
      <c r="F883">
        <v>202</v>
      </c>
      <c r="K883">
        <v>0</v>
      </c>
      <c r="L883">
        <v>1</v>
      </c>
      <c r="M883">
        <v>72</v>
      </c>
      <c r="N883">
        <v>5</v>
      </c>
      <c r="O883">
        <v>5</v>
      </c>
      <c r="P883">
        <v>0</v>
      </c>
      <c r="Q883">
        <v>0</v>
      </c>
      <c r="R883" s="28">
        <f>Table4[[#This Row],[std.code.lines:comments]]/Table4[[#This Row],[std.code.lines:code]]</f>
        <v>0</v>
      </c>
      <c r="S883">
        <f>(Table4[[#This Row],[std.code.lines:comments]]-Table4[[#This Row],[std.code.lines:code]])/(Table4[[#This Row],[std.code.lines:comments]]+Table4[[#This Row],[std.code.lines:code]])</f>
        <v>-1</v>
      </c>
    </row>
    <row r="884" spans="1:19" x14ac:dyDescent="0.25">
      <c r="A884" t="s">
        <v>1940</v>
      </c>
      <c r="B884" t="s">
        <v>2061</v>
      </c>
      <c r="C884" t="s">
        <v>2008</v>
      </c>
      <c r="E884">
        <v>203</v>
      </c>
      <c r="F884">
        <v>207</v>
      </c>
      <c r="K884">
        <v>0</v>
      </c>
      <c r="L884">
        <v>1</v>
      </c>
      <c r="M884">
        <v>73</v>
      </c>
      <c r="N884">
        <v>5</v>
      </c>
      <c r="O884">
        <v>5</v>
      </c>
      <c r="P884">
        <v>0</v>
      </c>
      <c r="Q884">
        <v>0</v>
      </c>
      <c r="R884" s="28">
        <f>Table4[[#This Row],[std.code.lines:comments]]/Table4[[#This Row],[std.code.lines:code]]</f>
        <v>0</v>
      </c>
      <c r="S884">
        <f>(Table4[[#This Row],[std.code.lines:comments]]-Table4[[#This Row],[std.code.lines:code]])/(Table4[[#This Row],[std.code.lines:comments]]+Table4[[#This Row],[std.code.lines:code]])</f>
        <v>-1</v>
      </c>
    </row>
    <row r="885" spans="1:19" x14ac:dyDescent="0.25">
      <c r="A885" t="s">
        <v>1940</v>
      </c>
      <c r="B885" t="s">
        <v>2061</v>
      </c>
      <c r="C885" t="s">
        <v>2008</v>
      </c>
      <c r="E885">
        <v>208</v>
      </c>
      <c r="F885">
        <v>212</v>
      </c>
      <c r="K885">
        <v>0</v>
      </c>
      <c r="L885">
        <v>1</v>
      </c>
      <c r="M885">
        <v>72</v>
      </c>
      <c r="N885">
        <v>5</v>
      </c>
      <c r="O885">
        <v>5</v>
      </c>
      <c r="P885">
        <v>0</v>
      </c>
      <c r="Q885">
        <v>0</v>
      </c>
      <c r="R885" s="28">
        <f>Table4[[#This Row],[std.code.lines:comments]]/Table4[[#This Row],[std.code.lines:code]]</f>
        <v>0</v>
      </c>
      <c r="S885">
        <f>(Table4[[#This Row],[std.code.lines:comments]]-Table4[[#This Row],[std.code.lines:code]])/(Table4[[#This Row],[std.code.lines:comments]]+Table4[[#This Row],[std.code.lines:code]])</f>
        <v>-1</v>
      </c>
    </row>
    <row r="886" spans="1:19" x14ac:dyDescent="0.25">
      <c r="A886" t="s">
        <v>1940</v>
      </c>
      <c r="B886" t="s">
        <v>2047</v>
      </c>
      <c r="C886" t="s">
        <v>2008</v>
      </c>
      <c r="E886">
        <v>282</v>
      </c>
      <c r="F886">
        <v>286</v>
      </c>
      <c r="K886">
        <v>0</v>
      </c>
      <c r="L886">
        <v>1</v>
      </c>
      <c r="M886">
        <v>103</v>
      </c>
      <c r="N886">
        <v>5</v>
      </c>
      <c r="O886">
        <v>5</v>
      </c>
      <c r="P886">
        <v>0</v>
      </c>
      <c r="Q886">
        <v>0</v>
      </c>
      <c r="R886" s="28">
        <f>Table4[[#This Row],[std.code.lines:comments]]/Table4[[#This Row],[std.code.lines:code]]</f>
        <v>0</v>
      </c>
      <c r="S886">
        <f>(Table4[[#This Row],[std.code.lines:comments]]-Table4[[#This Row],[std.code.lines:code]])/(Table4[[#This Row],[std.code.lines:comments]]+Table4[[#This Row],[std.code.lines:code]])</f>
        <v>-1</v>
      </c>
    </row>
    <row r="887" spans="1:19" x14ac:dyDescent="0.25">
      <c r="A887" t="s">
        <v>1967</v>
      </c>
      <c r="B887" t="s">
        <v>66</v>
      </c>
      <c r="C887" t="s">
        <v>2008</v>
      </c>
      <c r="E887">
        <v>41</v>
      </c>
      <c r="F887">
        <v>45</v>
      </c>
      <c r="K887">
        <v>0</v>
      </c>
      <c r="L887">
        <v>1</v>
      </c>
      <c r="M887">
        <v>103</v>
      </c>
      <c r="N887">
        <v>5</v>
      </c>
      <c r="O887">
        <v>5</v>
      </c>
      <c r="P887">
        <v>0</v>
      </c>
      <c r="Q887">
        <v>0</v>
      </c>
      <c r="R887" s="28">
        <f>Table4[[#This Row],[std.code.lines:comments]]/Table4[[#This Row],[std.code.lines:code]]</f>
        <v>0</v>
      </c>
      <c r="S887">
        <f>(Table4[[#This Row],[std.code.lines:comments]]-Table4[[#This Row],[std.code.lines:code]])/(Table4[[#This Row],[std.code.lines:comments]]+Table4[[#This Row],[std.code.lines:code]])</f>
        <v>-1</v>
      </c>
    </row>
    <row r="888" spans="1:19" x14ac:dyDescent="0.25">
      <c r="A888" t="s">
        <v>187</v>
      </c>
      <c r="B888" t="s">
        <v>2829</v>
      </c>
      <c r="C888" t="s">
        <v>2008</v>
      </c>
      <c r="E888">
        <v>65</v>
      </c>
      <c r="F888">
        <v>68</v>
      </c>
      <c r="K888">
        <v>0</v>
      </c>
      <c r="L888">
        <v>1</v>
      </c>
      <c r="M888">
        <v>77</v>
      </c>
      <c r="N888">
        <v>4</v>
      </c>
      <c r="O888">
        <v>4</v>
      </c>
      <c r="P888">
        <v>0</v>
      </c>
      <c r="Q888">
        <v>0</v>
      </c>
      <c r="R888" s="28">
        <f>Table4[[#This Row],[std.code.lines:comments]]/Table4[[#This Row],[std.code.lines:code]]</f>
        <v>0</v>
      </c>
      <c r="S888">
        <f>(Table4[[#This Row],[std.code.lines:comments]]-Table4[[#This Row],[std.code.lines:code]])/(Table4[[#This Row],[std.code.lines:comments]]+Table4[[#This Row],[std.code.lines:code]])</f>
        <v>-1</v>
      </c>
    </row>
    <row r="889" spans="1:19" x14ac:dyDescent="0.25">
      <c r="A889" t="s">
        <v>187</v>
      </c>
      <c r="B889" t="s">
        <v>2828</v>
      </c>
      <c r="C889" t="s">
        <v>2008</v>
      </c>
      <c r="E889">
        <v>70</v>
      </c>
      <c r="F889">
        <v>73</v>
      </c>
      <c r="K889">
        <v>0</v>
      </c>
      <c r="L889">
        <v>1</v>
      </c>
      <c r="M889">
        <v>66</v>
      </c>
      <c r="N889">
        <v>4</v>
      </c>
      <c r="O889">
        <v>4</v>
      </c>
      <c r="P889">
        <v>0</v>
      </c>
      <c r="Q889">
        <v>0</v>
      </c>
      <c r="R889" s="28">
        <f>Table4[[#This Row],[std.code.lines:comments]]/Table4[[#This Row],[std.code.lines:code]]</f>
        <v>0</v>
      </c>
      <c r="S889">
        <f>(Table4[[#This Row],[std.code.lines:comments]]-Table4[[#This Row],[std.code.lines:code]])/(Table4[[#This Row],[std.code.lines:comments]]+Table4[[#This Row],[std.code.lines:code]])</f>
        <v>-1</v>
      </c>
    </row>
    <row r="890" spans="1:19" x14ac:dyDescent="0.25">
      <c r="A890" t="s">
        <v>187</v>
      </c>
      <c r="B890" t="s">
        <v>2879</v>
      </c>
      <c r="C890" t="s">
        <v>2008</v>
      </c>
      <c r="E890">
        <v>75</v>
      </c>
      <c r="F890">
        <v>78</v>
      </c>
      <c r="K890">
        <v>0</v>
      </c>
      <c r="L890">
        <v>1</v>
      </c>
      <c r="M890">
        <v>95</v>
      </c>
      <c r="N890">
        <v>4</v>
      </c>
      <c r="O890">
        <v>4</v>
      </c>
      <c r="P890">
        <v>0</v>
      </c>
      <c r="Q890">
        <v>0</v>
      </c>
      <c r="R890" s="28">
        <f>Table4[[#This Row],[std.code.lines:comments]]/Table4[[#This Row],[std.code.lines:code]]</f>
        <v>0</v>
      </c>
      <c r="S890">
        <f>(Table4[[#This Row],[std.code.lines:comments]]-Table4[[#This Row],[std.code.lines:code]])/(Table4[[#This Row],[std.code.lines:comments]]+Table4[[#This Row],[std.code.lines:code]])</f>
        <v>-1</v>
      </c>
    </row>
    <row r="891" spans="1:19" x14ac:dyDescent="0.25">
      <c r="A891" t="s">
        <v>187</v>
      </c>
      <c r="B891" t="s">
        <v>2878</v>
      </c>
      <c r="C891" t="s">
        <v>2008</v>
      </c>
      <c r="E891">
        <v>109</v>
      </c>
      <c r="F891">
        <v>112</v>
      </c>
      <c r="K891">
        <v>0</v>
      </c>
      <c r="L891">
        <v>1</v>
      </c>
      <c r="M891">
        <v>64</v>
      </c>
      <c r="N891">
        <v>4</v>
      </c>
      <c r="O891">
        <v>4</v>
      </c>
      <c r="P891">
        <v>0</v>
      </c>
      <c r="Q891">
        <v>0</v>
      </c>
      <c r="R891" s="28">
        <f>Table4[[#This Row],[std.code.lines:comments]]/Table4[[#This Row],[std.code.lines:code]]</f>
        <v>0</v>
      </c>
      <c r="S891">
        <f>(Table4[[#This Row],[std.code.lines:comments]]-Table4[[#This Row],[std.code.lines:code]])/(Table4[[#This Row],[std.code.lines:comments]]+Table4[[#This Row],[std.code.lines:code]])</f>
        <v>-1</v>
      </c>
    </row>
    <row r="892" spans="1:19" x14ac:dyDescent="0.25">
      <c r="A892" t="s">
        <v>192</v>
      </c>
      <c r="B892" t="s">
        <v>2876</v>
      </c>
      <c r="C892" t="s">
        <v>2008</v>
      </c>
      <c r="E892">
        <v>36</v>
      </c>
      <c r="F892">
        <v>39</v>
      </c>
      <c r="K892">
        <v>0</v>
      </c>
      <c r="L892">
        <v>1</v>
      </c>
      <c r="M892">
        <v>74</v>
      </c>
      <c r="N892">
        <v>4</v>
      </c>
      <c r="O892">
        <v>4</v>
      </c>
      <c r="P892">
        <v>0</v>
      </c>
      <c r="Q892">
        <v>0</v>
      </c>
      <c r="R892" s="28">
        <f>Table4[[#This Row],[std.code.lines:comments]]/Table4[[#This Row],[std.code.lines:code]]</f>
        <v>0</v>
      </c>
      <c r="S892">
        <f>(Table4[[#This Row],[std.code.lines:comments]]-Table4[[#This Row],[std.code.lines:code]])/(Table4[[#This Row],[std.code.lines:comments]]+Table4[[#This Row],[std.code.lines:code]])</f>
        <v>-1</v>
      </c>
    </row>
    <row r="893" spans="1:19" x14ac:dyDescent="0.25">
      <c r="A893" t="s">
        <v>192</v>
      </c>
      <c r="B893" t="s">
        <v>2875</v>
      </c>
      <c r="C893" t="s">
        <v>2008</v>
      </c>
      <c r="E893">
        <v>41</v>
      </c>
      <c r="F893">
        <v>44</v>
      </c>
      <c r="K893">
        <v>0</v>
      </c>
      <c r="L893">
        <v>1</v>
      </c>
      <c r="M893">
        <v>48</v>
      </c>
      <c r="N893">
        <v>4</v>
      </c>
      <c r="O893">
        <v>4</v>
      </c>
      <c r="P893">
        <v>0</v>
      </c>
      <c r="Q893">
        <v>0</v>
      </c>
      <c r="R893" s="28">
        <f>Table4[[#This Row],[std.code.lines:comments]]/Table4[[#This Row],[std.code.lines:code]]</f>
        <v>0</v>
      </c>
      <c r="S893">
        <f>(Table4[[#This Row],[std.code.lines:comments]]-Table4[[#This Row],[std.code.lines:code]])/(Table4[[#This Row],[std.code.lines:comments]]+Table4[[#This Row],[std.code.lines:code]])</f>
        <v>-1</v>
      </c>
    </row>
    <row r="894" spans="1:19" x14ac:dyDescent="0.25">
      <c r="A894" t="s">
        <v>203</v>
      </c>
      <c r="B894" t="s">
        <v>2872</v>
      </c>
      <c r="C894" t="s">
        <v>2008</v>
      </c>
      <c r="E894">
        <v>104</v>
      </c>
      <c r="F894">
        <v>107</v>
      </c>
      <c r="K894">
        <v>0</v>
      </c>
      <c r="L894">
        <v>1</v>
      </c>
      <c r="M894">
        <v>103</v>
      </c>
      <c r="N894">
        <v>4</v>
      </c>
      <c r="O894">
        <v>4</v>
      </c>
      <c r="P894">
        <v>0</v>
      </c>
      <c r="Q894">
        <v>0</v>
      </c>
      <c r="R894" s="28">
        <f>Table4[[#This Row],[std.code.lines:comments]]/Table4[[#This Row],[std.code.lines:code]]</f>
        <v>0</v>
      </c>
      <c r="S894">
        <f>(Table4[[#This Row],[std.code.lines:comments]]-Table4[[#This Row],[std.code.lines:code]])/(Table4[[#This Row],[std.code.lines:comments]]+Table4[[#This Row],[std.code.lines:code]])</f>
        <v>-1</v>
      </c>
    </row>
    <row r="895" spans="1:19" x14ac:dyDescent="0.25">
      <c r="A895" t="s">
        <v>217</v>
      </c>
      <c r="B895" t="s">
        <v>2846</v>
      </c>
      <c r="C895" t="s">
        <v>2008</v>
      </c>
      <c r="E895">
        <v>46</v>
      </c>
      <c r="F895">
        <v>49</v>
      </c>
      <c r="K895">
        <v>0</v>
      </c>
      <c r="L895">
        <v>1</v>
      </c>
      <c r="M895">
        <v>85</v>
      </c>
      <c r="N895">
        <v>4</v>
      </c>
      <c r="O895">
        <v>4</v>
      </c>
      <c r="P895">
        <v>0</v>
      </c>
      <c r="Q895">
        <v>0</v>
      </c>
      <c r="R895" s="28">
        <f>Table4[[#This Row],[std.code.lines:comments]]/Table4[[#This Row],[std.code.lines:code]]</f>
        <v>0</v>
      </c>
      <c r="S895">
        <f>(Table4[[#This Row],[std.code.lines:comments]]-Table4[[#This Row],[std.code.lines:code]])/(Table4[[#This Row],[std.code.lines:comments]]+Table4[[#This Row],[std.code.lines:code]])</f>
        <v>-1</v>
      </c>
    </row>
    <row r="896" spans="1:19" x14ac:dyDescent="0.25">
      <c r="A896" t="s">
        <v>232</v>
      </c>
      <c r="B896" t="s">
        <v>2296</v>
      </c>
      <c r="C896" t="s">
        <v>2008</v>
      </c>
      <c r="E896">
        <v>49</v>
      </c>
      <c r="F896">
        <v>52</v>
      </c>
      <c r="K896">
        <v>0</v>
      </c>
      <c r="L896">
        <v>1</v>
      </c>
      <c r="M896">
        <v>46</v>
      </c>
      <c r="N896">
        <v>4</v>
      </c>
      <c r="O896">
        <v>4</v>
      </c>
      <c r="P896">
        <v>0</v>
      </c>
      <c r="Q896">
        <v>0</v>
      </c>
      <c r="R896" s="28">
        <f>Table4[[#This Row],[std.code.lines:comments]]/Table4[[#This Row],[std.code.lines:code]]</f>
        <v>0</v>
      </c>
      <c r="S896">
        <f>(Table4[[#This Row],[std.code.lines:comments]]-Table4[[#This Row],[std.code.lines:code]])/(Table4[[#This Row],[std.code.lines:comments]]+Table4[[#This Row],[std.code.lines:code]])</f>
        <v>-1</v>
      </c>
    </row>
    <row r="897" spans="1:19" x14ac:dyDescent="0.25">
      <c r="A897" t="s">
        <v>232</v>
      </c>
      <c r="B897" t="s">
        <v>2865</v>
      </c>
      <c r="C897" t="s">
        <v>2008</v>
      </c>
      <c r="E897">
        <v>54</v>
      </c>
      <c r="F897">
        <v>57</v>
      </c>
      <c r="K897">
        <v>0</v>
      </c>
      <c r="L897">
        <v>1</v>
      </c>
      <c r="M897">
        <v>67</v>
      </c>
      <c r="N897">
        <v>4</v>
      </c>
      <c r="O897">
        <v>4</v>
      </c>
      <c r="P897">
        <v>0</v>
      </c>
      <c r="Q897">
        <v>0</v>
      </c>
      <c r="R897" s="28">
        <f>Table4[[#This Row],[std.code.lines:comments]]/Table4[[#This Row],[std.code.lines:code]]</f>
        <v>0</v>
      </c>
      <c r="S897">
        <f>(Table4[[#This Row],[std.code.lines:comments]]-Table4[[#This Row],[std.code.lines:code]])/(Table4[[#This Row],[std.code.lines:comments]]+Table4[[#This Row],[std.code.lines:code]])</f>
        <v>-1</v>
      </c>
    </row>
    <row r="898" spans="1:19" x14ac:dyDescent="0.25">
      <c r="A898" t="s">
        <v>232</v>
      </c>
      <c r="B898" t="s">
        <v>2864</v>
      </c>
      <c r="C898" t="s">
        <v>2008</v>
      </c>
      <c r="E898">
        <v>59</v>
      </c>
      <c r="F898">
        <v>62</v>
      </c>
      <c r="K898">
        <v>0</v>
      </c>
      <c r="L898">
        <v>1</v>
      </c>
      <c r="M898">
        <v>52</v>
      </c>
      <c r="N898">
        <v>4</v>
      </c>
      <c r="O898">
        <v>4</v>
      </c>
      <c r="P898">
        <v>0</v>
      </c>
      <c r="Q898">
        <v>0</v>
      </c>
      <c r="R898" s="28">
        <f>Table4[[#This Row],[std.code.lines:comments]]/Table4[[#This Row],[std.code.lines:code]]</f>
        <v>0</v>
      </c>
      <c r="S898">
        <f>(Table4[[#This Row],[std.code.lines:comments]]-Table4[[#This Row],[std.code.lines:code]])/(Table4[[#This Row],[std.code.lines:comments]]+Table4[[#This Row],[std.code.lines:code]])</f>
        <v>-1</v>
      </c>
    </row>
    <row r="899" spans="1:19" x14ac:dyDescent="0.25">
      <c r="A899" t="s">
        <v>232</v>
      </c>
      <c r="B899" t="s">
        <v>2863</v>
      </c>
      <c r="C899" t="s">
        <v>2008</v>
      </c>
      <c r="E899">
        <v>64</v>
      </c>
      <c r="F899">
        <v>67</v>
      </c>
      <c r="K899">
        <v>0</v>
      </c>
      <c r="L899">
        <v>1</v>
      </c>
      <c r="M899">
        <v>59</v>
      </c>
      <c r="N899">
        <v>4</v>
      </c>
      <c r="O899">
        <v>4</v>
      </c>
      <c r="P899">
        <v>0</v>
      </c>
      <c r="Q899">
        <v>0</v>
      </c>
      <c r="R899" s="28">
        <f>Table4[[#This Row],[std.code.lines:comments]]/Table4[[#This Row],[std.code.lines:code]]</f>
        <v>0</v>
      </c>
      <c r="S899">
        <f>(Table4[[#This Row],[std.code.lines:comments]]-Table4[[#This Row],[std.code.lines:code]])/(Table4[[#This Row],[std.code.lines:comments]]+Table4[[#This Row],[std.code.lines:code]])</f>
        <v>-1</v>
      </c>
    </row>
    <row r="900" spans="1:19" x14ac:dyDescent="0.25">
      <c r="A900" t="s">
        <v>232</v>
      </c>
      <c r="B900" t="s">
        <v>2796</v>
      </c>
      <c r="C900" t="s">
        <v>2008</v>
      </c>
      <c r="E900">
        <v>69</v>
      </c>
      <c r="F900">
        <v>72</v>
      </c>
      <c r="G900">
        <v>2</v>
      </c>
      <c r="K900">
        <v>0</v>
      </c>
      <c r="L900">
        <v>1</v>
      </c>
      <c r="M900">
        <v>111</v>
      </c>
      <c r="N900">
        <v>4</v>
      </c>
      <c r="O900">
        <v>4</v>
      </c>
      <c r="P900">
        <v>0</v>
      </c>
      <c r="Q900">
        <v>1</v>
      </c>
      <c r="R900" s="28">
        <f>Table4[[#This Row],[std.code.lines:comments]]/Table4[[#This Row],[std.code.lines:code]]</f>
        <v>0.25</v>
      </c>
      <c r="S900">
        <f>(Table4[[#This Row],[std.code.lines:comments]]-Table4[[#This Row],[std.code.lines:code]])/(Table4[[#This Row],[std.code.lines:comments]]+Table4[[#This Row],[std.code.lines:code]])</f>
        <v>-0.6</v>
      </c>
    </row>
    <row r="901" spans="1:19" x14ac:dyDescent="0.25">
      <c r="A901" t="s">
        <v>241</v>
      </c>
      <c r="B901" t="s">
        <v>2851</v>
      </c>
      <c r="C901" t="s">
        <v>2008</v>
      </c>
      <c r="E901">
        <v>5</v>
      </c>
      <c r="F901">
        <v>8</v>
      </c>
      <c r="K901">
        <v>0</v>
      </c>
      <c r="L901">
        <v>1</v>
      </c>
      <c r="M901">
        <v>64</v>
      </c>
      <c r="N901">
        <v>4</v>
      </c>
      <c r="O901">
        <v>4</v>
      </c>
      <c r="P901">
        <v>0</v>
      </c>
      <c r="Q901">
        <v>0</v>
      </c>
      <c r="R901" s="28">
        <f>Table4[[#This Row],[std.code.lines:comments]]/Table4[[#This Row],[std.code.lines:code]]</f>
        <v>0</v>
      </c>
      <c r="S901">
        <f>(Table4[[#This Row],[std.code.lines:comments]]-Table4[[#This Row],[std.code.lines:code]])/(Table4[[#This Row],[std.code.lines:comments]]+Table4[[#This Row],[std.code.lines:code]])</f>
        <v>-1</v>
      </c>
    </row>
    <row r="902" spans="1:19" x14ac:dyDescent="0.25">
      <c r="A902" t="s">
        <v>241</v>
      </c>
      <c r="B902" t="s">
        <v>2860</v>
      </c>
      <c r="C902" t="s">
        <v>2008</v>
      </c>
      <c r="E902">
        <v>45</v>
      </c>
      <c r="F902">
        <v>48</v>
      </c>
      <c r="K902">
        <v>0</v>
      </c>
      <c r="L902">
        <v>1</v>
      </c>
      <c r="M902">
        <v>48</v>
      </c>
      <c r="N902">
        <v>4</v>
      </c>
      <c r="O902">
        <v>4</v>
      </c>
      <c r="P902">
        <v>0</v>
      </c>
      <c r="Q902">
        <v>0</v>
      </c>
      <c r="R902" s="28">
        <f>Table4[[#This Row],[std.code.lines:comments]]/Table4[[#This Row],[std.code.lines:code]]</f>
        <v>0</v>
      </c>
      <c r="S902">
        <f>(Table4[[#This Row],[std.code.lines:comments]]-Table4[[#This Row],[std.code.lines:code]])/(Table4[[#This Row],[std.code.lines:comments]]+Table4[[#This Row],[std.code.lines:code]])</f>
        <v>-1</v>
      </c>
    </row>
    <row r="903" spans="1:19" x14ac:dyDescent="0.25">
      <c r="A903" t="s">
        <v>241</v>
      </c>
      <c r="B903" t="s">
        <v>2753</v>
      </c>
      <c r="C903" t="s">
        <v>2008</v>
      </c>
      <c r="E903">
        <v>50</v>
      </c>
      <c r="F903">
        <v>53</v>
      </c>
      <c r="K903">
        <v>0</v>
      </c>
      <c r="L903">
        <v>1</v>
      </c>
      <c r="M903">
        <v>70</v>
      </c>
      <c r="N903">
        <v>4</v>
      </c>
      <c r="O903">
        <v>4</v>
      </c>
      <c r="P903">
        <v>0</v>
      </c>
      <c r="Q903">
        <v>0</v>
      </c>
      <c r="R903" s="28">
        <f>Table4[[#This Row],[std.code.lines:comments]]/Table4[[#This Row],[std.code.lines:code]]</f>
        <v>0</v>
      </c>
      <c r="S903">
        <f>(Table4[[#This Row],[std.code.lines:comments]]-Table4[[#This Row],[std.code.lines:code]])/(Table4[[#This Row],[std.code.lines:comments]]+Table4[[#This Row],[std.code.lines:code]])</f>
        <v>-1</v>
      </c>
    </row>
    <row r="904" spans="1:19" x14ac:dyDescent="0.25">
      <c r="A904" t="s">
        <v>257</v>
      </c>
      <c r="B904" t="s">
        <v>2858</v>
      </c>
      <c r="C904" t="s">
        <v>2008</v>
      </c>
      <c r="E904">
        <v>38</v>
      </c>
      <c r="F904">
        <v>41</v>
      </c>
      <c r="K904">
        <v>0</v>
      </c>
      <c r="L904">
        <v>1</v>
      </c>
      <c r="M904">
        <v>88</v>
      </c>
      <c r="N904">
        <v>4</v>
      </c>
      <c r="O904">
        <v>4</v>
      </c>
      <c r="P904">
        <v>0</v>
      </c>
      <c r="Q904">
        <v>0</v>
      </c>
      <c r="R904" s="28">
        <f>Table4[[#This Row],[std.code.lines:comments]]/Table4[[#This Row],[std.code.lines:code]]</f>
        <v>0</v>
      </c>
      <c r="S904">
        <f>(Table4[[#This Row],[std.code.lines:comments]]-Table4[[#This Row],[std.code.lines:code]])/(Table4[[#This Row],[std.code.lines:comments]]+Table4[[#This Row],[std.code.lines:code]])</f>
        <v>-1</v>
      </c>
    </row>
    <row r="905" spans="1:19" x14ac:dyDescent="0.25">
      <c r="A905" t="s">
        <v>257</v>
      </c>
      <c r="B905" t="s">
        <v>2856</v>
      </c>
      <c r="C905" t="s">
        <v>2008</v>
      </c>
      <c r="E905">
        <v>94</v>
      </c>
      <c r="F905">
        <v>97</v>
      </c>
      <c r="K905">
        <v>0</v>
      </c>
      <c r="L905">
        <v>1</v>
      </c>
      <c r="M905">
        <v>44</v>
      </c>
      <c r="N905">
        <v>4</v>
      </c>
      <c r="O905">
        <v>4</v>
      </c>
      <c r="P905">
        <v>0</v>
      </c>
      <c r="Q905">
        <v>0</v>
      </c>
      <c r="R905" s="28">
        <f>Table4[[#This Row],[std.code.lines:comments]]/Table4[[#This Row],[std.code.lines:code]]</f>
        <v>0</v>
      </c>
      <c r="S905">
        <f>(Table4[[#This Row],[std.code.lines:comments]]-Table4[[#This Row],[std.code.lines:code]])/(Table4[[#This Row],[std.code.lines:comments]]+Table4[[#This Row],[std.code.lines:code]])</f>
        <v>-1</v>
      </c>
    </row>
    <row r="906" spans="1:19" x14ac:dyDescent="0.25">
      <c r="A906" t="s">
        <v>282</v>
      </c>
      <c r="B906" t="s">
        <v>2845</v>
      </c>
      <c r="C906" t="s">
        <v>2008</v>
      </c>
      <c r="E906">
        <v>13</v>
      </c>
      <c r="F906">
        <v>16</v>
      </c>
      <c r="K906">
        <v>0</v>
      </c>
      <c r="L906">
        <v>1</v>
      </c>
      <c r="M906">
        <v>52</v>
      </c>
      <c r="N906">
        <v>4</v>
      </c>
      <c r="O906">
        <v>4</v>
      </c>
      <c r="P906">
        <v>0</v>
      </c>
      <c r="Q906">
        <v>0</v>
      </c>
      <c r="R906" s="28">
        <f>Table4[[#This Row],[std.code.lines:comments]]/Table4[[#This Row],[std.code.lines:code]]</f>
        <v>0</v>
      </c>
      <c r="S906">
        <f>(Table4[[#This Row],[std.code.lines:comments]]-Table4[[#This Row],[std.code.lines:code]])/(Table4[[#This Row],[std.code.lines:comments]]+Table4[[#This Row],[std.code.lines:code]])</f>
        <v>-1</v>
      </c>
    </row>
    <row r="907" spans="1:19" x14ac:dyDescent="0.25">
      <c r="A907" t="s">
        <v>321</v>
      </c>
      <c r="B907" t="s">
        <v>2835</v>
      </c>
      <c r="C907" t="s">
        <v>2008</v>
      </c>
      <c r="E907">
        <v>28</v>
      </c>
      <c r="F907">
        <v>31</v>
      </c>
      <c r="K907">
        <v>0</v>
      </c>
      <c r="L907">
        <v>1</v>
      </c>
      <c r="M907">
        <v>42</v>
      </c>
      <c r="N907">
        <v>4</v>
      </c>
      <c r="O907">
        <v>4</v>
      </c>
      <c r="P907">
        <v>0</v>
      </c>
      <c r="Q907">
        <v>0</v>
      </c>
      <c r="R907" s="28">
        <f>Table4[[#This Row],[std.code.lines:comments]]/Table4[[#This Row],[std.code.lines:code]]</f>
        <v>0</v>
      </c>
      <c r="S907">
        <f>(Table4[[#This Row],[std.code.lines:comments]]-Table4[[#This Row],[std.code.lines:code]])/(Table4[[#This Row],[std.code.lines:comments]]+Table4[[#This Row],[std.code.lines:code]])</f>
        <v>-1</v>
      </c>
    </row>
    <row r="908" spans="1:19" x14ac:dyDescent="0.25">
      <c r="A908" t="s">
        <v>326</v>
      </c>
      <c r="B908" t="s">
        <v>2832</v>
      </c>
      <c r="C908" t="s">
        <v>2008</v>
      </c>
      <c r="E908">
        <v>62</v>
      </c>
      <c r="F908">
        <v>65</v>
      </c>
      <c r="K908">
        <v>0</v>
      </c>
      <c r="L908">
        <v>1</v>
      </c>
      <c r="M908">
        <v>55</v>
      </c>
      <c r="N908">
        <v>4</v>
      </c>
      <c r="O908">
        <v>4</v>
      </c>
      <c r="P908">
        <v>0</v>
      </c>
      <c r="Q908">
        <v>0</v>
      </c>
      <c r="R908" s="28">
        <f>Table4[[#This Row],[std.code.lines:comments]]/Table4[[#This Row],[std.code.lines:code]]</f>
        <v>0</v>
      </c>
      <c r="S908">
        <f>(Table4[[#This Row],[std.code.lines:comments]]-Table4[[#This Row],[std.code.lines:code]])/(Table4[[#This Row],[std.code.lines:comments]]+Table4[[#This Row],[std.code.lines:code]])</f>
        <v>-1</v>
      </c>
    </row>
    <row r="909" spans="1:19" x14ac:dyDescent="0.25">
      <c r="A909" t="s">
        <v>340</v>
      </c>
      <c r="B909" t="s">
        <v>2829</v>
      </c>
      <c r="C909" t="s">
        <v>2008</v>
      </c>
      <c r="E909">
        <v>63</v>
      </c>
      <c r="F909">
        <v>66</v>
      </c>
      <c r="K909">
        <v>0</v>
      </c>
      <c r="L909">
        <v>1</v>
      </c>
      <c r="M909">
        <v>76</v>
      </c>
      <c r="N909">
        <v>4</v>
      </c>
      <c r="O909">
        <v>4</v>
      </c>
      <c r="P909">
        <v>0</v>
      </c>
      <c r="Q909">
        <v>0</v>
      </c>
      <c r="R909" s="28">
        <f>Table4[[#This Row],[std.code.lines:comments]]/Table4[[#This Row],[std.code.lines:code]]</f>
        <v>0</v>
      </c>
      <c r="S909">
        <f>(Table4[[#This Row],[std.code.lines:comments]]-Table4[[#This Row],[std.code.lines:code]])/(Table4[[#This Row],[std.code.lines:comments]]+Table4[[#This Row],[std.code.lines:code]])</f>
        <v>-1</v>
      </c>
    </row>
    <row r="910" spans="1:19" x14ac:dyDescent="0.25">
      <c r="A910" t="s">
        <v>340</v>
      </c>
      <c r="B910" t="s">
        <v>2828</v>
      </c>
      <c r="C910" t="s">
        <v>2008</v>
      </c>
      <c r="E910">
        <v>68</v>
      </c>
      <c r="F910">
        <v>71</v>
      </c>
      <c r="K910">
        <v>0</v>
      </c>
      <c r="L910">
        <v>1</v>
      </c>
      <c r="M910">
        <v>65</v>
      </c>
      <c r="N910">
        <v>4</v>
      </c>
      <c r="O910">
        <v>4</v>
      </c>
      <c r="P910">
        <v>0</v>
      </c>
      <c r="Q910">
        <v>0</v>
      </c>
      <c r="R910" s="28">
        <f>Table4[[#This Row],[std.code.lines:comments]]/Table4[[#This Row],[std.code.lines:code]]</f>
        <v>0</v>
      </c>
      <c r="S910">
        <f>(Table4[[#This Row],[std.code.lines:comments]]-Table4[[#This Row],[std.code.lines:code]])/(Table4[[#This Row],[std.code.lines:comments]]+Table4[[#This Row],[std.code.lines:code]])</f>
        <v>-1</v>
      </c>
    </row>
    <row r="911" spans="1:19" x14ac:dyDescent="0.25">
      <c r="A911" t="s">
        <v>365</v>
      </c>
      <c r="B911" t="s">
        <v>2818</v>
      </c>
      <c r="C911" t="s">
        <v>2008</v>
      </c>
      <c r="E911">
        <v>19</v>
      </c>
      <c r="F911">
        <v>22</v>
      </c>
      <c r="K911">
        <v>0</v>
      </c>
      <c r="L911">
        <v>1</v>
      </c>
      <c r="M911">
        <v>46</v>
      </c>
      <c r="N911">
        <v>4</v>
      </c>
      <c r="O911">
        <v>4</v>
      </c>
      <c r="P911">
        <v>0</v>
      </c>
      <c r="Q911">
        <v>0</v>
      </c>
      <c r="R911" s="28">
        <f>Table4[[#This Row],[std.code.lines:comments]]/Table4[[#This Row],[std.code.lines:code]]</f>
        <v>0</v>
      </c>
      <c r="S911">
        <f>(Table4[[#This Row],[std.code.lines:comments]]-Table4[[#This Row],[std.code.lines:code]])/(Table4[[#This Row],[std.code.lines:comments]]+Table4[[#This Row],[std.code.lines:code]])</f>
        <v>-1</v>
      </c>
    </row>
    <row r="912" spans="1:19" x14ac:dyDescent="0.25">
      <c r="A912" t="s">
        <v>365</v>
      </c>
      <c r="B912" t="s">
        <v>2817</v>
      </c>
      <c r="C912" t="s">
        <v>2008</v>
      </c>
      <c r="E912">
        <v>24</v>
      </c>
      <c r="F912">
        <v>27</v>
      </c>
      <c r="K912">
        <v>0</v>
      </c>
      <c r="L912">
        <v>1</v>
      </c>
      <c r="M912">
        <v>72</v>
      </c>
      <c r="N912">
        <v>4</v>
      </c>
      <c r="O912">
        <v>4</v>
      </c>
      <c r="P912">
        <v>0</v>
      </c>
      <c r="Q912">
        <v>0</v>
      </c>
      <c r="R912" s="28">
        <f>Table4[[#This Row],[std.code.lines:comments]]/Table4[[#This Row],[std.code.lines:code]]</f>
        <v>0</v>
      </c>
      <c r="S912">
        <f>(Table4[[#This Row],[std.code.lines:comments]]-Table4[[#This Row],[std.code.lines:code]])/(Table4[[#This Row],[std.code.lines:comments]]+Table4[[#This Row],[std.code.lines:code]])</f>
        <v>-1</v>
      </c>
    </row>
    <row r="913" spans="1:19" x14ac:dyDescent="0.25">
      <c r="A913" t="s">
        <v>390</v>
      </c>
      <c r="B913" t="s">
        <v>2757</v>
      </c>
      <c r="C913" t="s">
        <v>2008</v>
      </c>
      <c r="E913">
        <v>51</v>
      </c>
      <c r="F913">
        <v>54</v>
      </c>
      <c r="K913">
        <v>0</v>
      </c>
      <c r="L913">
        <v>1</v>
      </c>
      <c r="M913">
        <v>84</v>
      </c>
      <c r="N913">
        <v>4</v>
      </c>
      <c r="O913">
        <v>4</v>
      </c>
      <c r="P913">
        <v>0</v>
      </c>
      <c r="Q913">
        <v>0</v>
      </c>
      <c r="R913" s="28">
        <f>Table4[[#This Row],[std.code.lines:comments]]/Table4[[#This Row],[std.code.lines:code]]</f>
        <v>0</v>
      </c>
      <c r="S913">
        <f>(Table4[[#This Row],[std.code.lines:comments]]-Table4[[#This Row],[std.code.lines:code]])/(Table4[[#This Row],[std.code.lines:comments]]+Table4[[#This Row],[std.code.lines:code]])</f>
        <v>-1</v>
      </c>
    </row>
    <row r="914" spans="1:19" x14ac:dyDescent="0.25">
      <c r="A914" t="s">
        <v>390</v>
      </c>
      <c r="B914" t="s">
        <v>2807</v>
      </c>
      <c r="C914" t="s">
        <v>2008</v>
      </c>
      <c r="E914">
        <v>172</v>
      </c>
      <c r="F914">
        <v>175</v>
      </c>
      <c r="K914">
        <v>0</v>
      </c>
      <c r="L914">
        <v>1</v>
      </c>
      <c r="M914">
        <v>111</v>
      </c>
      <c r="N914">
        <v>4</v>
      </c>
      <c r="O914">
        <v>4</v>
      </c>
      <c r="P914">
        <v>0</v>
      </c>
      <c r="Q914">
        <v>0</v>
      </c>
      <c r="R914" s="28">
        <f>Table4[[#This Row],[std.code.lines:comments]]/Table4[[#This Row],[std.code.lines:code]]</f>
        <v>0</v>
      </c>
      <c r="S914">
        <f>(Table4[[#This Row],[std.code.lines:comments]]-Table4[[#This Row],[std.code.lines:code]])/(Table4[[#This Row],[std.code.lines:comments]]+Table4[[#This Row],[std.code.lines:code]])</f>
        <v>-1</v>
      </c>
    </row>
    <row r="915" spans="1:19" x14ac:dyDescent="0.25">
      <c r="A915" t="s">
        <v>403</v>
      </c>
      <c r="B915" t="s">
        <v>2805</v>
      </c>
      <c r="C915" t="s">
        <v>2008</v>
      </c>
      <c r="E915">
        <v>16</v>
      </c>
      <c r="F915">
        <v>19</v>
      </c>
      <c r="K915">
        <v>0</v>
      </c>
      <c r="L915">
        <v>1</v>
      </c>
      <c r="M915">
        <v>46</v>
      </c>
      <c r="N915">
        <v>4</v>
      </c>
      <c r="O915">
        <v>4</v>
      </c>
      <c r="P915">
        <v>0</v>
      </c>
      <c r="Q915">
        <v>0</v>
      </c>
      <c r="R915" s="28">
        <f>Table4[[#This Row],[std.code.lines:comments]]/Table4[[#This Row],[std.code.lines:code]]</f>
        <v>0</v>
      </c>
      <c r="S915">
        <f>(Table4[[#This Row],[std.code.lines:comments]]-Table4[[#This Row],[std.code.lines:code]])/(Table4[[#This Row],[std.code.lines:comments]]+Table4[[#This Row],[std.code.lines:code]])</f>
        <v>-1</v>
      </c>
    </row>
    <row r="916" spans="1:19" x14ac:dyDescent="0.25">
      <c r="A916" t="s">
        <v>403</v>
      </c>
      <c r="B916" t="s">
        <v>2800</v>
      </c>
      <c r="C916" t="s">
        <v>2008</v>
      </c>
      <c r="E916">
        <v>140</v>
      </c>
      <c r="F916">
        <v>143</v>
      </c>
      <c r="K916">
        <v>0</v>
      </c>
      <c r="L916">
        <v>1</v>
      </c>
      <c r="M916">
        <v>66</v>
      </c>
      <c r="N916">
        <v>4</v>
      </c>
      <c r="O916">
        <v>4</v>
      </c>
      <c r="P916">
        <v>0</v>
      </c>
      <c r="Q916">
        <v>0</v>
      </c>
      <c r="R916" s="28">
        <f>Table4[[#This Row],[std.code.lines:comments]]/Table4[[#This Row],[std.code.lines:code]]</f>
        <v>0</v>
      </c>
      <c r="S916">
        <f>(Table4[[#This Row],[std.code.lines:comments]]-Table4[[#This Row],[std.code.lines:code]])/(Table4[[#This Row],[std.code.lines:comments]]+Table4[[#This Row],[std.code.lines:code]])</f>
        <v>-1</v>
      </c>
    </row>
    <row r="917" spans="1:19" x14ac:dyDescent="0.25">
      <c r="A917" t="s">
        <v>403</v>
      </c>
      <c r="B917" t="s">
        <v>2799</v>
      </c>
      <c r="C917" t="s">
        <v>2008</v>
      </c>
      <c r="E917">
        <v>145</v>
      </c>
      <c r="F917">
        <v>148</v>
      </c>
      <c r="K917">
        <v>0</v>
      </c>
      <c r="L917">
        <v>1</v>
      </c>
      <c r="M917">
        <v>91</v>
      </c>
      <c r="N917">
        <v>4</v>
      </c>
      <c r="O917">
        <v>4</v>
      </c>
      <c r="P917">
        <v>0</v>
      </c>
      <c r="Q917">
        <v>0</v>
      </c>
      <c r="R917" s="28">
        <f>Table4[[#This Row],[std.code.lines:comments]]/Table4[[#This Row],[std.code.lines:code]]</f>
        <v>0</v>
      </c>
      <c r="S917">
        <f>(Table4[[#This Row],[std.code.lines:comments]]-Table4[[#This Row],[std.code.lines:code]])/(Table4[[#This Row],[std.code.lines:comments]]+Table4[[#This Row],[std.code.lines:code]])</f>
        <v>-1</v>
      </c>
    </row>
    <row r="918" spans="1:19" x14ac:dyDescent="0.25">
      <c r="A918" t="s">
        <v>410</v>
      </c>
      <c r="B918" t="s">
        <v>2676</v>
      </c>
      <c r="C918" t="s">
        <v>2008</v>
      </c>
      <c r="E918">
        <v>46</v>
      </c>
      <c r="F918">
        <v>49</v>
      </c>
      <c r="K918">
        <v>0</v>
      </c>
      <c r="L918">
        <v>1</v>
      </c>
      <c r="M918">
        <v>120</v>
      </c>
      <c r="N918">
        <v>4</v>
      </c>
      <c r="O918">
        <v>4</v>
      </c>
      <c r="P918">
        <v>0</v>
      </c>
      <c r="Q918">
        <v>0</v>
      </c>
      <c r="R918" s="28">
        <f>Table4[[#This Row],[std.code.lines:comments]]/Table4[[#This Row],[std.code.lines:code]]</f>
        <v>0</v>
      </c>
      <c r="S918">
        <f>(Table4[[#This Row],[std.code.lines:comments]]-Table4[[#This Row],[std.code.lines:code]])/(Table4[[#This Row],[std.code.lines:comments]]+Table4[[#This Row],[std.code.lines:code]])</f>
        <v>-1</v>
      </c>
    </row>
    <row r="919" spans="1:19" x14ac:dyDescent="0.25">
      <c r="A919" t="s">
        <v>439</v>
      </c>
      <c r="B919" t="s">
        <v>2777</v>
      </c>
      <c r="C919" t="s">
        <v>2008</v>
      </c>
      <c r="E919">
        <v>49</v>
      </c>
      <c r="F919">
        <v>52</v>
      </c>
      <c r="K919">
        <v>0</v>
      </c>
      <c r="L919">
        <v>1</v>
      </c>
      <c r="M919">
        <v>54</v>
      </c>
      <c r="N919">
        <v>4</v>
      </c>
      <c r="O919">
        <v>4</v>
      </c>
      <c r="P919">
        <v>0</v>
      </c>
      <c r="Q919">
        <v>0</v>
      </c>
      <c r="R919" s="28">
        <f>Table4[[#This Row],[std.code.lines:comments]]/Table4[[#This Row],[std.code.lines:code]]</f>
        <v>0</v>
      </c>
      <c r="S919">
        <f>(Table4[[#This Row],[std.code.lines:comments]]-Table4[[#This Row],[std.code.lines:code]])/(Table4[[#This Row],[std.code.lines:comments]]+Table4[[#This Row],[std.code.lines:code]])</f>
        <v>-1</v>
      </c>
    </row>
    <row r="920" spans="1:19" x14ac:dyDescent="0.25">
      <c r="A920" t="s">
        <v>439</v>
      </c>
      <c r="B920" t="s">
        <v>2776</v>
      </c>
      <c r="C920" t="s">
        <v>2008</v>
      </c>
      <c r="E920">
        <v>54</v>
      </c>
      <c r="F920">
        <v>57</v>
      </c>
      <c r="K920">
        <v>0</v>
      </c>
      <c r="L920">
        <v>1</v>
      </c>
      <c r="M920">
        <v>81</v>
      </c>
      <c r="N920">
        <v>4</v>
      </c>
      <c r="O920">
        <v>4</v>
      </c>
      <c r="P920">
        <v>0</v>
      </c>
      <c r="Q920">
        <v>0</v>
      </c>
      <c r="R920" s="28">
        <f>Table4[[#This Row],[std.code.lines:comments]]/Table4[[#This Row],[std.code.lines:code]]</f>
        <v>0</v>
      </c>
      <c r="S920">
        <f>(Table4[[#This Row],[std.code.lines:comments]]-Table4[[#This Row],[std.code.lines:code]])/(Table4[[#This Row],[std.code.lines:comments]]+Table4[[#This Row],[std.code.lines:code]])</f>
        <v>-1</v>
      </c>
    </row>
    <row r="921" spans="1:19" x14ac:dyDescent="0.25">
      <c r="A921" t="s">
        <v>439</v>
      </c>
      <c r="B921" t="s">
        <v>2242</v>
      </c>
      <c r="C921" t="s">
        <v>2008</v>
      </c>
      <c r="E921">
        <v>59</v>
      </c>
      <c r="F921">
        <v>62</v>
      </c>
      <c r="K921">
        <v>0</v>
      </c>
      <c r="L921">
        <v>1</v>
      </c>
      <c r="M921">
        <v>95</v>
      </c>
      <c r="N921">
        <v>4</v>
      </c>
      <c r="O921">
        <v>4</v>
      </c>
      <c r="P921">
        <v>0</v>
      </c>
      <c r="Q921">
        <v>0</v>
      </c>
      <c r="R921" s="28">
        <f>Table4[[#This Row],[std.code.lines:comments]]/Table4[[#This Row],[std.code.lines:code]]</f>
        <v>0</v>
      </c>
      <c r="S921">
        <f>(Table4[[#This Row],[std.code.lines:comments]]-Table4[[#This Row],[std.code.lines:code]])/(Table4[[#This Row],[std.code.lines:comments]]+Table4[[#This Row],[std.code.lines:code]])</f>
        <v>-1</v>
      </c>
    </row>
    <row r="922" spans="1:19" x14ac:dyDescent="0.25">
      <c r="A922" t="s">
        <v>447</v>
      </c>
      <c r="B922" t="s">
        <v>2773</v>
      </c>
      <c r="C922" t="s">
        <v>2008</v>
      </c>
      <c r="E922">
        <v>11</v>
      </c>
      <c r="F922">
        <v>14</v>
      </c>
      <c r="K922">
        <v>0</v>
      </c>
      <c r="L922">
        <v>1</v>
      </c>
      <c r="M922">
        <v>56</v>
      </c>
      <c r="N922">
        <v>4</v>
      </c>
      <c r="O922">
        <v>4</v>
      </c>
      <c r="P922">
        <v>0</v>
      </c>
      <c r="Q922">
        <v>0</v>
      </c>
      <c r="R922" s="28">
        <f>Table4[[#This Row],[std.code.lines:comments]]/Table4[[#This Row],[std.code.lines:code]]</f>
        <v>0</v>
      </c>
      <c r="S922">
        <f>(Table4[[#This Row],[std.code.lines:comments]]-Table4[[#This Row],[std.code.lines:code]])/(Table4[[#This Row],[std.code.lines:comments]]+Table4[[#This Row],[std.code.lines:code]])</f>
        <v>-1</v>
      </c>
    </row>
    <row r="923" spans="1:19" x14ac:dyDescent="0.25">
      <c r="A923" t="s">
        <v>459</v>
      </c>
      <c r="B923" t="s">
        <v>2769</v>
      </c>
      <c r="C923" t="s">
        <v>2008</v>
      </c>
      <c r="E923">
        <v>13</v>
      </c>
      <c r="F923">
        <v>16</v>
      </c>
      <c r="K923">
        <v>0</v>
      </c>
      <c r="L923">
        <v>1</v>
      </c>
      <c r="M923">
        <v>40</v>
      </c>
      <c r="N923">
        <v>4</v>
      </c>
      <c r="O923">
        <v>4</v>
      </c>
      <c r="P923">
        <v>0</v>
      </c>
      <c r="Q923">
        <v>0</v>
      </c>
      <c r="R923" s="28">
        <f>Table4[[#This Row],[std.code.lines:comments]]/Table4[[#This Row],[std.code.lines:code]]</f>
        <v>0</v>
      </c>
      <c r="S923">
        <f>(Table4[[#This Row],[std.code.lines:comments]]-Table4[[#This Row],[std.code.lines:code]])/(Table4[[#This Row],[std.code.lines:comments]]+Table4[[#This Row],[std.code.lines:code]])</f>
        <v>-1</v>
      </c>
    </row>
    <row r="924" spans="1:19" x14ac:dyDescent="0.25">
      <c r="A924" t="s">
        <v>491</v>
      </c>
      <c r="B924" t="s">
        <v>2691</v>
      </c>
      <c r="C924" t="s">
        <v>2008</v>
      </c>
      <c r="E924">
        <v>22</v>
      </c>
      <c r="F924">
        <v>28</v>
      </c>
      <c r="K924">
        <v>0</v>
      </c>
      <c r="L924">
        <v>1</v>
      </c>
      <c r="M924">
        <v>80</v>
      </c>
      <c r="N924">
        <v>4</v>
      </c>
      <c r="O924">
        <v>4</v>
      </c>
      <c r="P924">
        <v>0</v>
      </c>
      <c r="Q924">
        <v>0</v>
      </c>
      <c r="R924" s="28">
        <f>Table4[[#This Row],[std.code.lines:comments]]/Table4[[#This Row],[std.code.lines:code]]</f>
        <v>0</v>
      </c>
      <c r="S924">
        <f>(Table4[[#This Row],[std.code.lines:comments]]-Table4[[#This Row],[std.code.lines:code]])/(Table4[[#This Row],[std.code.lines:comments]]+Table4[[#This Row],[std.code.lines:code]])</f>
        <v>-1</v>
      </c>
    </row>
    <row r="925" spans="1:19" x14ac:dyDescent="0.25">
      <c r="A925" t="s">
        <v>491</v>
      </c>
      <c r="B925" t="s">
        <v>2765</v>
      </c>
      <c r="C925" t="s">
        <v>2008</v>
      </c>
      <c r="E925">
        <v>30</v>
      </c>
      <c r="F925">
        <v>34</v>
      </c>
      <c r="K925">
        <v>0</v>
      </c>
      <c r="L925">
        <v>1</v>
      </c>
      <c r="M925">
        <v>61</v>
      </c>
      <c r="N925">
        <v>4</v>
      </c>
      <c r="O925">
        <v>4</v>
      </c>
      <c r="P925">
        <v>0</v>
      </c>
      <c r="Q925">
        <v>0</v>
      </c>
      <c r="R925" s="28">
        <f>Table4[[#This Row],[std.code.lines:comments]]/Table4[[#This Row],[std.code.lines:code]]</f>
        <v>0</v>
      </c>
      <c r="S925">
        <f>(Table4[[#This Row],[std.code.lines:comments]]-Table4[[#This Row],[std.code.lines:code]])/(Table4[[#This Row],[std.code.lines:comments]]+Table4[[#This Row],[std.code.lines:code]])</f>
        <v>-1</v>
      </c>
    </row>
    <row r="926" spans="1:19" x14ac:dyDescent="0.25">
      <c r="A926" t="s">
        <v>491</v>
      </c>
      <c r="B926" t="s">
        <v>2764</v>
      </c>
      <c r="C926" t="s">
        <v>2008</v>
      </c>
      <c r="E926">
        <v>36</v>
      </c>
      <c r="F926">
        <v>39</v>
      </c>
      <c r="K926">
        <v>0</v>
      </c>
      <c r="L926">
        <v>1</v>
      </c>
      <c r="M926">
        <v>82</v>
      </c>
      <c r="N926">
        <v>4</v>
      </c>
      <c r="O926">
        <v>4</v>
      </c>
      <c r="P926">
        <v>0</v>
      </c>
      <c r="Q926">
        <v>0</v>
      </c>
      <c r="R926" s="28">
        <f>Table4[[#This Row],[std.code.lines:comments]]/Table4[[#This Row],[std.code.lines:code]]</f>
        <v>0</v>
      </c>
      <c r="S926">
        <f>(Table4[[#This Row],[std.code.lines:comments]]-Table4[[#This Row],[std.code.lines:code]])/(Table4[[#This Row],[std.code.lines:comments]]+Table4[[#This Row],[std.code.lines:code]])</f>
        <v>-1</v>
      </c>
    </row>
    <row r="927" spans="1:19" x14ac:dyDescent="0.25">
      <c r="A927" t="s">
        <v>491</v>
      </c>
      <c r="B927" t="s">
        <v>2763</v>
      </c>
      <c r="C927" t="s">
        <v>2008</v>
      </c>
      <c r="E927">
        <v>41</v>
      </c>
      <c r="F927">
        <v>44</v>
      </c>
      <c r="K927">
        <v>0</v>
      </c>
      <c r="L927">
        <v>1</v>
      </c>
      <c r="M927">
        <v>79</v>
      </c>
      <c r="N927">
        <v>4</v>
      </c>
      <c r="O927">
        <v>4</v>
      </c>
      <c r="P927">
        <v>0</v>
      </c>
      <c r="Q927">
        <v>0</v>
      </c>
      <c r="R927" s="28">
        <f>Table4[[#This Row],[std.code.lines:comments]]/Table4[[#This Row],[std.code.lines:code]]</f>
        <v>0</v>
      </c>
      <c r="S927">
        <f>(Table4[[#This Row],[std.code.lines:comments]]-Table4[[#This Row],[std.code.lines:code]])/(Table4[[#This Row],[std.code.lines:comments]]+Table4[[#This Row],[std.code.lines:code]])</f>
        <v>-1</v>
      </c>
    </row>
    <row r="928" spans="1:19" x14ac:dyDescent="0.25">
      <c r="A928" t="s">
        <v>491</v>
      </c>
      <c r="B928" t="s">
        <v>2762</v>
      </c>
      <c r="C928" t="s">
        <v>2008</v>
      </c>
      <c r="E928">
        <v>46</v>
      </c>
      <c r="F928">
        <v>49</v>
      </c>
      <c r="K928">
        <v>0</v>
      </c>
      <c r="L928">
        <v>1</v>
      </c>
      <c r="M928">
        <v>62</v>
      </c>
      <c r="N928">
        <v>4</v>
      </c>
      <c r="O928">
        <v>4</v>
      </c>
      <c r="P928">
        <v>0</v>
      </c>
      <c r="Q928">
        <v>0</v>
      </c>
      <c r="R928" s="28">
        <f>Table4[[#This Row],[std.code.lines:comments]]/Table4[[#This Row],[std.code.lines:code]]</f>
        <v>0</v>
      </c>
      <c r="S928">
        <f>(Table4[[#This Row],[std.code.lines:comments]]-Table4[[#This Row],[std.code.lines:code]])/(Table4[[#This Row],[std.code.lines:comments]]+Table4[[#This Row],[std.code.lines:code]])</f>
        <v>-1</v>
      </c>
    </row>
    <row r="929" spans="1:19" x14ac:dyDescent="0.25">
      <c r="A929" t="s">
        <v>491</v>
      </c>
      <c r="B929" t="s">
        <v>2761</v>
      </c>
      <c r="C929" t="s">
        <v>2008</v>
      </c>
      <c r="E929">
        <v>51</v>
      </c>
      <c r="F929">
        <v>54</v>
      </c>
      <c r="K929">
        <v>0</v>
      </c>
      <c r="L929">
        <v>1</v>
      </c>
      <c r="M929">
        <v>69</v>
      </c>
      <c r="N929">
        <v>4</v>
      </c>
      <c r="O929">
        <v>4</v>
      </c>
      <c r="P929">
        <v>0</v>
      </c>
      <c r="Q929">
        <v>0</v>
      </c>
      <c r="R929" s="28">
        <f>Table4[[#This Row],[std.code.lines:comments]]/Table4[[#This Row],[std.code.lines:code]]</f>
        <v>0</v>
      </c>
      <c r="S929">
        <f>(Table4[[#This Row],[std.code.lines:comments]]-Table4[[#This Row],[std.code.lines:code]])/(Table4[[#This Row],[std.code.lines:comments]]+Table4[[#This Row],[std.code.lines:code]])</f>
        <v>-1</v>
      </c>
    </row>
    <row r="930" spans="1:19" x14ac:dyDescent="0.25">
      <c r="A930" t="s">
        <v>491</v>
      </c>
      <c r="B930" t="s">
        <v>2759</v>
      </c>
      <c r="C930" t="s">
        <v>2008</v>
      </c>
      <c r="E930">
        <v>64</v>
      </c>
      <c r="F930">
        <v>67</v>
      </c>
      <c r="K930">
        <v>0</v>
      </c>
      <c r="L930">
        <v>1</v>
      </c>
      <c r="M930">
        <v>66</v>
      </c>
      <c r="N930">
        <v>4</v>
      </c>
      <c r="O930">
        <v>4</v>
      </c>
      <c r="P930">
        <v>0</v>
      </c>
      <c r="Q930">
        <v>0</v>
      </c>
      <c r="R930" s="28">
        <f>Table4[[#This Row],[std.code.lines:comments]]/Table4[[#This Row],[std.code.lines:code]]</f>
        <v>0</v>
      </c>
      <c r="S930">
        <f>(Table4[[#This Row],[std.code.lines:comments]]-Table4[[#This Row],[std.code.lines:code]])/(Table4[[#This Row],[std.code.lines:comments]]+Table4[[#This Row],[std.code.lines:code]])</f>
        <v>-1</v>
      </c>
    </row>
    <row r="931" spans="1:19" x14ac:dyDescent="0.25">
      <c r="A931" t="s">
        <v>491</v>
      </c>
      <c r="B931" t="s">
        <v>2095</v>
      </c>
      <c r="C931" t="s">
        <v>2008</v>
      </c>
      <c r="E931">
        <v>69</v>
      </c>
      <c r="F931">
        <v>72</v>
      </c>
      <c r="K931">
        <v>0</v>
      </c>
      <c r="L931">
        <v>1</v>
      </c>
      <c r="M931">
        <v>74</v>
      </c>
      <c r="N931">
        <v>4</v>
      </c>
      <c r="O931">
        <v>4</v>
      </c>
      <c r="P931">
        <v>0</v>
      </c>
      <c r="Q931">
        <v>0</v>
      </c>
      <c r="R931" s="28">
        <f>Table4[[#This Row],[std.code.lines:comments]]/Table4[[#This Row],[std.code.lines:code]]</f>
        <v>0</v>
      </c>
      <c r="S931">
        <f>(Table4[[#This Row],[std.code.lines:comments]]-Table4[[#This Row],[std.code.lines:code]])/(Table4[[#This Row],[std.code.lines:comments]]+Table4[[#This Row],[std.code.lines:code]])</f>
        <v>-1</v>
      </c>
    </row>
    <row r="932" spans="1:19" x14ac:dyDescent="0.25">
      <c r="A932" t="s">
        <v>491</v>
      </c>
      <c r="B932" t="s">
        <v>2064</v>
      </c>
      <c r="C932" t="s">
        <v>2008</v>
      </c>
      <c r="E932">
        <v>74</v>
      </c>
      <c r="F932">
        <v>77</v>
      </c>
      <c r="K932">
        <v>0</v>
      </c>
      <c r="L932">
        <v>1</v>
      </c>
      <c r="M932">
        <v>79</v>
      </c>
      <c r="N932">
        <v>4</v>
      </c>
      <c r="O932">
        <v>4</v>
      </c>
      <c r="P932">
        <v>0</v>
      </c>
      <c r="Q932">
        <v>0</v>
      </c>
      <c r="R932" s="28">
        <f>Table4[[#This Row],[std.code.lines:comments]]/Table4[[#This Row],[std.code.lines:code]]</f>
        <v>0</v>
      </c>
      <c r="S932">
        <f>(Table4[[#This Row],[std.code.lines:comments]]-Table4[[#This Row],[std.code.lines:code]])/(Table4[[#This Row],[std.code.lines:comments]]+Table4[[#This Row],[std.code.lines:code]])</f>
        <v>-1</v>
      </c>
    </row>
    <row r="933" spans="1:19" x14ac:dyDescent="0.25">
      <c r="A933" t="s">
        <v>491</v>
      </c>
      <c r="B933" t="s">
        <v>2604</v>
      </c>
      <c r="C933" t="s">
        <v>2008</v>
      </c>
      <c r="E933">
        <v>79</v>
      </c>
      <c r="F933">
        <v>82</v>
      </c>
      <c r="K933">
        <v>0</v>
      </c>
      <c r="L933">
        <v>1</v>
      </c>
      <c r="M933">
        <v>55</v>
      </c>
      <c r="N933">
        <v>4</v>
      </c>
      <c r="O933">
        <v>4</v>
      </c>
      <c r="P933">
        <v>0</v>
      </c>
      <c r="Q933">
        <v>0</v>
      </c>
      <c r="R933" s="28">
        <f>Table4[[#This Row],[std.code.lines:comments]]/Table4[[#This Row],[std.code.lines:code]]</f>
        <v>0</v>
      </c>
      <c r="S933">
        <f>(Table4[[#This Row],[std.code.lines:comments]]-Table4[[#This Row],[std.code.lines:code]])/(Table4[[#This Row],[std.code.lines:comments]]+Table4[[#This Row],[std.code.lines:code]])</f>
        <v>-1</v>
      </c>
    </row>
    <row r="934" spans="1:19" x14ac:dyDescent="0.25">
      <c r="A934" t="s">
        <v>491</v>
      </c>
      <c r="B934" t="s">
        <v>2758</v>
      </c>
      <c r="C934" t="s">
        <v>2008</v>
      </c>
      <c r="E934">
        <v>84</v>
      </c>
      <c r="F934">
        <v>87</v>
      </c>
      <c r="K934">
        <v>0</v>
      </c>
      <c r="L934">
        <v>1</v>
      </c>
      <c r="M934">
        <v>59</v>
      </c>
      <c r="N934">
        <v>4</v>
      </c>
      <c r="O934">
        <v>4</v>
      </c>
      <c r="P934">
        <v>0</v>
      </c>
      <c r="Q934">
        <v>0</v>
      </c>
      <c r="R934" s="28">
        <f>Table4[[#This Row],[std.code.lines:comments]]/Table4[[#This Row],[std.code.lines:code]]</f>
        <v>0</v>
      </c>
      <c r="S934">
        <f>(Table4[[#This Row],[std.code.lines:comments]]-Table4[[#This Row],[std.code.lines:code]])/(Table4[[#This Row],[std.code.lines:comments]]+Table4[[#This Row],[std.code.lines:code]])</f>
        <v>-1</v>
      </c>
    </row>
    <row r="935" spans="1:19" x14ac:dyDescent="0.25">
      <c r="A935" t="s">
        <v>491</v>
      </c>
      <c r="B935" t="s">
        <v>2065</v>
      </c>
      <c r="C935" t="s">
        <v>2008</v>
      </c>
      <c r="E935">
        <v>89</v>
      </c>
      <c r="F935">
        <v>92</v>
      </c>
      <c r="K935">
        <v>0</v>
      </c>
      <c r="L935">
        <v>1</v>
      </c>
      <c r="M935">
        <v>66</v>
      </c>
      <c r="N935">
        <v>4</v>
      </c>
      <c r="O935">
        <v>4</v>
      </c>
      <c r="P935">
        <v>0</v>
      </c>
      <c r="Q935">
        <v>0</v>
      </c>
      <c r="R935" s="28">
        <f>Table4[[#This Row],[std.code.lines:comments]]/Table4[[#This Row],[std.code.lines:code]]</f>
        <v>0</v>
      </c>
      <c r="S935">
        <f>(Table4[[#This Row],[std.code.lines:comments]]-Table4[[#This Row],[std.code.lines:code]])/(Table4[[#This Row],[std.code.lines:comments]]+Table4[[#This Row],[std.code.lines:code]])</f>
        <v>-1</v>
      </c>
    </row>
    <row r="936" spans="1:19" x14ac:dyDescent="0.25">
      <c r="A936" t="s">
        <v>576</v>
      </c>
      <c r="B936" t="s">
        <v>2755</v>
      </c>
      <c r="C936" t="s">
        <v>2008</v>
      </c>
      <c r="E936">
        <v>136</v>
      </c>
      <c r="F936">
        <v>139</v>
      </c>
      <c r="K936">
        <v>0</v>
      </c>
      <c r="L936">
        <v>1</v>
      </c>
      <c r="M936">
        <v>44</v>
      </c>
      <c r="N936">
        <v>4</v>
      </c>
      <c r="O936">
        <v>4</v>
      </c>
      <c r="P936">
        <v>0</v>
      </c>
      <c r="Q936">
        <v>0</v>
      </c>
      <c r="R936" s="28">
        <f>Table4[[#This Row],[std.code.lines:comments]]/Table4[[#This Row],[std.code.lines:code]]</f>
        <v>0</v>
      </c>
      <c r="S936">
        <f>(Table4[[#This Row],[std.code.lines:comments]]-Table4[[#This Row],[std.code.lines:code]])/(Table4[[#This Row],[std.code.lines:comments]]+Table4[[#This Row],[std.code.lines:code]])</f>
        <v>-1</v>
      </c>
    </row>
    <row r="937" spans="1:19" x14ac:dyDescent="0.25">
      <c r="A937" t="s">
        <v>576</v>
      </c>
      <c r="B937" t="s">
        <v>2714</v>
      </c>
      <c r="C937" t="s">
        <v>2008</v>
      </c>
      <c r="E937">
        <v>1308</v>
      </c>
      <c r="F937">
        <v>1311</v>
      </c>
      <c r="K937">
        <v>0</v>
      </c>
      <c r="L937">
        <v>1</v>
      </c>
      <c r="M937">
        <v>70</v>
      </c>
      <c r="N937">
        <v>4</v>
      </c>
      <c r="O937">
        <v>4</v>
      </c>
      <c r="P937">
        <v>0</v>
      </c>
      <c r="Q937">
        <v>0</v>
      </c>
      <c r="R937" s="28">
        <f>Table4[[#This Row],[std.code.lines:comments]]/Table4[[#This Row],[std.code.lines:code]]</f>
        <v>0</v>
      </c>
      <c r="S937">
        <f>(Table4[[#This Row],[std.code.lines:comments]]-Table4[[#This Row],[std.code.lines:code]])/(Table4[[#This Row],[std.code.lines:comments]]+Table4[[#This Row],[std.code.lines:code]])</f>
        <v>-1</v>
      </c>
    </row>
    <row r="938" spans="1:19" x14ac:dyDescent="0.25">
      <c r="A938" t="s">
        <v>585</v>
      </c>
      <c r="B938" t="s">
        <v>2689</v>
      </c>
      <c r="C938" t="s">
        <v>2008</v>
      </c>
      <c r="E938">
        <v>15</v>
      </c>
      <c r="F938">
        <v>18</v>
      </c>
      <c r="K938">
        <v>0</v>
      </c>
      <c r="L938">
        <v>1</v>
      </c>
      <c r="M938">
        <v>40</v>
      </c>
      <c r="N938">
        <v>4</v>
      </c>
      <c r="O938">
        <v>4</v>
      </c>
      <c r="P938">
        <v>0</v>
      </c>
      <c r="Q938">
        <v>0</v>
      </c>
      <c r="R938" s="28">
        <f>Table4[[#This Row],[std.code.lines:comments]]/Table4[[#This Row],[std.code.lines:code]]</f>
        <v>0</v>
      </c>
      <c r="S938">
        <f>(Table4[[#This Row],[std.code.lines:comments]]-Table4[[#This Row],[std.code.lines:code]])/(Table4[[#This Row],[std.code.lines:comments]]+Table4[[#This Row],[std.code.lines:code]])</f>
        <v>-1</v>
      </c>
    </row>
    <row r="939" spans="1:19" x14ac:dyDescent="0.25">
      <c r="A939" t="s">
        <v>585</v>
      </c>
      <c r="B939" t="s">
        <v>2687</v>
      </c>
      <c r="C939" t="s">
        <v>2008</v>
      </c>
      <c r="E939">
        <v>26</v>
      </c>
      <c r="F939">
        <v>29</v>
      </c>
      <c r="K939">
        <v>0</v>
      </c>
      <c r="L939">
        <v>1</v>
      </c>
      <c r="M939">
        <v>54</v>
      </c>
      <c r="N939">
        <v>4</v>
      </c>
      <c r="O939">
        <v>4</v>
      </c>
      <c r="P939">
        <v>0</v>
      </c>
      <c r="Q939">
        <v>0</v>
      </c>
      <c r="R939" s="28">
        <f>Table4[[#This Row],[std.code.lines:comments]]/Table4[[#This Row],[std.code.lines:code]]</f>
        <v>0</v>
      </c>
      <c r="S939">
        <f>(Table4[[#This Row],[std.code.lines:comments]]-Table4[[#This Row],[std.code.lines:code]])/(Table4[[#This Row],[std.code.lines:comments]]+Table4[[#This Row],[std.code.lines:code]])</f>
        <v>-1</v>
      </c>
    </row>
    <row r="940" spans="1:19" x14ac:dyDescent="0.25">
      <c r="A940" t="s">
        <v>585</v>
      </c>
      <c r="B940" t="s">
        <v>2684</v>
      </c>
      <c r="C940" t="s">
        <v>2008</v>
      </c>
      <c r="E940">
        <v>62</v>
      </c>
      <c r="F940">
        <v>65</v>
      </c>
      <c r="K940">
        <v>0</v>
      </c>
      <c r="L940">
        <v>1</v>
      </c>
      <c r="M940">
        <v>71</v>
      </c>
      <c r="N940">
        <v>4</v>
      </c>
      <c r="O940">
        <v>4</v>
      </c>
      <c r="P940">
        <v>0</v>
      </c>
      <c r="Q940">
        <v>0</v>
      </c>
      <c r="R940" s="28">
        <f>Table4[[#This Row],[std.code.lines:comments]]/Table4[[#This Row],[std.code.lines:code]]</f>
        <v>0</v>
      </c>
      <c r="S940">
        <f>(Table4[[#This Row],[std.code.lines:comments]]-Table4[[#This Row],[std.code.lines:code]])/(Table4[[#This Row],[std.code.lines:comments]]+Table4[[#This Row],[std.code.lines:code]])</f>
        <v>-1</v>
      </c>
    </row>
    <row r="941" spans="1:19" x14ac:dyDescent="0.25">
      <c r="A941" t="s">
        <v>596</v>
      </c>
      <c r="B941" t="s">
        <v>2671</v>
      </c>
      <c r="C941" t="s">
        <v>2008</v>
      </c>
      <c r="E941">
        <v>1117</v>
      </c>
      <c r="F941">
        <v>1120</v>
      </c>
      <c r="K941">
        <v>0</v>
      </c>
      <c r="L941">
        <v>1</v>
      </c>
      <c r="M941">
        <v>63</v>
      </c>
      <c r="N941">
        <v>4</v>
      </c>
      <c r="O941">
        <v>4</v>
      </c>
      <c r="P941">
        <v>0</v>
      </c>
      <c r="Q941">
        <v>0</v>
      </c>
      <c r="R941" s="28">
        <f>Table4[[#This Row],[std.code.lines:comments]]/Table4[[#This Row],[std.code.lines:code]]</f>
        <v>0</v>
      </c>
      <c r="S941">
        <f>(Table4[[#This Row],[std.code.lines:comments]]-Table4[[#This Row],[std.code.lines:code]])/(Table4[[#This Row],[std.code.lines:comments]]+Table4[[#This Row],[std.code.lines:code]])</f>
        <v>-1</v>
      </c>
    </row>
    <row r="942" spans="1:19" x14ac:dyDescent="0.25">
      <c r="A942" t="s">
        <v>596</v>
      </c>
      <c r="B942" t="s">
        <v>2670</v>
      </c>
      <c r="C942" t="s">
        <v>2008</v>
      </c>
      <c r="E942">
        <v>1122</v>
      </c>
      <c r="F942">
        <v>1125</v>
      </c>
      <c r="K942">
        <v>0</v>
      </c>
      <c r="L942">
        <v>1</v>
      </c>
      <c r="M942">
        <v>63</v>
      </c>
      <c r="N942">
        <v>4</v>
      </c>
      <c r="O942">
        <v>4</v>
      </c>
      <c r="P942">
        <v>0</v>
      </c>
      <c r="Q942">
        <v>0</v>
      </c>
      <c r="R942" s="28">
        <f>Table4[[#This Row],[std.code.lines:comments]]/Table4[[#This Row],[std.code.lines:code]]</f>
        <v>0</v>
      </c>
      <c r="S942">
        <f>(Table4[[#This Row],[std.code.lines:comments]]-Table4[[#This Row],[std.code.lines:code]])/(Table4[[#This Row],[std.code.lines:comments]]+Table4[[#This Row],[std.code.lines:code]])</f>
        <v>-1</v>
      </c>
    </row>
    <row r="943" spans="1:19" x14ac:dyDescent="0.25">
      <c r="A943" t="s">
        <v>596</v>
      </c>
      <c r="B943" t="s">
        <v>2671</v>
      </c>
      <c r="C943" t="s">
        <v>2008</v>
      </c>
      <c r="E943">
        <v>1168</v>
      </c>
      <c r="F943">
        <v>1171</v>
      </c>
      <c r="K943">
        <v>0</v>
      </c>
      <c r="L943">
        <v>1</v>
      </c>
      <c r="M943">
        <v>63</v>
      </c>
      <c r="N943">
        <v>4</v>
      </c>
      <c r="O943">
        <v>4</v>
      </c>
      <c r="P943">
        <v>0</v>
      </c>
      <c r="Q943">
        <v>0</v>
      </c>
      <c r="R943" s="28">
        <f>Table4[[#This Row],[std.code.lines:comments]]/Table4[[#This Row],[std.code.lines:code]]</f>
        <v>0</v>
      </c>
      <c r="S943">
        <f>(Table4[[#This Row],[std.code.lines:comments]]-Table4[[#This Row],[std.code.lines:code]])/(Table4[[#This Row],[std.code.lines:comments]]+Table4[[#This Row],[std.code.lines:code]])</f>
        <v>-1</v>
      </c>
    </row>
    <row r="944" spans="1:19" x14ac:dyDescent="0.25">
      <c r="A944" t="s">
        <v>596</v>
      </c>
      <c r="B944" t="s">
        <v>2670</v>
      </c>
      <c r="C944" t="s">
        <v>2008</v>
      </c>
      <c r="E944">
        <v>1173</v>
      </c>
      <c r="F944">
        <v>1176</v>
      </c>
      <c r="K944">
        <v>0</v>
      </c>
      <c r="L944">
        <v>1</v>
      </c>
      <c r="M944">
        <v>63</v>
      </c>
      <c r="N944">
        <v>4</v>
      </c>
      <c r="O944">
        <v>4</v>
      </c>
      <c r="P944">
        <v>0</v>
      </c>
      <c r="Q944">
        <v>0</v>
      </c>
      <c r="R944" s="28">
        <f>Table4[[#This Row],[std.code.lines:comments]]/Table4[[#This Row],[std.code.lines:code]]</f>
        <v>0</v>
      </c>
      <c r="S944">
        <f>(Table4[[#This Row],[std.code.lines:comments]]-Table4[[#This Row],[std.code.lines:code]])/(Table4[[#This Row],[std.code.lines:comments]]+Table4[[#This Row],[std.code.lines:code]])</f>
        <v>-1</v>
      </c>
    </row>
    <row r="945" spans="1:19" x14ac:dyDescent="0.25">
      <c r="A945" t="s">
        <v>837</v>
      </c>
      <c r="B945" t="s">
        <v>2654</v>
      </c>
      <c r="C945" t="s">
        <v>2008</v>
      </c>
      <c r="E945">
        <v>254</v>
      </c>
      <c r="F945">
        <v>257</v>
      </c>
      <c r="K945">
        <v>0</v>
      </c>
      <c r="L945">
        <v>1</v>
      </c>
      <c r="M945">
        <v>188</v>
      </c>
      <c r="N945">
        <v>4</v>
      </c>
      <c r="O945">
        <v>4</v>
      </c>
      <c r="P945">
        <v>0</v>
      </c>
      <c r="Q945">
        <v>0</v>
      </c>
      <c r="R945" s="28">
        <f>Table4[[#This Row],[std.code.lines:comments]]/Table4[[#This Row],[std.code.lines:code]]</f>
        <v>0</v>
      </c>
      <c r="S945">
        <f>(Table4[[#This Row],[std.code.lines:comments]]-Table4[[#This Row],[std.code.lines:code]])/(Table4[[#This Row],[std.code.lines:comments]]+Table4[[#This Row],[std.code.lines:code]])</f>
        <v>-1</v>
      </c>
    </row>
    <row r="946" spans="1:19" x14ac:dyDescent="0.25">
      <c r="A946" t="s">
        <v>837</v>
      </c>
      <c r="B946" t="s">
        <v>2654</v>
      </c>
      <c r="C946" t="s">
        <v>2008</v>
      </c>
      <c r="E946">
        <v>259</v>
      </c>
      <c r="F946">
        <v>262</v>
      </c>
      <c r="K946">
        <v>0</v>
      </c>
      <c r="L946">
        <v>1</v>
      </c>
      <c r="M946">
        <v>200</v>
      </c>
      <c r="N946">
        <v>4</v>
      </c>
      <c r="O946">
        <v>4</v>
      </c>
      <c r="P946">
        <v>0</v>
      </c>
      <c r="Q946">
        <v>0</v>
      </c>
      <c r="R946" s="28">
        <f>Table4[[#This Row],[std.code.lines:comments]]/Table4[[#This Row],[std.code.lines:code]]</f>
        <v>0</v>
      </c>
      <c r="S946">
        <f>(Table4[[#This Row],[std.code.lines:comments]]-Table4[[#This Row],[std.code.lines:code]])/(Table4[[#This Row],[std.code.lines:comments]]+Table4[[#This Row],[std.code.lines:code]])</f>
        <v>-1</v>
      </c>
    </row>
    <row r="947" spans="1:19" x14ac:dyDescent="0.25">
      <c r="A947" t="s">
        <v>837</v>
      </c>
      <c r="B947" t="s">
        <v>2652</v>
      </c>
      <c r="C947" t="s">
        <v>2008</v>
      </c>
      <c r="E947">
        <v>992</v>
      </c>
      <c r="F947">
        <v>995</v>
      </c>
      <c r="K947">
        <v>0</v>
      </c>
      <c r="L947">
        <v>1</v>
      </c>
      <c r="M947">
        <v>146</v>
      </c>
      <c r="N947">
        <v>3</v>
      </c>
      <c r="O947">
        <v>4</v>
      </c>
      <c r="P947">
        <v>0</v>
      </c>
      <c r="Q947">
        <v>1</v>
      </c>
      <c r="R947" s="28">
        <f>Table4[[#This Row],[std.code.lines:comments]]/Table4[[#This Row],[std.code.lines:code]]</f>
        <v>0.33333333333333331</v>
      </c>
      <c r="S947">
        <f>(Table4[[#This Row],[std.code.lines:comments]]-Table4[[#This Row],[std.code.lines:code]])/(Table4[[#This Row],[std.code.lines:comments]]+Table4[[#This Row],[std.code.lines:code]])</f>
        <v>-0.5</v>
      </c>
    </row>
    <row r="948" spans="1:19" x14ac:dyDescent="0.25">
      <c r="A948" t="s">
        <v>837</v>
      </c>
      <c r="B948" t="s">
        <v>2647</v>
      </c>
      <c r="C948" t="s">
        <v>2008</v>
      </c>
      <c r="E948">
        <v>1215</v>
      </c>
      <c r="F948">
        <v>1218</v>
      </c>
      <c r="K948">
        <v>0</v>
      </c>
      <c r="L948">
        <v>1</v>
      </c>
      <c r="M948">
        <v>209</v>
      </c>
      <c r="N948">
        <v>4</v>
      </c>
      <c r="O948">
        <v>4</v>
      </c>
      <c r="P948">
        <v>0</v>
      </c>
      <c r="Q948">
        <v>0</v>
      </c>
      <c r="R948" s="28">
        <f>Table4[[#This Row],[std.code.lines:comments]]/Table4[[#This Row],[std.code.lines:code]]</f>
        <v>0</v>
      </c>
      <c r="S948">
        <f>(Table4[[#This Row],[std.code.lines:comments]]-Table4[[#This Row],[std.code.lines:code]])/(Table4[[#This Row],[std.code.lines:comments]]+Table4[[#This Row],[std.code.lines:code]])</f>
        <v>-1</v>
      </c>
    </row>
    <row r="949" spans="1:19" x14ac:dyDescent="0.25">
      <c r="A949" t="s">
        <v>837</v>
      </c>
      <c r="B949" t="s">
        <v>2617</v>
      </c>
      <c r="C949" t="s">
        <v>2008</v>
      </c>
      <c r="E949">
        <v>2047</v>
      </c>
      <c r="F949">
        <v>2050</v>
      </c>
      <c r="K949">
        <v>0</v>
      </c>
      <c r="L949">
        <v>1</v>
      </c>
      <c r="M949">
        <v>69</v>
      </c>
      <c r="N949">
        <v>4</v>
      </c>
      <c r="O949">
        <v>4</v>
      </c>
      <c r="P949">
        <v>0</v>
      </c>
      <c r="Q949">
        <v>0</v>
      </c>
      <c r="R949" s="28">
        <f>Table4[[#This Row],[std.code.lines:comments]]/Table4[[#This Row],[std.code.lines:code]]</f>
        <v>0</v>
      </c>
      <c r="S949">
        <f>(Table4[[#This Row],[std.code.lines:comments]]-Table4[[#This Row],[std.code.lines:code]])/(Table4[[#This Row],[std.code.lines:comments]]+Table4[[#This Row],[std.code.lines:code]])</f>
        <v>-1</v>
      </c>
    </row>
    <row r="950" spans="1:19" x14ac:dyDescent="0.25">
      <c r="A950" t="s">
        <v>837</v>
      </c>
      <c r="B950" t="s">
        <v>2047</v>
      </c>
      <c r="C950" t="s">
        <v>2008</v>
      </c>
      <c r="E950">
        <v>2097</v>
      </c>
      <c r="F950">
        <v>2100</v>
      </c>
      <c r="K950">
        <v>0</v>
      </c>
      <c r="L950">
        <v>1</v>
      </c>
      <c r="M950">
        <v>82</v>
      </c>
      <c r="N950">
        <v>4</v>
      </c>
      <c r="O950">
        <v>4</v>
      </c>
      <c r="P950">
        <v>0</v>
      </c>
      <c r="Q950">
        <v>0</v>
      </c>
      <c r="R950" s="28">
        <f>Table4[[#This Row],[std.code.lines:comments]]/Table4[[#This Row],[std.code.lines:code]]</f>
        <v>0</v>
      </c>
      <c r="S950">
        <f>(Table4[[#This Row],[std.code.lines:comments]]-Table4[[#This Row],[std.code.lines:code]])/(Table4[[#This Row],[std.code.lines:comments]]+Table4[[#This Row],[std.code.lines:code]])</f>
        <v>-1</v>
      </c>
    </row>
    <row r="951" spans="1:19" x14ac:dyDescent="0.25">
      <c r="A951" t="s">
        <v>837</v>
      </c>
      <c r="B951" t="s">
        <v>2362</v>
      </c>
      <c r="C951" t="s">
        <v>2008</v>
      </c>
      <c r="E951">
        <v>2248</v>
      </c>
      <c r="F951">
        <v>2251</v>
      </c>
      <c r="K951">
        <v>0</v>
      </c>
      <c r="L951">
        <v>1</v>
      </c>
      <c r="M951">
        <v>111</v>
      </c>
      <c r="N951">
        <v>4</v>
      </c>
      <c r="O951">
        <v>4</v>
      </c>
      <c r="P951">
        <v>0</v>
      </c>
      <c r="Q951">
        <v>0</v>
      </c>
      <c r="R951" s="28">
        <f>Table4[[#This Row],[std.code.lines:comments]]/Table4[[#This Row],[std.code.lines:code]]</f>
        <v>0</v>
      </c>
      <c r="S951">
        <f>(Table4[[#This Row],[std.code.lines:comments]]-Table4[[#This Row],[std.code.lines:code]])/(Table4[[#This Row],[std.code.lines:comments]]+Table4[[#This Row],[std.code.lines:code]])</f>
        <v>-1</v>
      </c>
    </row>
    <row r="952" spans="1:19" x14ac:dyDescent="0.25">
      <c r="A952" t="s">
        <v>837</v>
      </c>
      <c r="B952" t="s">
        <v>2061</v>
      </c>
      <c r="C952" t="s">
        <v>2008</v>
      </c>
      <c r="E952">
        <v>2332</v>
      </c>
      <c r="F952">
        <v>2335</v>
      </c>
      <c r="K952">
        <v>0</v>
      </c>
      <c r="L952">
        <v>1</v>
      </c>
      <c r="M952">
        <v>97</v>
      </c>
      <c r="N952">
        <v>4</v>
      </c>
      <c r="O952">
        <v>4</v>
      </c>
      <c r="P952">
        <v>0</v>
      </c>
      <c r="Q952">
        <v>0</v>
      </c>
      <c r="R952" s="28">
        <f>Table4[[#This Row],[std.code.lines:comments]]/Table4[[#This Row],[std.code.lines:code]]</f>
        <v>0</v>
      </c>
      <c r="S952">
        <f>(Table4[[#This Row],[std.code.lines:comments]]-Table4[[#This Row],[std.code.lines:code]])/(Table4[[#This Row],[std.code.lines:comments]]+Table4[[#This Row],[std.code.lines:code]])</f>
        <v>-1</v>
      </c>
    </row>
    <row r="953" spans="1:19" x14ac:dyDescent="0.25">
      <c r="A953" t="s">
        <v>837</v>
      </c>
      <c r="B953" t="s">
        <v>2598</v>
      </c>
      <c r="C953" t="s">
        <v>2008</v>
      </c>
      <c r="E953">
        <v>2411</v>
      </c>
      <c r="F953">
        <v>2414</v>
      </c>
      <c r="G953">
        <v>2</v>
      </c>
      <c r="K953">
        <v>0</v>
      </c>
      <c r="L953">
        <v>1</v>
      </c>
      <c r="M953">
        <v>189</v>
      </c>
      <c r="N953">
        <v>3</v>
      </c>
      <c r="O953">
        <v>4</v>
      </c>
      <c r="P953">
        <v>1</v>
      </c>
      <c r="Q953">
        <v>0</v>
      </c>
      <c r="R953" s="28">
        <f>Table4[[#This Row],[std.code.lines:comments]]/Table4[[#This Row],[std.code.lines:code]]</f>
        <v>0</v>
      </c>
      <c r="S953">
        <f>(Table4[[#This Row],[std.code.lines:comments]]-Table4[[#This Row],[std.code.lines:code]])/(Table4[[#This Row],[std.code.lines:comments]]+Table4[[#This Row],[std.code.lines:code]])</f>
        <v>-1</v>
      </c>
    </row>
    <row r="954" spans="1:19" x14ac:dyDescent="0.25">
      <c r="A954" t="s">
        <v>837</v>
      </c>
      <c r="B954" t="s">
        <v>2403</v>
      </c>
      <c r="C954" t="s">
        <v>2008</v>
      </c>
      <c r="E954">
        <v>2522</v>
      </c>
      <c r="F954">
        <v>2525</v>
      </c>
      <c r="K954">
        <v>0</v>
      </c>
      <c r="L954">
        <v>1</v>
      </c>
      <c r="M954">
        <v>70</v>
      </c>
      <c r="N954">
        <v>4</v>
      </c>
      <c r="O954">
        <v>4</v>
      </c>
      <c r="P954">
        <v>0</v>
      </c>
      <c r="Q954">
        <v>0</v>
      </c>
      <c r="R954" s="28">
        <f>Table4[[#This Row],[std.code.lines:comments]]/Table4[[#This Row],[std.code.lines:code]]</f>
        <v>0</v>
      </c>
      <c r="S954">
        <f>(Table4[[#This Row],[std.code.lines:comments]]-Table4[[#This Row],[std.code.lines:code]])/(Table4[[#This Row],[std.code.lines:comments]]+Table4[[#This Row],[std.code.lines:code]])</f>
        <v>-1</v>
      </c>
    </row>
    <row r="955" spans="1:19" x14ac:dyDescent="0.25">
      <c r="A955" t="s">
        <v>837</v>
      </c>
      <c r="B955" t="s">
        <v>2590</v>
      </c>
      <c r="C955" t="s">
        <v>2008</v>
      </c>
      <c r="E955">
        <v>2532</v>
      </c>
      <c r="F955">
        <v>2535</v>
      </c>
      <c r="K955">
        <v>0</v>
      </c>
      <c r="L955">
        <v>1</v>
      </c>
      <c r="M955">
        <v>77</v>
      </c>
      <c r="N955">
        <v>4</v>
      </c>
      <c r="O955">
        <v>4</v>
      </c>
      <c r="P955">
        <v>0</v>
      </c>
      <c r="Q955">
        <v>0</v>
      </c>
      <c r="R955" s="28">
        <f>Table4[[#This Row],[std.code.lines:comments]]/Table4[[#This Row],[std.code.lines:code]]</f>
        <v>0</v>
      </c>
      <c r="S955">
        <f>(Table4[[#This Row],[std.code.lines:comments]]-Table4[[#This Row],[std.code.lines:code]])/(Table4[[#This Row],[std.code.lines:comments]]+Table4[[#This Row],[std.code.lines:code]])</f>
        <v>-1</v>
      </c>
    </row>
    <row r="956" spans="1:19" x14ac:dyDescent="0.25">
      <c r="A956" t="s">
        <v>837</v>
      </c>
      <c r="B956" t="s">
        <v>2589</v>
      </c>
      <c r="C956" t="s">
        <v>2008</v>
      </c>
      <c r="E956">
        <v>2536</v>
      </c>
      <c r="F956">
        <v>2539</v>
      </c>
      <c r="K956">
        <v>0</v>
      </c>
      <c r="L956">
        <v>1</v>
      </c>
      <c r="M956">
        <v>73</v>
      </c>
      <c r="N956">
        <v>4</v>
      </c>
      <c r="O956">
        <v>4</v>
      </c>
      <c r="P956">
        <v>0</v>
      </c>
      <c r="Q956">
        <v>0</v>
      </c>
      <c r="R956" s="28">
        <f>Table4[[#This Row],[std.code.lines:comments]]/Table4[[#This Row],[std.code.lines:code]]</f>
        <v>0</v>
      </c>
      <c r="S956">
        <f>(Table4[[#This Row],[std.code.lines:comments]]-Table4[[#This Row],[std.code.lines:code]])/(Table4[[#This Row],[std.code.lines:comments]]+Table4[[#This Row],[std.code.lines:code]])</f>
        <v>-1</v>
      </c>
    </row>
    <row r="957" spans="1:19" x14ac:dyDescent="0.25">
      <c r="A957" t="s">
        <v>837</v>
      </c>
      <c r="B957" t="s">
        <v>2580</v>
      </c>
      <c r="C957" t="s">
        <v>2008</v>
      </c>
      <c r="E957">
        <v>2607</v>
      </c>
      <c r="F957">
        <v>2610</v>
      </c>
      <c r="K957">
        <v>0</v>
      </c>
      <c r="L957">
        <v>1</v>
      </c>
      <c r="M957">
        <v>115</v>
      </c>
      <c r="N957">
        <v>4</v>
      </c>
      <c r="O957">
        <v>4</v>
      </c>
      <c r="P957">
        <v>0</v>
      </c>
      <c r="Q957">
        <v>0</v>
      </c>
      <c r="R957" s="28">
        <f>Table4[[#This Row],[std.code.lines:comments]]/Table4[[#This Row],[std.code.lines:code]]</f>
        <v>0</v>
      </c>
      <c r="S957">
        <f>(Table4[[#This Row],[std.code.lines:comments]]-Table4[[#This Row],[std.code.lines:code]])/(Table4[[#This Row],[std.code.lines:comments]]+Table4[[#This Row],[std.code.lines:code]])</f>
        <v>-1</v>
      </c>
    </row>
    <row r="958" spans="1:19" x14ac:dyDescent="0.25">
      <c r="A958" t="s">
        <v>837</v>
      </c>
      <c r="B958" t="s">
        <v>2061</v>
      </c>
      <c r="C958" t="s">
        <v>2008</v>
      </c>
      <c r="E958">
        <v>2612</v>
      </c>
      <c r="F958">
        <v>2615</v>
      </c>
      <c r="K958">
        <v>0</v>
      </c>
      <c r="L958">
        <v>1</v>
      </c>
      <c r="M958">
        <v>94</v>
      </c>
      <c r="N958">
        <v>4</v>
      </c>
      <c r="O958">
        <v>4</v>
      </c>
      <c r="P958">
        <v>0</v>
      </c>
      <c r="Q958">
        <v>0</v>
      </c>
      <c r="R958" s="28">
        <f>Table4[[#This Row],[std.code.lines:comments]]/Table4[[#This Row],[std.code.lines:code]]</f>
        <v>0</v>
      </c>
      <c r="S958">
        <f>(Table4[[#This Row],[std.code.lines:comments]]-Table4[[#This Row],[std.code.lines:code]])/(Table4[[#This Row],[std.code.lines:comments]]+Table4[[#This Row],[std.code.lines:code]])</f>
        <v>-1</v>
      </c>
    </row>
    <row r="959" spans="1:19" x14ac:dyDescent="0.25">
      <c r="A959" t="s">
        <v>837</v>
      </c>
      <c r="B959" t="s">
        <v>2037</v>
      </c>
      <c r="C959" t="s">
        <v>2008</v>
      </c>
      <c r="E959">
        <v>2687</v>
      </c>
      <c r="F959">
        <v>2690</v>
      </c>
      <c r="K959">
        <v>0</v>
      </c>
      <c r="L959">
        <v>1</v>
      </c>
      <c r="M959">
        <v>73</v>
      </c>
      <c r="N959">
        <v>4</v>
      </c>
      <c r="O959">
        <v>4</v>
      </c>
      <c r="P959">
        <v>0</v>
      </c>
      <c r="Q959">
        <v>0</v>
      </c>
      <c r="R959" s="28">
        <f>Table4[[#This Row],[std.code.lines:comments]]/Table4[[#This Row],[std.code.lines:code]]</f>
        <v>0</v>
      </c>
      <c r="S959">
        <f>(Table4[[#This Row],[std.code.lines:comments]]-Table4[[#This Row],[std.code.lines:code]])/(Table4[[#This Row],[std.code.lines:comments]]+Table4[[#This Row],[std.code.lines:code]])</f>
        <v>-1</v>
      </c>
    </row>
    <row r="960" spans="1:19" x14ac:dyDescent="0.25">
      <c r="A960" t="s">
        <v>837</v>
      </c>
      <c r="B960" t="s">
        <v>2037</v>
      </c>
      <c r="C960" t="s">
        <v>2008</v>
      </c>
      <c r="E960">
        <v>2692</v>
      </c>
      <c r="F960">
        <v>2695</v>
      </c>
      <c r="K960">
        <v>0</v>
      </c>
      <c r="L960">
        <v>1</v>
      </c>
      <c r="M960">
        <v>76</v>
      </c>
      <c r="N960">
        <v>4</v>
      </c>
      <c r="O960">
        <v>4</v>
      </c>
      <c r="P960">
        <v>0</v>
      </c>
      <c r="Q960">
        <v>0</v>
      </c>
      <c r="R960" s="28">
        <f>Table4[[#This Row],[std.code.lines:comments]]/Table4[[#This Row],[std.code.lines:code]]</f>
        <v>0</v>
      </c>
      <c r="S960">
        <f>(Table4[[#This Row],[std.code.lines:comments]]-Table4[[#This Row],[std.code.lines:code]])/(Table4[[#This Row],[std.code.lines:comments]]+Table4[[#This Row],[std.code.lines:code]])</f>
        <v>-1</v>
      </c>
    </row>
    <row r="961" spans="1:19" x14ac:dyDescent="0.25">
      <c r="A961" t="s">
        <v>837</v>
      </c>
      <c r="B961" t="s">
        <v>2037</v>
      </c>
      <c r="C961" t="s">
        <v>2008</v>
      </c>
      <c r="E961">
        <v>2701</v>
      </c>
      <c r="F961">
        <v>2704</v>
      </c>
      <c r="K961">
        <v>0</v>
      </c>
      <c r="L961">
        <v>1</v>
      </c>
      <c r="M961">
        <v>78</v>
      </c>
      <c r="N961">
        <v>4</v>
      </c>
      <c r="O961">
        <v>4</v>
      </c>
      <c r="P961">
        <v>0</v>
      </c>
      <c r="Q961">
        <v>0</v>
      </c>
      <c r="R961" s="28">
        <f>Table4[[#This Row],[std.code.lines:comments]]/Table4[[#This Row],[std.code.lines:code]]</f>
        <v>0</v>
      </c>
      <c r="S961">
        <f>(Table4[[#This Row],[std.code.lines:comments]]-Table4[[#This Row],[std.code.lines:code]])/(Table4[[#This Row],[std.code.lines:comments]]+Table4[[#This Row],[std.code.lines:code]])</f>
        <v>-1</v>
      </c>
    </row>
    <row r="962" spans="1:19" x14ac:dyDescent="0.25">
      <c r="A962" t="s">
        <v>837</v>
      </c>
      <c r="B962" t="s">
        <v>2037</v>
      </c>
      <c r="C962" t="s">
        <v>2008</v>
      </c>
      <c r="E962">
        <v>2707</v>
      </c>
      <c r="F962">
        <v>2710</v>
      </c>
      <c r="K962">
        <v>0</v>
      </c>
      <c r="L962">
        <v>1</v>
      </c>
      <c r="M962">
        <v>78</v>
      </c>
      <c r="N962">
        <v>4</v>
      </c>
      <c r="O962">
        <v>4</v>
      </c>
      <c r="P962">
        <v>0</v>
      </c>
      <c r="Q962">
        <v>0</v>
      </c>
      <c r="R962" s="28">
        <f>Table4[[#This Row],[std.code.lines:comments]]/Table4[[#This Row],[std.code.lines:code]]</f>
        <v>0</v>
      </c>
      <c r="S962">
        <f>(Table4[[#This Row],[std.code.lines:comments]]-Table4[[#This Row],[std.code.lines:code]])/(Table4[[#This Row],[std.code.lines:comments]]+Table4[[#This Row],[std.code.lines:code]])</f>
        <v>-1</v>
      </c>
    </row>
    <row r="963" spans="1:19" x14ac:dyDescent="0.25">
      <c r="A963" t="s">
        <v>837</v>
      </c>
      <c r="B963" t="s">
        <v>2037</v>
      </c>
      <c r="C963" t="s">
        <v>2008</v>
      </c>
      <c r="E963">
        <v>2712</v>
      </c>
      <c r="F963">
        <v>2715</v>
      </c>
      <c r="K963">
        <v>0</v>
      </c>
      <c r="L963">
        <v>1</v>
      </c>
      <c r="M963">
        <v>162</v>
      </c>
      <c r="N963">
        <v>4</v>
      </c>
      <c r="O963">
        <v>4</v>
      </c>
      <c r="P963">
        <v>0</v>
      </c>
      <c r="Q963">
        <v>0</v>
      </c>
      <c r="R963" s="28">
        <f>Table4[[#This Row],[std.code.lines:comments]]/Table4[[#This Row],[std.code.lines:code]]</f>
        <v>0</v>
      </c>
      <c r="S963">
        <f>(Table4[[#This Row],[std.code.lines:comments]]-Table4[[#This Row],[std.code.lines:code]])/(Table4[[#This Row],[std.code.lines:comments]]+Table4[[#This Row],[std.code.lines:code]])</f>
        <v>-1</v>
      </c>
    </row>
    <row r="964" spans="1:19" x14ac:dyDescent="0.25">
      <c r="A964" t="s">
        <v>837</v>
      </c>
      <c r="B964" t="s">
        <v>2037</v>
      </c>
      <c r="C964" t="s">
        <v>2008</v>
      </c>
      <c r="E964">
        <v>2729</v>
      </c>
      <c r="F964">
        <v>2732</v>
      </c>
      <c r="K964">
        <v>0</v>
      </c>
      <c r="L964">
        <v>1</v>
      </c>
      <c r="M964">
        <v>122</v>
      </c>
      <c r="N964">
        <v>4</v>
      </c>
      <c r="O964">
        <v>4</v>
      </c>
      <c r="P964">
        <v>0</v>
      </c>
      <c r="Q964">
        <v>0</v>
      </c>
      <c r="R964" s="28">
        <f>Table4[[#This Row],[std.code.lines:comments]]/Table4[[#This Row],[std.code.lines:code]]</f>
        <v>0</v>
      </c>
      <c r="S964">
        <f>(Table4[[#This Row],[std.code.lines:comments]]-Table4[[#This Row],[std.code.lines:code]])/(Table4[[#This Row],[std.code.lines:comments]]+Table4[[#This Row],[std.code.lines:code]])</f>
        <v>-1</v>
      </c>
    </row>
    <row r="965" spans="1:19" x14ac:dyDescent="0.25">
      <c r="A965" t="s">
        <v>837</v>
      </c>
      <c r="B965" t="s">
        <v>2037</v>
      </c>
      <c r="C965" t="s">
        <v>2008</v>
      </c>
      <c r="E965">
        <v>2741</v>
      </c>
      <c r="F965">
        <v>2744</v>
      </c>
      <c r="K965">
        <v>0</v>
      </c>
      <c r="L965">
        <v>1</v>
      </c>
      <c r="M965">
        <v>79</v>
      </c>
      <c r="N965">
        <v>4</v>
      </c>
      <c r="O965">
        <v>4</v>
      </c>
      <c r="P965">
        <v>0</v>
      </c>
      <c r="Q965">
        <v>0</v>
      </c>
      <c r="R965" s="28">
        <f>Table4[[#This Row],[std.code.lines:comments]]/Table4[[#This Row],[std.code.lines:code]]</f>
        <v>0</v>
      </c>
      <c r="S965">
        <f>(Table4[[#This Row],[std.code.lines:comments]]-Table4[[#This Row],[std.code.lines:code]])/(Table4[[#This Row],[std.code.lines:comments]]+Table4[[#This Row],[std.code.lines:code]])</f>
        <v>-1</v>
      </c>
    </row>
    <row r="966" spans="1:19" x14ac:dyDescent="0.25">
      <c r="A966" t="s">
        <v>837</v>
      </c>
      <c r="B966" t="s">
        <v>2061</v>
      </c>
      <c r="C966" t="s">
        <v>2008</v>
      </c>
      <c r="E966">
        <v>2814</v>
      </c>
      <c r="F966">
        <v>2817</v>
      </c>
      <c r="K966">
        <v>0</v>
      </c>
      <c r="L966">
        <v>1</v>
      </c>
      <c r="M966">
        <v>71</v>
      </c>
      <c r="N966">
        <v>4</v>
      </c>
      <c r="O966">
        <v>4</v>
      </c>
      <c r="P966">
        <v>0</v>
      </c>
      <c r="Q966">
        <v>0</v>
      </c>
      <c r="R966" s="28">
        <f>Table4[[#This Row],[std.code.lines:comments]]/Table4[[#This Row],[std.code.lines:code]]</f>
        <v>0</v>
      </c>
      <c r="S966">
        <f>(Table4[[#This Row],[std.code.lines:comments]]-Table4[[#This Row],[std.code.lines:code]])/(Table4[[#This Row],[std.code.lines:comments]]+Table4[[#This Row],[std.code.lines:code]])</f>
        <v>-1</v>
      </c>
    </row>
    <row r="967" spans="1:19" x14ac:dyDescent="0.25">
      <c r="A967" t="s">
        <v>837</v>
      </c>
      <c r="B967" t="s">
        <v>2047</v>
      </c>
      <c r="C967" t="s">
        <v>2008</v>
      </c>
      <c r="E967">
        <v>3424</v>
      </c>
      <c r="F967">
        <v>3427</v>
      </c>
      <c r="K967">
        <v>0</v>
      </c>
      <c r="L967">
        <v>1</v>
      </c>
      <c r="M967">
        <v>138</v>
      </c>
      <c r="N967">
        <v>3</v>
      </c>
      <c r="O967">
        <v>4</v>
      </c>
      <c r="P967">
        <v>1</v>
      </c>
      <c r="Q967">
        <v>0</v>
      </c>
      <c r="R967" s="28">
        <f>Table4[[#This Row],[std.code.lines:comments]]/Table4[[#This Row],[std.code.lines:code]]</f>
        <v>0</v>
      </c>
      <c r="S967">
        <f>(Table4[[#This Row],[std.code.lines:comments]]-Table4[[#This Row],[std.code.lines:code]])/(Table4[[#This Row],[std.code.lines:comments]]+Table4[[#This Row],[std.code.lines:code]])</f>
        <v>-1</v>
      </c>
    </row>
    <row r="968" spans="1:19" x14ac:dyDescent="0.25">
      <c r="A968" t="s">
        <v>837</v>
      </c>
      <c r="B968" t="s">
        <v>2424</v>
      </c>
      <c r="C968" t="s">
        <v>2008</v>
      </c>
      <c r="E968">
        <v>3443</v>
      </c>
      <c r="F968">
        <v>3446</v>
      </c>
      <c r="K968">
        <v>0</v>
      </c>
      <c r="L968">
        <v>1</v>
      </c>
      <c r="M968">
        <v>122</v>
      </c>
      <c r="N968">
        <v>4</v>
      </c>
      <c r="O968">
        <v>4</v>
      </c>
      <c r="P968">
        <v>0</v>
      </c>
      <c r="Q968">
        <v>0</v>
      </c>
      <c r="R968" s="28">
        <f>Table4[[#This Row],[std.code.lines:comments]]/Table4[[#This Row],[std.code.lines:code]]</f>
        <v>0</v>
      </c>
      <c r="S968">
        <f>(Table4[[#This Row],[std.code.lines:comments]]-Table4[[#This Row],[std.code.lines:code]])/(Table4[[#This Row],[std.code.lines:comments]]+Table4[[#This Row],[std.code.lines:code]])</f>
        <v>-1</v>
      </c>
    </row>
    <row r="969" spans="1:19" x14ac:dyDescent="0.25">
      <c r="A969" t="s">
        <v>837</v>
      </c>
      <c r="B969" t="s">
        <v>2424</v>
      </c>
      <c r="C969" t="s">
        <v>2008</v>
      </c>
      <c r="E969">
        <v>3447</v>
      </c>
      <c r="F969">
        <v>3450</v>
      </c>
      <c r="K969">
        <v>0</v>
      </c>
      <c r="L969">
        <v>1</v>
      </c>
      <c r="M969">
        <v>144</v>
      </c>
      <c r="N969">
        <v>4</v>
      </c>
      <c r="O969">
        <v>4</v>
      </c>
      <c r="P969">
        <v>0</v>
      </c>
      <c r="Q969">
        <v>0</v>
      </c>
      <c r="R969" s="28">
        <f>Table4[[#This Row],[std.code.lines:comments]]/Table4[[#This Row],[std.code.lines:code]]</f>
        <v>0</v>
      </c>
      <c r="S969">
        <f>(Table4[[#This Row],[std.code.lines:comments]]-Table4[[#This Row],[std.code.lines:code]])/(Table4[[#This Row],[std.code.lines:comments]]+Table4[[#This Row],[std.code.lines:code]])</f>
        <v>-1</v>
      </c>
    </row>
    <row r="970" spans="1:19" x14ac:dyDescent="0.25">
      <c r="A970" t="s">
        <v>837</v>
      </c>
      <c r="B970" t="s">
        <v>2557</v>
      </c>
      <c r="C970" t="s">
        <v>2008</v>
      </c>
      <c r="E970">
        <v>3466</v>
      </c>
      <c r="F970">
        <v>3469</v>
      </c>
      <c r="K970">
        <v>0</v>
      </c>
      <c r="L970">
        <v>1</v>
      </c>
      <c r="M970">
        <v>117</v>
      </c>
      <c r="N970">
        <v>4</v>
      </c>
      <c r="O970">
        <v>4</v>
      </c>
      <c r="P970">
        <v>0</v>
      </c>
      <c r="Q970">
        <v>0</v>
      </c>
      <c r="R970" s="28">
        <f>Table4[[#This Row],[std.code.lines:comments]]/Table4[[#This Row],[std.code.lines:code]]</f>
        <v>0</v>
      </c>
      <c r="S970">
        <f>(Table4[[#This Row],[std.code.lines:comments]]-Table4[[#This Row],[std.code.lines:code]])/(Table4[[#This Row],[std.code.lines:comments]]+Table4[[#This Row],[std.code.lines:code]])</f>
        <v>-1</v>
      </c>
    </row>
    <row r="971" spans="1:19" x14ac:dyDescent="0.25">
      <c r="A971" t="s">
        <v>837</v>
      </c>
      <c r="B971" t="s">
        <v>2557</v>
      </c>
      <c r="C971" t="s">
        <v>2008</v>
      </c>
      <c r="E971">
        <v>3470</v>
      </c>
      <c r="F971">
        <v>3473</v>
      </c>
      <c r="K971">
        <v>0</v>
      </c>
      <c r="L971">
        <v>1</v>
      </c>
      <c r="M971">
        <v>139</v>
      </c>
      <c r="N971">
        <v>4</v>
      </c>
      <c r="O971">
        <v>4</v>
      </c>
      <c r="P971">
        <v>0</v>
      </c>
      <c r="Q971">
        <v>0</v>
      </c>
      <c r="R971" s="28">
        <f>Table4[[#This Row],[std.code.lines:comments]]/Table4[[#This Row],[std.code.lines:code]]</f>
        <v>0</v>
      </c>
      <c r="S971">
        <f>(Table4[[#This Row],[std.code.lines:comments]]-Table4[[#This Row],[std.code.lines:code]])/(Table4[[#This Row],[std.code.lines:comments]]+Table4[[#This Row],[std.code.lines:code]])</f>
        <v>-1</v>
      </c>
    </row>
    <row r="972" spans="1:19" x14ac:dyDescent="0.25">
      <c r="A972" t="s">
        <v>837</v>
      </c>
      <c r="B972" t="s">
        <v>2557</v>
      </c>
      <c r="C972" t="s">
        <v>2008</v>
      </c>
      <c r="E972">
        <v>3485</v>
      </c>
      <c r="F972">
        <v>3488</v>
      </c>
      <c r="K972">
        <v>0</v>
      </c>
      <c r="L972">
        <v>1</v>
      </c>
      <c r="M972">
        <v>89</v>
      </c>
      <c r="N972">
        <v>4</v>
      </c>
      <c r="O972">
        <v>4</v>
      </c>
      <c r="P972">
        <v>0</v>
      </c>
      <c r="Q972">
        <v>0</v>
      </c>
      <c r="R972" s="28">
        <f>Table4[[#This Row],[std.code.lines:comments]]/Table4[[#This Row],[std.code.lines:code]]</f>
        <v>0</v>
      </c>
      <c r="S972">
        <f>(Table4[[#This Row],[std.code.lines:comments]]-Table4[[#This Row],[std.code.lines:code]])/(Table4[[#This Row],[std.code.lines:comments]]+Table4[[#This Row],[std.code.lines:code]])</f>
        <v>-1</v>
      </c>
    </row>
    <row r="973" spans="1:19" x14ac:dyDescent="0.25">
      <c r="A973" t="s">
        <v>837</v>
      </c>
      <c r="B973" t="s">
        <v>2555</v>
      </c>
      <c r="C973" t="s">
        <v>2008</v>
      </c>
      <c r="E973">
        <v>3525</v>
      </c>
      <c r="F973">
        <v>3528</v>
      </c>
      <c r="K973">
        <v>0</v>
      </c>
      <c r="L973">
        <v>1</v>
      </c>
      <c r="M973">
        <v>90</v>
      </c>
      <c r="N973">
        <v>4</v>
      </c>
      <c r="O973">
        <v>4</v>
      </c>
      <c r="P973">
        <v>0</v>
      </c>
      <c r="Q973">
        <v>0</v>
      </c>
      <c r="R973" s="28">
        <f>Table4[[#This Row],[std.code.lines:comments]]/Table4[[#This Row],[std.code.lines:code]]</f>
        <v>0</v>
      </c>
      <c r="S973">
        <f>(Table4[[#This Row],[std.code.lines:comments]]-Table4[[#This Row],[std.code.lines:code]])/(Table4[[#This Row],[std.code.lines:comments]]+Table4[[#This Row],[std.code.lines:code]])</f>
        <v>-1</v>
      </c>
    </row>
    <row r="974" spans="1:19" x14ac:dyDescent="0.25">
      <c r="A974" t="s">
        <v>837</v>
      </c>
      <c r="B974" t="s">
        <v>2555</v>
      </c>
      <c r="C974" t="s">
        <v>2008</v>
      </c>
      <c r="E974">
        <v>3529</v>
      </c>
      <c r="F974">
        <v>3532</v>
      </c>
      <c r="K974">
        <v>0</v>
      </c>
      <c r="L974">
        <v>1</v>
      </c>
      <c r="M974">
        <v>112</v>
      </c>
      <c r="N974">
        <v>4</v>
      </c>
      <c r="O974">
        <v>4</v>
      </c>
      <c r="P974">
        <v>0</v>
      </c>
      <c r="Q974">
        <v>0</v>
      </c>
      <c r="R974" s="28">
        <f>Table4[[#This Row],[std.code.lines:comments]]/Table4[[#This Row],[std.code.lines:code]]</f>
        <v>0</v>
      </c>
      <c r="S974">
        <f>(Table4[[#This Row],[std.code.lines:comments]]-Table4[[#This Row],[std.code.lines:code]])/(Table4[[#This Row],[std.code.lines:comments]]+Table4[[#This Row],[std.code.lines:code]])</f>
        <v>-1</v>
      </c>
    </row>
    <row r="975" spans="1:19" x14ac:dyDescent="0.25">
      <c r="A975" t="s">
        <v>837</v>
      </c>
      <c r="B975" t="s">
        <v>2555</v>
      </c>
      <c r="C975" t="s">
        <v>2008</v>
      </c>
      <c r="E975">
        <v>3534</v>
      </c>
      <c r="F975">
        <v>3537</v>
      </c>
      <c r="K975">
        <v>0</v>
      </c>
      <c r="L975">
        <v>1</v>
      </c>
      <c r="M975">
        <v>132</v>
      </c>
      <c r="N975">
        <v>3</v>
      </c>
      <c r="O975">
        <v>4</v>
      </c>
      <c r="P975">
        <v>1</v>
      </c>
      <c r="Q975">
        <v>0</v>
      </c>
      <c r="R975" s="28">
        <f>Table4[[#This Row],[std.code.lines:comments]]/Table4[[#This Row],[std.code.lines:code]]</f>
        <v>0</v>
      </c>
      <c r="S975">
        <f>(Table4[[#This Row],[std.code.lines:comments]]-Table4[[#This Row],[std.code.lines:code]])/(Table4[[#This Row],[std.code.lines:comments]]+Table4[[#This Row],[std.code.lines:code]])</f>
        <v>-1</v>
      </c>
    </row>
    <row r="976" spans="1:19" x14ac:dyDescent="0.25">
      <c r="A976" t="s">
        <v>837</v>
      </c>
      <c r="B976" t="s">
        <v>2553</v>
      </c>
      <c r="C976" t="s">
        <v>2008</v>
      </c>
      <c r="E976">
        <v>3582</v>
      </c>
      <c r="F976">
        <v>3585</v>
      </c>
      <c r="K976">
        <v>0</v>
      </c>
      <c r="L976">
        <v>1</v>
      </c>
      <c r="M976">
        <v>101</v>
      </c>
      <c r="N976">
        <v>4</v>
      </c>
      <c r="O976">
        <v>4</v>
      </c>
      <c r="P976">
        <v>0</v>
      </c>
      <c r="Q976">
        <v>0</v>
      </c>
      <c r="R976" s="28">
        <f>Table4[[#This Row],[std.code.lines:comments]]/Table4[[#This Row],[std.code.lines:code]]</f>
        <v>0</v>
      </c>
      <c r="S976">
        <f>(Table4[[#This Row],[std.code.lines:comments]]-Table4[[#This Row],[std.code.lines:code]])/(Table4[[#This Row],[std.code.lines:comments]]+Table4[[#This Row],[std.code.lines:code]])</f>
        <v>-1</v>
      </c>
    </row>
    <row r="977" spans="1:19" x14ac:dyDescent="0.25">
      <c r="A977" t="s">
        <v>837</v>
      </c>
      <c r="B977" t="s">
        <v>2537</v>
      </c>
      <c r="C977" t="s">
        <v>2008</v>
      </c>
      <c r="E977">
        <v>3715</v>
      </c>
      <c r="F977">
        <v>3718</v>
      </c>
      <c r="K977">
        <v>0</v>
      </c>
      <c r="L977">
        <v>1</v>
      </c>
      <c r="M977">
        <v>98</v>
      </c>
      <c r="N977">
        <v>4</v>
      </c>
      <c r="O977">
        <v>4</v>
      </c>
      <c r="P977">
        <v>0</v>
      </c>
      <c r="Q977">
        <v>0</v>
      </c>
      <c r="R977" s="28">
        <f>Table4[[#This Row],[std.code.lines:comments]]/Table4[[#This Row],[std.code.lines:code]]</f>
        <v>0</v>
      </c>
      <c r="S977">
        <f>(Table4[[#This Row],[std.code.lines:comments]]-Table4[[#This Row],[std.code.lines:code]])/(Table4[[#This Row],[std.code.lines:comments]]+Table4[[#This Row],[std.code.lines:code]])</f>
        <v>-1</v>
      </c>
    </row>
    <row r="978" spans="1:19" x14ac:dyDescent="0.25">
      <c r="A978" t="s">
        <v>837</v>
      </c>
      <c r="B978" t="s">
        <v>2508</v>
      </c>
      <c r="C978" t="s">
        <v>2008</v>
      </c>
      <c r="E978">
        <v>4461</v>
      </c>
      <c r="F978">
        <v>4464</v>
      </c>
      <c r="K978">
        <v>0</v>
      </c>
      <c r="L978">
        <v>1</v>
      </c>
      <c r="M978">
        <v>103</v>
      </c>
      <c r="N978">
        <v>4</v>
      </c>
      <c r="O978">
        <v>4</v>
      </c>
      <c r="P978">
        <v>0</v>
      </c>
      <c r="Q978">
        <v>0</v>
      </c>
      <c r="R978" s="28">
        <f>Table4[[#This Row],[std.code.lines:comments]]/Table4[[#This Row],[std.code.lines:code]]</f>
        <v>0</v>
      </c>
      <c r="S978">
        <f>(Table4[[#This Row],[std.code.lines:comments]]-Table4[[#This Row],[std.code.lines:code]])/(Table4[[#This Row],[std.code.lines:comments]]+Table4[[#This Row],[std.code.lines:code]])</f>
        <v>-1</v>
      </c>
    </row>
    <row r="979" spans="1:19" x14ac:dyDescent="0.25">
      <c r="A979" t="s">
        <v>837</v>
      </c>
      <c r="B979" t="s">
        <v>2506</v>
      </c>
      <c r="C979" t="s">
        <v>2008</v>
      </c>
      <c r="E979">
        <v>4468</v>
      </c>
      <c r="F979">
        <v>4471</v>
      </c>
      <c r="K979">
        <v>0</v>
      </c>
      <c r="L979">
        <v>1</v>
      </c>
      <c r="M979">
        <v>145</v>
      </c>
      <c r="N979">
        <v>4</v>
      </c>
      <c r="O979">
        <v>4</v>
      </c>
      <c r="P979">
        <v>0</v>
      </c>
      <c r="Q979">
        <v>0</v>
      </c>
      <c r="R979" s="28">
        <f>Table4[[#This Row],[std.code.lines:comments]]/Table4[[#This Row],[std.code.lines:code]]</f>
        <v>0</v>
      </c>
      <c r="S979">
        <f>(Table4[[#This Row],[std.code.lines:comments]]-Table4[[#This Row],[std.code.lines:code]])/(Table4[[#This Row],[std.code.lines:comments]]+Table4[[#This Row],[std.code.lines:code]])</f>
        <v>-1</v>
      </c>
    </row>
    <row r="980" spans="1:19" x14ac:dyDescent="0.25">
      <c r="A980" t="s">
        <v>837</v>
      </c>
      <c r="B980" t="s">
        <v>2506</v>
      </c>
      <c r="C980" t="s">
        <v>2008</v>
      </c>
      <c r="E980">
        <v>4686</v>
      </c>
      <c r="F980">
        <v>4689</v>
      </c>
      <c r="K980">
        <v>0</v>
      </c>
      <c r="L980">
        <v>1</v>
      </c>
      <c r="M980">
        <v>162</v>
      </c>
      <c r="N980">
        <v>4</v>
      </c>
      <c r="O980">
        <v>4</v>
      </c>
      <c r="P980">
        <v>0</v>
      </c>
      <c r="Q980">
        <v>0</v>
      </c>
      <c r="R980" s="28">
        <f>Table4[[#This Row],[std.code.lines:comments]]/Table4[[#This Row],[std.code.lines:code]]</f>
        <v>0</v>
      </c>
      <c r="S980">
        <f>(Table4[[#This Row],[std.code.lines:comments]]-Table4[[#This Row],[std.code.lines:code]])/(Table4[[#This Row],[std.code.lines:comments]]+Table4[[#This Row],[std.code.lines:code]])</f>
        <v>-1</v>
      </c>
    </row>
    <row r="981" spans="1:19" x14ac:dyDescent="0.25">
      <c r="A981" t="s">
        <v>837</v>
      </c>
      <c r="B981" t="s">
        <v>2506</v>
      </c>
      <c r="C981" t="s">
        <v>2008</v>
      </c>
      <c r="E981">
        <v>4966</v>
      </c>
      <c r="F981">
        <v>4969</v>
      </c>
      <c r="K981">
        <v>0</v>
      </c>
      <c r="L981">
        <v>1</v>
      </c>
      <c r="M981">
        <v>167</v>
      </c>
      <c r="N981">
        <v>4</v>
      </c>
      <c r="O981">
        <v>4</v>
      </c>
      <c r="P981">
        <v>0</v>
      </c>
      <c r="Q981">
        <v>0</v>
      </c>
      <c r="R981" s="28">
        <f>Table4[[#This Row],[std.code.lines:comments]]/Table4[[#This Row],[std.code.lines:code]]</f>
        <v>0</v>
      </c>
      <c r="S981">
        <f>(Table4[[#This Row],[std.code.lines:comments]]-Table4[[#This Row],[std.code.lines:code]])/(Table4[[#This Row],[std.code.lines:comments]]+Table4[[#This Row],[std.code.lines:code]])</f>
        <v>-1</v>
      </c>
    </row>
    <row r="982" spans="1:19" x14ac:dyDescent="0.25">
      <c r="A982" t="s">
        <v>837</v>
      </c>
      <c r="B982" t="s">
        <v>2502</v>
      </c>
      <c r="C982" t="s">
        <v>2008</v>
      </c>
      <c r="E982">
        <v>5011</v>
      </c>
      <c r="F982">
        <v>5014</v>
      </c>
      <c r="K982">
        <v>0</v>
      </c>
      <c r="L982">
        <v>1</v>
      </c>
      <c r="M982">
        <v>50</v>
      </c>
      <c r="N982">
        <v>4</v>
      </c>
      <c r="O982">
        <v>4</v>
      </c>
      <c r="P982">
        <v>0</v>
      </c>
      <c r="Q982">
        <v>0</v>
      </c>
      <c r="R982" s="28">
        <f>Table4[[#This Row],[std.code.lines:comments]]/Table4[[#This Row],[std.code.lines:code]]</f>
        <v>0</v>
      </c>
      <c r="S982">
        <f>(Table4[[#This Row],[std.code.lines:comments]]-Table4[[#This Row],[std.code.lines:code]])/(Table4[[#This Row],[std.code.lines:comments]]+Table4[[#This Row],[std.code.lines:code]])</f>
        <v>-1</v>
      </c>
    </row>
    <row r="983" spans="1:19" x14ac:dyDescent="0.25">
      <c r="A983" t="s">
        <v>837</v>
      </c>
      <c r="B983" t="s">
        <v>2499</v>
      </c>
      <c r="C983" t="s">
        <v>2008</v>
      </c>
      <c r="E983">
        <v>5020</v>
      </c>
      <c r="F983">
        <v>5023</v>
      </c>
      <c r="K983">
        <v>0</v>
      </c>
      <c r="L983">
        <v>1</v>
      </c>
      <c r="M983">
        <v>73</v>
      </c>
      <c r="N983">
        <v>4</v>
      </c>
      <c r="O983">
        <v>4</v>
      </c>
      <c r="P983">
        <v>0</v>
      </c>
      <c r="Q983">
        <v>0</v>
      </c>
      <c r="R983" s="28">
        <f>Table4[[#This Row],[std.code.lines:comments]]/Table4[[#This Row],[std.code.lines:code]]</f>
        <v>0</v>
      </c>
      <c r="S983">
        <f>(Table4[[#This Row],[std.code.lines:comments]]-Table4[[#This Row],[std.code.lines:code]])/(Table4[[#This Row],[std.code.lines:comments]]+Table4[[#This Row],[std.code.lines:code]])</f>
        <v>-1</v>
      </c>
    </row>
    <row r="984" spans="1:19" x14ac:dyDescent="0.25">
      <c r="A984" t="s">
        <v>837</v>
      </c>
      <c r="B984" t="s">
        <v>2047</v>
      </c>
      <c r="C984" t="s">
        <v>2008</v>
      </c>
      <c r="E984">
        <v>5080</v>
      </c>
      <c r="F984">
        <v>5083</v>
      </c>
      <c r="K984">
        <v>0</v>
      </c>
      <c r="L984">
        <v>1</v>
      </c>
      <c r="M984">
        <v>84</v>
      </c>
      <c r="N984">
        <v>4</v>
      </c>
      <c r="O984">
        <v>4</v>
      </c>
      <c r="P984">
        <v>0</v>
      </c>
      <c r="Q984">
        <v>0</v>
      </c>
      <c r="R984" s="28">
        <f>Table4[[#This Row],[std.code.lines:comments]]/Table4[[#This Row],[std.code.lines:code]]</f>
        <v>0</v>
      </c>
      <c r="S984">
        <f>(Table4[[#This Row],[std.code.lines:comments]]-Table4[[#This Row],[std.code.lines:code]])/(Table4[[#This Row],[std.code.lines:comments]]+Table4[[#This Row],[std.code.lines:code]])</f>
        <v>-1</v>
      </c>
    </row>
    <row r="985" spans="1:19" x14ac:dyDescent="0.25">
      <c r="A985" t="s">
        <v>2428</v>
      </c>
      <c r="B985" t="s">
        <v>2403</v>
      </c>
      <c r="C985" t="s">
        <v>2008</v>
      </c>
      <c r="E985">
        <v>92</v>
      </c>
      <c r="F985">
        <v>95</v>
      </c>
      <c r="K985">
        <v>0</v>
      </c>
      <c r="L985">
        <v>1</v>
      </c>
      <c r="M985">
        <v>104</v>
      </c>
      <c r="N985">
        <v>4</v>
      </c>
      <c r="O985">
        <v>4</v>
      </c>
      <c r="P985">
        <v>0</v>
      </c>
      <c r="Q985">
        <v>0</v>
      </c>
      <c r="R985" s="28">
        <f>Table4[[#This Row],[std.code.lines:comments]]/Table4[[#This Row],[std.code.lines:code]]</f>
        <v>0</v>
      </c>
      <c r="S985">
        <f>(Table4[[#This Row],[std.code.lines:comments]]-Table4[[#This Row],[std.code.lines:code]])/(Table4[[#This Row],[std.code.lines:comments]]+Table4[[#This Row],[std.code.lines:code]])</f>
        <v>-1</v>
      </c>
    </row>
    <row r="986" spans="1:19" x14ac:dyDescent="0.25">
      <c r="A986" t="s">
        <v>2428</v>
      </c>
      <c r="B986" t="s">
        <v>2469</v>
      </c>
      <c r="C986" t="s">
        <v>2008</v>
      </c>
      <c r="E986">
        <v>97</v>
      </c>
      <c r="F986">
        <v>100</v>
      </c>
      <c r="K986">
        <v>0</v>
      </c>
      <c r="L986">
        <v>1</v>
      </c>
      <c r="M986">
        <v>63</v>
      </c>
      <c r="N986">
        <v>4</v>
      </c>
      <c r="O986">
        <v>4</v>
      </c>
      <c r="P986">
        <v>0</v>
      </c>
      <c r="Q986">
        <v>0</v>
      </c>
      <c r="R986" s="28">
        <f>Table4[[#This Row],[std.code.lines:comments]]/Table4[[#This Row],[std.code.lines:code]]</f>
        <v>0</v>
      </c>
      <c r="S986">
        <f>(Table4[[#This Row],[std.code.lines:comments]]-Table4[[#This Row],[std.code.lines:code]])/(Table4[[#This Row],[std.code.lines:comments]]+Table4[[#This Row],[std.code.lines:code]])</f>
        <v>-1</v>
      </c>
    </row>
    <row r="987" spans="1:19" x14ac:dyDescent="0.25">
      <c r="A987" t="s">
        <v>2428</v>
      </c>
      <c r="B987" t="s">
        <v>2465</v>
      </c>
      <c r="C987" t="s">
        <v>2008</v>
      </c>
      <c r="E987">
        <v>131</v>
      </c>
      <c r="F987">
        <v>134</v>
      </c>
      <c r="K987">
        <v>0</v>
      </c>
      <c r="L987">
        <v>1</v>
      </c>
      <c r="M987">
        <v>117</v>
      </c>
      <c r="N987">
        <v>4</v>
      </c>
      <c r="O987">
        <v>4</v>
      </c>
      <c r="P987">
        <v>0</v>
      </c>
      <c r="Q987">
        <v>0</v>
      </c>
      <c r="R987" s="28">
        <f>Table4[[#This Row],[std.code.lines:comments]]/Table4[[#This Row],[std.code.lines:code]]</f>
        <v>0</v>
      </c>
      <c r="S987">
        <f>(Table4[[#This Row],[std.code.lines:comments]]-Table4[[#This Row],[std.code.lines:code]])/(Table4[[#This Row],[std.code.lines:comments]]+Table4[[#This Row],[std.code.lines:code]])</f>
        <v>-1</v>
      </c>
    </row>
    <row r="988" spans="1:19" x14ac:dyDescent="0.25">
      <c r="A988" t="s">
        <v>2428</v>
      </c>
      <c r="B988" t="s">
        <v>2317</v>
      </c>
      <c r="C988" t="s">
        <v>2008</v>
      </c>
      <c r="E988">
        <v>236</v>
      </c>
      <c r="F988">
        <v>239</v>
      </c>
      <c r="K988">
        <v>0</v>
      </c>
      <c r="L988">
        <v>1</v>
      </c>
      <c r="M988">
        <v>80</v>
      </c>
      <c r="N988">
        <v>4</v>
      </c>
      <c r="O988">
        <v>4</v>
      </c>
      <c r="P988">
        <v>0</v>
      </c>
      <c r="Q988">
        <v>0</v>
      </c>
      <c r="R988" s="28">
        <f>Table4[[#This Row],[std.code.lines:comments]]/Table4[[#This Row],[std.code.lines:code]]</f>
        <v>0</v>
      </c>
      <c r="S988">
        <f>(Table4[[#This Row],[std.code.lines:comments]]-Table4[[#This Row],[std.code.lines:code]])/(Table4[[#This Row],[std.code.lines:comments]]+Table4[[#This Row],[std.code.lines:code]])</f>
        <v>-1</v>
      </c>
    </row>
    <row r="989" spans="1:19" x14ac:dyDescent="0.25">
      <c r="A989" t="s">
        <v>2428</v>
      </c>
      <c r="B989" t="s">
        <v>2317</v>
      </c>
      <c r="C989" t="s">
        <v>2008</v>
      </c>
      <c r="E989">
        <v>241</v>
      </c>
      <c r="F989">
        <v>244</v>
      </c>
      <c r="K989">
        <v>0</v>
      </c>
      <c r="L989">
        <v>1</v>
      </c>
      <c r="M989">
        <v>116</v>
      </c>
      <c r="N989">
        <v>4</v>
      </c>
      <c r="O989">
        <v>4</v>
      </c>
      <c r="P989">
        <v>0</v>
      </c>
      <c r="Q989">
        <v>0</v>
      </c>
      <c r="R989" s="28">
        <f>Table4[[#This Row],[std.code.lines:comments]]/Table4[[#This Row],[std.code.lines:code]]</f>
        <v>0</v>
      </c>
      <c r="S989">
        <f>(Table4[[#This Row],[std.code.lines:comments]]-Table4[[#This Row],[std.code.lines:code]])/(Table4[[#This Row],[std.code.lines:comments]]+Table4[[#This Row],[std.code.lines:code]])</f>
        <v>-1</v>
      </c>
    </row>
    <row r="990" spans="1:19" x14ac:dyDescent="0.25">
      <c r="A990" t="s">
        <v>2428</v>
      </c>
      <c r="B990" t="s">
        <v>2046</v>
      </c>
      <c r="C990" t="s">
        <v>2008</v>
      </c>
      <c r="E990">
        <v>246</v>
      </c>
      <c r="F990">
        <v>249</v>
      </c>
      <c r="K990">
        <v>0</v>
      </c>
      <c r="L990">
        <v>1</v>
      </c>
      <c r="M990">
        <v>111</v>
      </c>
      <c r="N990">
        <v>4</v>
      </c>
      <c r="O990">
        <v>4</v>
      </c>
      <c r="P990">
        <v>0</v>
      </c>
      <c r="Q990">
        <v>0</v>
      </c>
      <c r="R990" s="28">
        <f>Table4[[#This Row],[std.code.lines:comments]]/Table4[[#This Row],[std.code.lines:code]]</f>
        <v>0</v>
      </c>
      <c r="S990">
        <f>(Table4[[#This Row],[std.code.lines:comments]]-Table4[[#This Row],[std.code.lines:code]])/(Table4[[#This Row],[std.code.lines:comments]]+Table4[[#This Row],[std.code.lines:code]])</f>
        <v>-1</v>
      </c>
    </row>
    <row r="991" spans="1:19" x14ac:dyDescent="0.25">
      <c r="A991" t="s">
        <v>2428</v>
      </c>
      <c r="B991" t="s">
        <v>2457</v>
      </c>
      <c r="C991" t="s">
        <v>2008</v>
      </c>
      <c r="E991">
        <v>300</v>
      </c>
      <c r="F991">
        <v>303</v>
      </c>
      <c r="K991">
        <v>0</v>
      </c>
      <c r="L991">
        <v>1</v>
      </c>
      <c r="M991">
        <v>61</v>
      </c>
      <c r="N991">
        <v>4</v>
      </c>
      <c r="O991">
        <v>4</v>
      </c>
      <c r="P991">
        <v>0</v>
      </c>
      <c r="Q991">
        <v>0</v>
      </c>
      <c r="R991" s="28">
        <f>Table4[[#This Row],[std.code.lines:comments]]/Table4[[#This Row],[std.code.lines:code]]</f>
        <v>0</v>
      </c>
      <c r="S991">
        <f>(Table4[[#This Row],[std.code.lines:comments]]-Table4[[#This Row],[std.code.lines:code]])/(Table4[[#This Row],[std.code.lines:comments]]+Table4[[#This Row],[std.code.lines:code]])</f>
        <v>-1</v>
      </c>
    </row>
    <row r="992" spans="1:19" x14ac:dyDescent="0.25">
      <c r="A992" t="s">
        <v>2428</v>
      </c>
      <c r="B992" t="s">
        <v>2455</v>
      </c>
      <c r="C992" t="s">
        <v>2008</v>
      </c>
      <c r="E992">
        <v>355</v>
      </c>
      <c r="F992">
        <v>358</v>
      </c>
      <c r="K992">
        <v>0</v>
      </c>
      <c r="L992">
        <v>1</v>
      </c>
      <c r="M992">
        <v>60</v>
      </c>
      <c r="N992">
        <v>4</v>
      </c>
      <c r="O992">
        <v>4</v>
      </c>
      <c r="P992">
        <v>0</v>
      </c>
      <c r="Q992">
        <v>0</v>
      </c>
      <c r="R992" s="28">
        <f>Table4[[#This Row],[std.code.lines:comments]]/Table4[[#This Row],[std.code.lines:code]]</f>
        <v>0</v>
      </c>
      <c r="S992">
        <f>(Table4[[#This Row],[std.code.lines:comments]]-Table4[[#This Row],[std.code.lines:code]])/(Table4[[#This Row],[std.code.lines:comments]]+Table4[[#This Row],[std.code.lines:code]])</f>
        <v>-1</v>
      </c>
    </row>
    <row r="993" spans="1:19" x14ac:dyDescent="0.25">
      <c r="A993" t="s">
        <v>2428</v>
      </c>
      <c r="B993" t="s">
        <v>2447</v>
      </c>
      <c r="C993" t="s">
        <v>2008</v>
      </c>
      <c r="E993">
        <v>419</v>
      </c>
      <c r="F993">
        <v>422</v>
      </c>
      <c r="K993">
        <v>0</v>
      </c>
      <c r="L993">
        <v>1</v>
      </c>
      <c r="M993">
        <v>76</v>
      </c>
      <c r="N993">
        <v>4</v>
      </c>
      <c r="O993">
        <v>4</v>
      </c>
      <c r="P993">
        <v>0</v>
      </c>
      <c r="Q993">
        <v>0</v>
      </c>
      <c r="R993" s="28">
        <f>Table4[[#This Row],[std.code.lines:comments]]/Table4[[#This Row],[std.code.lines:code]]</f>
        <v>0</v>
      </c>
      <c r="S993">
        <f>(Table4[[#This Row],[std.code.lines:comments]]-Table4[[#This Row],[std.code.lines:code]])/(Table4[[#This Row],[std.code.lines:comments]]+Table4[[#This Row],[std.code.lines:code]])</f>
        <v>-1</v>
      </c>
    </row>
    <row r="994" spans="1:19" x14ac:dyDescent="0.25">
      <c r="A994" t="s">
        <v>992</v>
      </c>
      <c r="B994" t="s">
        <v>2416</v>
      </c>
      <c r="C994" t="s">
        <v>2008</v>
      </c>
      <c r="E994">
        <v>107</v>
      </c>
      <c r="F994">
        <v>110</v>
      </c>
      <c r="K994">
        <v>0</v>
      </c>
      <c r="L994">
        <v>1</v>
      </c>
      <c r="M994">
        <v>97</v>
      </c>
      <c r="N994">
        <v>4</v>
      </c>
      <c r="O994">
        <v>4</v>
      </c>
      <c r="P994">
        <v>0</v>
      </c>
      <c r="Q994">
        <v>0</v>
      </c>
      <c r="R994" s="28">
        <f>Table4[[#This Row],[std.code.lines:comments]]/Table4[[#This Row],[std.code.lines:code]]</f>
        <v>0</v>
      </c>
      <c r="S994">
        <f>(Table4[[#This Row],[std.code.lines:comments]]-Table4[[#This Row],[std.code.lines:code]])/(Table4[[#This Row],[std.code.lines:comments]]+Table4[[#This Row],[std.code.lines:code]])</f>
        <v>-1</v>
      </c>
    </row>
    <row r="995" spans="1:19" x14ac:dyDescent="0.25">
      <c r="A995" t="s">
        <v>992</v>
      </c>
      <c r="B995" t="s">
        <v>2063</v>
      </c>
      <c r="C995" t="s">
        <v>2008</v>
      </c>
      <c r="E995">
        <v>118</v>
      </c>
      <c r="F995">
        <v>121</v>
      </c>
      <c r="K995">
        <v>0</v>
      </c>
      <c r="L995">
        <v>1</v>
      </c>
      <c r="M995">
        <v>70</v>
      </c>
      <c r="N995">
        <v>4</v>
      </c>
      <c r="O995">
        <v>4</v>
      </c>
      <c r="P995">
        <v>0</v>
      </c>
      <c r="Q995">
        <v>0</v>
      </c>
      <c r="R995" s="28">
        <f>Table4[[#This Row],[std.code.lines:comments]]/Table4[[#This Row],[std.code.lines:code]]</f>
        <v>0</v>
      </c>
      <c r="S995">
        <f>(Table4[[#This Row],[std.code.lines:comments]]-Table4[[#This Row],[std.code.lines:code]])/(Table4[[#This Row],[std.code.lines:comments]]+Table4[[#This Row],[std.code.lines:code]])</f>
        <v>-1</v>
      </c>
    </row>
    <row r="996" spans="1:19" x14ac:dyDescent="0.25">
      <c r="A996" t="s">
        <v>992</v>
      </c>
      <c r="B996" t="s">
        <v>2035</v>
      </c>
      <c r="C996" t="s">
        <v>2008</v>
      </c>
      <c r="E996">
        <v>131</v>
      </c>
      <c r="F996">
        <v>134</v>
      </c>
      <c r="K996">
        <v>0</v>
      </c>
      <c r="L996">
        <v>1</v>
      </c>
      <c r="M996">
        <v>170</v>
      </c>
      <c r="N996">
        <v>4</v>
      </c>
      <c r="O996">
        <v>4</v>
      </c>
      <c r="P996">
        <v>0</v>
      </c>
      <c r="Q996">
        <v>0</v>
      </c>
      <c r="R996" s="28">
        <f>Table4[[#This Row],[std.code.lines:comments]]/Table4[[#This Row],[std.code.lines:code]]</f>
        <v>0</v>
      </c>
      <c r="S996">
        <f>(Table4[[#This Row],[std.code.lines:comments]]-Table4[[#This Row],[std.code.lines:code]])/(Table4[[#This Row],[std.code.lines:comments]]+Table4[[#This Row],[std.code.lines:code]])</f>
        <v>-1</v>
      </c>
    </row>
    <row r="997" spans="1:19" x14ac:dyDescent="0.25">
      <c r="A997" t="s">
        <v>992</v>
      </c>
      <c r="B997" t="s">
        <v>2092</v>
      </c>
      <c r="C997" t="s">
        <v>2008</v>
      </c>
      <c r="E997">
        <v>376</v>
      </c>
      <c r="F997">
        <v>379</v>
      </c>
      <c r="K997">
        <v>0</v>
      </c>
      <c r="L997">
        <v>1</v>
      </c>
      <c r="M997">
        <v>138</v>
      </c>
      <c r="N997">
        <v>4</v>
      </c>
      <c r="O997">
        <v>4</v>
      </c>
      <c r="P997">
        <v>0</v>
      </c>
      <c r="Q997">
        <v>0</v>
      </c>
      <c r="R997" s="28">
        <f>Table4[[#This Row],[std.code.lines:comments]]/Table4[[#This Row],[std.code.lines:code]]</f>
        <v>0</v>
      </c>
      <c r="S997">
        <f>(Table4[[#This Row],[std.code.lines:comments]]-Table4[[#This Row],[std.code.lines:code]])/(Table4[[#This Row],[std.code.lines:comments]]+Table4[[#This Row],[std.code.lines:code]])</f>
        <v>-1</v>
      </c>
    </row>
    <row r="998" spans="1:19" x14ac:dyDescent="0.25">
      <c r="A998" t="s">
        <v>992</v>
      </c>
      <c r="B998" t="s">
        <v>2413</v>
      </c>
      <c r="C998" t="s">
        <v>2008</v>
      </c>
      <c r="E998">
        <v>381</v>
      </c>
      <c r="F998">
        <v>384</v>
      </c>
      <c r="K998">
        <v>0</v>
      </c>
      <c r="L998">
        <v>1</v>
      </c>
      <c r="M998">
        <v>153</v>
      </c>
      <c r="N998">
        <v>4</v>
      </c>
      <c r="O998">
        <v>4</v>
      </c>
      <c r="P998">
        <v>0</v>
      </c>
      <c r="Q998">
        <v>0</v>
      </c>
      <c r="R998" s="28">
        <f>Table4[[#This Row],[std.code.lines:comments]]/Table4[[#This Row],[std.code.lines:code]]</f>
        <v>0</v>
      </c>
      <c r="S998">
        <f>(Table4[[#This Row],[std.code.lines:comments]]-Table4[[#This Row],[std.code.lines:code]])/(Table4[[#This Row],[std.code.lines:comments]]+Table4[[#This Row],[std.code.lines:code]])</f>
        <v>-1</v>
      </c>
    </row>
    <row r="999" spans="1:19" x14ac:dyDescent="0.25">
      <c r="A999" t="s">
        <v>992</v>
      </c>
      <c r="B999" t="s">
        <v>2092</v>
      </c>
      <c r="C999" t="s">
        <v>2008</v>
      </c>
      <c r="E999">
        <v>388</v>
      </c>
      <c r="F999">
        <v>391</v>
      </c>
      <c r="K999">
        <v>0</v>
      </c>
      <c r="L999">
        <v>1</v>
      </c>
      <c r="M999">
        <v>123</v>
      </c>
      <c r="N999">
        <v>4</v>
      </c>
      <c r="O999">
        <v>4</v>
      </c>
      <c r="P999">
        <v>0</v>
      </c>
      <c r="Q999">
        <v>0</v>
      </c>
      <c r="R999" s="28">
        <f>Table4[[#This Row],[std.code.lines:comments]]/Table4[[#This Row],[std.code.lines:code]]</f>
        <v>0</v>
      </c>
      <c r="S999">
        <f>(Table4[[#This Row],[std.code.lines:comments]]-Table4[[#This Row],[std.code.lines:code]])/(Table4[[#This Row],[std.code.lines:comments]]+Table4[[#This Row],[std.code.lines:code]])</f>
        <v>-1</v>
      </c>
    </row>
    <row r="1000" spans="1:19" x14ac:dyDescent="0.25">
      <c r="A1000" t="s">
        <v>992</v>
      </c>
      <c r="B1000" t="s">
        <v>2413</v>
      </c>
      <c r="C1000" t="s">
        <v>2008</v>
      </c>
      <c r="E1000">
        <v>393</v>
      </c>
      <c r="F1000">
        <v>396</v>
      </c>
      <c r="K1000">
        <v>0</v>
      </c>
      <c r="L1000">
        <v>1</v>
      </c>
      <c r="M1000">
        <v>130</v>
      </c>
      <c r="N1000">
        <v>4</v>
      </c>
      <c r="O1000">
        <v>4</v>
      </c>
      <c r="P1000">
        <v>0</v>
      </c>
      <c r="Q1000">
        <v>0</v>
      </c>
      <c r="R1000" s="28">
        <f>Table4[[#This Row],[std.code.lines:comments]]/Table4[[#This Row],[std.code.lines:code]]</f>
        <v>0</v>
      </c>
      <c r="S1000">
        <f>(Table4[[#This Row],[std.code.lines:comments]]-Table4[[#This Row],[std.code.lines:code]])/(Table4[[#This Row],[std.code.lines:comments]]+Table4[[#This Row],[std.code.lines:code]])</f>
        <v>-1</v>
      </c>
    </row>
    <row r="1001" spans="1:19" x14ac:dyDescent="0.25">
      <c r="A1001" t="s">
        <v>992</v>
      </c>
      <c r="B1001" t="s">
        <v>2412</v>
      </c>
      <c r="C1001" t="s">
        <v>2008</v>
      </c>
      <c r="E1001">
        <v>418</v>
      </c>
      <c r="F1001">
        <v>421</v>
      </c>
      <c r="K1001">
        <v>0</v>
      </c>
      <c r="L1001">
        <v>1</v>
      </c>
      <c r="M1001">
        <v>44</v>
      </c>
      <c r="N1001">
        <v>4</v>
      </c>
      <c r="O1001">
        <v>4</v>
      </c>
      <c r="P1001">
        <v>0</v>
      </c>
      <c r="Q1001">
        <v>0</v>
      </c>
      <c r="R1001" s="28">
        <f>Table4[[#This Row],[std.code.lines:comments]]/Table4[[#This Row],[std.code.lines:code]]</f>
        <v>0</v>
      </c>
      <c r="S1001">
        <f>(Table4[[#This Row],[std.code.lines:comments]]-Table4[[#This Row],[std.code.lines:code]])/(Table4[[#This Row],[std.code.lines:comments]]+Table4[[#This Row],[std.code.lines:code]])</f>
        <v>-1</v>
      </c>
    </row>
    <row r="1002" spans="1:19" x14ac:dyDescent="0.25">
      <c r="A1002" t="s">
        <v>1019</v>
      </c>
      <c r="B1002" t="s">
        <v>2188</v>
      </c>
      <c r="C1002" t="s">
        <v>2008</v>
      </c>
      <c r="E1002">
        <v>119</v>
      </c>
      <c r="F1002">
        <v>122</v>
      </c>
      <c r="K1002">
        <v>0</v>
      </c>
      <c r="L1002">
        <v>1</v>
      </c>
      <c r="M1002">
        <v>232</v>
      </c>
      <c r="N1002">
        <v>1</v>
      </c>
      <c r="O1002">
        <v>4</v>
      </c>
      <c r="P1002">
        <v>0</v>
      </c>
      <c r="Q1002">
        <v>3</v>
      </c>
      <c r="R1002" s="28">
        <f>Table4[[#This Row],[std.code.lines:comments]]/Table4[[#This Row],[std.code.lines:code]]</f>
        <v>3</v>
      </c>
      <c r="S1002">
        <f>(Table4[[#This Row],[std.code.lines:comments]]-Table4[[#This Row],[std.code.lines:code]])/(Table4[[#This Row],[std.code.lines:comments]]+Table4[[#This Row],[std.code.lines:code]])</f>
        <v>0.5</v>
      </c>
    </row>
    <row r="1003" spans="1:19" x14ac:dyDescent="0.25">
      <c r="A1003" t="s">
        <v>1019</v>
      </c>
      <c r="B1003" t="s">
        <v>2409</v>
      </c>
      <c r="C1003" t="s">
        <v>2008</v>
      </c>
      <c r="E1003">
        <v>126</v>
      </c>
      <c r="F1003">
        <v>129</v>
      </c>
      <c r="K1003">
        <v>0</v>
      </c>
      <c r="L1003">
        <v>1</v>
      </c>
      <c r="M1003">
        <v>212</v>
      </c>
      <c r="N1003">
        <v>1</v>
      </c>
      <c r="O1003">
        <v>4</v>
      </c>
      <c r="P1003">
        <v>0</v>
      </c>
      <c r="Q1003">
        <v>3</v>
      </c>
      <c r="R1003" s="28">
        <f>Table4[[#This Row],[std.code.lines:comments]]/Table4[[#This Row],[std.code.lines:code]]</f>
        <v>3</v>
      </c>
      <c r="S1003">
        <f>(Table4[[#This Row],[std.code.lines:comments]]-Table4[[#This Row],[std.code.lines:code]])/(Table4[[#This Row],[std.code.lines:comments]]+Table4[[#This Row],[std.code.lines:code]])</f>
        <v>0.5</v>
      </c>
    </row>
    <row r="1004" spans="1:19" x14ac:dyDescent="0.25">
      <c r="A1004" t="s">
        <v>1019</v>
      </c>
      <c r="B1004" t="s">
        <v>2206</v>
      </c>
      <c r="C1004" t="s">
        <v>2008</v>
      </c>
      <c r="E1004">
        <v>131</v>
      </c>
      <c r="F1004">
        <v>134</v>
      </c>
      <c r="K1004">
        <v>0</v>
      </c>
      <c r="L1004">
        <v>1</v>
      </c>
      <c r="M1004">
        <v>214</v>
      </c>
      <c r="N1004">
        <v>1</v>
      </c>
      <c r="O1004">
        <v>4</v>
      </c>
      <c r="P1004">
        <v>0</v>
      </c>
      <c r="Q1004">
        <v>3</v>
      </c>
      <c r="R1004" s="28">
        <f>Table4[[#This Row],[std.code.lines:comments]]/Table4[[#This Row],[std.code.lines:code]]</f>
        <v>3</v>
      </c>
      <c r="S1004">
        <f>(Table4[[#This Row],[std.code.lines:comments]]-Table4[[#This Row],[std.code.lines:code]])/(Table4[[#This Row],[std.code.lines:comments]]+Table4[[#This Row],[std.code.lines:code]])</f>
        <v>0.5</v>
      </c>
    </row>
    <row r="1005" spans="1:19" x14ac:dyDescent="0.25">
      <c r="A1005" t="s">
        <v>1019</v>
      </c>
      <c r="B1005" t="s">
        <v>2408</v>
      </c>
      <c r="C1005" t="s">
        <v>2008</v>
      </c>
      <c r="E1005">
        <v>136</v>
      </c>
      <c r="F1005">
        <v>139</v>
      </c>
      <c r="K1005">
        <v>0</v>
      </c>
      <c r="L1005">
        <v>1</v>
      </c>
      <c r="M1005">
        <v>220</v>
      </c>
      <c r="N1005">
        <v>1</v>
      </c>
      <c r="O1005">
        <v>4</v>
      </c>
      <c r="P1005">
        <v>0</v>
      </c>
      <c r="Q1005">
        <v>3</v>
      </c>
      <c r="R1005" s="28">
        <f>Table4[[#This Row],[std.code.lines:comments]]/Table4[[#This Row],[std.code.lines:code]]</f>
        <v>3</v>
      </c>
      <c r="S1005">
        <f>(Table4[[#This Row],[std.code.lines:comments]]-Table4[[#This Row],[std.code.lines:code]])/(Table4[[#This Row],[std.code.lines:comments]]+Table4[[#This Row],[std.code.lines:code]])</f>
        <v>0.5</v>
      </c>
    </row>
    <row r="1006" spans="1:19" x14ac:dyDescent="0.25">
      <c r="A1006" t="s">
        <v>1019</v>
      </c>
      <c r="B1006" t="s">
        <v>2189</v>
      </c>
      <c r="C1006" t="s">
        <v>2008</v>
      </c>
      <c r="E1006">
        <v>141</v>
      </c>
      <c r="F1006">
        <v>144</v>
      </c>
      <c r="K1006">
        <v>0</v>
      </c>
      <c r="L1006">
        <v>1</v>
      </c>
      <c r="M1006">
        <v>220</v>
      </c>
      <c r="N1006">
        <v>1</v>
      </c>
      <c r="O1006">
        <v>4</v>
      </c>
      <c r="P1006">
        <v>0</v>
      </c>
      <c r="Q1006">
        <v>3</v>
      </c>
      <c r="R1006" s="28">
        <f>Table4[[#This Row],[std.code.lines:comments]]/Table4[[#This Row],[std.code.lines:code]]</f>
        <v>3</v>
      </c>
      <c r="S1006">
        <f>(Table4[[#This Row],[std.code.lines:comments]]-Table4[[#This Row],[std.code.lines:code]])/(Table4[[#This Row],[std.code.lines:comments]]+Table4[[#This Row],[std.code.lines:code]])</f>
        <v>0.5</v>
      </c>
    </row>
    <row r="1007" spans="1:19" x14ac:dyDescent="0.25">
      <c r="A1007" t="s">
        <v>1019</v>
      </c>
      <c r="B1007" t="s">
        <v>2407</v>
      </c>
      <c r="C1007" t="s">
        <v>2008</v>
      </c>
      <c r="E1007">
        <v>146</v>
      </c>
      <c r="F1007">
        <v>149</v>
      </c>
      <c r="K1007">
        <v>0</v>
      </c>
      <c r="L1007">
        <v>1</v>
      </c>
      <c r="M1007">
        <v>222</v>
      </c>
      <c r="N1007">
        <v>1</v>
      </c>
      <c r="O1007">
        <v>4</v>
      </c>
      <c r="P1007">
        <v>0</v>
      </c>
      <c r="Q1007">
        <v>3</v>
      </c>
      <c r="R1007" s="28">
        <f>Table4[[#This Row],[std.code.lines:comments]]/Table4[[#This Row],[std.code.lines:code]]</f>
        <v>3</v>
      </c>
      <c r="S1007">
        <f>(Table4[[#This Row],[std.code.lines:comments]]-Table4[[#This Row],[std.code.lines:code]])/(Table4[[#This Row],[std.code.lines:comments]]+Table4[[#This Row],[std.code.lines:code]])</f>
        <v>0.5</v>
      </c>
    </row>
    <row r="1008" spans="1:19" x14ac:dyDescent="0.25">
      <c r="A1008" t="s">
        <v>1019</v>
      </c>
      <c r="B1008" t="s">
        <v>2318</v>
      </c>
      <c r="C1008" t="s">
        <v>2008</v>
      </c>
      <c r="E1008">
        <v>151</v>
      </c>
      <c r="F1008">
        <v>154</v>
      </c>
      <c r="K1008">
        <v>0</v>
      </c>
      <c r="L1008">
        <v>1</v>
      </c>
      <c r="M1008">
        <v>222</v>
      </c>
      <c r="N1008">
        <v>1</v>
      </c>
      <c r="O1008">
        <v>4</v>
      </c>
      <c r="P1008">
        <v>0</v>
      </c>
      <c r="Q1008">
        <v>3</v>
      </c>
      <c r="R1008" s="28">
        <f>Table4[[#This Row],[std.code.lines:comments]]/Table4[[#This Row],[std.code.lines:code]]</f>
        <v>3</v>
      </c>
      <c r="S1008">
        <f>(Table4[[#This Row],[std.code.lines:comments]]-Table4[[#This Row],[std.code.lines:code]])/(Table4[[#This Row],[std.code.lines:comments]]+Table4[[#This Row],[std.code.lines:code]])</f>
        <v>0.5</v>
      </c>
    </row>
    <row r="1009" spans="1:19" x14ac:dyDescent="0.25">
      <c r="A1009" t="s">
        <v>1019</v>
      </c>
      <c r="B1009" t="s">
        <v>2205</v>
      </c>
      <c r="C1009" t="s">
        <v>2008</v>
      </c>
      <c r="E1009">
        <v>156</v>
      </c>
      <c r="F1009">
        <v>159</v>
      </c>
      <c r="K1009">
        <v>0</v>
      </c>
      <c r="L1009">
        <v>1</v>
      </c>
      <c r="M1009">
        <v>220</v>
      </c>
      <c r="N1009">
        <v>1</v>
      </c>
      <c r="O1009">
        <v>4</v>
      </c>
      <c r="P1009">
        <v>0</v>
      </c>
      <c r="Q1009">
        <v>3</v>
      </c>
      <c r="R1009" s="28">
        <f>Table4[[#This Row],[std.code.lines:comments]]/Table4[[#This Row],[std.code.lines:code]]</f>
        <v>3</v>
      </c>
      <c r="S1009">
        <f>(Table4[[#This Row],[std.code.lines:comments]]-Table4[[#This Row],[std.code.lines:code]])/(Table4[[#This Row],[std.code.lines:comments]]+Table4[[#This Row],[std.code.lines:code]])</f>
        <v>0.5</v>
      </c>
    </row>
    <row r="1010" spans="1:19" x14ac:dyDescent="0.25">
      <c r="A1010" t="s">
        <v>1019</v>
      </c>
      <c r="B1010" t="s">
        <v>2204</v>
      </c>
      <c r="C1010" t="s">
        <v>2008</v>
      </c>
      <c r="E1010">
        <v>161</v>
      </c>
      <c r="F1010">
        <v>164</v>
      </c>
      <c r="K1010">
        <v>0</v>
      </c>
      <c r="L1010">
        <v>1</v>
      </c>
      <c r="M1010">
        <v>218</v>
      </c>
      <c r="N1010">
        <v>1</v>
      </c>
      <c r="O1010">
        <v>4</v>
      </c>
      <c r="P1010">
        <v>0</v>
      </c>
      <c r="Q1010">
        <v>3</v>
      </c>
      <c r="R1010" s="28">
        <f>Table4[[#This Row],[std.code.lines:comments]]/Table4[[#This Row],[std.code.lines:code]]</f>
        <v>3</v>
      </c>
      <c r="S1010">
        <f>(Table4[[#This Row],[std.code.lines:comments]]-Table4[[#This Row],[std.code.lines:code]])/(Table4[[#This Row],[std.code.lines:comments]]+Table4[[#This Row],[std.code.lines:code]])</f>
        <v>0.5</v>
      </c>
    </row>
    <row r="1011" spans="1:19" x14ac:dyDescent="0.25">
      <c r="A1011" t="s">
        <v>1019</v>
      </c>
      <c r="B1011" t="s">
        <v>2393</v>
      </c>
      <c r="C1011" t="s">
        <v>2008</v>
      </c>
      <c r="E1011">
        <v>166</v>
      </c>
      <c r="F1011">
        <v>169</v>
      </c>
      <c r="K1011">
        <v>0</v>
      </c>
      <c r="L1011">
        <v>1</v>
      </c>
      <c r="M1011">
        <v>213</v>
      </c>
      <c r="N1011">
        <v>1</v>
      </c>
      <c r="O1011">
        <v>4</v>
      </c>
      <c r="P1011">
        <v>0</v>
      </c>
      <c r="Q1011">
        <v>3</v>
      </c>
      <c r="R1011" s="28">
        <f>Table4[[#This Row],[std.code.lines:comments]]/Table4[[#This Row],[std.code.lines:code]]</f>
        <v>3</v>
      </c>
      <c r="S1011">
        <f>(Table4[[#This Row],[std.code.lines:comments]]-Table4[[#This Row],[std.code.lines:code]])/(Table4[[#This Row],[std.code.lines:comments]]+Table4[[#This Row],[std.code.lines:code]])</f>
        <v>0.5</v>
      </c>
    </row>
    <row r="1012" spans="1:19" x14ac:dyDescent="0.25">
      <c r="A1012" t="s">
        <v>1019</v>
      </c>
      <c r="B1012" t="s">
        <v>2406</v>
      </c>
      <c r="C1012" t="s">
        <v>2008</v>
      </c>
      <c r="E1012">
        <v>171</v>
      </c>
      <c r="F1012">
        <v>174</v>
      </c>
      <c r="K1012">
        <v>0</v>
      </c>
      <c r="L1012">
        <v>1</v>
      </c>
      <c r="M1012">
        <v>210</v>
      </c>
      <c r="N1012">
        <v>1</v>
      </c>
      <c r="O1012">
        <v>4</v>
      </c>
      <c r="P1012">
        <v>0</v>
      </c>
      <c r="Q1012">
        <v>3</v>
      </c>
      <c r="R1012" s="28">
        <f>Table4[[#This Row],[std.code.lines:comments]]/Table4[[#This Row],[std.code.lines:code]]</f>
        <v>3</v>
      </c>
      <c r="S1012">
        <f>(Table4[[#This Row],[std.code.lines:comments]]-Table4[[#This Row],[std.code.lines:code]])/(Table4[[#This Row],[std.code.lines:comments]]+Table4[[#This Row],[std.code.lines:code]])</f>
        <v>0.5</v>
      </c>
    </row>
    <row r="1013" spans="1:19" x14ac:dyDescent="0.25">
      <c r="A1013" t="s">
        <v>1019</v>
      </c>
      <c r="B1013" t="s">
        <v>2405</v>
      </c>
      <c r="C1013" t="s">
        <v>2008</v>
      </c>
      <c r="E1013">
        <v>176</v>
      </c>
      <c r="F1013">
        <v>179</v>
      </c>
      <c r="K1013">
        <v>0</v>
      </c>
      <c r="L1013">
        <v>1</v>
      </c>
      <c r="M1013">
        <v>216</v>
      </c>
      <c r="N1013">
        <v>1</v>
      </c>
      <c r="O1013">
        <v>4</v>
      </c>
      <c r="P1013">
        <v>0</v>
      </c>
      <c r="Q1013">
        <v>3</v>
      </c>
      <c r="R1013" s="28">
        <f>Table4[[#This Row],[std.code.lines:comments]]/Table4[[#This Row],[std.code.lines:code]]</f>
        <v>3</v>
      </c>
      <c r="S1013">
        <f>(Table4[[#This Row],[std.code.lines:comments]]-Table4[[#This Row],[std.code.lines:code]])/(Table4[[#This Row],[std.code.lines:comments]]+Table4[[#This Row],[std.code.lines:code]])</f>
        <v>0.5</v>
      </c>
    </row>
    <row r="1014" spans="1:19" x14ac:dyDescent="0.25">
      <c r="A1014" t="s">
        <v>1030</v>
      </c>
      <c r="B1014" t="s">
        <v>2403</v>
      </c>
      <c r="C1014" t="s">
        <v>2008</v>
      </c>
      <c r="E1014">
        <v>55</v>
      </c>
      <c r="F1014">
        <v>58</v>
      </c>
      <c r="K1014">
        <v>0</v>
      </c>
      <c r="L1014">
        <v>1</v>
      </c>
      <c r="M1014">
        <v>73</v>
      </c>
      <c r="N1014">
        <v>4</v>
      </c>
      <c r="O1014">
        <v>4</v>
      </c>
      <c r="P1014">
        <v>0</v>
      </c>
      <c r="Q1014">
        <v>0</v>
      </c>
      <c r="R1014" s="28">
        <f>Table4[[#This Row],[std.code.lines:comments]]/Table4[[#This Row],[std.code.lines:code]]</f>
        <v>0</v>
      </c>
      <c r="S1014">
        <f>(Table4[[#This Row],[std.code.lines:comments]]-Table4[[#This Row],[std.code.lines:code]])/(Table4[[#This Row],[std.code.lines:comments]]+Table4[[#This Row],[std.code.lines:code]])</f>
        <v>-1</v>
      </c>
    </row>
    <row r="1015" spans="1:19" x14ac:dyDescent="0.25">
      <c r="A1015" t="s">
        <v>1030</v>
      </c>
      <c r="B1015" t="s">
        <v>2402</v>
      </c>
      <c r="C1015" t="s">
        <v>2008</v>
      </c>
      <c r="E1015">
        <v>60</v>
      </c>
      <c r="F1015">
        <v>63</v>
      </c>
      <c r="K1015">
        <v>0</v>
      </c>
      <c r="L1015">
        <v>1</v>
      </c>
      <c r="M1015">
        <v>58</v>
      </c>
      <c r="N1015">
        <v>4</v>
      </c>
      <c r="O1015">
        <v>4</v>
      </c>
      <c r="P1015">
        <v>0</v>
      </c>
      <c r="Q1015">
        <v>0</v>
      </c>
      <c r="R1015" s="28">
        <f>Table4[[#This Row],[std.code.lines:comments]]/Table4[[#This Row],[std.code.lines:code]]</f>
        <v>0</v>
      </c>
      <c r="S1015">
        <f>(Table4[[#This Row],[std.code.lines:comments]]-Table4[[#This Row],[std.code.lines:code]])/(Table4[[#This Row],[std.code.lines:comments]]+Table4[[#This Row],[std.code.lines:code]])</f>
        <v>-1</v>
      </c>
    </row>
    <row r="1016" spans="1:19" x14ac:dyDescent="0.25">
      <c r="A1016" t="s">
        <v>1197</v>
      </c>
      <c r="B1016" t="s">
        <v>2364</v>
      </c>
      <c r="C1016" t="s">
        <v>2008</v>
      </c>
      <c r="E1016">
        <v>49</v>
      </c>
      <c r="F1016">
        <v>52</v>
      </c>
      <c r="K1016">
        <v>0</v>
      </c>
      <c r="L1016">
        <v>1</v>
      </c>
      <c r="M1016">
        <v>29</v>
      </c>
      <c r="N1016">
        <v>4</v>
      </c>
      <c r="O1016">
        <v>4</v>
      </c>
      <c r="P1016">
        <v>0</v>
      </c>
      <c r="Q1016">
        <v>0</v>
      </c>
      <c r="R1016" s="28">
        <f>Table4[[#This Row],[std.code.lines:comments]]/Table4[[#This Row],[std.code.lines:code]]</f>
        <v>0</v>
      </c>
      <c r="S1016">
        <f>(Table4[[#This Row],[std.code.lines:comments]]-Table4[[#This Row],[std.code.lines:code]])/(Table4[[#This Row],[std.code.lines:comments]]+Table4[[#This Row],[std.code.lines:code]])</f>
        <v>-1</v>
      </c>
    </row>
    <row r="1017" spans="1:19" x14ac:dyDescent="0.25">
      <c r="A1017" t="s">
        <v>1197</v>
      </c>
      <c r="B1017" t="s">
        <v>2360</v>
      </c>
      <c r="C1017" t="s">
        <v>2008</v>
      </c>
      <c r="E1017">
        <v>81</v>
      </c>
      <c r="F1017">
        <v>84</v>
      </c>
      <c r="K1017">
        <v>0</v>
      </c>
      <c r="L1017">
        <v>1</v>
      </c>
      <c r="M1017">
        <v>68</v>
      </c>
      <c r="N1017">
        <v>4</v>
      </c>
      <c r="O1017">
        <v>4</v>
      </c>
      <c r="P1017">
        <v>0</v>
      </c>
      <c r="Q1017">
        <v>0</v>
      </c>
      <c r="R1017" s="28">
        <f>Table4[[#This Row],[std.code.lines:comments]]/Table4[[#This Row],[std.code.lines:code]]</f>
        <v>0</v>
      </c>
      <c r="S1017">
        <f>(Table4[[#This Row],[std.code.lines:comments]]-Table4[[#This Row],[std.code.lines:code]])/(Table4[[#This Row],[std.code.lines:comments]]+Table4[[#This Row],[std.code.lines:code]])</f>
        <v>-1</v>
      </c>
    </row>
    <row r="1018" spans="1:19" x14ac:dyDescent="0.25">
      <c r="A1018" t="s">
        <v>1197</v>
      </c>
      <c r="B1018" t="s">
        <v>2359</v>
      </c>
      <c r="C1018" t="s">
        <v>2008</v>
      </c>
      <c r="E1018">
        <v>86</v>
      </c>
      <c r="F1018">
        <v>89</v>
      </c>
      <c r="K1018">
        <v>0</v>
      </c>
      <c r="L1018">
        <v>1</v>
      </c>
      <c r="M1018">
        <v>64</v>
      </c>
      <c r="N1018">
        <v>4</v>
      </c>
      <c r="O1018">
        <v>4</v>
      </c>
      <c r="P1018">
        <v>0</v>
      </c>
      <c r="Q1018">
        <v>0</v>
      </c>
      <c r="R1018" s="28">
        <f>Table4[[#This Row],[std.code.lines:comments]]/Table4[[#This Row],[std.code.lines:code]]</f>
        <v>0</v>
      </c>
      <c r="S1018">
        <f>(Table4[[#This Row],[std.code.lines:comments]]-Table4[[#This Row],[std.code.lines:code]])/(Table4[[#This Row],[std.code.lines:comments]]+Table4[[#This Row],[std.code.lines:code]])</f>
        <v>-1</v>
      </c>
    </row>
    <row r="1019" spans="1:19" x14ac:dyDescent="0.25">
      <c r="A1019" t="s">
        <v>1197</v>
      </c>
      <c r="B1019" t="s">
        <v>2358</v>
      </c>
      <c r="C1019" t="s">
        <v>2008</v>
      </c>
      <c r="E1019">
        <v>91</v>
      </c>
      <c r="F1019">
        <v>94</v>
      </c>
      <c r="K1019">
        <v>0</v>
      </c>
      <c r="L1019">
        <v>1</v>
      </c>
      <c r="M1019">
        <v>86</v>
      </c>
      <c r="N1019">
        <v>4</v>
      </c>
      <c r="O1019">
        <v>4</v>
      </c>
      <c r="P1019">
        <v>0</v>
      </c>
      <c r="Q1019">
        <v>0</v>
      </c>
      <c r="R1019" s="28">
        <f>Table4[[#This Row],[std.code.lines:comments]]/Table4[[#This Row],[std.code.lines:code]]</f>
        <v>0</v>
      </c>
      <c r="S1019">
        <f>(Table4[[#This Row],[std.code.lines:comments]]-Table4[[#This Row],[std.code.lines:code]])/(Table4[[#This Row],[std.code.lines:comments]]+Table4[[#This Row],[std.code.lines:code]])</f>
        <v>-1</v>
      </c>
    </row>
    <row r="1020" spans="1:19" x14ac:dyDescent="0.25">
      <c r="A1020" t="s">
        <v>1197</v>
      </c>
      <c r="B1020" t="s">
        <v>2356</v>
      </c>
      <c r="C1020" t="s">
        <v>2008</v>
      </c>
      <c r="E1020">
        <v>110</v>
      </c>
      <c r="F1020">
        <v>113</v>
      </c>
      <c r="K1020">
        <v>0</v>
      </c>
      <c r="L1020">
        <v>1</v>
      </c>
      <c r="M1020">
        <v>88</v>
      </c>
      <c r="N1020">
        <v>4</v>
      </c>
      <c r="O1020">
        <v>4</v>
      </c>
      <c r="P1020">
        <v>0</v>
      </c>
      <c r="Q1020">
        <v>0</v>
      </c>
      <c r="R1020" s="28">
        <f>Table4[[#This Row],[std.code.lines:comments]]/Table4[[#This Row],[std.code.lines:code]]</f>
        <v>0</v>
      </c>
      <c r="S1020">
        <f>(Table4[[#This Row],[std.code.lines:comments]]-Table4[[#This Row],[std.code.lines:code]])/(Table4[[#This Row],[std.code.lines:comments]]+Table4[[#This Row],[std.code.lines:code]])</f>
        <v>-1</v>
      </c>
    </row>
    <row r="1021" spans="1:19" x14ac:dyDescent="0.25">
      <c r="A1021" t="s">
        <v>1197</v>
      </c>
      <c r="B1021" t="s">
        <v>2354</v>
      </c>
      <c r="C1021" t="s">
        <v>2008</v>
      </c>
      <c r="E1021">
        <v>122</v>
      </c>
      <c r="F1021">
        <v>125</v>
      </c>
      <c r="K1021">
        <v>0</v>
      </c>
      <c r="L1021">
        <v>1</v>
      </c>
      <c r="M1021">
        <v>78</v>
      </c>
      <c r="N1021">
        <v>4</v>
      </c>
      <c r="O1021">
        <v>4</v>
      </c>
      <c r="P1021">
        <v>0</v>
      </c>
      <c r="Q1021">
        <v>0</v>
      </c>
      <c r="R1021" s="28">
        <f>Table4[[#This Row],[std.code.lines:comments]]/Table4[[#This Row],[std.code.lines:code]]</f>
        <v>0</v>
      </c>
      <c r="S1021">
        <f>(Table4[[#This Row],[std.code.lines:comments]]-Table4[[#This Row],[std.code.lines:code]])/(Table4[[#This Row],[std.code.lines:comments]]+Table4[[#This Row],[std.code.lines:code]])</f>
        <v>-1</v>
      </c>
    </row>
    <row r="1022" spans="1:19" x14ac:dyDescent="0.25">
      <c r="A1022" t="s">
        <v>1197</v>
      </c>
      <c r="B1022" t="s">
        <v>2353</v>
      </c>
      <c r="C1022" t="s">
        <v>2008</v>
      </c>
      <c r="E1022">
        <v>127</v>
      </c>
      <c r="F1022">
        <v>130</v>
      </c>
      <c r="K1022">
        <v>0</v>
      </c>
      <c r="L1022">
        <v>1</v>
      </c>
      <c r="M1022">
        <v>78</v>
      </c>
      <c r="N1022">
        <v>4</v>
      </c>
      <c r="O1022">
        <v>4</v>
      </c>
      <c r="P1022">
        <v>0</v>
      </c>
      <c r="Q1022">
        <v>0</v>
      </c>
      <c r="R1022" s="28">
        <f>Table4[[#This Row],[std.code.lines:comments]]/Table4[[#This Row],[std.code.lines:code]]</f>
        <v>0</v>
      </c>
      <c r="S1022">
        <f>(Table4[[#This Row],[std.code.lines:comments]]-Table4[[#This Row],[std.code.lines:code]])/(Table4[[#This Row],[std.code.lines:comments]]+Table4[[#This Row],[std.code.lines:code]])</f>
        <v>-1</v>
      </c>
    </row>
    <row r="1023" spans="1:19" x14ac:dyDescent="0.25">
      <c r="A1023" t="s">
        <v>1197</v>
      </c>
      <c r="B1023" t="s">
        <v>2065</v>
      </c>
      <c r="C1023" t="s">
        <v>2008</v>
      </c>
      <c r="E1023">
        <v>160</v>
      </c>
      <c r="F1023">
        <v>163</v>
      </c>
      <c r="K1023">
        <v>0</v>
      </c>
      <c r="L1023">
        <v>1</v>
      </c>
      <c r="M1023">
        <v>52</v>
      </c>
      <c r="N1023">
        <v>4</v>
      </c>
      <c r="O1023">
        <v>4</v>
      </c>
      <c r="P1023">
        <v>0</v>
      </c>
      <c r="Q1023">
        <v>0</v>
      </c>
      <c r="R1023" s="28">
        <f>Table4[[#This Row],[std.code.lines:comments]]/Table4[[#This Row],[std.code.lines:code]]</f>
        <v>0</v>
      </c>
      <c r="S1023">
        <f>(Table4[[#This Row],[std.code.lines:comments]]-Table4[[#This Row],[std.code.lines:code]])/(Table4[[#This Row],[std.code.lines:comments]]+Table4[[#This Row],[std.code.lines:code]])</f>
        <v>-1</v>
      </c>
    </row>
    <row r="1024" spans="1:19" x14ac:dyDescent="0.25">
      <c r="A1024" t="s">
        <v>1197</v>
      </c>
      <c r="B1024" t="s">
        <v>2349</v>
      </c>
      <c r="C1024" t="s">
        <v>2008</v>
      </c>
      <c r="E1024">
        <v>165</v>
      </c>
      <c r="F1024">
        <v>168</v>
      </c>
      <c r="K1024">
        <v>0</v>
      </c>
      <c r="L1024">
        <v>1</v>
      </c>
      <c r="M1024">
        <v>58</v>
      </c>
      <c r="N1024">
        <v>4</v>
      </c>
      <c r="O1024">
        <v>4</v>
      </c>
      <c r="P1024">
        <v>0</v>
      </c>
      <c r="Q1024">
        <v>0</v>
      </c>
      <c r="R1024" s="28">
        <f>Table4[[#This Row],[std.code.lines:comments]]/Table4[[#This Row],[std.code.lines:code]]</f>
        <v>0</v>
      </c>
      <c r="S1024">
        <f>(Table4[[#This Row],[std.code.lines:comments]]-Table4[[#This Row],[std.code.lines:code]])/(Table4[[#This Row],[std.code.lines:comments]]+Table4[[#This Row],[std.code.lines:code]])</f>
        <v>-1</v>
      </c>
    </row>
    <row r="1025" spans="1:19" x14ac:dyDescent="0.25">
      <c r="A1025" t="s">
        <v>1197</v>
      </c>
      <c r="B1025" t="s">
        <v>2348</v>
      </c>
      <c r="C1025" t="s">
        <v>2008</v>
      </c>
      <c r="E1025">
        <v>170</v>
      </c>
      <c r="F1025">
        <v>173</v>
      </c>
      <c r="K1025">
        <v>0</v>
      </c>
      <c r="L1025">
        <v>1</v>
      </c>
      <c r="M1025">
        <v>40</v>
      </c>
      <c r="N1025">
        <v>4</v>
      </c>
      <c r="O1025">
        <v>4</v>
      </c>
      <c r="P1025">
        <v>0</v>
      </c>
      <c r="Q1025">
        <v>0</v>
      </c>
      <c r="R1025" s="28">
        <f>Table4[[#This Row],[std.code.lines:comments]]/Table4[[#This Row],[std.code.lines:code]]</f>
        <v>0</v>
      </c>
      <c r="S1025">
        <f>(Table4[[#This Row],[std.code.lines:comments]]-Table4[[#This Row],[std.code.lines:code]])/(Table4[[#This Row],[std.code.lines:comments]]+Table4[[#This Row],[std.code.lines:code]])</f>
        <v>-1</v>
      </c>
    </row>
    <row r="1026" spans="1:19" x14ac:dyDescent="0.25">
      <c r="A1026" t="s">
        <v>1332</v>
      </c>
      <c r="B1026" t="s">
        <v>2303</v>
      </c>
      <c r="C1026" t="s">
        <v>2008</v>
      </c>
      <c r="E1026">
        <v>90</v>
      </c>
      <c r="F1026">
        <v>93</v>
      </c>
      <c r="K1026">
        <v>0</v>
      </c>
      <c r="L1026">
        <v>1</v>
      </c>
      <c r="M1026">
        <v>233</v>
      </c>
      <c r="N1026">
        <v>1</v>
      </c>
      <c r="O1026">
        <v>4</v>
      </c>
      <c r="P1026">
        <v>0</v>
      </c>
      <c r="Q1026">
        <v>3</v>
      </c>
      <c r="R1026" s="28">
        <f>Table4[[#This Row],[std.code.lines:comments]]/Table4[[#This Row],[std.code.lines:code]]</f>
        <v>3</v>
      </c>
      <c r="S1026">
        <f>(Table4[[#This Row],[std.code.lines:comments]]-Table4[[#This Row],[std.code.lines:code]])/(Table4[[#This Row],[std.code.lines:comments]]+Table4[[#This Row],[std.code.lines:code]])</f>
        <v>0.5</v>
      </c>
    </row>
    <row r="1027" spans="1:19" x14ac:dyDescent="0.25">
      <c r="A1027" t="s">
        <v>1332</v>
      </c>
      <c r="B1027" t="s">
        <v>2302</v>
      </c>
      <c r="C1027" t="s">
        <v>2008</v>
      </c>
      <c r="E1027">
        <v>95</v>
      </c>
      <c r="F1027">
        <v>98</v>
      </c>
      <c r="K1027">
        <v>0</v>
      </c>
      <c r="L1027">
        <v>1</v>
      </c>
      <c r="M1027">
        <v>223</v>
      </c>
      <c r="N1027">
        <v>1</v>
      </c>
      <c r="O1027">
        <v>4</v>
      </c>
      <c r="P1027">
        <v>0</v>
      </c>
      <c r="Q1027">
        <v>3</v>
      </c>
      <c r="R1027" s="28">
        <f>Table4[[#This Row],[std.code.lines:comments]]/Table4[[#This Row],[std.code.lines:code]]</f>
        <v>3</v>
      </c>
      <c r="S1027">
        <f>(Table4[[#This Row],[std.code.lines:comments]]-Table4[[#This Row],[std.code.lines:code]])/(Table4[[#This Row],[std.code.lines:comments]]+Table4[[#This Row],[std.code.lines:code]])</f>
        <v>0.5</v>
      </c>
    </row>
    <row r="1028" spans="1:19" x14ac:dyDescent="0.25">
      <c r="A1028" t="s">
        <v>1353</v>
      </c>
      <c r="B1028" t="s">
        <v>2298</v>
      </c>
      <c r="C1028" t="s">
        <v>2008</v>
      </c>
      <c r="E1028">
        <v>118</v>
      </c>
      <c r="F1028">
        <v>121</v>
      </c>
      <c r="K1028">
        <v>0</v>
      </c>
      <c r="L1028">
        <v>1</v>
      </c>
      <c r="M1028">
        <v>63</v>
      </c>
      <c r="N1028">
        <v>4</v>
      </c>
      <c r="O1028">
        <v>4</v>
      </c>
      <c r="P1028">
        <v>0</v>
      </c>
      <c r="Q1028">
        <v>0</v>
      </c>
      <c r="R1028" s="28">
        <f>Table4[[#This Row],[std.code.lines:comments]]/Table4[[#This Row],[std.code.lines:code]]</f>
        <v>0</v>
      </c>
      <c r="S1028">
        <f>(Table4[[#This Row],[std.code.lines:comments]]-Table4[[#This Row],[std.code.lines:code]])/(Table4[[#This Row],[std.code.lines:comments]]+Table4[[#This Row],[std.code.lines:code]])</f>
        <v>-1</v>
      </c>
    </row>
    <row r="1029" spans="1:19" x14ac:dyDescent="0.25">
      <c r="A1029" t="s">
        <v>1353</v>
      </c>
      <c r="B1029" t="s">
        <v>2297</v>
      </c>
      <c r="C1029" t="s">
        <v>2008</v>
      </c>
      <c r="E1029">
        <v>123</v>
      </c>
      <c r="F1029">
        <v>126</v>
      </c>
      <c r="K1029">
        <v>0</v>
      </c>
      <c r="L1029">
        <v>1</v>
      </c>
      <c r="M1029">
        <v>69</v>
      </c>
      <c r="N1029">
        <v>4</v>
      </c>
      <c r="O1029">
        <v>4</v>
      </c>
      <c r="P1029">
        <v>0</v>
      </c>
      <c r="Q1029">
        <v>0</v>
      </c>
      <c r="R1029" s="28">
        <f>Table4[[#This Row],[std.code.lines:comments]]/Table4[[#This Row],[std.code.lines:code]]</f>
        <v>0</v>
      </c>
      <c r="S1029">
        <f>(Table4[[#This Row],[std.code.lines:comments]]-Table4[[#This Row],[std.code.lines:code]])/(Table4[[#This Row],[std.code.lines:comments]]+Table4[[#This Row],[std.code.lines:code]])</f>
        <v>-1</v>
      </c>
    </row>
    <row r="1030" spans="1:19" x14ac:dyDescent="0.25">
      <c r="A1030" t="s">
        <v>1353</v>
      </c>
      <c r="B1030" t="s">
        <v>2296</v>
      </c>
      <c r="C1030" t="s">
        <v>2008</v>
      </c>
      <c r="E1030">
        <v>128</v>
      </c>
      <c r="F1030">
        <v>131</v>
      </c>
      <c r="K1030">
        <v>0</v>
      </c>
      <c r="L1030">
        <v>1</v>
      </c>
      <c r="M1030">
        <v>75</v>
      </c>
      <c r="N1030">
        <v>4</v>
      </c>
      <c r="O1030">
        <v>4</v>
      </c>
      <c r="P1030">
        <v>0</v>
      </c>
      <c r="Q1030">
        <v>0</v>
      </c>
      <c r="R1030" s="28">
        <f>Table4[[#This Row],[std.code.lines:comments]]/Table4[[#This Row],[std.code.lines:code]]</f>
        <v>0</v>
      </c>
      <c r="S1030">
        <f>(Table4[[#This Row],[std.code.lines:comments]]-Table4[[#This Row],[std.code.lines:code]])/(Table4[[#This Row],[std.code.lines:comments]]+Table4[[#This Row],[std.code.lines:code]])</f>
        <v>-1</v>
      </c>
    </row>
    <row r="1031" spans="1:19" x14ac:dyDescent="0.25">
      <c r="A1031" t="s">
        <v>1353</v>
      </c>
      <c r="B1031" t="s">
        <v>2295</v>
      </c>
      <c r="C1031" t="s">
        <v>2008</v>
      </c>
      <c r="E1031">
        <v>133</v>
      </c>
      <c r="F1031">
        <v>136</v>
      </c>
      <c r="K1031">
        <v>0</v>
      </c>
      <c r="L1031">
        <v>1</v>
      </c>
      <c r="M1031">
        <v>172</v>
      </c>
      <c r="N1031">
        <v>4</v>
      </c>
      <c r="O1031">
        <v>4</v>
      </c>
      <c r="P1031">
        <v>0</v>
      </c>
      <c r="Q1031">
        <v>0</v>
      </c>
      <c r="R1031" s="28">
        <f>Table4[[#This Row],[std.code.lines:comments]]/Table4[[#This Row],[std.code.lines:code]]</f>
        <v>0</v>
      </c>
      <c r="S1031">
        <f>(Table4[[#This Row],[std.code.lines:comments]]-Table4[[#This Row],[std.code.lines:code]])/(Table4[[#This Row],[std.code.lines:comments]]+Table4[[#This Row],[std.code.lines:code]])</f>
        <v>-1</v>
      </c>
    </row>
    <row r="1032" spans="1:19" x14ac:dyDescent="0.25">
      <c r="A1032" t="s">
        <v>1497</v>
      </c>
      <c r="B1032" t="s">
        <v>2187</v>
      </c>
      <c r="C1032" t="s">
        <v>2008</v>
      </c>
      <c r="E1032">
        <v>62</v>
      </c>
      <c r="F1032">
        <v>65</v>
      </c>
      <c r="K1032">
        <v>0</v>
      </c>
      <c r="L1032">
        <v>1</v>
      </c>
      <c r="M1032">
        <v>107</v>
      </c>
      <c r="N1032">
        <v>4</v>
      </c>
      <c r="O1032">
        <v>4</v>
      </c>
      <c r="P1032">
        <v>0</v>
      </c>
      <c r="Q1032">
        <v>0</v>
      </c>
      <c r="R1032" s="28">
        <f>Table4[[#This Row],[std.code.lines:comments]]/Table4[[#This Row],[std.code.lines:code]]</f>
        <v>0</v>
      </c>
      <c r="S1032">
        <f>(Table4[[#This Row],[std.code.lines:comments]]-Table4[[#This Row],[std.code.lines:code]])/(Table4[[#This Row],[std.code.lines:comments]]+Table4[[#This Row],[std.code.lines:code]])</f>
        <v>-1</v>
      </c>
    </row>
    <row r="1033" spans="1:19" x14ac:dyDescent="0.25">
      <c r="A1033" t="s">
        <v>1497</v>
      </c>
      <c r="B1033" t="s">
        <v>2221</v>
      </c>
      <c r="C1033" t="s">
        <v>2008</v>
      </c>
      <c r="E1033">
        <v>123</v>
      </c>
      <c r="F1033">
        <v>126</v>
      </c>
      <c r="K1033">
        <v>0</v>
      </c>
      <c r="L1033">
        <v>1</v>
      </c>
      <c r="M1033">
        <v>79</v>
      </c>
      <c r="N1033">
        <v>4</v>
      </c>
      <c r="O1033">
        <v>4</v>
      </c>
      <c r="P1033">
        <v>0</v>
      </c>
      <c r="Q1033">
        <v>0</v>
      </c>
      <c r="R1033" s="28">
        <f>Table4[[#This Row],[std.code.lines:comments]]/Table4[[#This Row],[std.code.lines:code]]</f>
        <v>0</v>
      </c>
      <c r="S1033">
        <f>(Table4[[#This Row],[std.code.lines:comments]]-Table4[[#This Row],[std.code.lines:code]])/(Table4[[#This Row],[std.code.lines:comments]]+Table4[[#This Row],[std.code.lines:code]])</f>
        <v>-1</v>
      </c>
    </row>
    <row r="1034" spans="1:19" x14ac:dyDescent="0.25">
      <c r="A1034" t="s">
        <v>1536</v>
      </c>
      <c r="B1034" t="s">
        <v>2193</v>
      </c>
      <c r="C1034" t="s">
        <v>2008</v>
      </c>
      <c r="E1034">
        <v>83</v>
      </c>
      <c r="F1034">
        <v>86</v>
      </c>
      <c r="K1034">
        <v>0</v>
      </c>
      <c r="L1034">
        <v>1</v>
      </c>
      <c r="M1034">
        <v>221</v>
      </c>
      <c r="N1034">
        <v>1</v>
      </c>
      <c r="O1034">
        <v>4</v>
      </c>
      <c r="P1034">
        <v>0</v>
      </c>
      <c r="Q1034">
        <v>3</v>
      </c>
      <c r="R1034" s="28">
        <f>Table4[[#This Row],[std.code.lines:comments]]/Table4[[#This Row],[std.code.lines:code]]</f>
        <v>3</v>
      </c>
      <c r="S1034">
        <f>(Table4[[#This Row],[std.code.lines:comments]]-Table4[[#This Row],[std.code.lines:code]])/(Table4[[#This Row],[std.code.lines:comments]]+Table4[[#This Row],[std.code.lines:code]])</f>
        <v>0.5</v>
      </c>
    </row>
    <row r="1035" spans="1:19" x14ac:dyDescent="0.25">
      <c r="A1035" t="s">
        <v>1597</v>
      </c>
      <c r="B1035" t="s">
        <v>2117</v>
      </c>
      <c r="C1035" t="s">
        <v>2008</v>
      </c>
      <c r="E1035">
        <v>49</v>
      </c>
      <c r="F1035">
        <v>52</v>
      </c>
      <c r="K1035">
        <v>0</v>
      </c>
      <c r="L1035">
        <v>1</v>
      </c>
      <c r="M1035">
        <v>52</v>
      </c>
      <c r="N1035">
        <v>4</v>
      </c>
      <c r="O1035">
        <v>4</v>
      </c>
      <c r="P1035">
        <v>0</v>
      </c>
      <c r="Q1035">
        <v>0</v>
      </c>
      <c r="R1035" s="28">
        <f>Table4[[#This Row],[std.code.lines:comments]]/Table4[[#This Row],[std.code.lines:code]]</f>
        <v>0</v>
      </c>
      <c r="S1035">
        <f>(Table4[[#This Row],[std.code.lines:comments]]-Table4[[#This Row],[std.code.lines:code]])/(Table4[[#This Row],[std.code.lines:comments]]+Table4[[#This Row],[std.code.lines:code]])</f>
        <v>-1</v>
      </c>
    </row>
    <row r="1036" spans="1:19" x14ac:dyDescent="0.25">
      <c r="A1036" t="s">
        <v>1597</v>
      </c>
      <c r="B1036" t="s">
        <v>2173</v>
      </c>
      <c r="C1036" t="s">
        <v>2008</v>
      </c>
      <c r="E1036">
        <v>58</v>
      </c>
      <c r="F1036">
        <v>61</v>
      </c>
      <c r="K1036">
        <v>0</v>
      </c>
      <c r="L1036">
        <v>1</v>
      </c>
      <c r="M1036">
        <v>80</v>
      </c>
      <c r="N1036">
        <v>4</v>
      </c>
      <c r="O1036">
        <v>4</v>
      </c>
      <c r="P1036">
        <v>0</v>
      </c>
      <c r="Q1036">
        <v>0</v>
      </c>
      <c r="R1036" s="28">
        <f>Table4[[#This Row],[std.code.lines:comments]]/Table4[[#This Row],[std.code.lines:code]]</f>
        <v>0</v>
      </c>
      <c r="S1036">
        <f>(Table4[[#This Row],[std.code.lines:comments]]-Table4[[#This Row],[std.code.lines:code]])/(Table4[[#This Row],[std.code.lines:comments]]+Table4[[#This Row],[std.code.lines:code]])</f>
        <v>-1</v>
      </c>
    </row>
    <row r="1037" spans="1:19" x14ac:dyDescent="0.25">
      <c r="A1037" t="s">
        <v>1653</v>
      </c>
      <c r="B1037" t="s">
        <v>2144</v>
      </c>
      <c r="C1037" t="s">
        <v>2008</v>
      </c>
      <c r="E1037">
        <v>85</v>
      </c>
      <c r="F1037">
        <v>88</v>
      </c>
      <c r="K1037">
        <v>0</v>
      </c>
      <c r="L1037">
        <v>1</v>
      </c>
      <c r="M1037">
        <v>243</v>
      </c>
      <c r="N1037">
        <v>1</v>
      </c>
      <c r="O1037">
        <v>4</v>
      </c>
      <c r="P1037">
        <v>0</v>
      </c>
      <c r="Q1037">
        <v>3</v>
      </c>
      <c r="R1037" s="28">
        <f>Table4[[#This Row],[std.code.lines:comments]]/Table4[[#This Row],[std.code.lines:code]]</f>
        <v>3</v>
      </c>
      <c r="S1037">
        <f>(Table4[[#This Row],[std.code.lines:comments]]-Table4[[#This Row],[std.code.lines:code]])/(Table4[[#This Row],[std.code.lines:comments]]+Table4[[#This Row],[std.code.lines:code]])</f>
        <v>0.5</v>
      </c>
    </row>
    <row r="1038" spans="1:19" x14ac:dyDescent="0.25">
      <c r="A1038" t="s">
        <v>1734</v>
      </c>
      <c r="B1038" t="s">
        <v>2106</v>
      </c>
      <c r="C1038" t="s">
        <v>2008</v>
      </c>
      <c r="E1038">
        <v>143</v>
      </c>
      <c r="F1038">
        <v>146</v>
      </c>
      <c r="K1038">
        <v>0</v>
      </c>
      <c r="L1038">
        <v>1</v>
      </c>
      <c r="M1038">
        <v>139</v>
      </c>
      <c r="N1038">
        <v>4</v>
      </c>
      <c r="O1038">
        <v>4</v>
      </c>
      <c r="P1038">
        <v>0</v>
      </c>
      <c r="Q1038">
        <v>0</v>
      </c>
      <c r="R1038" s="28">
        <f>Table4[[#This Row],[std.code.lines:comments]]/Table4[[#This Row],[std.code.lines:code]]</f>
        <v>0</v>
      </c>
      <c r="S1038">
        <f>(Table4[[#This Row],[std.code.lines:comments]]-Table4[[#This Row],[std.code.lines:code]])/(Table4[[#This Row],[std.code.lines:comments]]+Table4[[#This Row],[std.code.lines:code]])</f>
        <v>-1</v>
      </c>
    </row>
    <row r="1039" spans="1:19" x14ac:dyDescent="0.25">
      <c r="A1039" t="s">
        <v>1740</v>
      </c>
      <c r="B1039" t="s">
        <v>2090</v>
      </c>
      <c r="C1039" t="s">
        <v>2008</v>
      </c>
      <c r="E1039">
        <v>256</v>
      </c>
      <c r="F1039">
        <v>259</v>
      </c>
      <c r="K1039">
        <v>0</v>
      </c>
      <c r="L1039">
        <v>1</v>
      </c>
      <c r="M1039">
        <v>191</v>
      </c>
      <c r="N1039">
        <v>1</v>
      </c>
      <c r="O1039">
        <v>4</v>
      </c>
      <c r="P1039">
        <v>0</v>
      </c>
      <c r="Q1039">
        <v>3</v>
      </c>
      <c r="R1039" s="28">
        <f>Table4[[#This Row],[std.code.lines:comments]]/Table4[[#This Row],[std.code.lines:code]]</f>
        <v>3</v>
      </c>
      <c r="S1039">
        <f>(Table4[[#This Row],[std.code.lines:comments]]-Table4[[#This Row],[std.code.lines:code]])/(Table4[[#This Row],[std.code.lines:comments]]+Table4[[#This Row],[std.code.lines:code]])</f>
        <v>0.5</v>
      </c>
    </row>
    <row r="1040" spans="1:19" x14ac:dyDescent="0.25">
      <c r="A1040" t="s">
        <v>1740</v>
      </c>
      <c r="B1040" t="s">
        <v>2061</v>
      </c>
      <c r="C1040" t="s">
        <v>2008</v>
      </c>
      <c r="E1040">
        <v>261</v>
      </c>
      <c r="F1040">
        <v>264</v>
      </c>
      <c r="K1040">
        <v>0</v>
      </c>
      <c r="L1040">
        <v>1</v>
      </c>
      <c r="M1040">
        <v>205</v>
      </c>
      <c r="N1040">
        <v>1</v>
      </c>
      <c r="O1040">
        <v>4</v>
      </c>
      <c r="P1040">
        <v>0</v>
      </c>
      <c r="Q1040">
        <v>3</v>
      </c>
      <c r="R1040" s="28">
        <f>Table4[[#This Row],[std.code.lines:comments]]/Table4[[#This Row],[std.code.lines:code]]</f>
        <v>3</v>
      </c>
      <c r="S1040">
        <f>(Table4[[#This Row],[std.code.lines:comments]]-Table4[[#This Row],[std.code.lines:code]])/(Table4[[#This Row],[std.code.lines:comments]]+Table4[[#This Row],[std.code.lines:code]])</f>
        <v>0.5</v>
      </c>
    </row>
    <row r="1041" spans="1:19" x14ac:dyDescent="0.25">
      <c r="A1041" t="s">
        <v>1822</v>
      </c>
      <c r="B1041" t="s">
        <v>2035</v>
      </c>
      <c r="C1041" t="s">
        <v>2008</v>
      </c>
      <c r="E1041">
        <v>32</v>
      </c>
      <c r="F1041">
        <v>35</v>
      </c>
      <c r="K1041">
        <v>0</v>
      </c>
      <c r="L1041">
        <v>1</v>
      </c>
      <c r="M1041">
        <v>133</v>
      </c>
      <c r="N1041">
        <v>4</v>
      </c>
      <c r="O1041">
        <v>4</v>
      </c>
      <c r="P1041">
        <v>0</v>
      </c>
      <c r="Q1041">
        <v>0</v>
      </c>
      <c r="R1041" s="28">
        <f>Table4[[#This Row],[std.code.lines:comments]]/Table4[[#This Row],[std.code.lines:code]]</f>
        <v>0</v>
      </c>
      <c r="S1041">
        <f>(Table4[[#This Row],[std.code.lines:comments]]-Table4[[#This Row],[std.code.lines:code]])/(Table4[[#This Row],[std.code.lines:comments]]+Table4[[#This Row],[std.code.lines:code]])</f>
        <v>-1</v>
      </c>
    </row>
    <row r="1042" spans="1:19" x14ac:dyDescent="0.25">
      <c r="A1042" t="s">
        <v>1940</v>
      </c>
      <c r="B1042" t="s">
        <v>2039</v>
      </c>
      <c r="C1042" t="s">
        <v>2008</v>
      </c>
      <c r="E1042">
        <v>430</v>
      </c>
      <c r="F1042">
        <v>433</v>
      </c>
      <c r="K1042">
        <v>0</v>
      </c>
      <c r="L1042">
        <v>1</v>
      </c>
      <c r="M1042">
        <v>86</v>
      </c>
      <c r="N1042">
        <v>4</v>
      </c>
      <c r="O1042">
        <v>4</v>
      </c>
      <c r="P1042">
        <v>0</v>
      </c>
      <c r="Q1042">
        <v>0</v>
      </c>
      <c r="R1042" s="28">
        <f>Table4[[#This Row],[std.code.lines:comments]]/Table4[[#This Row],[std.code.lines:code]]</f>
        <v>0</v>
      </c>
      <c r="S1042">
        <f>(Table4[[#This Row],[std.code.lines:comments]]-Table4[[#This Row],[std.code.lines:code]])/(Table4[[#This Row],[std.code.lines:comments]]+Table4[[#This Row],[std.code.lines:code]])</f>
        <v>-1</v>
      </c>
    </row>
    <row r="1043" spans="1:19" x14ac:dyDescent="0.25">
      <c r="A1043" t="s">
        <v>1940</v>
      </c>
      <c r="B1043" t="s">
        <v>2039</v>
      </c>
      <c r="C1043" t="s">
        <v>2008</v>
      </c>
      <c r="E1043">
        <v>436</v>
      </c>
      <c r="F1043">
        <v>439</v>
      </c>
      <c r="K1043">
        <v>0</v>
      </c>
      <c r="L1043">
        <v>1</v>
      </c>
      <c r="M1043">
        <v>84</v>
      </c>
      <c r="N1043">
        <v>4</v>
      </c>
      <c r="O1043">
        <v>4</v>
      </c>
      <c r="P1043">
        <v>0</v>
      </c>
      <c r="Q1043">
        <v>0</v>
      </c>
      <c r="R1043" s="28">
        <f>Table4[[#This Row],[std.code.lines:comments]]/Table4[[#This Row],[std.code.lines:code]]</f>
        <v>0</v>
      </c>
      <c r="S1043">
        <f>(Table4[[#This Row],[std.code.lines:comments]]-Table4[[#This Row],[std.code.lines:code]])/(Table4[[#This Row],[std.code.lines:comments]]+Table4[[#This Row],[std.code.lines:code]])</f>
        <v>-1</v>
      </c>
    </row>
    <row r="1044" spans="1:19" x14ac:dyDescent="0.25">
      <c r="A1044" t="s">
        <v>1940</v>
      </c>
      <c r="B1044" t="s">
        <v>2039</v>
      </c>
      <c r="C1044" t="s">
        <v>2008</v>
      </c>
      <c r="E1044">
        <v>442</v>
      </c>
      <c r="F1044">
        <v>445</v>
      </c>
      <c r="K1044">
        <v>0</v>
      </c>
      <c r="L1044">
        <v>1</v>
      </c>
      <c r="M1044">
        <v>87</v>
      </c>
      <c r="N1044">
        <v>4</v>
      </c>
      <c r="O1044">
        <v>4</v>
      </c>
      <c r="P1044">
        <v>0</v>
      </c>
      <c r="Q1044">
        <v>0</v>
      </c>
      <c r="R1044" s="28">
        <f>Table4[[#This Row],[std.code.lines:comments]]/Table4[[#This Row],[std.code.lines:code]]</f>
        <v>0</v>
      </c>
      <c r="S1044">
        <f>(Table4[[#This Row],[std.code.lines:comments]]-Table4[[#This Row],[std.code.lines:code]])/(Table4[[#This Row],[std.code.lines:comments]]+Table4[[#This Row],[std.code.lines:code]])</f>
        <v>-1</v>
      </c>
    </row>
    <row r="1045" spans="1:19" x14ac:dyDescent="0.25">
      <c r="A1045" t="s">
        <v>1940</v>
      </c>
      <c r="B1045" t="s">
        <v>2039</v>
      </c>
      <c r="C1045" t="s">
        <v>2008</v>
      </c>
      <c r="E1045">
        <v>448</v>
      </c>
      <c r="F1045">
        <v>451</v>
      </c>
      <c r="K1045">
        <v>0</v>
      </c>
      <c r="L1045">
        <v>1</v>
      </c>
      <c r="M1045">
        <v>90</v>
      </c>
      <c r="N1045">
        <v>4</v>
      </c>
      <c r="O1045">
        <v>4</v>
      </c>
      <c r="P1045">
        <v>0</v>
      </c>
      <c r="Q1045">
        <v>0</v>
      </c>
      <c r="R1045" s="28">
        <f>Table4[[#This Row],[std.code.lines:comments]]/Table4[[#This Row],[std.code.lines:code]]</f>
        <v>0</v>
      </c>
      <c r="S1045">
        <f>(Table4[[#This Row],[std.code.lines:comments]]-Table4[[#This Row],[std.code.lines:code]])/(Table4[[#This Row],[std.code.lines:comments]]+Table4[[#This Row],[std.code.lines:code]])</f>
        <v>-1</v>
      </c>
    </row>
    <row r="1046" spans="1:19" x14ac:dyDescent="0.25">
      <c r="A1046" t="s">
        <v>1940</v>
      </c>
      <c r="B1046" t="s">
        <v>2038</v>
      </c>
      <c r="C1046" t="s">
        <v>2008</v>
      </c>
      <c r="E1046">
        <v>498</v>
      </c>
      <c r="F1046">
        <v>501</v>
      </c>
      <c r="K1046">
        <v>0</v>
      </c>
      <c r="L1046">
        <v>1</v>
      </c>
      <c r="M1046">
        <v>68</v>
      </c>
      <c r="N1046">
        <v>4</v>
      </c>
      <c r="O1046">
        <v>4</v>
      </c>
      <c r="P1046">
        <v>0</v>
      </c>
      <c r="Q1046">
        <v>0</v>
      </c>
      <c r="R1046" s="28">
        <f>Table4[[#This Row],[std.code.lines:comments]]/Table4[[#This Row],[std.code.lines:code]]</f>
        <v>0</v>
      </c>
      <c r="S1046">
        <f>(Table4[[#This Row],[std.code.lines:comments]]-Table4[[#This Row],[std.code.lines:code]])/(Table4[[#This Row],[std.code.lines:comments]]+Table4[[#This Row],[std.code.lines:code]])</f>
        <v>-1</v>
      </c>
    </row>
    <row r="1047" spans="1:19" x14ac:dyDescent="0.25">
      <c r="A1047" t="s">
        <v>1942</v>
      </c>
      <c r="B1047" t="s">
        <v>2035</v>
      </c>
      <c r="C1047" t="s">
        <v>2008</v>
      </c>
      <c r="E1047">
        <v>112</v>
      </c>
      <c r="F1047">
        <v>115</v>
      </c>
      <c r="K1047">
        <v>0</v>
      </c>
      <c r="L1047">
        <v>1</v>
      </c>
      <c r="M1047">
        <v>128</v>
      </c>
      <c r="N1047">
        <v>4</v>
      </c>
      <c r="O1047">
        <v>4</v>
      </c>
      <c r="P1047">
        <v>0</v>
      </c>
      <c r="Q1047">
        <v>0</v>
      </c>
      <c r="R1047" s="28">
        <f>Table4[[#This Row],[std.code.lines:comments]]/Table4[[#This Row],[std.code.lines:code]]</f>
        <v>0</v>
      </c>
      <c r="S1047">
        <f>(Table4[[#This Row],[std.code.lines:comments]]-Table4[[#This Row],[std.code.lines:code]])/(Table4[[#This Row],[std.code.lines:comments]]+Table4[[#This Row],[std.code.lines:code]])</f>
        <v>-1</v>
      </c>
    </row>
    <row r="1048" spans="1:19" x14ac:dyDescent="0.25">
      <c r="A1048" t="s">
        <v>1945</v>
      </c>
      <c r="B1048" t="s">
        <v>2035</v>
      </c>
      <c r="C1048" t="s">
        <v>2008</v>
      </c>
      <c r="E1048">
        <v>29</v>
      </c>
      <c r="F1048">
        <v>32</v>
      </c>
      <c r="K1048">
        <v>0</v>
      </c>
      <c r="L1048">
        <v>1</v>
      </c>
      <c r="M1048">
        <v>137</v>
      </c>
      <c r="N1048">
        <v>4</v>
      </c>
      <c r="O1048">
        <v>4</v>
      </c>
      <c r="P1048">
        <v>0</v>
      </c>
      <c r="Q1048">
        <v>0</v>
      </c>
      <c r="R1048" s="28">
        <f>Table4[[#This Row],[std.code.lines:comments]]/Table4[[#This Row],[std.code.lines:code]]</f>
        <v>0</v>
      </c>
      <c r="S1048">
        <f>(Table4[[#This Row],[std.code.lines:comments]]-Table4[[#This Row],[std.code.lines:code]])/(Table4[[#This Row],[std.code.lines:comments]]+Table4[[#This Row],[std.code.lines:code]])</f>
        <v>-1</v>
      </c>
    </row>
    <row r="1049" spans="1:19" x14ac:dyDescent="0.25">
      <c r="A1049" t="s">
        <v>203</v>
      </c>
      <c r="B1049" t="s">
        <v>2873</v>
      </c>
      <c r="C1049" t="s">
        <v>2008</v>
      </c>
      <c r="E1049">
        <v>60</v>
      </c>
      <c r="F1049">
        <v>62</v>
      </c>
      <c r="K1049">
        <v>0</v>
      </c>
      <c r="L1049">
        <v>1</v>
      </c>
      <c r="M1049">
        <v>41</v>
      </c>
      <c r="N1049">
        <v>3</v>
      </c>
      <c r="O1049">
        <v>3</v>
      </c>
      <c r="P1049">
        <v>0</v>
      </c>
      <c r="Q1049">
        <v>0</v>
      </c>
      <c r="R1049" s="28">
        <f>Table4[[#This Row],[std.code.lines:comments]]/Table4[[#This Row],[std.code.lines:code]]</f>
        <v>0</v>
      </c>
      <c r="S1049">
        <f>(Table4[[#This Row],[std.code.lines:comments]]-Table4[[#This Row],[std.code.lines:code]])/(Table4[[#This Row],[std.code.lines:comments]]+Table4[[#This Row],[std.code.lines:code]])</f>
        <v>-1</v>
      </c>
    </row>
    <row r="1050" spans="1:19" x14ac:dyDescent="0.25">
      <c r="A1050" t="s">
        <v>232</v>
      </c>
      <c r="B1050" t="s">
        <v>2798</v>
      </c>
      <c r="C1050" t="s">
        <v>2008</v>
      </c>
      <c r="E1050">
        <v>45</v>
      </c>
      <c r="F1050">
        <v>47</v>
      </c>
      <c r="K1050">
        <v>0</v>
      </c>
      <c r="L1050">
        <v>1</v>
      </c>
      <c r="M1050">
        <v>20</v>
      </c>
      <c r="N1050">
        <v>3</v>
      </c>
      <c r="O1050">
        <v>3</v>
      </c>
      <c r="P1050">
        <v>0</v>
      </c>
      <c r="Q1050">
        <v>0</v>
      </c>
      <c r="R1050" s="28">
        <f>Table4[[#This Row],[std.code.lines:comments]]/Table4[[#This Row],[std.code.lines:code]]</f>
        <v>0</v>
      </c>
      <c r="S1050">
        <f>(Table4[[#This Row],[std.code.lines:comments]]-Table4[[#This Row],[std.code.lines:code]])/(Table4[[#This Row],[std.code.lines:comments]]+Table4[[#This Row],[std.code.lines:code]])</f>
        <v>-1</v>
      </c>
    </row>
    <row r="1051" spans="1:19" x14ac:dyDescent="0.25">
      <c r="A1051" t="s">
        <v>303</v>
      </c>
      <c r="B1051" t="s">
        <v>2843</v>
      </c>
      <c r="C1051" t="s">
        <v>2008</v>
      </c>
      <c r="E1051">
        <v>56</v>
      </c>
      <c r="F1051">
        <v>59</v>
      </c>
      <c r="K1051">
        <v>0</v>
      </c>
      <c r="L1051">
        <v>1</v>
      </c>
      <c r="M1051">
        <v>28</v>
      </c>
      <c r="N1051">
        <v>3</v>
      </c>
      <c r="O1051">
        <v>3</v>
      </c>
      <c r="P1051">
        <v>0</v>
      </c>
      <c r="Q1051">
        <v>0</v>
      </c>
      <c r="R1051" s="28">
        <f>Table4[[#This Row],[std.code.lines:comments]]/Table4[[#This Row],[std.code.lines:code]]</f>
        <v>0</v>
      </c>
      <c r="S1051">
        <f>(Table4[[#This Row],[std.code.lines:comments]]-Table4[[#This Row],[std.code.lines:code]])/(Table4[[#This Row],[std.code.lines:comments]]+Table4[[#This Row],[std.code.lines:code]])</f>
        <v>-1</v>
      </c>
    </row>
    <row r="1052" spans="1:19" x14ac:dyDescent="0.25">
      <c r="A1052" t="s">
        <v>303</v>
      </c>
      <c r="B1052" t="s">
        <v>2824</v>
      </c>
      <c r="C1052" t="s">
        <v>2008</v>
      </c>
      <c r="E1052">
        <v>61</v>
      </c>
      <c r="F1052">
        <v>64</v>
      </c>
      <c r="K1052">
        <v>0</v>
      </c>
      <c r="L1052">
        <v>1</v>
      </c>
      <c r="M1052">
        <v>42</v>
      </c>
      <c r="N1052">
        <v>3</v>
      </c>
      <c r="O1052">
        <v>3</v>
      </c>
      <c r="P1052">
        <v>0</v>
      </c>
      <c r="Q1052">
        <v>0</v>
      </c>
      <c r="R1052" s="28">
        <f>Table4[[#This Row],[std.code.lines:comments]]/Table4[[#This Row],[std.code.lines:code]]</f>
        <v>0</v>
      </c>
      <c r="S1052">
        <f>(Table4[[#This Row],[std.code.lines:comments]]-Table4[[#This Row],[std.code.lines:code]])/(Table4[[#This Row],[std.code.lines:comments]]+Table4[[#This Row],[std.code.lines:code]])</f>
        <v>-1</v>
      </c>
    </row>
    <row r="1053" spans="1:19" x14ac:dyDescent="0.25">
      <c r="A1053" t="s">
        <v>318</v>
      </c>
      <c r="B1053" t="s">
        <v>2839</v>
      </c>
      <c r="C1053" t="s">
        <v>2008</v>
      </c>
      <c r="E1053">
        <v>52</v>
      </c>
      <c r="F1053">
        <v>55</v>
      </c>
      <c r="K1053">
        <v>0</v>
      </c>
      <c r="L1053">
        <v>1</v>
      </c>
      <c r="M1053">
        <v>40</v>
      </c>
      <c r="N1053">
        <v>3</v>
      </c>
      <c r="O1053">
        <v>3</v>
      </c>
      <c r="P1053">
        <v>0</v>
      </c>
      <c r="Q1053">
        <v>0</v>
      </c>
      <c r="R1053" s="28">
        <f>Table4[[#This Row],[std.code.lines:comments]]/Table4[[#This Row],[std.code.lines:code]]</f>
        <v>0</v>
      </c>
      <c r="S1053">
        <f>(Table4[[#This Row],[std.code.lines:comments]]-Table4[[#This Row],[std.code.lines:code]])/(Table4[[#This Row],[std.code.lines:comments]]+Table4[[#This Row],[std.code.lines:code]])</f>
        <v>-1</v>
      </c>
    </row>
    <row r="1054" spans="1:19" x14ac:dyDescent="0.25">
      <c r="A1054" t="s">
        <v>318</v>
      </c>
      <c r="B1054" t="s">
        <v>2824</v>
      </c>
      <c r="C1054" t="s">
        <v>2008</v>
      </c>
      <c r="E1054">
        <v>57</v>
      </c>
      <c r="F1054">
        <v>60</v>
      </c>
      <c r="K1054">
        <v>0</v>
      </c>
      <c r="L1054">
        <v>1</v>
      </c>
      <c r="M1054">
        <v>48</v>
      </c>
      <c r="N1054">
        <v>3</v>
      </c>
      <c r="O1054">
        <v>3</v>
      </c>
      <c r="P1054">
        <v>0</v>
      </c>
      <c r="Q1054">
        <v>0</v>
      </c>
      <c r="R1054" s="28">
        <f>Table4[[#This Row],[std.code.lines:comments]]/Table4[[#This Row],[std.code.lines:code]]</f>
        <v>0</v>
      </c>
      <c r="S1054">
        <f>(Table4[[#This Row],[std.code.lines:comments]]-Table4[[#This Row],[std.code.lines:code]])/(Table4[[#This Row],[std.code.lines:comments]]+Table4[[#This Row],[std.code.lines:code]])</f>
        <v>-1</v>
      </c>
    </row>
    <row r="1055" spans="1:19" x14ac:dyDescent="0.25">
      <c r="A1055" t="s">
        <v>347</v>
      </c>
      <c r="B1055" t="s">
        <v>2806</v>
      </c>
      <c r="C1055" t="s">
        <v>2008</v>
      </c>
      <c r="E1055">
        <v>43</v>
      </c>
      <c r="F1055">
        <v>45</v>
      </c>
      <c r="K1055">
        <v>0</v>
      </c>
      <c r="L1055">
        <v>1</v>
      </c>
      <c r="M1055">
        <v>57</v>
      </c>
      <c r="N1055">
        <v>3</v>
      </c>
      <c r="O1055">
        <v>3</v>
      </c>
      <c r="P1055">
        <v>0</v>
      </c>
      <c r="Q1055">
        <v>0</v>
      </c>
      <c r="R1055" s="28">
        <f>Table4[[#This Row],[std.code.lines:comments]]/Table4[[#This Row],[std.code.lines:code]]</f>
        <v>0</v>
      </c>
      <c r="S1055">
        <f>(Table4[[#This Row],[std.code.lines:comments]]-Table4[[#This Row],[std.code.lines:code]])/(Table4[[#This Row],[std.code.lines:comments]]+Table4[[#This Row],[std.code.lines:code]])</f>
        <v>-1</v>
      </c>
    </row>
    <row r="1056" spans="1:19" x14ac:dyDescent="0.25">
      <c r="A1056" t="s">
        <v>347</v>
      </c>
      <c r="B1056" t="s">
        <v>2825</v>
      </c>
      <c r="C1056" t="s">
        <v>2008</v>
      </c>
      <c r="E1056">
        <v>47</v>
      </c>
      <c r="F1056">
        <v>50</v>
      </c>
      <c r="K1056">
        <v>0</v>
      </c>
      <c r="L1056">
        <v>1</v>
      </c>
      <c r="M1056">
        <v>44</v>
      </c>
      <c r="N1056">
        <v>3</v>
      </c>
      <c r="O1056">
        <v>3</v>
      </c>
      <c r="P1056">
        <v>0</v>
      </c>
      <c r="Q1056">
        <v>0</v>
      </c>
      <c r="R1056" s="28">
        <f>Table4[[#This Row],[std.code.lines:comments]]/Table4[[#This Row],[std.code.lines:code]]</f>
        <v>0</v>
      </c>
      <c r="S1056">
        <f>(Table4[[#This Row],[std.code.lines:comments]]-Table4[[#This Row],[std.code.lines:code]])/(Table4[[#This Row],[std.code.lines:comments]]+Table4[[#This Row],[std.code.lines:code]])</f>
        <v>-1</v>
      </c>
    </row>
    <row r="1057" spans="1:19" x14ac:dyDescent="0.25">
      <c r="A1057" t="s">
        <v>347</v>
      </c>
      <c r="B1057" t="s">
        <v>2824</v>
      </c>
      <c r="C1057" t="s">
        <v>2008</v>
      </c>
      <c r="E1057">
        <v>52</v>
      </c>
      <c r="F1057">
        <v>55</v>
      </c>
      <c r="K1057">
        <v>0</v>
      </c>
      <c r="L1057">
        <v>1</v>
      </c>
      <c r="M1057">
        <v>50</v>
      </c>
      <c r="N1057">
        <v>3</v>
      </c>
      <c r="O1057">
        <v>3</v>
      </c>
      <c r="P1057">
        <v>0</v>
      </c>
      <c r="Q1057">
        <v>0</v>
      </c>
      <c r="R1057" s="28">
        <f>Table4[[#This Row],[std.code.lines:comments]]/Table4[[#This Row],[std.code.lines:code]]</f>
        <v>0</v>
      </c>
      <c r="S1057">
        <f>(Table4[[#This Row],[std.code.lines:comments]]-Table4[[#This Row],[std.code.lines:code]])/(Table4[[#This Row],[std.code.lines:comments]]+Table4[[#This Row],[std.code.lines:code]])</f>
        <v>-1</v>
      </c>
    </row>
    <row r="1058" spans="1:19" x14ac:dyDescent="0.25">
      <c r="A1058" t="s">
        <v>410</v>
      </c>
      <c r="B1058" t="s">
        <v>2797</v>
      </c>
      <c r="C1058" t="s">
        <v>2008</v>
      </c>
      <c r="E1058">
        <v>51</v>
      </c>
      <c r="F1058">
        <v>53</v>
      </c>
      <c r="K1058">
        <v>0</v>
      </c>
      <c r="L1058">
        <v>1</v>
      </c>
      <c r="M1058">
        <v>47</v>
      </c>
      <c r="N1058">
        <v>3</v>
      </c>
      <c r="O1058">
        <v>3</v>
      </c>
      <c r="P1058">
        <v>0</v>
      </c>
      <c r="Q1058">
        <v>0</v>
      </c>
      <c r="R1058" s="28">
        <f>Table4[[#This Row],[std.code.lines:comments]]/Table4[[#This Row],[std.code.lines:code]]</f>
        <v>0</v>
      </c>
      <c r="S1058">
        <f>(Table4[[#This Row],[std.code.lines:comments]]-Table4[[#This Row],[std.code.lines:code]])/(Table4[[#This Row],[std.code.lines:comments]]+Table4[[#This Row],[std.code.lines:code]])</f>
        <v>-1</v>
      </c>
    </row>
    <row r="1059" spans="1:19" x14ac:dyDescent="0.25">
      <c r="A1059" t="s">
        <v>434</v>
      </c>
      <c r="B1059" t="s">
        <v>2791</v>
      </c>
      <c r="C1059" t="s">
        <v>2008</v>
      </c>
      <c r="E1059">
        <v>69</v>
      </c>
      <c r="F1059">
        <v>71</v>
      </c>
      <c r="K1059">
        <v>0</v>
      </c>
      <c r="L1059">
        <v>1</v>
      </c>
      <c r="M1059">
        <v>23</v>
      </c>
      <c r="N1059">
        <v>3</v>
      </c>
      <c r="O1059">
        <v>3</v>
      </c>
      <c r="P1059">
        <v>0</v>
      </c>
      <c r="Q1059">
        <v>0</v>
      </c>
      <c r="R1059" s="28">
        <f>Table4[[#This Row],[std.code.lines:comments]]/Table4[[#This Row],[std.code.lines:code]]</f>
        <v>0</v>
      </c>
      <c r="S1059">
        <f>(Table4[[#This Row],[std.code.lines:comments]]-Table4[[#This Row],[std.code.lines:code]])/(Table4[[#This Row],[std.code.lines:comments]]+Table4[[#This Row],[std.code.lines:code]])</f>
        <v>-1</v>
      </c>
    </row>
    <row r="1060" spans="1:19" x14ac:dyDescent="0.25">
      <c r="A1060" t="s">
        <v>590</v>
      </c>
      <c r="B1060" t="s">
        <v>2679</v>
      </c>
      <c r="C1060" t="s">
        <v>2008</v>
      </c>
      <c r="E1060">
        <v>110</v>
      </c>
      <c r="F1060">
        <v>112</v>
      </c>
      <c r="K1060">
        <v>0</v>
      </c>
      <c r="L1060">
        <v>1</v>
      </c>
      <c r="M1060">
        <v>126</v>
      </c>
      <c r="N1060">
        <v>3</v>
      </c>
      <c r="O1060">
        <v>3</v>
      </c>
      <c r="P1060">
        <v>0</v>
      </c>
      <c r="Q1060">
        <v>0</v>
      </c>
      <c r="R1060" s="28">
        <f>Table4[[#This Row],[std.code.lines:comments]]/Table4[[#This Row],[std.code.lines:code]]</f>
        <v>0</v>
      </c>
      <c r="S1060">
        <f>(Table4[[#This Row],[std.code.lines:comments]]-Table4[[#This Row],[std.code.lines:code]])/(Table4[[#This Row],[std.code.lines:comments]]+Table4[[#This Row],[std.code.lines:code]])</f>
        <v>-1</v>
      </c>
    </row>
    <row r="1061" spans="1:19" x14ac:dyDescent="0.25">
      <c r="A1061" t="s">
        <v>596</v>
      </c>
      <c r="B1061" t="s">
        <v>2672</v>
      </c>
      <c r="C1061" t="s">
        <v>2008</v>
      </c>
      <c r="E1061">
        <v>1031</v>
      </c>
      <c r="F1061">
        <v>1033</v>
      </c>
      <c r="K1061">
        <v>0</v>
      </c>
      <c r="L1061">
        <v>1</v>
      </c>
      <c r="M1061">
        <v>101</v>
      </c>
      <c r="N1061">
        <v>3</v>
      </c>
      <c r="O1061">
        <v>3</v>
      </c>
      <c r="P1061">
        <v>0</v>
      </c>
      <c r="Q1061">
        <v>0</v>
      </c>
      <c r="R1061" s="28">
        <f>Table4[[#This Row],[std.code.lines:comments]]/Table4[[#This Row],[std.code.lines:code]]</f>
        <v>0</v>
      </c>
      <c r="S1061">
        <f>(Table4[[#This Row],[std.code.lines:comments]]-Table4[[#This Row],[std.code.lines:code]])/(Table4[[#This Row],[std.code.lines:comments]]+Table4[[#This Row],[std.code.lines:code]])</f>
        <v>-1</v>
      </c>
    </row>
    <row r="1062" spans="1:19" x14ac:dyDescent="0.25">
      <c r="A1062" t="s">
        <v>596</v>
      </c>
      <c r="B1062" t="s">
        <v>2580</v>
      </c>
      <c r="C1062" t="s">
        <v>2008</v>
      </c>
      <c r="E1062">
        <v>1187</v>
      </c>
      <c r="F1062">
        <v>1189</v>
      </c>
      <c r="K1062">
        <v>0</v>
      </c>
      <c r="L1062">
        <v>1</v>
      </c>
      <c r="M1062">
        <v>118</v>
      </c>
      <c r="N1062">
        <v>2</v>
      </c>
      <c r="O1062">
        <v>3</v>
      </c>
      <c r="P1062">
        <v>0</v>
      </c>
      <c r="Q1062">
        <v>1</v>
      </c>
      <c r="R1062" s="28">
        <f>Table4[[#This Row],[std.code.lines:comments]]/Table4[[#This Row],[std.code.lines:code]]</f>
        <v>0.5</v>
      </c>
      <c r="S1062">
        <f>(Table4[[#This Row],[std.code.lines:comments]]-Table4[[#This Row],[std.code.lines:code]])/(Table4[[#This Row],[std.code.lines:comments]]+Table4[[#This Row],[std.code.lines:code]])</f>
        <v>-0.33333333333333331</v>
      </c>
    </row>
    <row r="1063" spans="1:19" x14ac:dyDescent="0.25">
      <c r="A1063" t="s">
        <v>837</v>
      </c>
      <c r="B1063" t="s">
        <v>2656</v>
      </c>
      <c r="C1063" t="s">
        <v>2008</v>
      </c>
      <c r="E1063">
        <v>226</v>
      </c>
      <c r="F1063">
        <v>228</v>
      </c>
      <c r="K1063">
        <v>0</v>
      </c>
      <c r="L1063">
        <v>1</v>
      </c>
      <c r="M1063">
        <v>140</v>
      </c>
      <c r="N1063">
        <v>3</v>
      </c>
      <c r="O1063">
        <v>3</v>
      </c>
      <c r="P1063">
        <v>0</v>
      </c>
      <c r="Q1063">
        <v>0</v>
      </c>
      <c r="R1063" s="28">
        <f>Table4[[#This Row],[std.code.lines:comments]]/Table4[[#This Row],[std.code.lines:code]]</f>
        <v>0</v>
      </c>
      <c r="S1063">
        <f>(Table4[[#This Row],[std.code.lines:comments]]-Table4[[#This Row],[std.code.lines:code]])/(Table4[[#This Row],[std.code.lines:comments]]+Table4[[#This Row],[std.code.lines:code]])</f>
        <v>-1</v>
      </c>
    </row>
    <row r="1064" spans="1:19" x14ac:dyDescent="0.25">
      <c r="A1064" t="s">
        <v>837</v>
      </c>
      <c r="B1064" t="s">
        <v>2619</v>
      </c>
      <c r="C1064" t="s">
        <v>2008</v>
      </c>
      <c r="E1064">
        <v>1063</v>
      </c>
      <c r="F1064">
        <v>1065</v>
      </c>
      <c r="K1064">
        <v>0</v>
      </c>
      <c r="L1064">
        <v>1</v>
      </c>
      <c r="M1064">
        <v>55</v>
      </c>
      <c r="N1064">
        <v>3</v>
      </c>
      <c r="O1064">
        <v>3</v>
      </c>
      <c r="P1064">
        <v>0</v>
      </c>
      <c r="Q1064">
        <v>0</v>
      </c>
      <c r="R1064" s="28">
        <f>Table4[[#This Row],[std.code.lines:comments]]/Table4[[#This Row],[std.code.lines:code]]</f>
        <v>0</v>
      </c>
      <c r="S1064">
        <f>(Table4[[#This Row],[std.code.lines:comments]]-Table4[[#This Row],[std.code.lines:code]])/(Table4[[#This Row],[std.code.lines:comments]]+Table4[[#This Row],[std.code.lines:code]])</f>
        <v>-1</v>
      </c>
    </row>
    <row r="1065" spans="1:19" x14ac:dyDescent="0.25">
      <c r="A1065" t="s">
        <v>837</v>
      </c>
      <c r="B1065" t="s">
        <v>2619</v>
      </c>
      <c r="C1065" t="s">
        <v>2008</v>
      </c>
      <c r="E1065">
        <v>2021</v>
      </c>
      <c r="F1065">
        <v>2023</v>
      </c>
      <c r="K1065">
        <v>0</v>
      </c>
      <c r="L1065">
        <v>1</v>
      </c>
      <c r="M1065">
        <v>58</v>
      </c>
      <c r="N1065">
        <v>3</v>
      </c>
      <c r="O1065">
        <v>3</v>
      </c>
      <c r="P1065">
        <v>0</v>
      </c>
      <c r="Q1065">
        <v>0</v>
      </c>
      <c r="R1065" s="28">
        <f>Table4[[#This Row],[std.code.lines:comments]]/Table4[[#This Row],[std.code.lines:code]]</f>
        <v>0</v>
      </c>
      <c r="S1065">
        <f>(Table4[[#This Row],[std.code.lines:comments]]-Table4[[#This Row],[std.code.lines:code]])/(Table4[[#This Row],[std.code.lines:comments]]+Table4[[#This Row],[std.code.lines:code]])</f>
        <v>-1</v>
      </c>
    </row>
    <row r="1066" spans="1:19" x14ac:dyDescent="0.25">
      <c r="A1066" t="s">
        <v>837</v>
      </c>
      <c r="B1066" t="s">
        <v>2610</v>
      </c>
      <c r="C1066" t="s">
        <v>2008</v>
      </c>
      <c r="E1066">
        <v>2193</v>
      </c>
      <c r="F1066">
        <v>2195</v>
      </c>
      <c r="K1066">
        <v>0</v>
      </c>
      <c r="L1066">
        <v>1</v>
      </c>
      <c r="M1066">
        <v>74</v>
      </c>
      <c r="N1066">
        <v>3</v>
      </c>
      <c r="O1066">
        <v>3</v>
      </c>
      <c r="P1066">
        <v>0</v>
      </c>
      <c r="Q1066">
        <v>0</v>
      </c>
      <c r="R1066" s="28">
        <f>Table4[[#This Row],[std.code.lines:comments]]/Table4[[#This Row],[std.code.lines:code]]</f>
        <v>0</v>
      </c>
      <c r="S1066">
        <f>(Table4[[#This Row],[std.code.lines:comments]]-Table4[[#This Row],[std.code.lines:code]])/(Table4[[#This Row],[std.code.lines:comments]]+Table4[[#This Row],[std.code.lines:code]])</f>
        <v>-1</v>
      </c>
    </row>
    <row r="1067" spans="1:19" x14ac:dyDescent="0.25">
      <c r="A1067" t="s">
        <v>837</v>
      </c>
      <c r="B1067" t="s">
        <v>2610</v>
      </c>
      <c r="C1067" t="s">
        <v>2008</v>
      </c>
      <c r="E1067">
        <v>2197</v>
      </c>
      <c r="F1067">
        <v>2199</v>
      </c>
      <c r="K1067">
        <v>0</v>
      </c>
      <c r="L1067">
        <v>1</v>
      </c>
      <c r="M1067">
        <v>130</v>
      </c>
      <c r="N1067">
        <v>3</v>
      </c>
      <c r="O1067">
        <v>3</v>
      </c>
      <c r="P1067">
        <v>0</v>
      </c>
      <c r="Q1067">
        <v>0</v>
      </c>
      <c r="R1067" s="28">
        <f>Table4[[#This Row],[std.code.lines:comments]]/Table4[[#This Row],[std.code.lines:code]]</f>
        <v>0</v>
      </c>
      <c r="S1067">
        <f>(Table4[[#This Row],[std.code.lines:comments]]-Table4[[#This Row],[std.code.lines:code]])/(Table4[[#This Row],[std.code.lines:comments]]+Table4[[#This Row],[std.code.lines:code]])</f>
        <v>-1</v>
      </c>
    </row>
    <row r="1068" spans="1:19" x14ac:dyDescent="0.25">
      <c r="A1068" t="s">
        <v>837</v>
      </c>
      <c r="B1068" t="s">
        <v>2609</v>
      </c>
      <c r="C1068" t="s">
        <v>2008</v>
      </c>
      <c r="E1068">
        <v>2201</v>
      </c>
      <c r="F1068">
        <v>2203</v>
      </c>
      <c r="K1068">
        <v>0</v>
      </c>
      <c r="L1068">
        <v>1</v>
      </c>
      <c r="M1068">
        <v>70</v>
      </c>
      <c r="N1068">
        <v>3</v>
      </c>
      <c r="O1068">
        <v>3</v>
      </c>
      <c r="P1068">
        <v>0</v>
      </c>
      <c r="Q1068">
        <v>0</v>
      </c>
      <c r="R1068" s="28">
        <f>Table4[[#This Row],[std.code.lines:comments]]/Table4[[#This Row],[std.code.lines:code]]</f>
        <v>0</v>
      </c>
      <c r="S1068">
        <f>(Table4[[#This Row],[std.code.lines:comments]]-Table4[[#This Row],[std.code.lines:code]])/(Table4[[#This Row],[std.code.lines:comments]]+Table4[[#This Row],[std.code.lines:code]])</f>
        <v>-1</v>
      </c>
    </row>
    <row r="1069" spans="1:19" x14ac:dyDescent="0.25">
      <c r="A1069" t="s">
        <v>837</v>
      </c>
      <c r="B1069" t="s">
        <v>2608</v>
      </c>
      <c r="C1069" t="s">
        <v>2008</v>
      </c>
      <c r="E1069">
        <v>2205</v>
      </c>
      <c r="F1069">
        <v>2207</v>
      </c>
      <c r="K1069">
        <v>0</v>
      </c>
      <c r="L1069">
        <v>1</v>
      </c>
      <c r="M1069">
        <v>53</v>
      </c>
      <c r="N1069">
        <v>3</v>
      </c>
      <c r="O1069">
        <v>3</v>
      </c>
      <c r="P1069">
        <v>0</v>
      </c>
      <c r="Q1069">
        <v>0</v>
      </c>
      <c r="R1069" s="28">
        <f>Table4[[#This Row],[std.code.lines:comments]]/Table4[[#This Row],[std.code.lines:code]]</f>
        <v>0</v>
      </c>
      <c r="S1069">
        <f>(Table4[[#This Row],[std.code.lines:comments]]-Table4[[#This Row],[std.code.lines:code]])/(Table4[[#This Row],[std.code.lines:comments]]+Table4[[#This Row],[std.code.lines:code]])</f>
        <v>-1</v>
      </c>
    </row>
    <row r="1070" spans="1:19" x14ac:dyDescent="0.25">
      <c r="A1070" t="s">
        <v>837</v>
      </c>
      <c r="B1070" t="s">
        <v>2607</v>
      </c>
      <c r="C1070" t="s">
        <v>2008</v>
      </c>
      <c r="E1070">
        <v>2209</v>
      </c>
      <c r="F1070">
        <v>2211</v>
      </c>
      <c r="K1070">
        <v>0</v>
      </c>
      <c r="L1070">
        <v>1</v>
      </c>
      <c r="M1070">
        <v>53</v>
      </c>
      <c r="N1070">
        <v>3</v>
      </c>
      <c r="O1070">
        <v>3</v>
      </c>
      <c r="P1070">
        <v>0</v>
      </c>
      <c r="Q1070">
        <v>0</v>
      </c>
      <c r="R1070" s="28">
        <f>Table4[[#This Row],[std.code.lines:comments]]/Table4[[#This Row],[std.code.lines:code]]</f>
        <v>0</v>
      </c>
      <c r="S1070">
        <f>(Table4[[#This Row],[std.code.lines:comments]]-Table4[[#This Row],[std.code.lines:code]])/(Table4[[#This Row],[std.code.lines:comments]]+Table4[[#This Row],[std.code.lines:code]])</f>
        <v>-1</v>
      </c>
    </row>
    <row r="1071" spans="1:19" x14ac:dyDescent="0.25">
      <c r="A1071" t="s">
        <v>837</v>
      </c>
      <c r="B1071" t="s">
        <v>2601</v>
      </c>
      <c r="C1071" t="s">
        <v>2008</v>
      </c>
      <c r="E1071">
        <v>2303</v>
      </c>
      <c r="F1071">
        <v>2305</v>
      </c>
      <c r="K1071">
        <v>0</v>
      </c>
      <c r="L1071">
        <v>1</v>
      </c>
      <c r="M1071">
        <v>125</v>
      </c>
      <c r="N1071">
        <v>3</v>
      </c>
      <c r="O1071">
        <v>3</v>
      </c>
      <c r="P1071">
        <v>0</v>
      </c>
      <c r="Q1071">
        <v>0</v>
      </c>
      <c r="R1071" s="28">
        <f>Table4[[#This Row],[std.code.lines:comments]]/Table4[[#This Row],[std.code.lines:code]]</f>
        <v>0</v>
      </c>
      <c r="S1071">
        <f>(Table4[[#This Row],[std.code.lines:comments]]-Table4[[#This Row],[std.code.lines:code]])/(Table4[[#This Row],[std.code.lines:comments]]+Table4[[#This Row],[std.code.lines:code]])</f>
        <v>-1</v>
      </c>
    </row>
    <row r="1072" spans="1:19" x14ac:dyDescent="0.25">
      <c r="A1072" t="s">
        <v>837</v>
      </c>
      <c r="B1072" t="s">
        <v>2598</v>
      </c>
      <c r="C1072" t="s">
        <v>2008</v>
      </c>
      <c r="E1072">
        <v>2416</v>
      </c>
      <c r="F1072">
        <v>2418</v>
      </c>
      <c r="K1072">
        <v>0</v>
      </c>
      <c r="L1072">
        <v>1</v>
      </c>
      <c r="M1072">
        <v>108</v>
      </c>
      <c r="N1072">
        <v>3</v>
      </c>
      <c r="O1072">
        <v>3</v>
      </c>
      <c r="P1072">
        <v>0</v>
      </c>
      <c r="Q1072">
        <v>0</v>
      </c>
      <c r="R1072" s="28">
        <f>Table4[[#This Row],[std.code.lines:comments]]/Table4[[#This Row],[std.code.lines:code]]</f>
        <v>0</v>
      </c>
      <c r="S1072">
        <f>(Table4[[#This Row],[std.code.lines:comments]]-Table4[[#This Row],[std.code.lines:code]])/(Table4[[#This Row],[std.code.lines:comments]]+Table4[[#This Row],[std.code.lines:code]])</f>
        <v>-1</v>
      </c>
    </row>
    <row r="1073" spans="1:19" x14ac:dyDescent="0.25">
      <c r="A1073" t="s">
        <v>837</v>
      </c>
      <c r="B1073" t="s">
        <v>2593</v>
      </c>
      <c r="C1073" t="s">
        <v>2008</v>
      </c>
      <c r="E1073">
        <v>2497</v>
      </c>
      <c r="F1073">
        <v>2499</v>
      </c>
      <c r="K1073">
        <v>0</v>
      </c>
      <c r="L1073">
        <v>1</v>
      </c>
      <c r="M1073">
        <v>161</v>
      </c>
      <c r="N1073">
        <v>1</v>
      </c>
      <c r="O1073">
        <v>3</v>
      </c>
      <c r="P1073">
        <v>0</v>
      </c>
      <c r="Q1073">
        <v>2</v>
      </c>
      <c r="R1073" s="28">
        <f>Table4[[#This Row],[std.code.lines:comments]]/Table4[[#This Row],[std.code.lines:code]]</f>
        <v>2</v>
      </c>
      <c r="S1073">
        <f>(Table4[[#This Row],[std.code.lines:comments]]-Table4[[#This Row],[std.code.lines:code]])/(Table4[[#This Row],[std.code.lines:comments]]+Table4[[#This Row],[std.code.lines:code]])</f>
        <v>0.33333333333333331</v>
      </c>
    </row>
    <row r="1074" spans="1:19" x14ac:dyDescent="0.25">
      <c r="A1074" t="s">
        <v>837</v>
      </c>
      <c r="B1074" t="s">
        <v>2383</v>
      </c>
      <c r="C1074" t="s">
        <v>2008</v>
      </c>
      <c r="E1074">
        <v>2517</v>
      </c>
      <c r="F1074">
        <v>2519</v>
      </c>
      <c r="K1074">
        <v>0</v>
      </c>
      <c r="L1074">
        <v>1</v>
      </c>
      <c r="M1074">
        <v>61</v>
      </c>
      <c r="N1074">
        <v>3</v>
      </c>
      <c r="O1074">
        <v>3</v>
      </c>
      <c r="P1074">
        <v>0</v>
      </c>
      <c r="Q1074">
        <v>0</v>
      </c>
      <c r="R1074" s="28">
        <f>Table4[[#This Row],[std.code.lines:comments]]/Table4[[#This Row],[std.code.lines:code]]</f>
        <v>0</v>
      </c>
      <c r="S1074">
        <f>(Table4[[#This Row],[std.code.lines:comments]]-Table4[[#This Row],[std.code.lines:code]])/(Table4[[#This Row],[std.code.lines:comments]]+Table4[[#This Row],[std.code.lines:code]])</f>
        <v>-1</v>
      </c>
    </row>
    <row r="1075" spans="1:19" x14ac:dyDescent="0.25">
      <c r="A1075" t="s">
        <v>837</v>
      </c>
      <c r="B1075" t="s">
        <v>2592</v>
      </c>
      <c r="C1075" t="s">
        <v>2008</v>
      </c>
      <c r="E1075">
        <v>2526</v>
      </c>
      <c r="F1075">
        <v>2528</v>
      </c>
      <c r="K1075">
        <v>0</v>
      </c>
      <c r="L1075">
        <v>1</v>
      </c>
      <c r="M1075">
        <v>72</v>
      </c>
      <c r="N1075">
        <v>3</v>
      </c>
      <c r="O1075">
        <v>3</v>
      </c>
      <c r="P1075">
        <v>0</v>
      </c>
      <c r="Q1075">
        <v>0</v>
      </c>
      <c r="R1075" s="28">
        <f>Table4[[#This Row],[std.code.lines:comments]]/Table4[[#This Row],[std.code.lines:code]]</f>
        <v>0</v>
      </c>
      <c r="S1075">
        <f>(Table4[[#This Row],[std.code.lines:comments]]-Table4[[#This Row],[std.code.lines:code]])/(Table4[[#This Row],[std.code.lines:comments]]+Table4[[#This Row],[std.code.lines:code]])</f>
        <v>-1</v>
      </c>
    </row>
    <row r="1076" spans="1:19" x14ac:dyDescent="0.25">
      <c r="A1076" t="s">
        <v>837</v>
      </c>
      <c r="B1076" t="s">
        <v>2591</v>
      </c>
      <c r="C1076" t="s">
        <v>2008</v>
      </c>
      <c r="E1076">
        <v>2529</v>
      </c>
      <c r="F1076">
        <v>2531</v>
      </c>
      <c r="K1076">
        <v>0</v>
      </c>
      <c r="L1076">
        <v>1</v>
      </c>
      <c r="M1076">
        <v>68</v>
      </c>
      <c r="N1076">
        <v>3</v>
      </c>
      <c r="O1076">
        <v>3</v>
      </c>
      <c r="P1076">
        <v>0</v>
      </c>
      <c r="Q1076">
        <v>0</v>
      </c>
      <c r="R1076" s="28">
        <f>Table4[[#This Row],[std.code.lines:comments]]/Table4[[#This Row],[std.code.lines:code]]</f>
        <v>0</v>
      </c>
      <c r="S1076">
        <f>(Table4[[#This Row],[std.code.lines:comments]]-Table4[[#This Row],[std.code.lines:code]])/(Table4[[#This Row],[std.code.lines:comments]]+Table4[[#This Row],[std.code.lines:code]])</f>
        <v>-1</v>
      </c>
    </row>
    <row r="1077" spans="1:19" x14ac:dyDescent="0.25">
      <c r="A1077" t="s">
        <v>837</v>
      </c>
      <c r="B1077" t="s">
        <v>2047</v>
      </c>
      <c r="C1077" t="s">
        <v>2008</v>
      </c>
      <c r="E1077">
        <v>3412</v>
      </c>
      <c r="F1077">
        <v>3414</v>
      </c>
      <c r="K1077">
        <v>0</v>
      </c>
      <c r="L1077">
        <v>1</v>
      </c>
      <c r="M1077">
        <v>96</v>
      </c>
      <c r="N1077">
        <v>3</v>
      </c>
      <c r="O1077">
        <v>3</v>
      </c>
      <c r="P1077">
        <v>0</v>
      </c>
      <c r="Q1077">
        <v>0</v>
      </c>
      <c r="R1077" s="28">
        <f>Table4[[#This Row],[std.code.lines:comments]]/Table4[[#This Row],[std.code.lines:code]]</f>
        <v>0</v>
      </c>
      <c r="S1077">
        <f>(Table4[[#This Row],[std.code.lines:comments]]-Table4[[#This Row],[std.code.lines:code]])/(Table4[[#This Row],[std.code.lines:comments]]+Table4[[#This Row],[std.code.lines:code]])</f>
        <v>-1</v>
      </c>
    </row>
    <row r="1078" spans="1:19" x14ac:dyDescent="0.25">
      <c r="A1078" t="s">
        <v>837</v>
      </c>
      <c r="B1078" t="s">
        <v>2047</v>
      </c>
      <c r="C1078" t="s">
        <v>2008</v>
      </c>
      <c r="E1078">
        <v>3416</v>
      </c>
      <c r="F1078">
        <v>3418</v>
      </c>
      <c r="K1078">
        <v>0</v>
      </c>
      <c r="L1078">
        <v>1</v>
      </c>
      <c r="M1078">
        <v>118</v>
      </c>
      <c r="N1078">
        <v>3</v>
      </c>
      <c r="O1078">
        <v>3</v>
      </c>
      <c r="P1078">
        <v>0</v>
      </c>
      <c r="Q1078">
        <v>0</v>
      </c>
      <c r="R1078" s="28">
        <f>Table4[[#This Row],[std.code.lines:comments]]/Table4[[#This Row],[std.code.lines:code]]</f>
        <v>0</v>
      </c>
      <c r="S1078">
        <f>(Table4[[#This Row],[std.code.lines:comments]]-Table4[[#This Row],[std.code.lines:code]])/(Table4[[#This Row],[std.code.lines:comments]]+Table4[[#This Row],[std.code.lines:code]])</f>
        <v>-1</v>
      </c>
    </row>
    <row r="1079" spans="1:19" x14ac:dyDescent="0.25">
      <c r="A1079" t="s">
        <v>837</v>
      </c>
      <c r="B1079" t="s">
        <v>2047</v>
      </c>
      <c r="C1079" t="s">
        <v>2008</v>
      </c>
      <c r="E1079">
        <v>3420</v>
      </c>
      <c r="F1079">
        <v>3422</v>
      </c>
      <c r="K1079">
        <v>0</v>
      </c>
      <c r="L1079">
        <v>1</v>
      </c>
      <c r="M1079">
        <v>93</v>
      </c>
      <c r="N1079">
        <v>3</v>
      </c>
      <c r="O1079">
        <v>3</v>
      </c>
      <c r="P1079">
        <v>0</v>
      </c>
      <c r="Q1079">
        <v>0</v>
      </c>
      <c r="R1079" s="28">
        <f>Table4[[#This Row],[std.code.lines:comments]]/Table4[[#This Row],[std.code.lines:code]]</f>
        <v>0</v>
      </c>
      <c r="S1079">
        <f>(Table4[[#This Row],[std.code.lines:comments]]-Table4[[#This Row],[std.code.lines:code]])/(Table4[[#This Row],[std.code.lines:comments]]+Table4[[#This Row],[std.code.lines:code]])</f>
        <v>-1</v>
      </c>
    </row>
    <row r="1080" spans="1:19" x14ac:dyDescent="0.25">
      <c r="A1080" t="s">
        <v>837</v>
      </c>
      <c r="B1080" t="s">
        <v>2544</v>
      </c>
      <c r="C1080" t="s">
        <v>2008</v>
      </c>
      <c r="E1080">
        <v>3689</v>
      </c>
      <c r="F1080">
        <v>3691</v>
      </c>
      <c r="K1080">
        <v>0</v>
      </c>
      <c r="L1080">
        <v>1</v>
      </c>
      <c r="M1080">
        <v>126</v>
      </c>
      <c r="N1080">
        <v>3</v>
      </c>
      <c r="O1080">
        <v>3</v>
      </c>
      <c r="P1080">
        <v>0</v>
      </c>
      <c r="Q1080">
        <v>0</v>
      </c>
      <c r="R1080" s="28">
        <f>Table4[[#This Row],[std.code.lines:comments]]/Table4[[#This Row],[std.code.lines:code]]</f>
        <v>0</v>
      </c>
      <c r="S1080">
        <f>(Table4[[#This Row],[std.code.lines:comments]]-Table4[[#This Row],[std.code.lines:code]])/(Table4[[#This Row],[std.code.lines:comments]]+Table4[[#This Row],[std.code.lines:code]])</f>
        <v>-1</v>
      </c>
    </row>
    <row r="1081" spans="1:19" x14ac:dyDescent="0.25">
      <c r="A1081" t="s">
        <v>837</v>
      </c>
      <c r="B1081" t="s">
        <v>2544</v>
      </c>
      <c r="C1081" t="s">
        <v>2008</v>
      </c>
      <c r="E1081">
        <v>3693</v>
      </c>
      <c r="F1081">
        <v>3695</v>
      </c>
      <c r="K1081">
        <v>0</v>
      </c>
      <c r="L1081">
        <v>1</v>
      </c>
      <c r="M1081">
        <v>142</v>
      </c>
      <c r="N1081">
        <v>3</v>
      </c>
      <c r="O1081">
        <v>3</v>
      </c>
      <c r="P1081">
        <v>0</v>
      </c>
      <c r="Q1081">
        <v>0</v>
      </c>
      <c r="R1081" s="28">
        <f>Table4[[#This Row],[std.code.lines:comments]]/Table4[[#This Row],[std.code.lines:code]]</f>
        <v>0</v>
      </c>
      <c r="S1081">
        <f>(Table4[[#This Row],[std.code.lines:comments]]-Table4[[#This Row],[std.code.lines:code]])/(Table4[[#This Row],[std.code.lines:comments]]+Table4[[#This Row],[std.code.lines:code]])</f>
        <v>-1</v>
      </c>
    </row>
    <row r="1082" spans="1:19" x14ac:dyDescent="0.25">
      <c r="A1082" t="s">
        <v>837</v>
      </c>
      <c r="B1082" t="s">
        <v>2532</v>
      </c>
      <c r="C1082" t="s">
        <v>2008</v>
      </c>
      <c r="E1082">
        <v>3848</v>
      </c>
      <c r="F1082">
        <v>3850</v>
      </c>
      <c r="K1082">
        <v>0</v>
      </c>
      <c r="L1082">
        <v>1</v>
      </c>
      <c r="M1082">
        <v>99</v>
      </c>
      <c r="N1082">
        <v>4</v>
      </c>
      <c r="O1082">
        <v>3</v>
      </c>
      <c r="P1082">
        <v>0</v>
      </c>
      <c r="Q1082">
        <v>3</v>
      </c>
      <c r="R1082" s="28">
        <f>Table4[[#This Row],[std.code.lines:comments]]/Table4[[#This Row],[std.code.lines:code]]</f>
        <v>0.75</v>
      </c>
      <c r="S1082">
        <f>(Table4[[#This Row],[std.code.lines:comments]]-Table4[[#This Row],[std.code.lines:code]])/(Table4[[#This Row],[std.code.lines:comments]]+Table4[[#This Row],[std.code.lines:code]])</f>
        <v>-0.14285714285714285</v>
      </c>
    </row>
    <row r="1083" spans="1:19" x14ac:dyDescent="0.25">
      <c r="A1083" t="s">
        <v>837</v>
      </c>
      <c r="B1083" t="s">
        <v>2527</v>
      </c>
      <c r="C1083" t="s">
        <v>2008</v>
      </c>
      <c r="E1083">
        <v>4028</v>
      </c>
      <c r="F1083">
        <v>4030</v>
      </c>
      <c r="K1083">
        <v>0</v>
      </c>
      <c r="L1083">
        <v>1</v>
      </c>
      <c r="M1083">
        <v>83</v>
      </c>
      <c r="N1083">
        <v>3</v>
      </c>
      <c r="O1083">
        <v>3</v>
      </c>
      <c r="P1083">
        <v>0</v>
      </c>
      <c r="Q1083">
        <v>0</v>
      </c>
      <c r="R1083" s="28">
        <f>Table4[[#This Row],[std.code.lines:comments]]/Table4[[#This Row],[std.code.lines:code]]</f>
        <v>0</v>
      </c>
      <c r="S1083">
        <f>(Table4[[#This Row],[std.code.lines:comments]]-Table4[[#This Row],[std.code.lines:code]])/(Table4[[#This Row],[std.code.lines:comments]]+Table4[[#This Row],[std.code.lines:code]])</f>
        <v>-1</v>
      </c>
    </row>
    <row r="1084" spans="1:19" x14ac:dyDescent="0.25">
      <c r="A1084" t="s">
        <v>837</v>
      </c>
      <c r="B1084" t="s">
        <v>2527</v>
      </c>
      <c r="C1084" t="s">
        <v>2008</v>
      </c>
      <c r="E1084">
        <v>4032</v>
      </c>
      <c r="F1084">
        <v>4034</v>
      </c>
      <c r="K1084">
        <v>0</v>
      </c>
      <c r="L1084">
        <v>1</v>
      </c>
      <c r="M1084">
        <v>85</v>
      </c>
      <c r="N1084">
        <v>3</v>
      </c>
      <c r="O1084">
        <v>3</v>
      </c>
      <c r="P1084">
        <v>0</v>
      </c>
      <c r="Q1084">
        <v>0</v>
      </c>
      <c r="R1084" s="28">
        <f>Table4[[#This Row],[std.code.lines:comments]]/Table4[[#This Row],[std.code.lines:code]]</f>
        <v>0</v>
      </c>
      <c r="S1084">
        <f>(Table4[[#This Row],[std.code.lines:comments]]-Table4[[#This Row],[std.code.lines:code]])/(Table4[[#This Row],[std.code.lines:comments]]+Table4[[#This Row],[std.code.lines:code]])</f>
        <v>-1</v>
      </c>
    </row>
    <row r="1085" spans="1:19" x14ac:dyDescent="0.25">
      <c r="A1085" t="s">
        <v>837</v>
      </c>
      <c r="B1085" t="s">
        <v>2523</v>
      </c>
      <c r="C1085" t="s">
        <v>2008</v>
      </c>
      <c r="E1085">
        <v>4217</v>
      </c>
      <c r="F1085">
        <v>4219</v>
      </c>
      <c r="K1085">
        <v>0</v>
      </c>
      <c r="L1085">
        <v>1</v>
      </c>
      <c r="M1085">
        <v>106</v>
      </c>
      <c r="N1085">
        <v>1</v>
      </c>
      <c r="O1085">
        <v>3</v>
      </c>
      <c r="P1085">
        <v>0</v>
      </c>
      <c r="Q1085">
        <v>2</v>
      </c>
      <c r="R1085" s="28">
        <f>Table4[[#This Row],[std.code.lines:comments]]/Table4[[#This Row],[std.code.lines:code]]</f>
        <v>2</v>
      </c>
      <c r="S1085">
        <f>(Table4[[#This Row],[std.code.lines:comments]]-Table4[[#This Row],[std.code.lines:code]])/(Table4[[#This Row],[std.code.lines:comments]]+Table4[[#This Row],[std.code.lines:code]])</f>
        <v>0.33333333333333331</v>
      </c>
    </row>
    <row r="1086" spans="1:19" x14ac:dyDescent="0.25">
      <c r="A1086" t="s">
        <v>837</v>
      </c>
      <c r="B1086" t="s">
        <v>2522</v>
      </c>
      <c r="C1086" t="s">
        <v>2008</v>
      </c>
      <c r="E1086">
        <v>4224</v>
      </c>
      <c r="F1086">
        <v>4226</v>
      </c>
      <c r="K1086">
        <v>0</v>
      </c>
      <c r="L1086">
        <v>1</v>
      </c>
      <c r="M1086">
        <v>129</v>
      </c>
      <c r="N1086">
        <v>3</v>
      </c>
      <c r="O1086">
        <v>3</v>
      </c>
      <c r="P1086">
        <v>0</v>
      </c>
      <c r="Q1086">
        <v>0</v>
      </c>
      <c r="R1086" s="28">
        <f>Table4[[#This Row],[std.code.lines:comments]]/Table4[[#This Row],[std.code.lines:code]]</f>
        <v>0</v>
      </c>
      <c r="S1086">
        <f>(Table4[[#This Row],[std.code.lines:comments]]-Table4[[#This Row],[std.code.lines:code]])/(Table4[[#This Row],[std.code.lines:comments]]+Table4[[#This Row],[std.code.lines:code]])</f>
        <v>-1</v>
      </c>
    </row>
    <row r="1087" spans="1:19" x14ac:dyDescent="0.25">
      <c r="A1087" t="s">
        <v>837</v>
      </c>
      <c r="B1087" t="s">
        <v>2517</v>
      </c>
      <c r="C1087" t="s">
        <v>2008</v>
      </c>
      <c r="E1087">
        <v>4513</v>
      </c>
      <c r="F1087">
        <v>4515</v>
      </c>
      <c r="G1087">
        <v>1</v>
      </c>
      <c r="K1087">
        <v>0</v>
      </c>
      <c r="L1087">
        <v>1</v>
      </c>
      <c r="M1087">
        <v>158</v>
      </c>
      <c r="N1087">
        <v>3</v>
      </c>
      <c r="O1087">
        <v>3</v>
      </c>
      <c r="P1087">
        <v>0</v>
      </c>
      <c r="Q1087">
        <v>0</v>
      </c>
      <c r="R1087" s="28">
        <f>Table4[[#This Row],[std.code.lines:comments]]/Table4[[#This Row],[std.code.lines:code]]</f>
        <v>0</v>
      </c>
      <c r="S1087">
        <f>(Table4[[#This Row],[std.code.lines:comments]]-Table4[[#This Row],[std.code.lines:code]])/(Table4[[#This Row],[std.code.lines:comments]]+Table4[[#This Row],[std.code.lines:code]])</f>
        <v>-1</v>
      </c>
    </row>
    <row r="1088" spans="1:19" x14ac:dyDescent="0.25">
      <c r="A1088" t="s">
        <v>837</v>
      </c>
      <c r="B1088" t="s">
        <v>2501</v>
      </c>
      <c r="C1088" t="s">
        <v>2008</v>
      </c>
      <c r="E1088">
        <v>5015</v>
      </c>
      <c r="F1088">
        <v>5017</v>
      </c>
      <c r="K1088">
        <v>0</v>
      </c>
      <c r="L1088">
        <v>1</v>
      </c>
      <c r="M1088">
        <v>33</v>
      </c>
      <c r="N1088">
        <v>3</v>
      </c>
      <c r="O1088">
        <v>3</v>
      </c>
      <c r="P1088">
        <v>0</v>
      </c>
      <c r="Q1088">
        <v>0</v>
      </c>
      <c r="R1088" s="28">
        <f>Table4[[#This Row],[std.code.lines:comments]]/Table4[[#This Row],[std.code.lines:code]]</f>
        <v>0</v>
      </c>
      <c r="S1088">
        <f>(Table4[[#This Row],[std.code.lines:comments]]-Table4[[#This Row],[std.code.lines:code]])/(Table4[[#This Row],[std.code.lines:comments]]+Table4[[#This Row],[std.code.lines:code]])</f>
        <v>-1</v>
      </c>
    </row>
    <row r="1089" spans="1:19" x14ac:dyDescent="0.25">
      <c r="A1089" t="s">
        <v>874</v>
      </c>
      <c r="B1089" t="s">
        <v>2477</v>
      </c>
      <c r="C1089" t="s">
        <v>2008</v>
      </c>
      <c r="E1089">
        <v>141</v>
      </c>
      <c r="F1089">
        <v>143</v>
      </c>
      <c r="K1089">
        <v>0</v>
      </c>
      <c r="L1089">
        <v>1</v>
      </c>
      <c r="M1089">
        <v>143</v>
      </c>
      <c r="N1089">
        <v>3</v>
      </c>
      <c r="O1089">
        <v>3</v>
      </c>
      <c r="P1089">
        <v>0</v>
      </c>
      <c r="Q1089">
        <v>0</v>
      </c>
      <c r="R1089" s="28">
        <f>Table4[[#This Row],[std.code.lines:comments]]/Table4[[#This Row],[std.code.lines:code]]</f>
        <v>0</v>
      </c>
      <c r="S1089">
        <f>(Table4[[#This Row],[std.code.lines:comments]]-Table4[[#This Row],[std.code.lines:code]])/(Table4[[#This Row],[std.code.lines:comments]]+Table4[[#This Row],[std.code.lines:code]])</f>
        <v>-1</v>
      </c>
    </row>
    <row r="1090" spans="1:19" x14ac:dyDescent="0.25">
      <c r="A1090" t="s">
        <v>914</v>
      </c>
      <c r="B1090" t="s">
        <v>2401</v>
      </c>
      <c r="C1090" t="s">
        <v>2008</v>
      </c>
      <c r="E1090">
        <v>68</v>
      </c>
      <c r="F1090">
        <v>70</v>
      </c>
      <c r="K1090">
        <v>0</v>
      </c>
      <c r="L1090">
        <v>1</v>
      </c>
      <c r="M1090">
        <v>27</v>
      </c>
      <c r="N1090">
        <v>3</v>
      </c>
      <c r="O1090">
        <v>3</v>
      </c>
      <c r="P1090">
        <v>0</v>
      </c>
      <c r="Q1090">
        <v>0</v>
      </c>
      <c r="R1090" s="28">
        <f>Table4[[#This Row],[std.code.lines:comments]]/Table4[[#This Row],[std.code.lines:code]]</f>
        <v>0</v>
      </c>
      <c r="S1090">
        <f>(Table4[[#This Row],[std.code.lines:comments]]-Table4[[#This Row],[std.code.lines:code]])/(Table4[[#This Row],[std.code.lines:comments]]+Table4[[#This Row],[std.code.lines:code]])</f>
        <v>-1</v>
      </c>
    </row>
    <row r="1091" spans="1:19" x14ac:dyDescent="0.25">
      <c r="A1091" t="s">
        <v>992</v>
      </c>
      <c r="B1091" t="s">
        <v>2267</v>
      </c>
      <c r="C1091" t="s">
        <v>2008</v>
      </c>
      <c r="E1091">
        <v>82</v>
      </c>
      <c r="F1091">
        <v>84</v>
      </c>
      <c r="K1091">
        <v>0</v>
      </c>
      <c r="L1091">
        <v>1</v>
      </c>
      <c r="M1091">
        <v>52</v>
      </c>
      <c r="N1091">
        <v>3</v>
      </c>
      <c r="O1091">
        <v>3</v>
      </c>
      <c r="P1091">
        <v>0</v>
      </c>
      <c r="Q1091">
        <v>0</v>
      </c>
      <c r="R1091" s="28">
        <f>Table4[[#This Row],[std.code.lines:comments]]/Table4[[#This Row],[std.code.lines:code]]</f>
        <v>0</v>
      </c>
      <c r="S1091">
        <f>(Table4[[#This Row],[std.code.lines:comments]]-Table4[[#This Row],[std.code.lines:code]])/(Table4[[#This Row],[std.code.lines:comments]]+Table4[[#This Row],[std.code.lines:code]])</f>
        <v>-1</v>
      </c>
    </row>
    <row r="1092" spans="1:19" x14ac:dyDescent="0.25">
      <c r="A1092" t="s">
        <v>992</v>
      </c>
      <c r="B1092" t="s">
        <v>2417</v>
      </c>
      <c r="C1092" t="s">
        <v>2008</v>
      </c>
      <c r="E1092">
        <v>86</v>
      </c>
      <c r="F1092">
        <v>88</v>
      </c>
      <c r="K1092">
        <v>0</v>
      </c>
      <c r="L1092">
        <v>1</v>
      </c>
      <c r="M1092">
        <v>29</v>
      </c>
      <c r="N1092">
        <v>3</v>
      </c>
      <c r="O1092">
        <v>3</v>
      </c>
      <c r="P1092">
        <v>0</v>
      </c>
      <c r="Q1092">
        <v>0</v>
      </c>
      <c r="R1092" s="28">
        <f>Table4[[#This Row],[std.code.lines:comments]]/Table4[[#This Row],[std.code.lines:code]]</f>
        <v>0</v>
      </c>
      <c r="S1092">
        <f>(Table4[[#This Row],[std.code.lines:comments]]-Table4[[#This Row],[std.code.lines:code]])/(Table4[[#This Row],[std.code.lines:comments]]+Table4[[#This Row],[std.code.lines:code]])</f>
        <v>-1</v>
      </c>
    </row>
    <row r="1093" spans="1:19" x14ac:dyDescent="0.25">
      <c r="A1093" t="s">
        <v>992</v>
      </c>
      <c r="B1093" t="s">
        <v>2260</v>
      </c>
      <c r="C1093" t="s">
        <v>2008</v>
      </c>
      <c r="E1093">
        <v>254</v>
      </c>
      <c r="F1093">
        <v>256</v>
      </c>
      <c r="K1093">
        <v>0</v>
      </c>
      <c r="L1093">
        <v>1</v>
      </c>
      <c r="M1093">
        <v>52</v>
      </c>
      <c r="N1093">
        <v>3</v>
      </c>
      <c r="O1093">
        <v>3</v>
      </c>
      <c r="P1093">
        <v>0</v>
      </c>
      <c r="Q1093">
        <v>0</v>
      </c>
      <c r="R1093" s="28">
        <f>Table4[[#This Row],[std.code.lines:comments]]/Table4[[#This Row],[std.code.lines:code]]</f>
        <v>0</v>
      </c>
      <c r="S1093">
        <f>(Table4[[#This Row],[std.code.lines:comments]]-Table4[[#This Row],[std.code.lines:code]])/(Table4[[#This Row],[std.code.lines:comments]]+Table4[[#This Row],[std.code.lines:code]])</f>
        <v>-1</v>
      </c>
    </row>
    <row r="1094" spans="1:19" x14ac:dyDescent="0.25">
      <c r="A1094" t="s">
        <v>992</v>
      </c>
      <c r="B1094" t="s">
        <v>2092</v>
      </c>
      <c r="C1094" t="s">
        <v>2008</v>
      </c>
      <c r="E1094">
        <v>366</v>
      </c>
      <c r="F1094">
        <v>368</v>
      </c>
      <c r="K1094">
        <v>0</v>
      </c>
      <c r="L1094">
        <v>1</v>
      </c>
      <c r="M1094">
        <v>28</v>
      </c>
      <c r="N1094">
        <v>3</v>
      </c>
      <c r="O1094">
        <v>3</v>
      </c>
      <c r="P1094">
        <v>0</v>
      </c>
      <c r="Q1094">
        <v>0</v>
      </c>
      <c r="R1094" s="28">
        <f>Table4[[#This Row],[std.code.lines:comments]]/Table4[[#This Row],[std.code.lines:code]]</f>
        <v>0</v>
      </c>
      <c r="S1094">
        <f>(Table4[[#This Row],[std.code.lines:comments]]-Table4[[#This Row],[std.code.lines:code]])/(Table4[[#This Row],[std.code.lines:comments]]+Table4[[#This Row],[std.code.lines:code]])</f>
        <v>-1</v>
      </c>
    </row>
    <row r="1095" spans="1:19" x14ac:dyDescent="0.25">
      <c r="A1095" t="s">
        <v>992</v>
      </c>
      <c r="B1095" t="s">
        <v>2413</v>
      </c>
      <c r="C1095" t="s">
        <v>2008</v>
      </c>
      <c r="E1095">
        <v>370</v>
      </c>
      <c r="F1095">
        <v>372</v>
      </c>
      <c r="K1095">
        <v>0</v>
      </c>
      <c r="L1095">
        <v>1</v>
      </c>
      <c r="M1095">
        <v>26</v>
      </c>
      <c r="N1095">
        <v>3</v>
      </c>
      <c r="O1095">
        <v>3</v>
      </c>
      <c r="P1095">
        <v>0</v>
      </c>
      <c r="Q1095">
        <v>0</v>
      </c>
      <c r="R1095" s="28">
        <f>Table4[[#This Row],[std.code.lines:comments]]/Table4[[#This Row],[std.code.lines:code]]</f>
        <v>0</v>
      </c>
      <c r="S1095">
        <f>(Table4[[#This Row],[std.code.lines:comments]]-Table4[[#This Row],[std.code.lines:code]])/(Table4[[#This Row],[std.code.lines:comments]]+Table4[[#This Row],[std.code.lines:code]])</f>
        <v>-1</v>
      </c>
    </row>
    <row r="1096" spans="1:19" x14ac:dyDescent="0.25">
      <c r="A1096" t="s">
        <v>992</v>
      </c>
      <c r="B1096" t="s">
        <v>2250</v>
      </c>
      <c r="C1096" t="s">
        <v>2008</v>
      </c>
      <c r="E1096">
        <v>414</v>
      </c>
      <c r="F1096">
        <v>416</v>
      </c>
      <c r="K1096">
        <v>0</v>
      </c>
      <c r="L1096">
        <v>1</v>
      </c>
      <c r="M1096">
        <v>50</v>
      </c>
      <c r="N1096">
        <v>3</v>
      </c>
      <c r="O1096">
        <v>3</v>
      </c>
      <c r="P1096">
        <v>0</v>
      </c>
      <c r="Q1096">
        <v>0</v>
      </c>
      <c r="R1096" s="28">
        <f>Table4[[#This Row],[std.code.lines:comments]]/Table4[[#This Row],[std.code.lines:code]]</f>
        <v>0</v>
      </c>
      <c r="S1096">
        <f>(Table4[[#This Row],[std.code.lines:comments]]-Table4[[#This Row],[std.code.lines:code]])/(Table4[[#This Row],[std.code.lines:comments]]+Table4[[#This Row],[std.code.lines:code]])</f>
        <v>-1</v>
      </c>
    </row>
    <row r="1097" spans="1:19" x14ac:dyDescent="0.25">
      <c r="A1097" t="s">
        <v>1083</v>
      </c>
      <c r="B1097" t="s">
        <v>2389</v>
      </c>
      <c r="C1097" t="s">
        <v>2008</v>
      </c>
      <c r="E1097">
        <v>235</v>
      </c>
      <c r="F1097">
        <v>237</v>
      </c>
      <c r="K1097">
        <v>0</v>
      </c>
      <c r="L1097">
        <v>1</v>
      </c>
      <c r="M1097">
        <v>88</v>
      </c>
      <c r="N1097">
        <v>3</v>
      </c>
      <c r="O1097">
        <v>3</v>
      </c>
      <c r="P1097">
        <v>0</v>
      </c>
      <c r="Q1097">
        <v>0</v>
      </c>
      <c r="R1097" s="28">
        <f>Table4[[#This Row],[std.code.lines:comments]]/Table4[[#This Row],[std.code.lines:code]]</f>
        <v>0</v>
      </c>
      <c r="S1097">
        <f>(Table4[[#This Row],[std.code.lines:comments]]-Table4[[#This Row],[std.code.lines:code]])/(Table4[[#This Row],[std.code.lines:comments]]+Table4[[#This Row],[std.code.lines:code]])</f>
        <v>-1</v>
      </c>
    </row>
    <row r="1098" spans="1:19" x14ac:dyDescent="0.25">
      <c r="A1098" t="s">
        <v>1297</v>
      </c>
      <c r="B1098" t="s">
        <v>2196</v>
      </c>
      <c r="C1098" t="s">
        <v>2008</v>
      </c>
      <c r="E1098">
        <v>49</v>
      </c>
      <c r="F1098">
        <v>51</v>
      </c>
      <c r="K1098">
        <v>0</v>
      </c>
      <c r="L1098">
        <v>1</v>
      </c>
      <c r="M1098">
        <v>42</v>
      </c>
      <c r="N1098">
        <v>3</v>
      </c>
      <c r="O1098">
        <v>3</v>
      </c>
      <c r="P1098">
        <v>0</v>
      </c>
      <c r="Q1098">
        <v>0</v>
      </c>
      <c r="R1098" s="28">
        <f>Table4[[#This Row],[std.code.lines:comments]]/Table4[[#This Row],[std.code.lines:code]]</f>
        <v>0</v>
      </c>
      <c r="S1098">
        <f>(Table4[[#This Row],[std.code.lines:comments]]-Table4[[#This Row],[std.code.lines:code]])/(Table4[[#This Row],[std.code.lines:comments]]+Table4[[#This Row],[std.code.lines:code]])</f>
        <v>-1</v>
      </c>
    </row>
    <row r="1099" spans="1:19" x14ac:dyDescent="0.25">
      <c r="A1099" t="s">
        <v>1417</v>
      </c>
      <c r="B1099" t="s">
        <v>2269</v>
      </c>
      <c r="C1099" t="s">
        <v>2008</v>
      </c>
      <c r="E1099">
        <v>179</v>
      </c>
      <c r="F1099">
        <v>181</v>
      </c>
      <c r="K1099">
        <v>0</v>
      </c>
      <c r="L1099">
        <v>1</v>
      </c>
      <c r="M1099">
        <v>112</v>
      </c>
      <c r="N1099">
        <v>3</v>
      </c>
      <c r="O1099">
        <v>3</v>
      </c>
      <c r="P1099">
        <v>0</v>
      </c>
      <c r="Q1099">
        <v>0</v>
      </c>
      <c r="R1099" s="28">
        <f>Table4[[#This Row],[std.code.lines:comments]]/Table4[[#This Row],[std.code.lines:code]]</f>
        <v>0</v>
      </c>
      <c r="S1099">
        <f>(Table4[[#This Row],[std.code.lines:comments]]-Table4[[#This Row],[std.code.lines:code]])/(Table4[[#This Row],[std.code.lines:comments]]+Table4[[#This Row],[std.code.lines:code]])</f>
        <v>-1</v>
      </c>
    </row>
    <row r="1100" spans="1:19" x14ac:dyDescent="0.25">
      <c r="A1100" t="s">
        <v>1597</v>
      </c>
      <c r="B1100" t="s">
        <v>2174</v>
      </c>
      <c r="C1100" t="s">
        <v>2008</v>
      </c>
      <c r="E1100">
        <v>54</v>
      </c>
      <c r="F1100">
        <v>56</v>
      </c>
      <c r="K1100">
        <v>0</v>
      </c>
      <c r="L1100">
        <v>1</v>
      </c>
      <c r="M1100">
        <v>21</v>
      </c>
      <c r="N1100">
        <v>3</v>
      </c>
      <c r="O1100">
        <v>3</v>
      </c>
      <c r="P1100">
        <v>0</v>
      </c>
      <c r="Q1100">
        <v>0</v>
      </c>
      <c r="R1100" s="28">
        <f>Table4[[#This Row],[std.code.lines:comments]]/Table4[[#This Row],[std.code.lines:code]]</f>
        <v>0</v>
      </c>
      <c r="S1100">
        <f>(Table4[[#This Row],[std.code.lines:comments]]-Table4[[#This Row],[std.code.lines:code]])/(Table4[[#This Row],[std.code.lines:comments]]+Table4[[#This Row],[std.code.lines:code]])</f>
        <v>-1</v>
      </c>
    </row>
    <row r="1101" spans="1:19" x14ac:dyDescent="0.25">
      <c r="A1101" t="s">
        <v>1700</v>
      </c>
      <c r="B1101" t="s">
        <v>2118</v>
      </c>
      <c r="C1101" t="s">
        <v>2008</v>
      </c>
      <c r="E1101">
        <v>291</v>
      </c>
      <c r="F1101">
        <v>293</v>
      </c>
      <c r="K1101">
        <v>0</v>
      </c>
      <c r="L1101">
        <v>1</v>
      </c>
      <c r="M1101">
        <v>83</v>
      </c>
      <c r="N1101">
        <v>3</v>
      </c>
      <c r="O1101">
        <v>3</v>
      </c>
      <c r="P1101">
        <v>0</v>
      </c>
      <c r="Q1101">
        <v>0</v>
      </c>
      <c r="R1101" s="28">
        <f>Table4[[#This Row],[std.code.lines:comments]]/Table4[[#This Row],[std.code.lines:code]]</f>
        <v>0</v>
      </c>
      <c r="S1101">
        <f>(Table4[[#This Row],[std.code.lines:comments]]-Table4[[#This Row],[std.code.lines:code]])/(Table4[[#This Row],[std.code.lines:comments]]+Table4[[#This Row],[std.code.lines:code]])</f>
        <v>-1</v>
      </c>
    </row>
    <row r="1102" spans="1:19" x14ac:dyDescent="0.25">
      <c r="A1102" t="s">
        <v>1807</v>
      </c>
      <c r="B1102" t="s">
        <v>2073</v>
      </c>
      <c r="C1102" t="s">
        <v>2008</v>
      </c>
      <c r="E1102">
        <v>30</v>
      </c>
      <c r="F1102">
        <v>32</v>
      </c>
      <c r="K1102">
        <v>0</v>
      </c>
      <c r="L1102">
        <v>1</v>
      </c>
      <c r="M1102">
        <v>61</v>
      </c>
      <c r="N1102">
        <v>3</v>
      </c>
      <c r="O1102">
        <v>3</v>
      </c>
      <c r="P1102">
        <v>0</v>
      </c>
      <c r="Q1102">
        <v>0</v>
      </c>
      <c r="R1102" s="28">
        <f>Table4[[#This Row],[std.code.lines:comments]]/Table4[[#This Row],[std.code.lines:code]]</f>
        <v>0</v>
      </c>
      <c r="S1102">
        <f>(Table4[[#This Row],[std.code.lines:comments]]-Table4[[#This Row],[std.code.lines:code]])/(Table4[[#This Row],[std.code.lines:comments]]+Table4[[#This Row],[std.code.lines:code]])</f>
        <v>-1</v>
      </c>
    </row>
    <row r="1103" spans="1:19" x14ac:dyDescent="0.25">
      <c r="A1103" t="s">
        <v>164</v>
      </c>
      <c r="B1103" t="s">
        <v>2884</v>
      </c>
      <c r="C1103" t="s">
        <v>2008</v>
      </c>
      <c r="E1103">
        <v>69</v>
      </c>
      <c r="F1103">
        <v>70</v>
      </c>
      <c r="K1103">
        <v>0</v>
      </c>
      <c r="L1103">
        <v>1</v>
      </c>
      <c r="M1103">
        <v>71</v>
      </c>
      <c r="N1103">
        <v>2</v>
      </c>
      <c r="O1103">
        <v>2</v>
      </c>
      <c r="P1103">
        <v>0</v>
      </c>
      <c r="Q1103">
        <v>0</v>
      </c>
      <c r="R1103" s="28">
        <f>Table4[[#This Row],[std.code.lines:comments]]/Table4[[#This Row],[std.code.lines:code]]</f>
        <v>0</v>
      </c>
      <c r="S1103">
        <f>(Table4[[#This Row],[std.code.lines:comments]]-Table4[[#This Row],[std.code.lines:code]])/(Table4[[#This Row],[std.code.lines:comments]]+Table4[[#This Row],[std.code.lines:code]])</f>
        <v>-1</v>
      </c>
    </row>
    <row r="1104" spans="1:19" x14ac:dyDescent="0.25">
      <c r="A1104" t="s">
        <v>596</v>
      </c>
      <c r="B1104" t="s">
        <v>2675</v>
      </c>
      <c r="C1104" t="s">
        <v>2008</v>
      </c>
      <c r="E1104">
        <v>473</v>
      </c>
      <c r="F1104">
        <v>474</v>
      </c>
      <c r="K1104">
        <v>0</v>
      </c>
      <c r="L1104">
        <v>1</v>
      </c>
      <c r="M1104">
        <v>75</v>
      </c>
      <c r="N1104">
        <v>2</v>
      </c>
      <c r="O1104">
        <v>2</v>
      </c>
      <c r="P1104">
        <v>0</v>
      </c>
      <c r="Q1104">
        <v>0</v>
      </c>
      <c r="R1104" s="28">
        <f>Table4[[#This Row],[std.code.lines:comments]]/Table4[[#This Row],[std.code.lines:code]]</f>
        <v>0</v>
      </c>
      <c r="S1104">
        <f>(Table4[[#This Row],[std.code.lines:comments]]-Table4[[#This Row],[std.code.lines:code]])/(Table4[[#This Row],[std.code.lines:comments]]+Table4[[#This Row],[std.code.lines:code]])</f>
        <v>-1</v>
      </c>
    </row>
    <row r="1105" spans="1:19" x14ac:dyDescent="0.25">
      <c r="A1105" t="s">
        <v>596</v>
      </c>
      <c r="B1105" t="s">
        <v>2666</v>
      </c>
      <c r="C1105" t="s">
        <v>2008</v>
      </c>
      <c r="E1105">
        <v>1459</v>
      </c>
      <c r="F1105">
        <v>1460</v>
      </c>
      <c r="K1105">
        <v>0</v>
      </c>
      <c r="L1105">
        <v>1</v>
      </c>
      <c r="M1105">
        <v>34</v>
      </c>
      <c r="N1105">
        <v>2</v>
      </c>
      <c r="O1105">
        <v>2</v>
      </c>
      <c r="P1105">
        <v>0</v>
      </c>
      <c r="Q1105">
        <v>0</v>
      </c>
      <c r="R1105" s="28">
        <f>Table4[[#This Row],[std.code.lines:comments]]/Table4[[#This Row],[std.code.lines:code]]</f>
        <v>0</v>
      </c>
      <c r="S1105">
        <f>(Table4[[#This Row],[std.code.lines:comments]]-Table4[[#This Row],[std.code.lines:code]])/(Table4[[#This Row],[std.code.lines:comments]]+Table4[[#This Row],[std.code.lines:code]])</f>
        <v>-1</v>
      </c>
    </row>
    <row r="1106" spans="1:19" x14ac:dyDescent="0.25">
      <c r="A1106" t="s">
        <v>596</v>
      </c>
      <c r="B1106" t="s">
        <v>2500</v>
      </c>
      <c r="C1106" t="s">
        <v>2008</v>
      </c>
      <c r="E1106">
        <v>1483</v>
      </c>
      <c r="F1106">
        <v>1484</v>
      </c>
      <c r="K1106">
        <v>0</v>
      </c>
      <c r="L1106">
        <v>1</v>
      </c>
      <c r="M1106">
        <v>33</v>
      </c>
      <c r="N1106">
        <v>2</v>
      </c>
      <c r="O1106">
        <v>2</v>
      </c>
      <c r="P1106">
        <v>0</v>
      </c>
      <c r="Q1106">
        <v>0</v>
      </c>
      <c r="R1106" s="28">
        <f>Table4[[#This Row],[std.code.lines:comments]]/Table4[[#This Row],[std.code.lines:code]]</f>
        <v>0</v>
      </c>
      <c r="S1106">
        <f>(Table4[[#This Row],[std.code.lines:comments]]-Table4[[#This Row],[std.code.lines:code]])/(Table4[[#This Row],[std.code.lines:comments]]+Table4[[#This Row],[std.code.lines:code]])</f>
        <v>-1</v>
      </c>
    </row>
    <row r="1107" spans="1:19" x14ac:dyDescent="0.25">
      <c r="A1107" t="s">
        <v>837</v>
      </c>
      <c r="B1107" t="s">
        <v>2616</v>
      </c>
      <c r="C1107" t="s">
        <v>2008</v>
      </c>
      <c r="E1107">
        <v>2051</v>
      </c>
      <c r="F1107">
        <v>2052</v>
      </c>
      <c r="K1107">
        <v>0</v>
      </c>
      <c r="L1107">
        <v>1</v>
      </c>
      <c r="M1107">
        <v>42</v>
      </c>
      <c r="N1107">
        <v>2</v>
      </c>
      <c r="O1107">
        <v>2</v>
      </c>
      <c r="P1107">
        <v>0</v>
      </c>
      <c r="Q1107">
        <v>0</v>
      </c>
      <c r="R1107" s="28">
        <f>Table4[[#This Row],[std.code.lines:comments]]/Table4[[#This Row],[std.code.lines:code]]</f>
        <v>0</v>
      </c>
      <c r="S1107">
        <f>(Table4[[#This Row],[std.code.lines:comments]]-Table4[[#This Row],[std.code.lines:code]])/(Table4[[#This Row],[std.code.lines:comments]]+Table4[[#This Row],[std.code.lines:code]])</f>
        <v>-1</v>
      </c>
    </row>
    <row r="1108" spans="1:19" x14ac:dyDescent="0.25">
      <c r="A1108" t="s">
        <v>837</v>
      </c>
      <c r="B1108" t="s">
        <v>2600</v>
      </c>
      <c r="C1108" t="s">
        <v>2008</v>
      </c>
      <c r="E1108">
        <v>2323</v>
      </c>
      <c r="F1108">
        <v>2324</v>
      </c>
      <c r="K1108">
        <v>0</v>
      </c>
      <c r="L1108">
        <v>1</v>
      </c>
      <c r="M1108">
        <v>110</v>
      </c>
      <c r="N1108">
        <v>2</v>
      </c>
      <c r="O1108">
        <v>2</v>
      </c>
      <c r="P1108">
        <v>0</v>
      </c>
      <c r="Q1108">
        <v>0</v>
      </c>
      <c r="R1108" s="28">
        <f>Table4[[#This Row],[std.code.lines:comments]]/Table4[[#This Row],[std.code.lines:code]]</f>
        <v>0</v>
      </c>
      <c r="S1108">
        <f>(Table4[[#This Row],[std.code.lines:comments]]-Table4[[#This Row],[std.code.lines:code]])/(Table4[[#This Row],[std.code.lines:comments]]+Table4[[#This Row],[std.code.lines:code]])</f>
        <v>-1</v>
      </c>
    </row>
    <row r="1109" spans="1:19" x14ac:dyDescent="0.25">
      <c r="A1109" t="s">
        <v>837</v>
      </c>
      <c r="B1109" t="s">
        <v>2600</v>
      </c>
      <c r="C1109" t="s">
        <v>2008</v>
      </c>
      <c r="E1109">
        <v>2326</v>
      </c>
      <c r="F1109">
        <v>2327</v>
      </c>
      <c r="K1109">
        <v>0</v>
      </c>
      <c r="L1109">
        <v>1</v>
      </c>
      <c r="M1109">
        <v>95</v>
      </c>
      <c r="N1109">
        <v>2</v>
      </c>
      <c r="O1109">
        <v>2</v>
      </c>
      <c r="P1109">
        <v>0</v>
      </c>
      <c r="Q1109">
        <v>0</v>
      </c>
      <c r="R1109" s="28">
        <f>Table4[[#This Row],[std.code.lines:comments]]/Table4[[#This Row],[std.code.lines:code]]</f>
        <v>0</v>
      </c>
      <c r="S1109">
        <f>(Table4[[#This Row],[std.code.lines:comments]]-Table4[[#This Row],[std.code.lines:code]])/(Table4[[#This Row],[std.code.lines:comments]]+Table4[[#This Row],[std.code.lines:code]])</f>
        <v>-1</v>
      </c>
    </row>
    <row r="1110" spans="1:19" x14ac:dyDescent="0.25">
      <c r="A1110" t="s">
        <v>837</v>
      </c>
      <c r="B1110" t="s">
        <v>2600</v>
      </c>
      <c r="C1110" t="s">
        <v>2008</v>
      </c>
      <c r="E1110">
        <v>2329</v>
      </c>
      <c r="F1110">
        <v>2330</v>
      </c>
      <c r="K1110">
        <v>0</v>
      </c>
      <c r="L1110">
        <v>1</v>
      </c>
      <c r="M1110">
        <v>90</v>
      </c>
      <c r="N1110">
        <v>2</v>
      </c>
      <c r="O1110">
        <v>2</v>
      </c>
      <c r="P1110">
        <v>0</v>
      </c>
      <c r="Q1110">
        <v>0</v>
      </c>
      <c r="R1110" s="28">
        <f>Table4[[#This Row],[std.code.lines:comments]]/Table4[[#This Row],[std.code.lines:code]]</f>
        <v>0</v>
      </c>
      <c r="S1110">
        <f>(Table4[[#This Row],[std.code.lines:comments]]-Table4[[#This Row],[std.code.lines:code]])/(Table4[[#This Row],[std.code.lines:comments]]+Table4[[#This Row],[std.code.lines:code]])</f>
        <v>-1</v>
      </c>
    </row>
    <row r="1111" spans="1:19" x14ac:dyDescent="0.25">
      <c r="A1111" t="s">
        <v>837</v>
      </c>
      <c r="B1111" t="s">
        <v>2404</v>
      </c>
      <c r="C1111" t="s">
        <v>2008</v>
      </c>
      <c r="E1111">
        <v>2520</v>
      </c>
      <c r="F1111">
        <v>2521</v>
      </c>
      <c r="K1111">
        <v>0</v>
      </c>
      <c r="L1111">
        <v>1</v>
      </c>
      <c r="M1111">
        <v>34</v>
      </c>
      <c r="N1111">
        <v>2</v>
      </c>
      <c r="O1111">
        <v>2</v>
      </c>
      <c r="P1111">
        <v>0</v>
      </c>
      <c r="Q1111">
        <v>0</v>
      </c>
      <c r="R1111" s="28">
        <f>Table4[[#This Row],[std.code.lines:comments]]/Table4[[#This Row],[std.code.lines:code]]</f>
        <v>0</v>
      </c>
      <c r="S1111">
        <f>(Table4[[#This Row],[std.code.lines:comments]]-Table4[[#This Row],[std.code.lines:code]])/(Table4[[#This Row],[std.code.lines:comments]]+Table4[[#This Row],[std.code.lines:code]])</f>
        <v>-1</v>
      </c>
    </row>
    <row r="1112" spans="1:19" x14ac:dyDescent="0.25">
      <c r="A1112" t="s">
        <v>837</v>
      </c>
      <c r="B1112" t="s">
        <v>2317</v>
      </c>
      <c r="C1112" t="s">
        <v>2008</v>
      </c>
      <c r="E1112">
        <v>2643</v>
      </c>
      <c r="F1112">
        <v>2644</v>
      </c>
      <c r="K1112">
        <v>0</v>
      </c>
      <c r="L1112">
        <v>1</v>
      </c>
      <c r="M1112">
        <v>122</v>
      </c>
      <c r="N1112">
        <v>1</v>
      </c>
      <c r="O1112">
        <v>2</v>
      </c>
      <c r="P1112">
        <v>0</v>
      </c>
      <c r="Q1112">
        <v>1</v>
      </c>
      <c r="R1112" s="28">
        <f>Table4[[#This Row],[std.code.lines:comments]]/Table4[[#This Row],[std.code.lines:code]]</f>
        <v>1</v>
      </c>
      <c r="S1112">
        <f>(Table4[[#This Row],[std.code.lines:comments]]-Table4[[#This Row],[std.code.lines:code]])/(Table4[[#This Row],[std.code.lines:comments]]+Table4[[#This Row],[std.code.lines:code]])</f>
        <v>0</v>
      </c>
    </row>
    <row r="1113" spans="1:19" x14ac:dyDescent="0.25">
      <c r="A1113" t="s">
        <v>837</v>
      </c>
      <c r="B1113" t="s">
        <v>2536</v>
      </c>
      <c r="C1113" t="s">
        <v>2008</v>
      </c>
      <c r="E1113">
        <v>3777</v>
      </c>
      <c r="F1113">
        <v>3778</v>
      </c>
      <c r="K1113">
        <v>0</v>
      </c>
      <c r="L1113">
        <v>1</v>
      </c>
      <c r="M1113">
        <v>93</v>
      </c>
      <c r="N1113">
        <v>2</v>
      </c>
      <c r="O1113">
        <v>2</v>
      </c>
      <c r="P1113">
        <v>0</v>
      </c>
      <c r="Q1113">
        <v>0</v>
      </c>
      <c r="R1113" s="28">
        <f>Table4[[#This Row],[std.code.lines:comments]]/Table4[[#This Row],[std.code.lines:code]]</f>
        <v>0</v>
      </c>
      <c r="S1113">
        <f>(Table4[[#This Row],[std.code.lines:comments]]-Table4[[#This Row],[std.code.lines:code]])/(Table4[[#This Row],[std.code.lines:comments]]+Table4[[#This Row],[std.code.lines:code]])</f>
        <v>-1</v>
      </c>
    </row>
    <row r="1114" spans="1:19" x14ac:dyDescent="0.25">
      <c r="A1114" t="s">
        <v>837</v>
      </c>
      <c r="B1114" t="s">
        <v>2536</v>
      </c>
      <c r="C1114" t="s">
        <v>2008</v>
      </c>
      <c r="E1114">
        <v>3780</v>
      </c>
      <c r="F1114">
        <v>3781</v>
      </c>
      <c r="K1114">
        <v>0</v>
      </c>
      <c r="L1114">
        <v>1</v>
      </c>
      <c r="M1114">
        <v>88</v>
      </c>
      <c r="N1114">
        <v>2</v>
      </c>
      <c r="O1114">
        <v>2</v>
      </c>
      <c r="P1114">
        <v>0</v>
      </c>
      <c r="Q1114">
        <v>0</v>
      </c>
      <c r="R1114" s="28">
        <f>Table4[[#This Row],[std.code.lines:comments]]/Table4[[#This Row],[std.code.lines:code]]</f>
        <v>0</v>
      </c>
      <c r="S1114">
        <f>(Table4[[#This Row],[std.code.lines:comments]]-Table4[[#This Row],[std.code.lines:code]])/(Table4[[#This Row],[std.code.lines:comments]]+Table4[[#This Row],[std.code.lines:code]])</f>
        <v>-1</v>
      </c>
    </row>
    <row r="1115" spans="1:19" x14ac:dyDescent="0.25">
      <c r="A1115" t="s">
        <v>837</v>
      </c>
      <c r="B1115" t="s">
        <v>2536</v>
      </c>
      <c r="C1115" t="s">
        <v>2008</v>
      </c>
      <c r="E1115">
        <v>3783</v>
      </c>
      <c r="F1115">
        <v>3784</v>
      </c>
      <c r="K1115">
        <v>0</v>
      </c>
      <c r="L1115">
        <v>1</v>
      </c>
      <c r="M1115">
        <v>103</v>
      </c>
      <c r="N1115">
        <v>2</v>
      </c>
      <c r="O1115">
        <v>2</v>
      </c>
      <c r="P1115">
        <v>0</v>
      </c>
      <c r="Q1115">
        <v>0</v>
      </c>
      <c r="R1115" s="28">
        <f>Table4[[#This Row],[std.code.lines:comments]]/Table4[[#This Row],[std.code.lines:code]]</f>
        <v>0</v>
      </c>
      <c r="S1115">
        <f>(Table4[[#This Row],[std.code.lines:comments]]-Table4[[#This Row],[std.code.lines:code]])/(Table4[[#This Row],[std.code.lines:comments]]+Table4[[#This Row],[std.code.lines:code]])</f>
        <v>-1</v>
      </c>
    </row>
    <row r="1116" spans="1:19" x14ac:dyDescent="0.25">
      <c r="A1116" t="s">
        <v>837</v>
      </c>
      <c r="B1116" t="s">
        <v>2518</v>
      </c>
      <c r="C1116" t="s">
        <v>2008</v>
      </c>
      <c r="E1116">
        <v>4299</v>
      </c>
      <c r="F1116">
        <v>4300</v>
      </c>
      <c r="G1116">
        <v>2</v>
      </c>
      <c r="K1116">
        <v>0</v>
      </c>
      <c r="L1116">
        <v>1</v>
      </c>
      <c r="M1116">
        <v>89</v>
      </c>
      <c r="N1116">
        <v>2</v>
      </c>
      <c r="O1116">
        <v>2</v>
      </c>
      <c r="P1116">
        <v>0</v>
      </c>
      <c r="Q1116">
        <v>0</v>
      </c>
      <c r="R1116" s="28">
        <f>Table4[[#This Row],[std.code.lines:comments]]/Table4[[#This Row],[std.code.lines:code]]</f>
        <v>0</v>
      </c>
      <c r="S1116">
        <f>(Table4[[#This Row],[std.code.lines:comments]]-Table4[[#This Row],[std.code.lines:code]])/(Table4[[#This Row],[std.code.lines:comments]]+Table4[[#This Row],[std.code.lines:code]])</f>
        <v>-1</v>
      </c>
    </row>
    <row r="1117" spans="1:19" x14ac:dyDescent="0.25">
      <c r="A1117" t="s">
        <v>837</v>
      </c>
      <c r="B1117" t="s">
        <v>2500</v>
      </c>
      <c r="C1117" t="s">
        <v>2008</v>
      </c>
      <c r="E1117">
        <v>5018</v>
      </c>
      <c r="F1117">
        <v>5019</v>
      </c>
      <c r="K1117">
        <v>0</v>
      </c>
      <c r="L1117">
        <v>1</v>
      </c>
      <c r="M1117">
        <v>36</v>
      </c>
      <c r="N1117">
        <v>2</v>
      </c>
      <c r="O1117">
        <v>2</v>
      </c>
      <c r="P1117">
        <v>0</v>
      </c>
      <c r="Q1117">
        <v>0</v>
      </c>
      <c r="R1117" s="28">
        <f>Table4[[#This Row],[std.code.lines:comments]]/Table4[[#This Row],[std.code.lines:code]]</f>
        <v>0</v>
      </c>
      <c r="S1117">
        <f>(Table4[[#This Row],[std.code.lines:comments]]-Table4[[#This Row],[std.code.lines:code]])/(Table4[[#This Row],[std.code.lines:comments]]+Table4[[#This Row],[std.code.lines:code]])</f>
        <v>-1</v>
      </c>
    </row>
    <row r="1118" spans="1:19" x14ac:dyDescent="0.25">
      <c r="A1118" t="s">
        <v>837</v>
      </c>
      <c r="B1118" t="s">
        <v>2498</v>
      </c>
      <c r="C1118" t="s">
        <v>2008</v>
      </c>
      <c r="E1118">
        <v>5024</v>
      </c>
      <c r="F1118">
        <v>5025</v>
      </c>
      <c r="K1118">
        <v>0</v>
      </c>
      <c r="L1118">
        <v>1</v>
      </c>
      <c r="M1118">
        <v>46</v>
      </c>
      <c r="N1118">
        <v>2</v>
      </c>
      <c r="O1118">
        <v>2</v>
      </c>
      <c r="P1118">
        <v>0</v>
      </c>
      <c r="Q1118">
        <v>0</v>
      </c>
      <c r="R1118" s="28">
        <f>Table4[[#This Row],[std.code.lines:comments]]/Table4[[#This Row],[std.code.lines:code]]</f>
        <v>0</v>
      </c>
      <c r="S1118">
        <f>(Table4[[#This Row],[std.code.lines:comments]]-Table4[[#This Row],[std.code.lines:code]])/(Table4[[#This Row],[std.code.lines:comments]]+Table4[[#This Row],[std.code.lines:code]])</f>
        <v>-1</v>
      </c>
    </row>
    <row r="1119" spans="1:19" x14ac:dyDescent="0.25">
      <c r="A1119" t="s">
        <v>874</v>
      </c>
      <c r="B1119" t="s">
        <v>2474</v>
      </c>
      <c r="C1119" t="s">
        <v>2008</v>
      </c>
      <c r="E1119">
        <v>157</v>
      </c>
      <c r="F1119">
        <v>158</v>
      </c>
      <c r="K1119">
        <v>0</v>
      </c>
      <c r="L1119">
        <v>1</v>
      </c>
      <c r="M1119">
        <v>49</v>
      </c>
      <c r="N1119">
        <v>2</v>
      </c>
      <c r="O1119">
        <v>2</v>
      </c>
      <c r="P1119">
        <v>0</v>
      </c>
      <c r="Q1119">
        <v>0</v>
      </c>
      <c r="R1119" s="28">
        <f>Table4[[#This Row],[std.code.lines:comments]]/Table4[[#This Row],[std.code.lines:code]]</f>
        <v>0</v>
      </c>
      <c r="S1119">
        <f>(Table4[[#This Row],[std.code.lines:comments]]-Table4[[#This Row],[std.code.lines:code]])/(Table4[[#This Row],[std.code.lines:comments]]+Table4[[#This Row],[std.code.lines:code]])</f>
        <v>-1</v>
      </c>
    </row>
    <row r="1120" spans="1:19" x14ac:dyDescent="0.25">
      <c r="A1120" t="s">
        <v>874</v>
      </c>
      <c r="B1120" t="s">
        <v>2473</v>
      </c>
      <c r="C1120" t="s">
        <v>2008</v>
      </c>
      <c r="E1120">
        <v>169</v>
      </c>
      <c r="F1120">
        <v>170</v>
      </c>
      <c r="K1120">
        <v>0</v>
      </c>
      <c r="L1120">
        <v>1</v>
      </c>
      <c r="M1120">
        <v>72</v>
      </c>
      <c r="N1120">
        <v>2</v>
      </c>
      <c r="O1120">
        <v>2</v>
      </c>
      <c r="P1120">
        <v>0</v>
      </c>
      <c r="Q1120">
        <v>0</v>
      </c>
      <c r="R1120" s="28">
        <f>Table4[[#This Row],[std.code.lines:comments]]/Table4[[#This Row],[std.code.lines:code]]</f>
        <v>0</v>
      </c>
      <c r="S1120">
        <f>(Table4[[#This Row],[std.code.lines:comments]]-Table4[[#This Row],[std.code.lines:code]])/(Table4[[#This Row],[std.code.lines:comments]]+Table4[[#This Row],[std.code.lines:code]])</f>
        <v>-1</v>
      </c>
    </row>
    <row r="1121" spans="1:19" x14ac:dyDescent="0.25">
      <c r="A1121" t="s">
        <v>2428</v>
      </c>
      <c r="B1121" t="s">
        <v>2444</v>
      </c>
      <c r="C1121" t="s">
        <v>2008</v>
      </c>
      <c r="E1121">
        <v>481</v>
      </c>
      <c r="F1121">
        <v>482</v>
      </c>
      <c r="K1121">
        <v>0</v>
      </c>
      <c r="L1121">
        <v>1</v>
      </c>
      <c r="M1121">
        <v>48</v>
      </c>
      <c r="N1121">
        <v>2</v>
      </c>
      <c r="O1121">
        <v>2</v>
      </c>
      <c r="P1121">
        <v>0</v>
      </c>
      <c r="Q1121">
        <v>0</v>
      </c>
      <c r="R1121" s="28">
        <f>Table4[[#This Row],[std.code.lines:comments]]/Table4[[#This Row],[std.code.lines:code]]</f>
        <v>0</v>
      </c>
      <c r="S1121">
        <f>(Table4[[#This Row],[std.code.lines:comments]]-Table4[[#This Row],[std.code.lines:code]])/(Table4[[#This Row],[std.code.lines:comments]]+Table4[[#This Row],[std.code.lines:code]])</f>
        <v>-1</v>
      </c>
    </row>
    <row r="1122" spans="1:19" x14ac:dyDescent="0.25">
      <c r="A1122" t="s">
        <v>2428</v>
      </c>
      <c r="B1122" t="s">
        <v>2440</v>
      </c>
      <c r="C1122" t="s">
        <v>2008</v>
      </c>
      <c r="E1122">
        <v>584</v>
      </c>
      <c r="F1122">
        <v>585</v>
      </c>
      <c r="K1122">
        <v>0</v>
      </c>
      <c r="L1122">
        <v>1</v>
      </c>
      <c r="M1122">
        <v>51</v>
      </c>
      <c r="N1122">
        <v>1</v>
      </c>
      <c r="O1122">
        <v>2</v>
      </c>
      <c r="P1122">
        <v>1</v>
      </c>
      <c r="Q1122">
        <v>0</v>
      </c>
      <c r="R1122" s="28">
        <f>Table4[[#This Row],[std.code.lines:comments]]/Table4[[#This Row],[std.code.lines:code]]</f>
        <v>0</v>
      </c>
      <c r="S1122">
        <f>(Table4[[#This Row],[std.code.lines:comments]]-Table4[[#This Row],[std.code.lines:code]])/(Table4[[#This Row],[std.code.lines:comments]]+Table4[[#This Row],[std.code.lines:code]])</f>
        <v>-1</v>
      </c>
    </row>
    <row r="1123" spans="1:19" x14ac:dyDescent="0.25">
      <c r="A1123" t="s">
        <v>890</v>
      </c>
      <c r="B1123" t="s">
        <v>2427</v>
      </c>
      <c r="C1123" t="s">
        <v>2008</v>
      </c>
      <c r="E1123">
        <v>14</v>
      </c>
      <c r="F1123">
        <v>15</v>
      </c>
      <c r="K1123">
        <v>0</v>
      </c>
      <c r="L1123">
        <v>1</v>
      </c>
      <c r="M1123">
        <v>63</v>
      </c>
      <c r="N1123">
        <v>2</v>
      </c>
      <c r="O1123">
        <v>2</v>
      </c>
      <c r="P1123">
        <v>0</v>
      </c>
      <c r="Q1123">
        <v>0</v>
      </c>
      <c r="R1123" s="28">
        <f>Table4[[#This Row],[std.code.lines:comments]]/Table4[[#This Row],[std.code.lines:code]]</f>
        <v>0</v>
      </c>
      <c r="S1123">
        <f>(Table4[[#This Row],[std.code.lines:comments]]-Table4[[#This Row],[std.code.lines:code]])/(Table4[[#This Row],[std.code.lines:comments]]+Table4[[#This Row],[std.code.lines:code]])</f>
        <v>-1</v>
      </c>
    </row>
    <row r="1124" spans="1:19" x14ac:dyDescent="0.25">
      <c r="A1124" t="s">
        <v>1030</v>
      </c>
      <c r="B1124" t="s">
        <v>2383</v>
      </c>
      <c r="C1124" t="s">
        <v>2008</v>
      </c>
      <c r="E1124">
        <v>49</v>
      </c>
      <c r="F1124">
        <v>50</v>
      </c>
      <c r="K1124">
        <v>0</v>
      </c>
      <c r="L1124">
        <v>1</v>
      </c>
      <c r="M1124">
        <v>77</v>
      </c>
      <c r="N1124">
        <v>2</v>
      </c>
      <c r="O1124">
        <v>2</v>
      </c>
      <c r="P1124">
        <v>0</v>
      </c>
      <c r="Q1124">
        <v>0</v>
      </c>
      <c r="R1124" s="28">
        <f>Table4[[#This Row],[std.code.lines:comments]]/Table4[[#This Row],[std.code.lines:code]]</f>
        <v>0</v>
      </c>
      <c r="S1124">
        <f>(Table4[[#This Row],[std.code.lines:comments]]-Table4[[#This Row],[std.code.lines:code]])/(Table4[[#This Row],[std.code.lines:comments]]+Table4[[#This Row],[std.code.lines:code]])</f>
        <v>-1</v>
      </c>
    </row>
    <row r="1125" spans="1:19" x14ac:dyDescent="0.25">
      <c r="A1125" t="s">
        <v>1030</v>
      </c>
      <c r="B1125" t="s">
        <v>2404</v>
      </c>
      <c r="C1125" t="s">
        <v>2008</v>
      </c>
      <c r="E1125">
        <v>52</v>
      </c>
      <c r="F1125">
        <v>53</v>
      </c>
      <c r="K1125">
        <v>0</v>
      </c>
      <c r="L1125">
        <v>1</v>
      </c>
      <c r="M1125">
        <v>35</v>
      </c>
      <c r="N1125">
        <v>2</v>
      </c>
      <c r="O1125">
        <v>2</v>
      </c>
      <c r="P1125">
        <v>0</v>
      </c>
      <c r="Q1125">
        <v>0</v>
      </c>
      <c r="R1125" s="28">
        <f>Table4[[#This Row],[std.code.lines:comments]]/Table4[[#This Row],[std.code.lines:code]]</f>
        <v>0</v>
      </c>
      <c r="S1125">
        <f>(Table4[[#This Row],[std.code.lines:comments]]-Table4[[#This Row],[std.code.lines:code]])/(Table4[[#This Row],[std.code.lines:comments]]+Table4[[#This Row],[std.code.lines:code]])</f>
        <v>-1</v>
      </c>
    </row>
    <row r="1126" spans="1:19" x14ac:dyDescent="0.25">
      <c r="A1126" t="s">
        <v>1030</v>
      </c>
      <c r="B1126" t="s">
        <v>2382</v>
      </c>
      <c r="C1126" t="s">
        <v>2008</v>
      </c>
      <c r="E1126">
        <v>65</v>
      </c>
      <c r="F1126">
        <v>66</v>
      </c>
      <c r="K1126">
        <v>0</v>
      </c>
      <c r="L1126">
        <v>1</v>
      </c>
      <c r="M1126">
        <v>79</v>
      </c>
      <c r="N1126">
        <v>2</v>
      </c>
      <c r="O1126">
        <v>2</v>
      </c>
      <c r="P1126">
        <v>0</v>
      </c>
      <c r="Q1126">
        <v>0</v>
      </c>
      <c r="R1126" s="28">
        <f>Table4[[#This Row],[std.code.lines:comments]]/Table4[[#This Row],[std.code.lines:code]]</f>
        <v>0</v>
      </c>
      <c r="S1126">
        <f>(Table4[[#This Row],[std.code.lines:comments]]-Table4[[#This Row],[std.code.lines:code]])/(Table4[[#This Row],[std.code.lines:comments]]+Table4[[#This Row],[std.code.lines:code]])</f>
        <v>-1</v>
      </c>
    </row>
    <row r="1127" spans="1:19" x14ac:dyDescent="0.25">
      <c r="A1127" t="s">
        <v>1030</v>
      </c>
      <c r="B1127" t="s">
        <v>2381</v>
      </c>
      <c r="C1127" t="s">
        <v>2008</v>
      </c>
      <c r="E1127">
        <v>68</v>
      </c>
      <c r="F1127">
        <v>69</v>
      </c>
      <c r="K1127">
        <v>0</v>
      </c>
      <c r="L1127">
        <v>1</v>
      </c>
      <c r="M1127">
        <v>75</v>
      </c>
      <c r="N1127">
        <v>2</v>
      </c>
      <c r="O1127">
        <v>2</v>
      </c>
      <c r="P1127">
        <v>0</v>
      </c>
      <c r="Q1127">
        <v>0</v>
      </c>
      <c r="R1127" s="28">
        <f>Table4[[#This Row],[std.code.lines:comments]]/Table4[[#This Row],[std.code.lines:code]]</f>
        <v>0</v>
      </c>
      <c r="S1127">
        <f>(Table4[[#This Row],[std.code.lines:comments]]-Table4[[#This Row],[std.code.lines:code]])/(Table4[[#This Row],[std.code.lines:comments]]+Table4[[#This Row],[std.code.lines:code]])</f>
        <v>-1</v>
      </c>
    </row>
    <row r="1128" spans="1:19" x14ac:dyDescent="0.25">
      <c r="A1128" t="s">
        <v>1030</v>
      </c>
      <c r="B1128" t="s">
        <v>2380</v>
      </c>
      <c r="C1128" t="s">
        <v>2008</v>
      </c>
      <c r="E1128">
        <v>71</v>
      </c>
      <c r="F1128">
        <v>72</v>
      </c>
      <c r="K1128">
        <v>0</v>
      </c>
      <c r="L1128">
        <v>1</v>
      </c>
      <c r="M1128">
        <v>67</v>
      </c>
      <c r="N1128">
        <v>2</v>
      </c>
      <c r="O1128">
        <v>2</v>
      </c>
      <c r="P1128">
        <v>0</v>
      </c>
      <c r="Q1128">
        <v>0</v>
      </c>
      <c r="R1128" s="28">
        <f>Table4[[#This Row],[std.code.lines:comments]]/Table4[[#This Row],[std.code.lines:code]]</f>
        <v>0</v>
      </c>
      <c r="S1128">
        <f>(Table4[[#This Row],[std.code.lines:comments]]-Table4[[#This Row],[std.code.lines:code]])/(Table4[[#This Row],[std.code.lines:comments]]+Table4[[#This Row],[std.code.lines:code]])</f>
        <v>-1</v>
      </c>
    </row>
    <row r="1129" spans="1:19" x14ac:dyDescent="0.25">
      <c r="A1129" t="s">
        <v>1734</v>
      </c>
      <c r="B1129" t="s">
        <v>2112</v>
      </c>
      <c r="C1129" t="s">
        <v>2008</v>
      </c>
      <c r="E1129">
        <v>122</v>
      </c>
      <c r="F1129">
        <v>123</v>
      </c>
      <c r="K1129">
        <v>0</v>
      </c>
      <c r="L1129">
        <v>1</v>
      </c>
      <c r="M1129">
        <v>32</v>
      </c>
      <c r="N1129">
        <v>2</v>
      </c>
      <c r="O1129">
        <v>2</v>
      </c>
      <c r="P1129">
        <v>0</v>
      </c>
      <c r="Q1129">
        <v>0</v>
      </c>
      <c r="R1129" s="28">
        <f>Table4[[#This Row],[std.code.lines:comments]]/Table4[[#This Row],[std.code.lines:code]]</f>
        <v>0</v>
      </c>
      <c r="S1129">
        <f>(Table4[[#This Row],[std.code.lines:comments]]-Table4[[#This Row],[std.code.lines:code]])/(Table4[[#This Row],[std.code.lines:comments]]+Table4[[#This Row],[std.code.lines:code]])</f>
        <v>-1</v>
      </c>
    </row>
    <row r="1130" spans="1:19" x14ac:dyDescent="0.25">
      <c r="A1130" t="s">
        <v>1734</v>
      </c>
      <c r="B1130" t="s">
        <v>2105</v>
      </c>
      <c r="C1130" t="s">
        <v>2008</v>
      </c>
      <c r="E1130">
        <v>174</v>
      </c>
      <c r="F1130">
        <v>175</v>
      </c>
      <c r="K1130">
        <v>0</v>
      </c>
      <c r="L1130">
        <v>1</v>
      </c>
      <c r="M1130">
        <v>114</v>
      </c>
      <c r="N1130">
        <v>2</v>
      </c>
      <c r="O1130">
        <v>2</v>
      </c>
      <c r="P1130">
        <v>0</v>
      </c>
      <c r="Q1130">
        <v>0</v>
      </c>
      <c r="R1130" s="28">
        <f>Table4[[#This Row],[std.code.lines:comments]]/Table4[[#This Row],[std.code.lines:code]]</f>
        <v>0</v>
      </c>
      <c r="S1130">
        <f>(Table4[[#This Row],[std.code.lines:comments]]-Table4[[#This Row],[std.code.lines:code]])/(Table4[[#This Row],[std.code.lines:comments]]+Table4[[#This Row],[std.code.lines:code]])</f>
        <v>-1</v>
      </c>
    </row>
    <row r="1131" spans="1:19" x14ac:dyDescent="0.25">
      <c r="A1131" t="s">
        <v>1812</v>
      </c>
      <c r="B1131" t="s">
        <v>2072</v>
      </c>
      <c r="C1131" t="s">
        <v>2008</v>
      </c>
      <c r="E1131">
        <v>15</v>
      </c>
      <c r="F1131">
        <v>16</v>
      </c>
      <c r="K1131">
        <v>0</v>
      </c>
      <c r="L1131">
        <v>1</v>
      </c>
      <c r="M1131">
        <v>24</v>
      </c>
      <c r="N1131">
        <v>2</v>
      </c>
      <c r="O1131">
        <v>2</v>
      </c>
      <c r="P1131">
        <v>0</v>
      </c>
      <c r="Q1131">
        <v>0</v>
      </c>
      <c r="R1131" s="28">
        <f>Table4[[#This Row],[std.code.lines:comments]]/Table4[[#This Row],[std.code.lines:code]]</f>
        <v>0</v>
      </c>
      <c r="S1131">
        <f>(Table4[[#This Row],[std.code.lines:comments]]-Table4[[#This Row],[std.code.lines:code]])/(Table4[[#This Row],[std.code.lines:comments]]+Table4[[#This Row],[std.code.lines:code]])</f>
        <v>-1</v>
      </c>
    </row>
    <row r="1132" spans="1:19" x14ac:dyDescent="0.25">
      <c r="A1132" t="s">
        <v>1950</v>
      </c>
      <c r="B1132" t="s">
        <v>2034</v>
      </c>
      <c r="C1132" t="s">
        <v>2008</v>
      </c>
      <c r="E1132">
        <v>17</v>
      </c>
      <c r="F1132">
        <v>18</v>
      </c>
      <c r="K1132">
        <v>0</v>
      </c>
      <c r="L1132">
        <v>1</v>
      </c>
      <c r="M1132">
        <v>31</v>
      </c>
      <c r="N1132">
        <v>2</v>
      </c>
      <c r="O1132">
        <v>2</v>
      </c>
      <c r="P1132">
        <v>0</v>
      </c>
      <c r="Q1132">
        <v>0</v>
      </c>
      <c r="R1132" s="28">
        <f>Table4[[#This Row],[std.code.lines:comments]]/Table4[[#This Row],[std.code.lines:code]]</f>
        <v>0</v>
      </c>
      <c r="S1132">
        <f>(Table4[[#This Row],[std.code.lines:comments]]-Table4[[#This Row],[std.code.lines:code]])/(Table4[[#This Row],[std.code.lines:comments]]+Table4[[#This Row],[std.code.lines:code]])</f>
        <v>-1</v>
      </c>
    </row>
    <row r="1133" spans="1:19" x14ac:dyDescent="0.25">
      <c r="A1133" t="s">
        <v>169</v>
      </c>
      <c r="B1133" t="s">
        <v>2883</v>
      </c>
      <c r="C1133" t="s">
        <v>2008</v>
      </c>
      <c r="E1133">
        <v>20</v>
      </c>
      <c r="F1133">
        <v>20</v>
      </c>
      <c r="K1133">
        <v>0</v>
      </c>
      <c r="L1133">
        <v>1</v>
      </c>
      <c r="M1133">
        <v>50</v>
      </c>
      <c r="N1133">
        <v>1</v>
      </c>
      <c r="O1133">
        <v>1</v>
      </c>
      <c r="P1133">
        <v>0</v>
      </c>
      <c r="Q1133">
        <v>0</v>
      </c>
      <c r="R1133" s="28">
        <f>Table4[[#This Row],[std.code.lines:comments]]/Table4[[#This Row],[std.code.lines:code]]</f>
        <v>0</v>
      </c>
      <c r="S1133">
        <f>(Table4[[#This Row],[std.code.lines:comments]]-Table4[[#This Row],[std.code.lines:code]])/(Table4[[#This Row],[std.code.lines:comments]]+Table4[[#This Row],[std.code.lines:code]])</f>
        <v>-1</v>
      </c>
    </row>
    <row r="1134" spans="1:19" x14ac:dyDescent="0.25">
      <c r="A1134" t="s">
        <v>169</v>
      </c>
      <c r="B1134" t="s">
        <v>2882</v>
      </c>
      <c r="C1134" t="s">
        <v>2008</v>
      </c>
      <c r="E1134">
        <v>21</v>
      </c>
      <c r="F1134">
        <v>21</v>
      </c>
      <c r="K1134">
        <v>0</v>
      </c>
      <c r="L1134">
        <v>1</v>
      </c>
      <c r="M1134">
        <v>49</v>
      </c>
      <c r="N1134">
        <v>1</v>
      </c>
      <c r="O1134">
        <v>1</v>
      </c>
      <c r="P1134">
        <v>0</v>
      </c>
      <c r="Q1134">
        <v>0</v>
      </c>
      <c r="R1134" s="28">
        <f>Table4[[#This Row],[std.code.lines:comments]]/Table4[[#This Row],[std.code.lines:code]]</f>
        <v>0</v>
      </c>
      <c r="S1134">
        <f>(Table4[[#This Row],[std.code.lines:comments]]-Table4[[#This Row],[std.code.lines:code]])/(Table4[[#This Row],[std.code.lines:comments]]+Table4[[#This Row],[std.code.lines:code]])</f>
        <v>-1</v>
      </c>
    </row>
    <row r="1135" spans="1:19" x14ac:dyDescent="0.25">
      <c r="A1135" t="s">
        <v>169</v>
      </c>
      <c r="B1135" t="s">
        <v>2881</v>
      </c>
      <c r="C1135" t="s">
        <v>2008</v>
      </c>
      <c r="E1135">
        <v>22</v>
      </c>
      <c r="F1135">
        <v>22</v>
      </c>
      <c r="K1135">
        <v>0</v>
      </c>
      <c r="L1135">
        <v>1</v>
      </c>
      <c r="M1135">
        <v>68</v>
      </c>
      <c r="N1135">
        <v>1</v>
      </c>
      <c r="O1135">
        <v>1</v>
      </c>
      <c r="P1135">
        <v>0</v>
      </c>
      <c r="Q1135">
        <v>0</v>
      </c>
      <c r="R1135" s="28">
        <f>Table4[[#This Row],[std.code.lines:comments]]/Table4[[#This Row],[std.code.lines:code]]</f>
        <v>0</v>
      </c>
      <c r="S1135">
        <f>(Table4[[#This Row],[std.code.lines:comments]]-Table4[[#This Row],[std.code.lines:code]])/(Table4[[#This Row],[std.code.lines:comments]]+Table4[[#This Row],[std.code.lines:code]])</f>
        <v>-1</v>
      </c>
    </row>
    <row r="1136" spans="1:19" x14ac:dyDescent="0.25">
      <c r="A1136" t="s">
        <v>355</v>
      </c>
      <c r="B1136" t="s">
        <v>2821</v>
      </c>
      <c r="C1136" t="s">
        <v>2008</v>
      </c>
      <c r="E1136">
        <v>72</v>
      </c>
      <c r="F1136">
        <v>72</v>
      </c>
      <c r="K1136">
        <v>0</v>
      </c>
      <c r="L1136">
        <v>1</v>
      </c>
      <c r="M1136">
        <v>51</v>
      </c>
      <c r="N1136">
        <v>1</v>
      </c>
      <c r="O1136">
        <v>1</v>
      </c>
      <c r="P1136">
        <v>0</v>
      </c>
      <c r="Q1136">
        <v>0</v>
      </c>
      <c r="R1136" s="28">
        <f>Table4[[#This Row],[std.code.lines:comments]]/Table4[[#This Row],[std.code.lines:code]]</f>
        <v>0</v>
      </c>
      <c r="S1136">
        <f>(Table4[[#This Row],[std.code.lines:comments]]-Table4[[#This Row],[std.code.lines:code]])/(Table4[[#This Row],[std.code.lines:comments]]+Table4[[#This Row],[std.code.lines:code]])</f>
        <v>-1</v>
      </c>
    </row>
    <row r="1137" spans="1:19" x14ac:dyDescent="0.25">
      <c r="A1137" t="s">
        <v>462</v>
      </c>
      <c r="B1137" t="s">
        <v>2766</v>
      </c>
      <c r="C1137" t="s">
        <v>2008</v>
      </c>
      <c r="E1137">
        <v>53</v>
      </c>
      <c r="F1137">
        <v>53</v>
      </c>
      <c r="K1137">
        <v>0</v>
      </c>
      <c r="L1137">
        <v>1</v>
      </c>
      <c r="M1137">
        <v>84</v>
      </c>
      <c r="N1137">
        <v>1</v>
      </c>
      <c r="O1137">
        <v>1</v>
      </c>
      <c r="P1137">
        <v>0</v>
      </c>
      <c r="Q1137">
        <v>0</v>
      </c>
      <c r="R1137" s="28">
        <f>Table4[[#This Row],[std.code.lines:comments]]/Table4[[#This Row],[std.code.lines:code]]</f>
        <v>0</v>
      </c>
      <c r="S1137">
        <f>(Table4[[#This Row],[std.code.lines:comments]]-Table4[[#This Row],[std.code.lines:code]])/(Table4[[#This Row],[std.code.lines:comments]]+Table4[[#This Row],[std.code.lines:code]])</f>
        <v>-1</v>
      </c>
    </row>
    <row r="1138" spans="1:19" x14ac:dyDescent="0.25">
      <c r="A1138" t="s">
        <v>596</v>
      </c>
      <c r="B1138" t="s">
        <v>2674</v>
      </c>
      <c r="C1138" t="s">
        <v>2008</v>
      </c>
      <c r="E1138">
        <v>478</v>
      </c>
      <c r="F1138">
        <v>478</v>
      </c>
      <c r="K1138">
        <v>0</v>
      </c>
      <c r="L1138">
        <v>1</v>
      </c>
      <c r="M1138">
        <v>44</v>
      </c>
      <c r="N1138">
        <v>1</v>
      </c>
      <c r="O1138">
        <v>1</v>
      </c>
      <c r="P1138">
        <v>0</v>
      </c>
      <c r="Q1138">
        <v>0</v>
      </c>
      <c r="R1138" s="28">
        <f>Table4[[#This Row],[std.code.lines:comments]]/Table4[[#This Row],[std.code.lines:code]]</f>
        <v>0</v>
      </c>
      <c r="S1138">
        <f>(Table4[[#This Row],[std.code.lines:comments]]-Table4[[#This Row],[std.code.lines:code]])/(Table4[[#This Row],[std.code.lines:comments]]+Table4[[#This Row],[std.code.lines:code]])</f>
        <v>-1</v>
      </c>
    </row>
    <row r="1139" spans="1:19" x14ac:dyDescent="0.25">
      <c r="A1139" t="s">
        <v>596</v>
      </c>
      <c r="B1139" t="s">
        <v>2039</v>
      </c>
      <c r="C1139" t="s">
        <v>2008</v>
      </c>
      <c r="E1139">
        <v>1027</v>
      </c>
      <c r="F1139">
        <v>1027</v>
      </c>
      <c r="K1139">
        <v>0</v>
      </c>
      <c r="L1139">
        <v>1</v>
      </c>
      <c r="M1139">
        <v>71</v>
      </c>
      <c r="N1139">
        <v>1</v>
      </c>
      <c r="O1139">
        <v>1</v>
      </c>
      <c r="P1139">
        <v>0</v>
      </c>
      <c r="Q1139">
        <v>0</v>
      </c>
      <c r="R1139" s="28">
        <f>Table4[[#This Row],[std.code.lines:comments]]/Table4[[#This Row],[std.code.lines:code]]</f>
        <v>0</v>
      </c>
      <c r="S1139">
        <f>(Table4[[#This Row],[std.code.lines:comments]]-Table4[[#This Row],[std.code.lines:code]])/(Table4[[#This Row],[std.code.lines:comments]]+Table4[[#This Row],[std.code.lines:code]])</f>
        <v>-1</v>
      </c>
    </row>
    <row r="1140" spans="1:19" x14ac:dyDescent="0.25">
      <c r="A1140" t="s">
        <v>596</v>
      </c>
      <c r="B1140" t="s">
        <v>2040</v>
      </c>
      <c r="C1140" t="s">
        <v>2008</v>
      </c>
      <c r="E1140">
        <v>1029</v>
      </c>
      <c r="F1140">
        <v>1029</v>
      </c>
      <c r="K1140">
        <v>0</v>
      </c>
      <c r="L1140">
        <v>1</v>
      </c>
      <c r="M1140">
        <v>72</v>
      </c>
      <c r="N1140">
        <v>1</v>
      </c>
      <c r="O1140">
        <v>1</v>
      </c>
      <c r="P1140">
        <v>0</v>
      </c>
      <c r="Q1140">
        <v>0</v>
      </c>
      <c r="R1140" s="28">
        <f>Table4[[#This Row],[std.code.lines:comments]]/Table4[[#This Row],[std.code.lines:code]]</f>
        <v>0</v>
      </c>
      <c r="S1140">
        <f>(Table4[[#This Row],[std.code.lines:comments]]-Table4[[#This Row],[std.code.lines:code]])/(Table4[[#This Row],[std.code.lines:comments]]+Table4[[#This Row],[std.code.lines:code]])</f>
        <v>-1</v>
      </c>
    </row>
    <row r="1141" spans="1:19" x14ac:dyDescent="0.25">
      <c r="A1141" t="s">
        <v>596</v>
      </c>
      <c r="B1141" t="s">
        <v>2669</v>
      </c>
      <c r="C1141" t="s">
        <v>2008</v>
      </c>
      <c r="E1141">
        <v>1127</v>
      </c>
      <c r="F1141">
        <v>1127</v>
      </c>
      <c r="K1141">
        <v>0</v>
      </c>
      <c r="L1141">
        <v>1</v>
      </c>
      <c r="M1141">
        <v>47</v>
      </c>
      <c r="N1141">
        <v>1</v>
      </c>
      <c r="O1141">
        <v>1</v>
      </c>
      <c r="P1141">
        <v>0</v>
      </c>
      <c r="Q1141">
        <v>0</v>
      </c>
      <c r="R1141" s="28">
        <f>Table4[[#This Row],[std.code.lines:comments]]/Table4[[#This Row],[std.code.lines:code]]</f>
        <v>0</v>
      </c>
      <c r="S1141">
        <f>(Table4[[#This Row],[std.code.lines:comments]]-Table4[[#This Row],[std.code.lines:code]])/(Table4[[#This Row],[std.code.lines:comments]]+Table4[[#This Row],[std.code.lines:code]])</f>
        <v>-1</v>
      </c>
    </row>
    <row r="1142" spans="1:19" x14ac:dyDescent="0.25">
      <c r="A1142" t="s">
        <v>596</v>
      </c>
      <c r="B1142" t="s">
        <v>2668</v>
      </c>
      <c r="C1142" t="s">
        <v>2008</v>
      </c>
      <c r="E1142">
        <v>1129</v>
      </c>
      <c r="F1142">
        <v>1129</v>
      </c>
      <c r="K1142">
        <v>0</v>
      </c>
      <c r="L1142">
        <v>1</v>
      </c>
      <c r="M1142">
        <v>47</v>
      </c>
      <c r="N1142">
        <v>1</v>
      </c>
      <c r="O1142">
        <v>1</v>
      </c>
      <c r="P1142">
        <v>0</v>
      </c>
      <c r="Q1142">
        <v>0</v>
      </c>
      <c r="R1142" s="28">
        <f>Table4[[#This Row],[std.code.lines:comments]]/Table4[[#This Row],[std.code.lines:code]]</f>
        <v>0</v>
      </c>
      <c r="S1142">
        <f>(Table4[[#This Row],[std.code.lines:comments]]-Table4[[#This Row],[std.code.lines:code]])/(Table4[[#This Row],[std.code.lines:comments]]+Table4[[#This Row],[std.code.lines:code]])</f>
        <v>-1</v>
      </c>
    </row>
    <row r="1143" spans="1:19" x14ac:dyDescent="0.25">
      <c r="A1143" t="s">
        <v>596</v>
      </c>
      <c r="B1143" t="s">
        <v>2669</v>
      </c>
      <c r="C1143" t="s">
        <v>2008</v>
      </c>
      <c r="E1143">
        <v>1178</v>
      </c>
      <c r="F1143">
        <v>1178</v>
      </c>
      <c r="K1143">
        <v>0</v>
      </c>
      <c r="L1143">
        <v>1</v>
      </c>
      <c r="M1143">
        <v>47</v>
      </c>
      <c r="N1143">
        <v>1</v>
      </c>
      <c r="O1143">
        <v>1</v>
      </c>
      <c r="P1143">
        <v>0</v>
      </c>
      <c r="Q1143">
        <v>0</v>
      </c>
      <c r="R1143" s="28">
        <f>Table4[[#This Row],[std.code.lines:comments]]/Table4[[#This Row],[std.code.lines:code]]</f>
        <v>0</v>
      </c>
      <c r="S1143">
        <f>(Table4[[#This Row],[std.code.lines:comments]]-Table4[[#This Row],[std.code.lines:code]])/(Table4[[#This Row],[std.code.lines:comments]]+Table4[[#This Row],[std.code.lines:code]])</f>
        <v>-1</v>
      </c>
    </row>
    <row r="1144" spans="1:19" x14ac:dyDescent="0.25">
      <c r="A1144" t="s">
        <v>596</v>
      </c>
      <c r="B1144" t="s">
        <v>2668</v>
      </c>
      <c r="C1144" t="s">
        <v>2008</v>
      </c>
      <c r="E1144">
        <v>1180</v>
      </c>
      <c r="F1144">
        <v>1180</v>
      </c>
      <c r="K1144">
        <v>0</v>
      </c>
      <c r="L1144">
        <v>1</v>
      </c>
      <c r="M1144">
        <v>47</v>
      </c>
      <c r="N1144">
        <v>1</v>
      </c>
      <c r="O1144">
        <v>1</v>
      </c>
      <c r="P1144">
        <v>0</v>
      </c>
      <c r="Q1144">
        <v>0</v>
      </c>
      <c r="R1144" s="28">
        <f>Table4[[#This Row],[std.code.lines:comments]]/Table4[[#This Row],[std.code.lines:code]]</f>
        <v>0</v>
      </c>
      <c r="S1144">
        <f>(Table4[[#This Row],[std.code.lines:comments]]-Table4[[#This Row],[std.code.lines:code]])/(Table4[[#This Row],[std.code.lines:comments]]+Table4[[#This Row],[std.code.lines:code]])</f>
        <v>-1</v>
      </c>
    </row>
    <row r="1145" spans="1:19" x14ac:dyDescent="0.25">
      <c r="A1145" t="s">
        <v>596</v>
      </c>
      <c r="B1145" t="s">
        <v>2664</v>
      </c>
      <c r="C1145" t="s">
        <v>2008</v>
      </c>
      <c r="E1145">
        <v>1783</v>
      </c>
      <c r="F1145">
        <v>1783</v>
      </c>
      <c r="K1145">
        <v>0</v>
      </c>
      <c r="L1145">
        <v>1</v>
      </c>
      <c r="M1145">
        <v>24</v>
      </c>
      <c r="N1145">
        <v>1</v>
      </c>
      <c r="O1145">
        <v>1</v>
      </c>
      <c r="P1145">
        <v>0</v>
      </c>
      <c r="Q1145">
        <v>0</v>
      </c>
      <c r="R1145" s="28">
        <f>Table4[[#This Row],[std.code.lines:comments]]/Table4[[#This Row],[std.code.lines:code]]</f>
        <v>0</v>
      </c>
      <c r="S1145">
        <f>(Table4[[#This Row],[std.code.lines:comments]]-Table4[[#This Row],[std.code.lines:code]])/(Table4[[#This Row],[std.code.lines:comments]]+Table4[[#This Row],[std.code.lines:code]])</f>
        <v>-1</v>
      </c>
    </row>
    <row r="1146" spans="1:19" x14ac:dyDescent="0.25">
      <c r="A1146" t="s">
        <v>596</v>
      </c>
      <c r="B1146" t="s">
        <v>2663</v>
      </c>
      <c r="C1146" t="s">
        <v>2008</v>
      </c>
      <c r="E1146">
        <v>1835</v>
      </c>
      <c r="F1146">
        <v>1835</v>
      </c>
      <c r="K1146">
        <v>0</v>
      </c>
      <c r="L1146">
        <v>1</v>
      </c>
      <c r="M1146">
        <v>26</v>
      </c>
      <c r="N1146">
        <v>1</v>
      </c>
      <c r="O1146">
        <v>1</v>
      </c>
      <c r="P1146">
        <v>0</v>
      </c>
      <c r="Q1146">
        <v>0</v>
      </c>
      <c r="R1146" s="28">
        <f>Table4[[#This Row],[std.code.lines:comments]]/Table4[[#This Row],[std.code.lines:code]]</f>
        <v>0</v>
      </c>
      <c r="S1146">
        <f>(Table4[[#This Row],[std.code.lines:comments]]-Table4[[#This Row],[std.code.lines:code]])/(Table4[[#This Row],[std.code.lines:comments]]+Table4[[#This Row],[std.code.lines:code]])</f>
        <v>-1</v>
      </c>
    </row>
    <row r="1147" spans="1:19" x14ac:dyDescent="0.25">
      <c r="A1147" t="s">
        <v>596</v>
      </c>
      <c r="B1147" t="s">
        <v>2661</v>
      </c>
      <c r="C1147" t="s">
        <v>2008</v>
      </c>
      <c r="E1147">
        <v>1897</v>
      </c>
      <c r="F1147">
        <v>1897</v>
      </c>
      <c r="K1147">
        <v>0</v>
      </c>
      <c r="L1147">
        <v>1</v>
      </c>
      <c r="M1147">
        <v>24</v>
      </c>
      <c r="N1147">
        <v>1</v>
      </c>
      <c r="O1147">
        <v>1</v>
      </c>
      <c r="P1147">
        <v>0</v>
      </c>
      <c r="Q1147">
        <v>0</v>
      </c>
      <c r="R1147" s="28">
        <f>Table4[[#This Row],[std.code.lines:comments]]/Table4[[#This Row],[std.code.lines:code]]</f>
        <v>0</v>
      </c>
      <c r="S1147">
        <f>(Table4[[#This Row],[std.code.lines:comments]]-Table4[[#This Row],[std.code.lines:code]])/(Table4[[#This Row],[std.code.lines:comments]]+Table4[[#This Row],[std.code.lines:code]])</f>
        <v>-1</v>
      </c>
    </row>
    <row r="1148" spans="1:19" x14ac:dyDescent="0.25">
      <c r="A1148" t="s">
        <v>837</v>
      </c>
      <c r="B1148" t="s">
        <v>2650</v>
      </c>
      <c r="C1148" t="s">
        <v>2008</v>
      </c>
      <c r="E1148">
        <v>230</v>
      </c>
      <c r="F1148">
        <v>230</v>
      </c>
      <c r="K1148">
        <v>0</v>
      </c>
      <c r="L1148">
        <v>1</v>
      </c>
      <c r="M1148">
        <v>47</v>
      </c>
      <c r="N1148">
        <v>1</v>
      </c>
      <c r="O1148">
        <v>1</v>
      </c>
      <c r="P1148">
        <v>0</v>
      </c>
      <c r="Q1148">
        <v>0</v>
      </c>
      <c r="R1148" s="28">
        <f>Table4[[#This Row],[std.code.lines:comments]]/Table4[[#This Row],[std.code.lines:code]]</f>
        <v>0</v>
      </c>
      <c r="S1148">
        <f>(Table4[[#This Row],[std.code.lines:comments]]-Table4[[#This Row],[std.code.lines:code]])/(Table4[[#This Row],[std.code.lines:comments]]+Table4[[#This Row],[std.code.lines:code]])</f>
        <v>-1</v>
      </c>
    </row>
    <row r="1149" spans="1:19" x14ac:dyDescent="0.25">
      <c r="A1149" t="s">
        <v>837</v>
      </c>
      <c r="B1149" t="s">
        <v>2625</v>
      </c>
      <c r="C1149" t="s">
        <v>2008</v>
      </c>
      <c r="E1149">
        <v>945</v>
      </c>
      <c r="F1149">
        <v>945</v>
      </c>
      <c r="K1149">
        <v>0</v>
      </c>
      <c r="L1149">
        <v>1</v>
      </c>
      <c r="M1149">
        <v>57</v>
      </c>
      <c r="N1149">
        <v>1</v>
      </c>
      <c r="O1149">
        <v>1</v>
      </c>
      <c r="P1149">
        <v>0</v>
      </c>
      <c r="Q1149">
        <v>0</v>
      </c>
      <c r="R1149" s="28">
        <f>Table4[[#This Row],[std.code.lines:comments]]/Table4[[#This Row],[std.code.lines:code]]</f>
        <v>0</v>
      </c>
      <c r="S1149">
        <f>(Table4[[#This Row],[std.code.lines:comments]]-Table4[[#This Row],[std.code.lines:code]])/(Table4[[#This Row],[std.code.lines:comments]]+Table4[[#This Row],[std.code.lines:code]])</f>
        <v>-1</v>
      </c>
    </row>
    <row r="1150" spans="1:19" x14ac:dyDescent="0.25">
      <c r="A1150" t="s">
        <v>837</v>
      </c>
      <c r="B1150" t="s">
        <v>2650</v>
      </c>
      <c r="C1150" t="s">
        <v>2008</v>
      </c>
      <c r="E1150">
        <v>1093</v>
      </c>
      <c r="F1150">
        <v>1093</v>
      </c>
      <c r="K1150">
        <v>0</v>
      </c>
      <c r="L1150">
        <v>1</v>
      </c>
      <c r="M1150">
        <v>56</v>
      </c>
      <c r="N1150">
        <v>1</v>
      </c>
      <c r="O1150">
        <v>1</v>
      </c>
      <c r="P1150">
        <v>0</v>
      </c>
      <c r="Q1150">
        <v>0</v>
      </c>
      <c r="R1150" s="28">
        <f>Table4[[#This Row],[std.code.lines:comments]]/Table4[[#This Row],[std.code.lines:code]]</f>
        <v>0</v>
      </c>
      <c r="S1150">
        <f>(Table4[[#This Row],[std.code.lines:comments]]-Table4[[#This Row],[std.code.lines:code]])/(Table4[[#This Row],[std.code.lines:comments]]+Table4[[#This Row],[std.code.lines:code]])</f>
        <v>-1</v>
      </c>
    </row>
    <row r="1151" spans="1:19" x14ac:dyDescent="0.25">
      <c r="A1151" t="s">
        <v>837</v>
      </c>
      <c r="B1151" t="s">
        <v>2625</v>
      </c>
      <c r="C1151" t="s">
        <v>2008</v>
      </c>
      <c r="E1151">
        <v>1908</v>
      </c>
      <c r="F1151">
        <v>1908</v>
      </c>
      <c r="K1151">
        <v>0</v>
      </c>
      <c r="L1151">
        <v>1</v>
      </c>
      <c r="M1151">
        <v>60</v>
      </c>
      <c r="N1151">
        <v>1</v>
      </c>
      <c r="O1151">
        <v>1</v>
      </c>
      <c r="P1151">
        <v>0</v>
      </c>
      <c r="Q1151">
        <v>0</v>
      </c>
      <c r="R1151" s="28">
        <f>Table4[[#This Row],[std.code.lines:comments]]/Table4[[#This Row],[std.code.lines:code]]</f>
        <v>0</v>
      </c>
      <c r="S1151">
        <f>(Table4[[#This Row],[std.code.lines:comments]]-Table4[[#This Row],[std.code.lines:code]])/(Table4[[#This Row],[std.code.lines:comments]]+Table4[[#This Row],[std.code.lines:code]])</f>
        <v>-1</v>
      </c>
    </row>
    <row r="1152" spans="1:19" x14ac:dyDescent="0.25">
      <c r="A1152" t="s">
        <v>837</v>
      </c>
      <c r="B1152" t="s">
        <v>2601</v>
      </c>
      <c r="C1152" t="s">
        <v>2008</v>
      </c>
      <c r="E1152">
        <v>2301</v>
      </c>
      <c r="F1152">
        <v>2301</v>
      </c>
      <c r="K1152">
        <v>0</v>
      </c>
      <c r="L1152">
        <v>1</v>
      </c>
      <c r="M1152">
        <v>43</v>
      </c>
      <c r="N1152">
        <v>1</v>
      </c>
      <c r="O1152">
        <v>1</v>
      </c>
      <c r="P1152">
        <v>0</v>
      </c>
      <c r="Q1152">
        <v>0</v>
      </c>
      <c r="R1152" s="28">
        <f>Table4[[#This Row],[std.code.lines:comments]]/Table4[[#This Row],[std.code.lines:code]]</f>
        <v>0</v>
      </c>
      <c r="S1152">
        <f>(Table4[[#This Row],[std.code.lines:comments]]-Table4[[#This Row],[std.code.lines:code]])/(Table4[[#This Row],[std.code.lines:comments]]+Table4[[#This Row],[std.code.lines:code]])</f>
        <v>-1</v>
      </c>
    </row>
    <row r="1153" spans="1:19" x14ac:dyDescent="0.25">
      <c r="A1153" t="s">
        <v>837</v>
      </c>
      <c r="B1153" t="s">
        <v>2600</v>
      </c>
      <c r="C1153" t="s">
        <v>2008</v>
      </c>
      <c r="E1153">
        <v>2321</v>
      </c>
      <c r="F1153">
        <v>2321</v>
      </c>
      <c r="K1153">
        <v>0</v>
      </c>
      <c r="L1153">
        <v>1</v>
      </c>
      <c r="M1153">
        <v>33</v>
      </c>
      <c r="N1153">
        <v>1</v>
      </c>
      <c r="O1153">
        <v>1</v>
      </c>
      <c r="P1153">
        <v>0</v>
      </c>
      <c r="Q1153">
        <v>0</v>
      </c>
      <c r="R1153" s="28">
        <f>Table4[[#This Row],[std.code.lines:comments]]/Table4[[#This Row],[std.code.lines:code]]</f>
        <v>0</v>
      </c>
      <c r="S1153">
        <f>(Table4[[#This Row],[std.code.lines:comments]]-Table4[[#This Row],[std.code.lines:code]])/(Table4[[#This Row],[std.code.lines:comments]]+Table4[[#This Row],[std.code.lines:code]])</f>
        <v>-1</v>
      </c>
    </row>
    <row r="1154" spans="1:19" x14ac:dyDescent="0.25">
      <c r="A1154" t="s">
        <v>837</v>
      </c>
      <c r="B1154" t="s">
        <v>2588</v>
      </c>
      <c r="C1154" t="s">
        <v>2008</v>
      </c>
      <c r="E1154">
        <v>2549</v>
      </c>
      <c r="F1154">
        <v>2549</v>
      </c>
      <c r="K1154">
        <v>0</v>
      </c>
      <c r="L1154">
        <v>1</v>
      </c>
      <c r="M1154">
        <v>50</v>
      </c>
      <c r="N1154">
        <v>1</v>
      </c>
      <c r="O1154">
        <v>1</v>
      </c>
      <c r="P1154">
        <v>0</v>
      </c>
      <c r="Q1154">
        <v>0</v>
      </c>
      <c r="R1154" s="28">
        <f>Table4[[#This Row],[std.code.lines:comments]]/Table4[[#This Row],[std.code.lines:code]]</f>
        <v>0</v>
      </c>
      <c r="S1154">
        <f>(Table4[[#This Row],[std.code.lines:comments]]-Table4[[#This Row],[std.code.lines:code]])/(Table4[[#This Row],[std.code.lines:comments]]+Table4[[#This Row],[std.code.lines:code]])</f>
        <v>-1</v>
      </c>
    </row>
    <row r="1155" spans="1:19" x14ac:dyDescent="0.25">
      <c r="A1155" t="s">
        <v>837</v>
      </c>
      <c r="B1155" t="s">
        <v>2586</v>
      </c>
      <c r="C1155" t="s">
        <v>2008</v>
      </c>
      <c r="E1155">
        <v>2580</v>
      </c>
      <c r="F1155">
        <v>2580</v>
      </c>
      <c r="K1155">
        <v>0</v>
      </c>
      <c r="L1155">
        <v>1</v>
      </c>
      <c r="M1155">
        <v>74</v>
      </c>
      <c r="N1155">
        <v>1</v>
      </c>
      <c r="O1155">
        <v>1</v>
      </c>
      <c r="P1155">
        <v>0</v>
      </c>
      <c r="Q1155">
        <v>0</v>
      </c>
      <c r="R1155" s="28">
        <f>Table4[[#This Row],[std.code.lines:comments]]/Table4[[#This Row],[std.code.lines:code]]</f>
        <v>0</v>
      </c>
      <c r="S1155">
        <f>(Table4[[#This Row],[std.code.lines:comments]]-Table4[[#This Row],[std.code.lines:code]])/(Table4[[#This Row],[std.code.lines:comments]]+Table4[[#This Row],[std.code.lines:code]])</f>
        <v>-1</v>
      </c>
    </row>
    <row r="1156" spans="1:19" x14ac:dyDescent="0.25">
      <c r="A1156" t="s">
        <v>837</v>
      </c>
      <c r="B1156" t="s">
        <v>2584</v>
      </c>
      <c r="C1156" t="s">
        <v>2008</v>
      </c>
      <c r="E1156">
        <v>2641</v>
      </c>
      <c r="F1156">
        <v>2641</v>
      </c>
      <c r="K1156">
        <v>0</v>
      </c>
      <c r="L1156">
        <v>1</v>
      </c>
      <c r="M1156">
        <v>60</v>
      </c>
      <c r="N1156">
        <v>1</v>
      </c>
      <c r="O1156">
        <v>1</v>
      </c>
      <c r="P1156">
        <v>0</v>
      </c>
      <c r="Q1156">
        <v>0</v>
      </c>
      <c r="R1156" s="28">
        <f>Table4[[#This Row],[std.code.lines:comments]]/Table4[[#This Row],[std.code.lines:code]]</f>
        <v>0</v>
      </c>
      <c r="S1156">
        <f>(Table4[[#This Row],[std.code.lines:comments]]-Table4[[#This Row],[std.code.lines:code]])/(Table4[[#This Row],[std.code.lines:comments]]+Table4[[#This Row],[std.code.lines:code]])</f>
        <v>-1</v>
      </c>
    </row>
    <row r="1157" spans="1:19" x14ac:dyDescent="0.25">
      <c r="A1157" t="s">
        <v>837</v>
      </c>
      <c r="B1157" t="s">
        <v>2583</v>
      </c>
      <c r="C1157" t="s">
        <v>2008</v>
      </c>
      <c r="E1157">
        <v>2645</v>
      </c>
      <c r="F1157">
        <v>2645</v>
      </c>
      <c r="K1157">
        <v>0</v>
      </c>
      <c r="L1157">
        <v>1</v>
      </c>
      <c r="M1157">
        <v>69</v>
      </c>
      <c r="N1157">
        <v>1</v>
      </c>
      <c r="O1157">
        <v>1</v>
      </c>
      <c r="P1157">
        <v>0</v>
      </c>
      <c r="Q1157">
        <v>0</v>
      </c>
      <c r="R1157" s="28">
        <f>Table4[[#This Row],[std.code.lines:comments]]/Table4[[#This Row],[std.code.lines:code]]</f>
        <v>0</v>
      </c>
      <c r="S1157">
        <f>(Table4[[#This Row],[std.code.lines:comments]]-Table4[[#This Row],[std.code.lines:code]])/(Table4[[#This Row],[std.code.lines:comments]]+Table4[[#This Row],[std.code.lines:code]])</f>
        <v>-1</v>
      </c>
    </row>
    <row r="1158" spans="1:19" x14ac:dyDescent="0.25">
      <c r="A1158" t="s">
        <v>837</v>
      </c>
      <c r="B1158" t="s">
        <v>2582</v>
      </c>
      <c r="C1158" t="s">
        <v>2008</v>
      </c>
      <c r="E1158">
        <v>2646</v>
      </c>
      <c r="F1158">
        <v>2646</v>
      </c>
      <c r="K1158">
        <v>0</v>
      </c>
      <c r="L1158">
        <v>1</v>
      </c>
      <c r="M1158">
        <v>90</v>
      </c>
      <c r="N1158">
        <v>1</v>
      </c>
      <c r="O1158">
        <v>1</v>
      </c>
      <c r="P1158">
        <v>0</v>
      </c>
      <c r="Q1158">
        <v>0</v>
      </c>
      <c r="R1158" s="28">
        <f>Table4[[#This Row],[std.code.lines:comments]]/Table4[[#This Row],[std.code.lines:code]]</f>
        <v>0</v>
      </c>
      <c r="S1158">
        <f>(Table4[[#This Row],[std.code.lines:comments]]-Table4[[#This Row],[std.code.lines:code]])/(Table4[[#This Row],[std.code.lines:comments]]+Table4[[#This Row],[std.code.lines:code]])</f>
        <v>-1</v>
      </c>
    </row>
    <row r="1159" spans="1:19" x14ac:dyDescent="0.25">
      <c r="A1159" t="s">
        <v>837</v>
      </c>
      <c r="B1159" t="s">
        <v>2065</v>
      </c>
      <c r="C1159" t="s">
        <v>2008</v>
      </c>
      <c r="E1159">
        <v>2836</v>
      </c>
      <c r="F1159">
        <v>2836</v>
      </c>
      <c r="K1159">
        <v>0</v>
      </c>
      <c r="L1159">
        <v>1</v>
      </c>
      <c r="M1159">
        <v>47</v>
      </c>
      <c r="N1159">
        <v>1</v>
      </c>
      <c r="O1159">
        <v>1</v>
      </c>
      <c r="P1159">
        <v>0</v>
      </c>
      <c r="Q1159">
        <v>0</v>
      </c>
      <c r="R1159" s="28">
        <f>Table4[[#This Row],[std.code.lines:comments]]/Table4[[#This Row],[std.code.lines:code]]</f>
        <v>0</v>
      </c>
      <c r="S1159">
        <f>(Table4[[#This Row],[std.code.lines:comments]]-Table4[[#This Row],[std.code.lines:code]])/(Table4[[#This Row],[std.code.lines:comments]]+Table4[[#This Row],[std.code.lines:code]])</f>
        <v>-1</v>
      </c>
    </row>
    <row r="1160" spans="1:19" x14ac:dyDescent="0.25">
      <c r="A1160" t="s">
        <v>837</v>
      </c>
      <c r="B1160" t="s">
        <v>2578</v>
      </c>
      <c r="C1160" t="s">
        <v>2008</v>
      </c>
      <c r="E1160">
        <v>2892</v>
      </c>
      <c r="F1160">
        <v>2892</v>
      </c>
      <c r="K1160">
        <v>0</v>
      </c>
      <c r="L1160">
        <v>1</v>
      </c>
      <c r="M1160">
        <v>77</v>
      </c>
      <c r="N1160">
        <v>1</v>
      </c>
      <c r="O1160">
        <v>1</v>
      </c>
      <c r="P1160">
        <v>0</v>
      </c>
      <c r="Q1160">
        <v>0</v>
      </c>
      <c r="R1160" s="28">
        <f>Table4[[#This Row],[std.code.lines:comments]]/Table4[[#This Row],[std.code.lines:code]]</f>
        <v>0</v>
      </c>
      <c r="S1160">
        <f>(Table4[[#This Row],[std.code.lines:comments]]-Table4[[#This Row],[std.code.lines:code]])/(Table4[[#This Row],[std.code.lines:comments]]+Table4[[#This Row],[std.code.lines:code]])</f>
        <v>-1</v>
      </c>
    </row>
    <row r="1161" spans="1:19" x14ac:dyDescent="0.25">
      <c r="A1161" t="s">
        <v>837</v>
      </c>
      <c r="B1161" t="s">
        <v>2577</v>
      </c>
      <c r="C1161" t="s">
        <v>2008</v>
      </c>
      <c r="E1161">
        <v>2894</v>
      </c>
      <c r="F1161">
        <v>2894</v>
      </c>
      <c r="K1161">
        <v>0</v>
      </c>
      <c r="L1161">
        <v>1</v>
      </c>
      <c r="M1161">
        <v>77</v>
      </c>
      <c r="N1161">
        <v>1</v>
      </c>
      <c r="O1161">
        <v>1</v>
      </c>
      <c r="P1161">
        <v>0</v>
      </c>
      <c r="Q1161">
        <v>0</v>
      </c>
      <c r="R1161" s="28">
        <f>Table4[[#This Row],[std.code.lines:comments]]/Table4[[#This Row],[std.code.lines:code]]</f>
        <v>0</v>
      </c>
      <c r="S1161">
        <f>(Table4[[#This Row],[std.code.lines:comments]]-Table4[[#This Row],[std.code.lines:code]])/(Table4[[#This Row],[std.code.lines:comments]]+Table4[[#This Row],[std.code.lines:code]])</f>
        <v>-1</v>
      </c>
    </row>
    <row r="1162" spans="1:19" x14ac:dyDescent="0.25">
      <c r="A1162" t="s">
        <v>837</v>
      </c>
      <c r="B1162" t="s">
        <v>2576</v>
      </c>
      <c r="C1162" t="s">
        <v>2008</v>
      </c>
      <c r="E1162">
        <v>2896</v>
      </c>
      <c r="F1162">
        <v>2896</v>
      </c>
      <c r="K1162">
        <v>0</v>
      </c>
      <c r="L1162">
        <v>1</v>
      </c>
      <c r="M1162">
        <v>73</v>
      </c>
      <c r="N1162">
        <v>1</v>
      </c>
      <c r="O1162">
        <v>1</v>
      </c>
      <c r="P1162">
        <v>0</v>
      </c>
      <c r="Q1162">
        <v>0</v>
      </c>
      <c r="R1162" s="28">
        <f>Table4[[#This Row],[std.code.lines:comments]]/Table4[[#This Row],[std.code.lines:code]]</f>
        <v>0</v>
      </c>
      <c r="S1162">
        <f>(Table4[[#This Row],[std.code.lines:comments]]-Table4[[#This Row],[std.code.lines:code]])/(Table4[[#This Row],[std.code.lines:comments]]+Table4[[#This Row],[std.code.lines:code]])</f>
        <v>-1</v>
      </c>
    </row>
    <row r="1163" spans="1:19" x14ac:dyDescent="0.25">
      <c r="A1163" t="s">
        <v>837</v>
      </c>
      <c r="B1163" t="s">
        <v>2040</v>
      </c>
      <c r="C1163" t="s">
        <v>2008</v>
      </c>
      <c r="E1163">
        <v>2942</v>
      </c>
      <c r="F1163">
        <v>2942</v>
      </c>
      <c r="K1163">
        <v>0</v>
      </c>
      <c r="L1163">
        <v>1</v>
      </c>
      <c r="M1163">
        <v>78</v>
      </c>
      <c r="N1163">
        <v>1</v>
      </c>
      <c r="O1163">
        <v>1</v>
      </c>
      <c r="P1163">
        <v>0</v>
      </c>
      <c r="Q1163">
        <v>0</v>
      </c>
      <c r="R1163" s="28">
        <f>Table4[[#This Row],[std.code.lines:comments]]/Table4[[#This Row],[std.code.lines:code]]</f>
        <v>0</v>
      </c>
      <c r="S1163">
        <f>(Table4[[#This Row],[std.code.lines:comments]]-Table4[[#This Row],[std.code.lines:code]])/(Table4[[#This Row],[std.code.lines:comments]]+Table4[[#This Row],[std.code.lines:code]])</f>
        <v>-1</v>
      </c>
    </row>
    <row r="1164" spans="1:19" x14ac:dyDescent="0.25">
      <c r="A1164" t="s">
        <v>837</v>
      </c>
      <c r="B1164" t="s">
        <v>2564</v>
      </c>
      <c r="C1164" t="s">
        <v>2008</v>
      </c>
      <c r="E1164">
        <v>3230</v>
      </c>
      <c r="F1164">
        <v>3230</v>
      </c>
      <c r="K1164">
        <v>0</v>
      </c>
      <c r="L1164">
        <v>1</v>
      </c>
      <c r="M1164">
        <v>50</v>
      </c>
      <c r="N1164">
        <v>1</v>
      </c>
      <c r="O1164">
        <v>1</v>
      </c>
      <c r="P1164">
        <v>0</v>
      </c>
      <c r="Q1164">
        <v>0</v>
      </c>
      <c r="R1164" s="28">
        <f>Table4[[#This Row],[std.code.lines:comments]]/Table4[[#This Row],[std.code.lines:code]]</f>
        <v>0</v>
      </c>
      <c r="S1164">
        <f>(Table4[[#This Row],[std.code.lines:comments]]-Table4[[#This Row],[std.code.lines:code]])/(Table4[[#This Row],[std.code.lines:comments]]+Table4[[#This Row],[std.code.lines:code]])</f>
        <v>-1</v>
      </c>
    </row>
    <row r="1165" spans="1:19" x14ac:dyDescent="0.25">
      <c r="A1165" t="s">
        <v>837</v>
      </c>
      <c r="B1165" t="s">
        <v>2560</v>
      </c>
      <c r="C1165" t="s">
        <v>2008</v>
      </c>
      <c r="E1165">
        <v>3386</v>
      </c>
      <c r="F1165">
        <v>3386</v>
      </c>
      <c r="K1165">
        <v>0</v>
      </c>
      <c r="L1165">
        <v>1</v>
      </c>
      <c r="M1165">
        <v>75</v>
      </c>
      <c r="N1165">
        <v>1</v>
      </c>
      <c r="O1165">
        <v>1</v>
      </c>
      <c r="P1165">
        <v>0</v>
      </c>
      <c r="Q1165">
        <v>0</v>
      </c>
      <c r="R1165" s="28">
        <f>Table4[[#This Row],[std.code.lines:comments]]/Table4[[#This Row],[std.code.lines:code]]</f>
        <v>0</v>
      </c>
      <c r="S1165">
        <f>(Table4[[#This Row],[std.code.lines:comments]]-Table4[[#This Row],[std.code.lines:code]])/(Table4[[#This Row],[std.code.lines:comments]]+Table4[[#This Row],[std.code.lines:code]])</f>
        <v>-1</v>
      </c>
    </row>
    <row r="1166" spans="1:19" x14ac:dyDescent="0.25">
      <c r="A1166" t="s">
        <v>837</v>
      </c>
      <c r="B1166" t="s">
        <v>2558</v>
      </c>
      <c r="C1166" t="s">
        <v>2008</v>
      </c>
      <c r="E1166">
        <v>3436</v>
      </c>
      <c r="F1166">
        <v>3436</v>
      </c>
      <c r="K1166">
        <v>0</v>
      </c>
      <c r="L1166">
        <v>1</v>
      </c>
      <c r="M1166">
        <v>76</v>
      </c>
      <c r="N1166">
        <v>1</v>
      </c>
      <c r="O1166">
        <v>1</v>
      </c>
      <c r="P1166">
        <v>0</v>
      </c>
      <c r="Q1166">
        <v>0</v>
      </c>
      <c r="R1166" s="28">
        <f>Table4[[#This Row],[std.code.lines:comments]]/Table4[[#This Row],[std.code.lines:code]]</f>
        <v>0</v>
      </c>
      <c r="S1166">
        <f>(Table4[[#This Row],[std.code.lines:comments]]-Table4[[#This Row],[std.code.lines:code]])/(Table4[[#This Row],[std.code.lines:comments]]+Table4[[#This Row],[std.code.lines:code]])</f>
        <v>-1</v>
      </c>
    </row>
    <row r="1167" spans="1:19" x14ac:dyDescent="0.25">
      <c r="A1167" t="s">
        <v>837</v>
      </c>
      <c r="B1167" t="s">
        <v>2048</v>
      </c>
      <c r="C1167" t="s">
        <v>2008</v>
      </c>
      <c r="E1167">
        <v>3587</v>
      </c>
      <c r="F1167">
        <v>3587</v>
      </c>
      <c r="K1167">
        <v>0</v>
      </c>
      <c r="L1167">
        <v>1</v>
      </c>
      <c r="M1167">
        <v>57</v>
      </c>
      <c r="N1167">
        <v>1</v>
      </c>
      <c r="O1167">
        <v>1</v>
      </c>
      <c r="P1167">
        <v>0</v>
      </c>
      <c r="Q1167">
        <v>0</v>
      </c>
      <c r="R1167" s="28">
        <f>Table4[[#This Row],[std.code.lines:comments]]/Table4[[#This Row],[std.code.lines:code]]</f>
        <v>0</v>
      </c>
      <c r="S1167">
        <f>(Table4[[#This Row],[std.code.lines:comments]]-Table4[[#This Row],[std.code.lines:code]])/(Table4[[#This Row],[std.code.lines:comments]]+Table4[[#This Row],[std.code.lines:code]])</f>
        <v>-1</v>
      </c>
    </row>
    <row r="1168" spans="1:19" x14ac:dyDescent="0.25">
      <c r="A1168" t="s">
        <v>837</v>
      </c>
      <c r="B1168" t="s">
        <v>2054</v>
      </c>
      <c r="C1168" t="s">
        <v>2008</v>
      </c>
      <c r="E1168">
        <v>3589</v>
      </c>
      <c r="F1168">
        <v>3589</v>
      </c>
      <c r="K1168">
        <v>0</v>
      </c>
      <c r="L1168">
        <v>1</v>
      </c>
      <c r="M1168">
        <v>60</v>
      </c>
      <c r="N1168">
        <v>1</v>
      </c>
      <c r="O1168">
        <v>1</v>
      </c>
      <c r="P1168">
        <v>0</v>
      </c>
      <c r="Q1168">
        <v>0</v>
      </c>
      <c r="R1168" s="28">
        <f>Table4[[#This Row],[std.code.lines:comments]]/Table4[[#This Row],[std.code.lines:code]]</f>
        <v>0</v>
      </c>
      <c r="S1168">
        <f>(Table4[[#This Row],[std.code.lines:comments]]-Table4[[#This Row],[std.code.lines:code]])/(Table4[[#This Row],[std.code.lines:comments]]+Table4[[#This Row],[std.code.lines:code]])</f>
        <v>-1</v>
      </c>
    </row>
    <row r="1169" spans="1:19" x14ac:dyDescent="0.25">
      <c r="A1169" t="s">
        <v>837</v>
      </c>
      <c r="B1169" t="s">
        <v>2546</v>
      </c>
      <c r="C1169" t="s">
        <v>2008</v>
      </c>
      <c r="E1169">
        <v>3673</v>
      </c>
      <c r="F1169">
        <v>3673</v>
      </c>
      <c r="K1169">
        <v>0</v>
      </c>
      <c r="L1169">
        <v>1</v>
      </c>
      <c r="M1169">
        <v>61</v>
      </c>
      <c r="N1169">
        <v>1</v>
      </c>
      <c r="O1169">
        <v>1</v>
      </c>
      <c r="P1169">
        <v>0</v>
      </c>
      <c r="Q1169">
        <v>0</v>
      </c>
      <c r="R1169" s="28">
        <f>Table4[[#This Row],[std.code.lines:comments]]/Table4[[#This Row],[std.code.lines:code]]</f>
        <v>0</v>
      </c>
      <c r="S1169">
        <f>(Table4[[#This Row],[std.code.lines:comments]]-Table4[[#This Row],[std.code.lines:code]])/(Table4[[#This Row],[std.code.lines:comments]]+Table4[[#This Row],[std.code.lines:code]])</f>
        <v>-1</v>
      </c>
    </row>
    <row r="1170" spans="1:19" x14ac:dyDescent="0.25">
      <c r="A1170" t="s">
        <v>837</v>
      </c>
      <c r="B1170" t="s">
        <v>2050</v>
      </c>
      <c r="C1170" t="s">
        <v>2008</v>
      </c>
      <c r="E1170">
        <v>3675</v>
      </c>
      <c r="F1170">
        <v>3675</v>
      </c>
      <c r="K1170">
        <v>0</v>
      </c>
      <c r="L1170">
        <v>1</v>
      </c>
      <c r="M1170">
        <v>59</v>
      </c>
      <c r="N1170">
        <v>1</v>
      </c>
      <c r="O1170">
        <v>1</v>
      </c>
      <c r="P1170">
        <v>0</v>
      </c>
      <c r="Q1170">
        <v>0</v>
      </c>
      <c r="R1170" s="28">
        <f>Table4[[#This Row],[std.code.lines:comments]]/Table4[[#This Row],[std.code.lines:code]]</f>
        <v>0</v>
      </c>
      <c r="S1170">
        <f>(Table4[[#This Row],[std.code.lines:comments]]-Table4[[#This Row],[std.code.lines:code]])/(Table4[[#This Row],[std.code.lines:comments]]+Table4[[#This Row],[std.code.lines:code]])</f>
        <v>-1</v>
      </c>
    </row>
    <row r="1171" spans="1:19" x14ac:dyDescent="0.25">
      <c r="A1171" t="s">
        <v>837</v>
      </c>
      <c r="B1171" t="s">
        <v>2545</v>
      </c>
      <c r="C1171" t="s">
        <v>2008</v>
      </c>
      <c r="E1171">
        <v>3677</v>
      </c>
      <c r="F1171">
        <v>3677</v>
      </c>
      <c r="K1171">
        <v>0</v>
      </c>
      <c r="L1171">
        <v>1</v>
      </c>
      <c r="M1171">
        <v>61</v>
      </c>
      <c r="N1171">
        <v>1</v>
      </c>
      <c r="O1171">
        <v>1</v>
      </c>
      <c r="P1171">
        <v>0</v>
      </c>
      <c r="Q1171">
        <v>0</v>
      </c>
      <c r="R1171" s="28">
        <f>Table4[[#This Row],[std.code.lines:comments]]/Table4[[#This Row],[std.code.lines:code]]</f>
        <v>0</v>
      </c>
      <c r="S1171">
        <f>(Table4[[#This Row],[std.code.lines:comments]]-Table4[[#This Row],[std.code.lines:code]])/(Table4[[#This Row],[std.code.lines:comments]]+Table4[[#This Row],[std.code.lines:code]])</f>
        <v>-1</v>
      </c>
    </row>
    <row r="1172" spans="1:19" x14ac:dyDescent="0.25">
      <c r="A1172" t="s">
        <v>837</v>
      </c>
      <c r="B1172" t="s">
        <v>2541</v>
      </c>
      <c r="C1172" t="s">
        <v>2008</v>
      </c>
      <c r="E1172">
        <v>3707</v>
      </c>
      <c r="F1172">
        <v>3707</v>
      </c>
      <c r="K1172">
        <v>0</v>
      </c>
      <c r="L1172">
        <v>1</v>
      </c>
      <c r="M1172">
        <v>60</v>
      </c>
      <c r="N1172">
        <v>1</v>
      </c>
      <c r="O1172">
        <v>1</v>
      </c>
      <c r="P1172">
        <v>0</v>
      </c>
      <c r="Q1172">
        <v>0</v>
      </c>
      <c r="R1172" s="28">
        <f>Table4[[#This Row],[std.code.lines:comments]]/Table4[[#This Row],[std.code.lines:code]]</f>
        <v>0</v>
      </c>
      <c r="S1172">
        <f>(Table4[[#This Row],[std.code.lines:comments]]-Table4[[#This Row],[std.code.lines:code]])/(Table4[[#This Row],[std.code.lines:comments]]+Table4[[#This Row],[std.code.lines:code]])</f>
        <v>-1</v>
      </c>
    </row>
    <row r="1173" spans="1:19" x14ac:dyDescent="0.25">
      <c r="A1173" t="s">
        <v>837</v>
      </c>
      <c r="B1173" t="s">
        <v>2540</v>
      </c>
      <c r="C1173" t="s">
        <v>2008</v>
      </c>
      <c r="E1173">
        <v>3709</v>
      </c>
      <c r="F1173">
        <v>3709</v>
      </c>
      <c r="K1173">
        <v>0</v>
      </c>
      <c r="L1173">
        <v>1</v>
      </c>
      <c r="M1173">
        <v>60</v>
      </c>
      <c r="N1173">
        <v>1</v>
      </c>
      <c r="O1173">
        <v>1</v>
      </c>
      <c r="P1173">
        <v>0</v>
      </c>
      <c r="Q1173">
        <v>0</v>
      </c>
      <c r="R1173" s="28">
        <f>Table4[[#This Row],[std.code.lines:comments]]/Table4[[#This Row],[std.code.lines:code]]</f>
        <v>0</v>
      </c>
      <c r="S1173">
        <f>(Table4[[#This Row],[std.code.lines:comments]]-Table4[[#This Row],[std.code.lines:code]])/(Table4[[#This Row],[std.code.lines:comments]]+Table4[[#This Row],[std.code.lines:code]])</f>
        <v>-1</v>
      </c>
    </row>
    <row r="1174" spans="1:19" x14ac:dyDescent="0.25">
      <c r="A1174" t="s">
        <v>837</v>
      </c>
      <c r="B1174" t="s">
        <v>2539</v>
      </c>
      <c r="C1174" t="s">
        <v>2008</v>
      </c>
      <c r="E1174">
        <v>3711</v>
      </c>
      <c r="F1174">
        <v>3711</v>
      </c>
      <c r="K1174">
        <v>0</v>
      </c>
      <c r="L1174">
        <v>1</v>
      </c>
      <c r="M1174">
        <v>55</v>
      </c>
      <c r="N1174">
        <v>1</v>
      </c>
      <c r="O1174">
        <v>1</v>
      </c>
      <c r="P1174">
        <v>0</v>
      </c>
      <c r="Q1174">
        <v>0</v>
      </c>
      <c r="R1174" s="28">
        <f>Table4[[#This Row],[std.code.lines:comments]]/Table4[[#This Row],[std.code.lines:code]]</f>
        <v>0</v>
      </c>
      <c r="S1174">
        <f>(Table4[[#This Row],[std.code.lines:comments]]-Table4[[#This Row],[std.code.lines:code]])/(Table4[[#This Row],[std.code.lines:comments]]+Table4[[#This Row],[std.code.lines:code]])</f>
        <v>-1</v>
      </c>
    </row>
    <row r="1175" spans="1:19" x14ac:dyDescent="0.25">
      <c r="A1175" t="s">
        <v>837</v>
      </c>
      <c r="B1175" t="s">
        <v>2538</v>
      </c>
      <c r="C1175" t="s">
        <v>2008</v>
      </c>
      <c r="E1175">
        <v>3713</v>
      </c>
      <c r="F1175">
        <v>3713</v>
      </c>
      <c r="K1175">
        <v>0</v>
      </c>
      <c r="L1175">
        <v>1</v>
      </c>
      <c r="M1175">
        <v>55</v>
      </c>
      <c r="N1175">
        <v>1</v>
      </c>
      <c r="O1175">
        <v>1</v>
      </c>
      <c r="P1175">
        <v>0</v>
      </c>
      <c r="Q1175">
        <v>0</v>
      </c>
      <c r="R1175" s="28">
        <f>Table4[[#This Row],[std.code.lines:comments]]/Table4[[#This Row],[std.code.lines:code]]</f>
        <v>0</v>
      </c>
      <c r="S1175">
        <f>(Table4[[#This Row],[std.code.lines:comments]]-Table4[[#This Row],[std.code.lines:code]])/(Table4[[#This Row],[std.code.lines:comments]]+Table4[[#This Row],[std.code.lines:code]])</f>
        <v>-1</v>
      </c>
    </row>
    <row r="1176" spans="1:19" x14ac:dyDescent="0.25">
      <c r="A1176" t="s">
        <v>837</v>
      </c>
      <c r="B1176" t="s">
        <v>2536</v>
      </c>
      <c r="C1176" t="s">
        <v>2008</v>
      </c>
      <c r="E1176">
        <v>3775</v>
      </c>
      <c r="F1176">
        <v>3775</v>
      </c>
      <c r="K1176">
        <v>0</v>
      </c>
      <c r="L1176">
        <v>1</v>
      </c>
      <c r="M1176">
        <v>67</v>
      </c>
      <c r="N1176">
        <v>1</v>
      </c>
      <c r="O1176">
        <v>1</v>
      </c>
      <c r="P1176">
        <v>0</v>
      </c>
      <c r="Q1176">
        <v>0</v>
      </c>
      <c r="R1176" s="28">
        <f>Table4[[#This Row],[std.code.lines:comments]]/Table4[[#This Row],[std.code.lines:code]]</f>
        <v>0</v>
      </c>
      <c r="S1176">
        <f>(Table4[[#This Row],[std.code.lines:comments]]-Table4[[#This Row],[std.code.lines:code]])/(Table4[[#This Row],[std.code.lines:comments]]+Table4[[#This Row],[std.code.lines:code]])</f>
        <v>-1</v>
      </c>
    </row>
    <row r="1177" spans="1:19" x14ac:dyDescent="0.25">
      <c r="A1177" t="s">
        <v>837</v>
      </c>
      <c r="B1177" t="s">
        <v>2521</v>
      </c>
      <c r="C1177" t="s">
        <v>2008</v>
      </c>
      <c r="E1177">
        <v>4228</v>
      </c>
      <c r="F1177">
        <v>4228</v>
      </c>
      <c r="K1177">
        <v>0</v>
      </c>
      <c r="L1177">
        <v>1</v>
      </c>
      <c r="M1177">
        <v>79</v>
      </c>
      <c r="N1177">
        <v>1</v>
      </c>
      <c r="O1177">
        <v>1</v>
      </c>
      <c r="P1177">
        <v>0</v>
      </c>
      <c r="Q1177">
        <v>0</v>
      </c>
      <c r="R1177" s="28">
        <f>Table4[[#This Row],[std.code.lines:comments]]/Table4[[#This Row],[std.code.lines:code]]</f>
        <v>0</v>
      </c>
      <c r="S1177">
        <f>(Table4[[#This Row],[std.code.lines:comments]]-Table4[[#This Row],[std.code.lines:code]])/(Table4[[#This Row],[std.code.lines:comments]]+Table4[[#This Row],[std.code.lines:code]])</f>
        <v>-1</v>
      </c>
    </row>
    <row r="1178" spans="1:19" x14ac:dyDescent="0.25">
      <c r="A1178" t="s">
        <v>837</v>
      </c>
      <c r="B1178" t="s">
        <v>2520</v>
      </c>
      <c r="C1178" t="s">
        <v>2008</v>
      </c>
      <c r="E1178">
        <v>4230</v>
      </c>
      <c r="F1178">
        <v>4230</v>
      </c>
      <c r="K1178">
        <v>0</v>
      </c>
      <c r="L1178">
        <v>1</v>
      </c>
      <c r="M1178">
        <v>73</v>
      </c>
      <c r="N1178">
        <v>1</v>
      </c>
      <c r="O1178">
        <v>1</v>
      </c>
      <c r="P1178">
        <v>0</v>
      </c>
      <c r="Q1178">
        <v>0</v>
      </c>
      <c r="R1178" s="28">
        <f>Table4[[#This Row],[std.code.lines:comments]]/Table4[[#This Row],[std.code.lines:code]]</f>
        <v>0</v>
      </c>
      <c r="S1178">
        <f>(Table4[[#This Row],[std.code.lines:comments]]-Table4[[#This Row],[std.code.lines:code]])/(Table4[[#This Row],[std.code.lines:comments]]+Table4[[#This Row],[std.code.lines:code]])</f>
        <v>-1</v>
      </c>
    </row>
    <row r="1179" spans="1:19" x14ac:dyDescent="0.25">
      <c r="A1179" t="s">
        <v>837</v>
      </c>
      <c r="B1179" t="s">
        <v>2519</v>
      </c>
      <c r="C1179" t="s">
        <v>2008</v>
      </c>
      <c r="E1179">
        <v>4232</v>
      </c>
      <c r="F1179">
        <v>4232</v>
      </c>
      <c r="K1179">
        <v>0</v>
      </c>
      <c r="L1179">
        <v>1</v>
      </c>
      <c r="M1179">
        <v>69</v>
      </c>
      <c r="N1179">
        <v>1</v>
      </c>
      <c r="O1179">
        <v>1</v>
      </c>
      <c r="P1179">
        <v>0</v>
      </c>
      <c r="Q1179">
        <v>0</v>
      </c>
      <c r="R1179" s="28">
        <f>Table4[[#This Row],[std.code.lines:comments]]/Table4[[#This Row],[std.code.lines:code]]</f>
        <v>0</v>
      </c>
      <c r="S1179">
        <f>(Table4[[#This Row],[std.code.lines:comments]]-Table4[[#This Row],[std.code.lines:code]])/(Table4[[#This Row],[std.code.lines:comments]]+Table4[[#This Row],[std.code.lines:code]])</f>
        <v>-1</v>
      </c>
    </row>
    <row r="1180" spans="1:19" x14ac:dyDescent="0.25">
      <c r="A1180" t="s">
        <v>837</v>
      </c>
      <c r="B1180" t="s">
        <v>2507</v>
      </c>
      <c r="C1180" t="s">
        <v>2008</v>
      </c>
      <c r="E1180">
        <v>4466</v>
      </c>
      <c r="F1180">
        <v>4466</v>
      </c>
      <c r="K1180">
        <v>0</v>
      </c>
      <c r="L1180">
        <v>1</v>
      </c>
      <c r="M1180">
        <v>79</v>
      </c>
      <c r="N1180">
        <v>1</v>
      </c>
      <c r="O1180">
        <v>1</v>
      </c>
      <c r="P1180">
        <v>0</v>
      </c>
      <c r="Q1180">
        <v>0</v>
      </c>
      <c r="R1180" s="28">
        <f>Table4[[#This Row],[std.code.lines:comments]]/Table4[[#This Row],[std.code.lines:code]]</f>
        <v>0</v>
      </c>
      <c r="S1180">
        <f>(Table4[[#This Row],[std.code.lines:comments]]-Table4[[#This Row],[std.code.lines:code]])/(Table4[[#This Row],[std.code.lines:comments]]+Table4[[#This Row],[std.code.lines:code]])</f>
        <v>-1</v>
      </c>
    </row>
    <row r="1181" spans="1:19" x14ac:dyDescent="0.25">
      <c r="A1181" t="s">
        <v>837</v>
      </c>
      <c r="B1181" t="s">
        <v>2507</v>
      </c>
      <c r="C1181" t="s">
        <v>2008</v>
      </c>
      <c r="E1181">
        <v>4684</v>
      </c>
      <c r="F1181">
        <v>4684</v>
      </c>
      <c r="K1181">
        <v>0</v>
      </c>
      <c r="L1181">
        <v>1</v>
      </c>
      <c r="M1181">
        <v>68</v>
      </c>
      <c r="N1181">
        <v>1</v>
      </c>
      <c r="O1181">
        <v>1</v>
      </c>
      <c r="P1181">
        <v>0</v>
      </c>
      <c r="Q1181">
        <v>0</v>
      </c>
      <c r="R1181" s="28">
        <f>Table4[[#This Row],[std.code.lines:comments]]/Table4[[#This Row],[std.code.lines:code]]</f>
        <v>0</v>
      </c>
      <c r="S1181">
        <f>(Table4[[#This Row],[std.code.lines:comments]]-Table4[[#This Row],[std.code.lines:code]])/(Table4[[#This Row],[std.code.lines:comments]]+Table4[[#This Row],[std.code.lines:code]])</f>
        <v>-1</v>
      </c>
    </row>
    <row r="1182" spans="1:19" x14ac:dyDescent="0.25">
      <c r="A1182" t="s">
        <v>837</v>
      </c>
      <c r="B1182" t="s">
        <v>2507</v>
      </c>
      <c r="C1182" t="s">
        <v>2008</v>
      </c>
      <c r="E1182">
        <v>4964</v>
      </c>
      <c r="F1182">
        <v>4964</v>
      </c>
      <c r="K1182">
        <v>0</v>
      </c>
      <c r="L1182">
        <v>1</v>
      </c>
      <c r="M1182">
        <v>73</v>
      </c>
      <c r="N1182">
        <v>1</v>
      </c>
      <c r="O1182">
        <v>1</v>
      </c>
      <c r="P1182">
        <v>0</v>
      </c>
      <c r="Q1182">
        <v>0</v>
      </c>
      <c r="R1182" s="28">
        <f>Table4[[#This Row],[std.code.lines:comments]]/Table4[[#This Row],[std.code.lines:code]]</f>
        <v>0</v>
      </c>
      <c r="S1182">
        <f>(Table4[[#This Row],[std.code.lines:comments]]-Table4[[#This Row],[std.code.lines:code]])/(Table4[[#This Row],[std.code.lines:comments]]+Table4[[#This Row],[std.code.lines:code]])</f>
        <v>-1</v>
      </c>
    </row>
    <row r="1183" spans="1:19" x14ac:dyDescent="0.25">
      <c r="A1183" t="s">
        <v>874</v>
      </c>
      <c r="B1183" t="s">
        <v>2476</v>
      </c>
      <c r="C1183" t="s">
        <v>2008</v>
      </c>
      <c r="E1183">
        <v>145</v>
      </c>
      <c r="F1183">
        <v>145</v>
      </c>
      <c r="K1183">
        <v>0</v>
      </c>
      <c r="L1183">
        <v>1</v>
      </c>
      <c r="M1183">
        <v>52</v>
      </c>
      <c r="N1183">
        <v>1</v>
      </c>
      <c r="O1183">
        <v>1</v>
      </c>
      <c r="P1183">
        <v>0</v>
      </c>
      <c r="Q1183">
        <v>0</v>
      </c>
      <c r="R1183" s="28">
        <f>Table4[[#This Row],[std.code.lines:comments]]/Table4[[#This Row],[std.code.lines:code]]</f>
        <v>0</v>
      </c>
      <c r="S1183">
        <f>(Table4[[#This Row],[std.code.lines:comments]]-Table4[[#This Row],[std.code.lines:code]])/(Table4[[#This Row],[std.code.lines:comments]]+Table4[[#This Row],[std.code.lines:code]])</f>
        <v>-1</v>
      </c>
    </row>
    <row r="1184" spans="1:19" x14ac:dyDescent="0.25">
      <c r="A1184" t="s">
        <v>874</v>
      </c>
      <c r="B1184" t="s">
        <v>2096</v>
      </c>
      <c r="C1184" t="s">
        <v>2008</v>
      </c>
      <c r="E1184">
        <v>146</v>
      </c>
      <c r="F1184">
        <v>146</v>
      </c>
      <c r="K1184">
        <v>0</v>
      </c>
      <c r="L1184">
        <v>1</v>
      </c>
      <c r="M1184">
        <v>64</v>
      </c>
      <c r="N1184">
        <v>1</v>
      </c>
      <c r="O1184">
        <v>1</v>
      </c>
      <c r="P1184">
        <v>0</v>
      </c>
      <c r="Q1184">
        <v>0</v>
      </c>
      <c r="R1184" s="28">
        <f>Table4[[#This Row],[std.code.lines:comments]]/Table4[[#This Row],[std.code.lines:code]]</f>
        <v>0</v>
      </c>
      <c r="S1184">
        <f>(Table4[[#This Row],[std.code.lines:comments]]-Table4[[#This Row],[std.code.lines:code]])/(Table4[[#This Row],[std.code.lines:comments]]+Table4[[#This Row],[std.code.lines:code]])</f>
        <v>-1</v>
      </c>
    </row>
    <row r="1185" spans="1:19" x14ac:dyDescent="0.25">
      <c r="A1185" t="s">
        <v>874</v>
      </c>
      <c r="B1185" t="s">
        <v>2475</v>
      </c>
      <c r="C1185" t="s">
        <v>2008</v>
      </c>
      <c r="E1185">
        <v>147</v>
      </c>
      <c r="F1185">
        <v>147</v>
      </c>
      <c r="K1185">
        <v>0</v>
      </c>
      <c r="L1185">
        <v>1</v>
      </c>
      <c r="M1185">
        <v>53</v>
      </c>
      <c r="N1185">
        <v>1</v>
      </c>
      <c r="O1185">
        <v>1</v>
      </c>
      <c r="P1185">
        <v>0</v>
      </c>
      <c r="Q1185">
        <v>0</v>
      </c>
      <c r="R1185" s="28">
        <f>Table4[[#This Row],[std.code.lines:comments]]/Table4[[#This Row],[std.code.lines:code]]</f>
        <v>0</v>
      </c>
      <c r="S1185">
        <f>(Table4[[#This Row],[std.code.lines:comments]]-Table4[[#This Row],[std.code.lines:code]])/(Table4[[#This Row],[std.code.lines:comments]]+Table4[[#This Row],[std.code.lines:code]])</f>
        <v>-1</v>
      </c>
    </row>
    <row r="1186" spans="1:19" x14ac:dyDescent="0.25">
      <c r="A1186" t="s">
        <v>874</v>
      </c>
      <c r="B1186" t="s">
        <v>2241</v>
      </c>
      <c r="C1186" t="s">
        <v>2008</v>
      </c>
      <c r="E1186">
        <v>174</v>
      </c>
      <c r="F1186">
        <v>174</v>
      </c>
      <c r="K1186">
        <v>0</v>
      </c>
      <c r="L1186">
        <v>1</v>
      </c>
      <c r="M1186">
        <v>41</v>
      </c>
      <c r="N1186">
        <v>1</v>
      </c>
      <c r="O1186">
        <v>1</v>
      </c>
      <c r="P1186">
        <v>0</v>
      </c>
      <c r="Q1186">
        <v>0</v>
      </c>
      <c r="R1186" s="28">
        <f>Table4[[#This Row],[std.code.lines:comments]]/Table4[[#This Row],[std.code.lines:code]]</f>
        <v>0</v>
      </c>
      <c r="S1186">
        <f>(Table4[[#This Row],[std.code.lines:comments]]-Table4[[#This Row],[std.code.lines:code]])/(Table4[[#This Row],[std.code.lines:comments]]+Table4[[#This Row],[std.code.lines:code]])</f>
        <v>-1</v>
      </c>
    </row>
    <row r="1187" spans="1:19" x14ac:dyDescent="0.25">
      <c r="A1187" t="s">
        <v>874</v>
      </c>
      <c r="B1187" t="s">
        <v>2066</v>
      </c>
      <c r="C1187" t="s">
        <v>2008</v>
      </c>
      <c r="E1187">
        <v>175</v>
      </c>
      <c r="F1187">
        <v>175</v>
      </c>
      <c r="K1187">
        <v>0</v>
      </c>
      <c r="L1187">
        <v>1</v>
      </c>
      <c r="M1187">
        <v>46</v>
      </c>
      <c r="N1187">
        <v>1</v>
      </c>
      <c r="O1187">
        <v>1</v>
      </c>
      <c r="P1187">
        <v>0</v>
      </c>
      <c r="Q1187">
        <v>0</v>
      </c>
      <c r="R1187" s="28">
        <f>Table4[[#This Row],[std.code.lines:comments]]/Table4[[#This Row],[std.code.lines:code]]</f>
        <v>0</v>
      </c>
      <c r="S1187">
        <f>(Table4[[#This Row],[std.code.lines:comments]]-Table4[[#This Row],[std.code.lines:code]])/(Table4[[#This Row],[std.code.lines:comments]]+Table4[[#This Row],[std.code.lines:code]])</f>
        <v>-1</v>
      </c>
    </row>
    <row r="1188" spans="1:19" x14ac:dyDescent="0.25">
      <c r="A1188" t="s">
        <v>874</v>
      </c>
      <c r="B1188" t="s">
        <v>2067</v>
      </c>
      <c r="C1188" t="s">
        <v>2008</v>
      </c>
      <c r="E1188">
        <v>176</v>
      </c>
      <c r="F1188">
        <v>176</v>
      </c>
      <c r="K1188">
        <v>0</v>
      </c>
      <c r="L1188">
        <v>1</v>
      </c>
      <c r="M1188">
        <v>64</v>
      </c>
      <c r="N1188">
        <v>1</v>
      </c>
      <c r="O1188">
        <v>1</v>
      </c>
      <c r="P1188">
        <v>0</v>
      </c>
      <c r="Q1188">
        <v>0</v>
      </c>
      <c r="R1188" s="28">
        <f>Table4[[#This Row],[std.code.lines:comments]]/Table4[[#This Row],[std.code.lines:code]]</f>
        <v>0</v>
      </c>
      <c r="S1188">
        <f>(Table4[[#This Row],[std.code.lines:comments]]-Table4[[#This Row],[std.code.lines:code]])/(Table4[[#This Row],[std.code.lines:comments]]+Table4[[#This Row],[std.code.lines:code]])</f>
        <v>-1</v>
      </c>
    </row>
    <row r="1189" spans="1:19" x14ac:dyDescent="0.25">
      <c r="A1189" t="s">
        <v>2428</v>
      </c>
      <c r="B1189" t="s">
        <v>2470</v>
      </c>
      <c r="C1189" t="s">
        <v>2008</v>
      </c>
      <c r="E1189">
        <v>90</v>
      </c>
      <c r="F1189">
        <v>90</v>
      </c>
      <c r="K1189">
        <v>0</v>
      </c>
      <c r="L1189">
        <v>1</v>
      </c>
      <c r="M1189">
        <v>37</v>
      </c>
      <c r="N1189">
        <v>1</v>
      </c>
      <c r="O1189">
        <v>1</v>
      </c>
      <c r="P1189">
        <v>0</v>
      </c>
      <c r="Q1189">
        <v>0</v>
      </c>
      <c r="R1189" s="28">
        <f>Table4[[#This Row],[std.code.lines:comments]]/Table4[[#This Row],[std.code.lines:code]]</f>
        <v>0</v>
      </c>
      <c r="S1189">
        <f>(Table4[[#This Row],[std.code.lines:comments]]-Table4[[#This Row],[std.code.lines:code]])/(Table4[[#This Row],[std.code.lines:comments]]+Table4[[#This Row],[std.code.lines:code]])</f>
        <v>-1</v>
      </c>
    </row>
    <row r="1190" spans="1:19" x14ac:dyDescent="0.25">
      <c r="A1190" t="s">
        <v>2428</v>
      </c>
      <c r="B1190" t="s">
        <v>2443</v>
      </c>
      <c r="C1190" t="s">
        <v>2008</v>
      </c>
      <c r="E1190">
        <v>483</v>
      </c>
      <c r="F1190">
        <v>483</v>
      </c>
      <c r="K1190">
        <v>0</v>
      </c>
      <c r="L1190">
        <v>1</v>
      </c>
      <c r="M1190">
        <v>23</v>
      </c>
      <c r="N1190">
        <v>1</v>
      </c>
      <c r="O1190">
        <v>1</v>
      </c>
      <c r="P1190">
        <v>0</v>
      </c>
      <c r="Q1190">
        <v>0</v>
      </c>
      <c r="R1190" s="28">
        <f>Table4[[#This Row],[std.code.lines:comments]]/Table4[[#This Row],[std.code.lines:code]]</f>
        <v>0</v>
      </c>
      <c r="S1190">
        <f>(Table4[[#This Row],[std.code.lines:comments]]-Table4[[#This Row],[std.code.lines:code]])/(Table4[[#This Row],[std.code.lines:comments]]+Table4[[#This Row],[std.code.lines:code]])</f>
        <v>-1</v>
      </c>
    </row>
    <row r="1191" spans="1:19" x14ac:dyDescent="0.25">
      <c r="A1191" t="s">
        <v>2428</v>
      </c>
      <c r="B1191" t="s">
        <v>2439</v>
      </c>
      <c r="C1191" t="s">
        <v>2008</v>
      </c>
      <c r="E1191">
        <v>586</v>
      </c>
      <c r="F1191">
        <v>586</v>
      </c>
      <c r="K1191">
        <v>0</v>
      </c>
      <c r="L1191">
        <v>1</v>
      </c>
      <c r="M1191">
        <v>108</v>
      </c>
      <c r="N1191">
        <v>1</v>
      </c>
      <c r="O1191">
        <v>1</v>
      </c>
      <c r="P1191">
        <v>0</v>
      </c>
      <c r="Q1191">
        <v>0</v>
      </c>
      <c r="R1191" s="28">
        <f>Table4[[#This Row],[std.code.lines:comments]]/Table4[[#This Row],[std.code.lines:code]]</f>
        <v>0</v>
      </c>
      <c r="S1191">
        <f>(Table4[[#This Row],[std.code.lines:comments]]-Table4[[#This Row],[std.code.lines:code]])/(Table4[[#This Row],[std.code.lines:comments]]+Table4[[#This Row],[std.code.lines:code]])</f>
        <v>-1</v>
      </c>
    </row>
    <row r="1192" spans="1:19" x14ac:dyDescent="0.25">
      <c r="A1192" t="s">
        <v>2428</v>
      </c>
      <c r="B1192" t="s">
        <v>2438</v>
      </c>
      <c r="C1192" t="s">
        <v>2008</v>
      </c>
      <c r="E1192">
        <v>587</v>
      </c>
      <c r="F1192">
        <v>587</v>
      </c>
      <c r="K1192">
        <v>0</v>
      </c>
      <c r="L1192">
        <v>1</v>
      </c>
      <c r="M1192">
        <v>114</v>
      </c>
      <c r="N1192">
        <v>1</v>
      </c>
      <c r="O1192">
        <v>1</v>
      </c>
      <c r="P1192">
        <v>0</v>
      </c>
      <c r="Q1192">
        <v>0</v>
      </c>
      <c r="R1192" s="28">
        <f>Table4[[#This Row],[std.code.lines:comments]]/Table4[[#This Row],[std.code.lines:code]]</f>
        <v>0</v>
      </c>
      <c r="S1192">
        <f>(Table4[[#This Row],[std.code.lines:comments]]-Table4[[#This Row],[std.code.lines:code]])/(Table4[[#This Row],[std.code.lines:comments]]+Table4[[#This Row],[std.code.lines:code]])</f>
        <v>-1</v>
      </c>
    </row>
    <row r="1193" spans="1:19" x14ac:dyDescent="0.25">
      <c r="A1193" t="s">
        <v>2428</v>
      </c>
      <c r="B1193" t="s">
        <v>2437</v>
      </c>
      <c r="C1193" t="s">
        <v>2008</v>
      </c>
      <c r="E1193">
        <v>588</v>
      </c>
      <c r="F1193">
        <v>588</v>
      </c>
      <c r="K1193">
        <v>0</v>
      </c>
      <c r="L1193">
        <v>1</v>
      </c>
      <c r="M1193">
        <v>114</v>
      </c>
      <c r="N1193">
        <v>1</v>
      </c>
      <c r="O1193">
        <v>1</v>
      </c>
      <c r="P1193">
        <v>0</v>
      </c>
      <c r="Q1193">
        <v>0</v>
      </c>
      <c r="R1193" s="28">
        <f>Table4[[#This Row],[std.code.lines:comments]]/Table4[[#This Row],[std.code.lines:code]]</f>
        <v>0</v>
      </c>
      <c r="S1193">
        <f>(Table4[[#This Row],[std.code.lines:comments]]-Table4[[#This Row],[std.code.lines:code]])/(Table4[[#This Row],[std.code.lines:comments]]+Table4[[#This Row],[std.code.lines:code]])</f>
        <v>-1</v>
      </c>
    </row>
    <row r="1194" spans="1:19" x14ac:dyDescent="0.25">
      <c r="A1194" t="s">
        <v>2428</v>
      </c>
      <c r="B1194" t="s">
        <v>2436</v>
      </c>
      <c r="C1194" t="s">
        <v>2008</v>
      </c>
      <c r="E1194">
        <v>589</v>
      </c>
      <c r="F1194">
        <v>589</v>
      </c>
      <c r="K1194">
        <v>0</v>
      </c>
      <c r="L1194">
        <v>1</v>
      </c>
      <c r="M1194">
        <v>108</v>
      </c>
      <c r="N1194">
        <v>1</v>
      </c>
      <c r="O1194">
        <v>1</v>
      </c>
      <c r="P1194">
        <v>0</v>
      </c>
      <c r="Q1194">
        <v>0</v>
      </c>
      <c r="R1194" s="28">
        <f>Table4[[#This Row],[std.code.lines:comments]]/Table4[[#This Row],[std.code.lines:code]]</f>
        <v>0</v>
      </c>
      <c r="S1194">
        <f>(Table4[[#This Row],[std.code.lines:comments]]-Table4[[#This Row],[std.code.lines:code]])/(Table4[[#This Row],[std.code.lines:comments]]+Table4[[#This Row],[std.code.lines:code]])</f>
        <v>-1</v>
      </c>
    </row>
    <row r="1195" spans="1:19" x14ac:dyDescent="0.25">
      <c r="A1195" t="s">
        <v>2428</v>
      </c>
      <c r="B1195" t="s">
        <v>2435</v>
      </c>
      <c r="C1195" t="s">
        <v>2008</v>
      </c>
      <c r="E1195">
        <v>590</v>
      </c>
      <c r="F1195">
        <v>590</v>
      </c>
      <c r="K1195">
        <v>0</v>
      </c>
      <c r="L1195">
        <v>1</v>
      </c>
      <c r="M1195">
        <v>110</v>
      </c>
      <c r="N1195">
        <v>1</v>
      </c>
      <c r="O1195">
        <v>1</v>
      </c>
      <c r="P1195">
        <v>0</v>
      </c>
      <c r="Q1195">
        <v>0</v>
      </c>
      <c r="R1195" s="28">
        <f>Table4[[#This Row],[std.code.lines:comments]]/Table4[[#This Row],[std.code.lines:code]]</f>
        <v>0</v>
      </c>
      <c r="S1195">
        <f>(Table4[[#This Row],[std.code.lines:comments]]-Table4[[#This Row],[std.code.lines:code]])/(Table4[[#This Row],[std.code.lines:comments]]+Table4[[#This Row],[std.code.lines:code]])</f>
        <v>-1</v>
      </c>
    </row>
    <row r="1196" spans="1:19" x14ac:dyDescent="0.25">
      <c r="A1196" t="s">
        <v>2428</v>
      </c>
      <c r="B1196" t="s">
        <v>2434</v>
      </c>
      <c r="C1196" t="s">
        <v>2008</v>
      </c>
      <c r="E1196">
        <v>591</v>
      </c>
      <c r="F1196">
        <v>591</v>
      </c>
      <c r="K1196">
        <v>0</v>
      </c>
      <c r="L1196">
        <v>1</v>
      </c>
      <c r="M1196">
        <v>107</v>
      </c>
      <c r="N1196">
        <v>1</v>
      </c>
      <c r="O1196">
        <v>1</v>
      </c>
      <c r="P1196">
        <v>0</v>
      </c>
      <c r="Q1196">
        <v>0</v>
      </c>
      <c r="R1196" s="28">
        <f>Table4[[#This Row],[std.code.lines:comments]]/Table4[[#This Row],[std.code.lines:code]]</f>
        <v>0</v>
      </c>
      <c r="S1196">
        <f>(Table4[[#This Row],[std.code.lines:comments]]-Table4[[#This Row],[std.code.lines:code]])/(Table4[[#This Row],[std.code.lines:comments]]+Table4[[#This Row],[std.code.lines:code]])</f>
        <v>-1</v>
      </c>
    </row>
    <row r="1197" spans="1:19" x14ac:dyDescent="0.25">
      <c r="A1197" t="s">
        <v>2428</v>
      </c>
      <c r="B1197" t="s">
        <v>2433</v>
      </c>
      <c r="C1197" t="s">
        <v>2008</v>
      </c>
      <c r="E1197">
        <v>592</v>
      </c>
      <c r="F1197">
        <v>592</v>
      </c>
      <c r="K1197">
        <v>0</v>
      </c>
      <c r="L1197">
        <v>1</v>
      </c>
      <c r="M1197">
        <v>112</v>
      </c>
      <c r="N1197">
        <v>1</v>
      </c>
      <c r="O1197">
        <v>1</v>
      </c>
      <c r="P1197">
        <v>0</v>
      </c>
      <c r="Q1197">
        <v>0</v>
      </c>
      <c r="R1197" s="28">
        <f>Table4[[#This Row],[std.code.lines:comments]]/Table4[[#This Row],[std.code.lines:code]]</f>
        <v>0</v>
      </c>
      <c r="S1197">
        <f>(Table4[[#This Row],[std.code.lines:comments]]-Table4[[#This Row],[std.code.lines:code]])/(Table4[[#This Row],[std.code.lines:comments]]+Table4[[#This Row],[std.code.lines:code]])</f>
        <v>-1</v>
      </c>
    </row>
    <row r="1198" spans="1:19" x14ac:dyDescent="0.25">
      <c r="A1198" t="s">
        <v>2428</v>
      </c>
      <c r="B1198" t="s">
        <v>2432</v>
      </c>
      <c r="C1198" t="s">
        <v>2008</v>
      </c>
      <c r="E1198">
        <v>593</v>
      </c>
      <c r="F1198">
        <v>593</v>
      </c>
      <c r="K1198">
        <v>0</v>
      </c>
      <c r="L1198">
        <v>1</v>
      </c>
      <c r="M1198">
        <v>105</v>
      </c>
      <c r="N1198">
        <v>1</v>
      </c>
      <c r="O1198">
        <v>1</v>
      </c>
      <c r="P1198">
        <v>0</v>
      </c>
      <c r="Q1198">
        <v>0</v>
      </c>
      <c r="R1198" s="28">
        <f>Table4[[#This Row],[std.code.lines:comments]]/Table4[[#This Row],[std.code.lines:code]]</f>
        <v>0</v>
      </c>
      <c r="S1198">
        <f>(Table4[[#This Row],[std.code.lines:comments]]-Table4[[#This Row],[std.code.lines:code]])/(Table4[[#This Row],[std.code.lines:comments]]+Table4[[#This Row],[std.code.lines:code]])</f>
        <v>-1</v>
      </c>
    </row>
    <row r="1199" spans="1:19" x14ac:dyDescent="0.25">
      <c r="A1199" t="s">
        <v>2428</v>
      </c>
      <c r="B1199" t="s">
        <v>2431</v>
      </c>
      <c r="C1199" t="s">
        <v>2008</v>
      </c>
      <c r="E1199">
        <v>594</v>
      </c>
      <c r="F1199">
        <v>594</v>
      </c>
      <c r="K1199">
        <v>0</v>
      </c>
      <c r="L1199">
        <v>1</v>
      </c>
      <c r="M1199">
        <v>111</v>
      </c>
      <c r="N1199">
        <v>1</v>
      </c>
      <c r="O1199">
        <v>1</v>
      </c>
      <c r="P1199">
        <v>0</v>
      </c>
      <c r="Q1199">
        <v>0</v>
      </c>
      <c r="R1199" s="28">
        <f>Table4[[#This Row],[std.code.lines:comments]]/Table4[[#This Row],[std.code.lines:code]]</f>
        <v>0</v>
      </c>
      <c r="S1199">
        <f>(Table4[[#This Row],[std.code.lines:comments]]-Table4[[#This Row],[std.code.lines:code]])/(Table4[[#This Row],[std.code.lines:comments]]+Table4[[#This Row],[std.code.lines:code]])</f>
        <v>-1</v>
      </c>
    </row>
    <row r="1200" spans="1:19" x14ac:dyDescent="0.25">
      <c r="A1200" t="s">
        <v>2428</v>
      </c>
      <c r="B1200" t="s">
        <v>2430</v>
      </c>
      <c r="C1200" t="s">
        <v>2008</v>
      </c>
      <c r="E1200">
        <v>595</v>
      </c>
      <c r="F1200">
        <v>595</v>
      </c>
      <c r="K1200">
        <v>0</v>
      </c>
      <c r="L1200">
        <v>1</v>
      </c>
      <c r="M1200">
        <v>111</v>
      </c>
      <c r="N1200">
        <v>1</v>
      </c>
      <c r="O1200">
        <v>1</v>
      </c>
      <c r="P1200">
        <v>0</v>
      </c>
      <c r="Q1200">
        <v>0</v>
      </c>
      <c r="R1200" s="28">
        <f>Table4[[#This Row],[std.code.lines:comments]]/Table4[[#This Row],[std.code.lines:code]]</f>
        <v>0</v>
      </c>
      <c r="S1200">
        <f>(Table4[[#This Row],[std.code.lines:comments]]-Table4[[#This Row],[std.code.lines:code]])/(Table4[[#This Row],[std.code.lines:comments]]+Table4[[#This Row],[std.code.lines:code]])</f>
        <v>-1</v>
      </c>
    </row>
    <row r="1201" spans="1:19" x14ac:dyDescent="0.25">
      <c r="A1201" t="s">
        <v>2428</v>
      </c>
      <c r="B1201" t="s">
        <v>2429</v>
      </c>
      <c r="C1201" t="s">
        <v>2008</v>
      </c>
      <c r="E1201">
        <v>596</v>
      </c>
      <c r="F1201">
        <v>596</v>
      </c>
      <c r="K1201">
        <v>0</v>
      </c>
      <c r="L1201">
        <v>1</v>
      </c>
      <c r="M1201">
        <v>106</v>
      </c>
      <c r="N1201">
        <v>1</v>
      </c>
      <c r="O1201">
        <v>1</v>
      </c>
      <c r="P1201">
        <v>0</v>
      </c>
      <c r="Q1201">
        <v>0</v>
      </c>
      <c r="R1201" s="28">
        <f>Table4[[#This Row],[std.code.lines:comments]]/Table4[[#This Row],[std.code.lines:code]]</f>
        <v>0</v>
      </c>
      <c r="S1201">
        <f>(Table4[[#This Row],[std.code.lines:comments]]-Table4[[#This Row],[std.code.lines:code]])/(Table4[[#This Row],[std.code.lines:comments]]+Table4[[#This Row],[std.code.lines:code]])</f>
        <v>-1</v>
      </c>
    </row>
    <row r="1202" spans="1:19" x14ac:dyDescent="0.25">
      <c r="A1202" t="s">
        <v>890</v>
      </c>
      <c r="B1202" t="s">
        <v>2427</v>
      </c>
      <c r="C1202" t="s">
        <v>2008</v>
      </c>
      <c r="E1202">
        <v>16</v>
      </c>
      <c r="F1202">
        <v>16</v>
      </c>
      <c r="K1202">
        <v>0</v>
      </c>
      <c r="L1202">
        <v>1</v>
      </c>
      <c r="M1202">
        <v>90</v>
      </c>
      <c r="N1202">
        <v>1</v>
      </c>
      <c r="O1202">
        <v>1</v>
      </c>
      <c r="P1202">
        <v>0</v>
      </c>
      <c r="Q1202">
        <v>0</v>
      </c>
      <c r="R1202" s="28">
        <f>Table4[[#This Row],[std.code.lines:comments]]/Table4[[#This Row],[std.code.lines:code]]</f>
        <v>0</v>
      </c>
      <c r="S1202">
        <f>(Table4[[#This Row],[std.code.lines:comments]]-Table4[[#This Row],[std.code.lines:code]])/(Table4[[#This Row],[std.code.lines:comments]]+Table4[[#This Row],[std.code.lines:code]])</f>
        <v>-1</v>
      </c>
    </row>
    <row r="1203" spans="1:19" x14ac:dyDescent="0.25">
      <c r="A1203" t="s">
        <v>890</v>
      </c>
      <c r="B1203" t="s">
        <v>2426</v>
      </c>
      <c r="C1203" t="s">
        <v>2008</v>
      </c>
      <c r="E1203">
        <v>17</v>
      </c>
      <c r="F1203">
        <v>17</v>
      </c>
      <c r="K1203">
        <v>0</v>
      </c>
      <c r="L1203">
        <v>1</v>
      </c>
      <c r="M1203">
        <v>23</v>
      </c>
      <c r="N1203">
        <v>1</v>
      </c>
      <c r="O1203">
        <v>1</v>
      </c>
      <c r="P1203">
        <v>0</v>
      </c>
      <c r="Q1203">
        <v>0</v>
      </c>
      <c r="R1203" s="28">
        <f>Table4[[#This Row],[std.code.lines:comments]]/Table4[[#This Row],[std.code.lines:code]]</f>
        <v>0</v>
      </c>
      <c r="S1203">
        <f>(Table4[[#This Row],[std.code.lines:comments]]-Table4[[#This Row],[std.code.lines:code]])/(Table4[[#This Row],[std.code.lines:comments]]+Table4[[#This Row],[std.code.lines:code]])</f>
        <v>-1</v>
      </c>
    </row>
    <row r="1204" spans="1:19" x14ac:dyDescent="0.25">
      <c r="A1204" t="s">
        <v>890</v>
      </c>
      <c r="B1204" t="s">
        <v>2023</v>
      </c>
      <c r="C1204" t="s">
        <v>2008</v>
      </c>
      <c r="E1204">
        <v>30</v>
      </c>
      <c r="F1204">
        <v>30</v>
      </c>
      <c r="K1204">
        <v>0</v>
      </c>
      <c r="L1204">
        <v>1</v>
      </c>
      <c r="M1204">
        <v>33</v>
      </c>
      <c r="N1204">
        <v>1</v>
      </c>
      <c r="O1204">
        <v>1</v>
      </c>
      <c r="P1204">
        <v>0</v>
      </c>
      <c r="Q1204">
        <v>0</v>
      </c>
      <c r="R1204" s="28">
        <f>Table4[[#This Row],[std.code.lines:comments]]/Table4[[#This Row],[std.code.lines:code]]</f>
        <v>0</v>
      </c>
      <c r="S1204">
        <f>(Table4[[#This Row],[std.code.lines:comments]]-Table4[[#This Row],[std.code.lines:code]])/(Table4[[#This Row],[std.code.lines:comments]]+Table4[[#This Row],[std.code.lines:code]])</f>
        <v>-1</v>
      </c>
    </row>
    <row r="1205" spans="1:19" x14ac:dyDescent="0.25">
      <c r="A1205" t="s">
        <v>1019</v>
      </c>
      <c r="B1205" t="s">
        <v>2410</v>
      </c>
      <c r="C1205" t="s">
        <v>2008</v>
      </c>
      <c r="E1205">
        <v>85</v>
      </c>
      <c r="F1205">
        <v>85</v>
      </c>
      <c r="K1205">
        <v>0</v>
      </c>
      <c r="L1205">
        <v>1</v>
      </c>
      <c r="M1205">
        <v>23</v>
      </c>
      <c r="N1205">
        <v>1</v>
      </c>
      <c r="O1205">
        <v>1</v>
      </c>
      <c r="P1205">
        <v>0</v>
      </c>
      <c r="Q1205">
        <v>0</v>
      </c>
      <c r="R1205" s="28">
        <f>Table4[[#This Row],[std.code.lines:comments]]/Table4[[#This Row],[std.code.lines:code]]</f>
        <v>0</v>
      </c>
      <c r="S1205">
        <f>(Table4[[#This Row],[std.code.lines:comments]]-Table4[[#This Row],[std.code.lines:code]])/(Table4[[#This Row],[std.code.lines:comments]]+Table4[[#This Row],[std.code.lines:code]])</f>
        <v>-1</v>
      </c>
    </row>
    <row r="1206" spans="1:19" x14ac:dyDescent="0.25">
      <c r="A1206" t="s">
        <v>1033</v>
      </c>
      <c r="B1206" t="s">
        <v>2400</v>
      </c>
      <c r="C1206" t="s">
        <v>2008</v>
      </c>
      <c r="E1206">
        <v>114</v>
      </c>
      <c r="F1206">
        <v>114</v>
      </c>
      <c r="K1206">
        <v>0</v>
      </c>
      <c r="L1206">
        <v>1</v>
      </c>
      <c r="M1206">
        <v>36</v>
      </c>
      <c r="N1206">
        <v>1</v>
      </c>
      <c r="O1206">
        <v>1</v>
      </c>
      <c r="P1206">
        <v>0</v>
      </c>
      <c r="Q1206">
        <v>0</v>
      </c>
      <c r="R1206" s="28">
        <f>Table4[[#This Row],[std.code.lines:comments]]/Table4[[#This Row],[std.code.lines:code]]</f>
        <v>0</v>
      </c>
      <c r="S1206">
        <f>(Table4[[#This Row],[std.code.lines:comments]]-Table4[[#This Row],[std.code.lines:code]])/(Table4[[#This Row],[std.code.lines:comments]]+Table4[[#This Row],[std.code.lines:code]])</f>
        <v>-1</v>
      </c>
    </row>
    <row r="1207" spans="1:19" x14ac:dyDescent="0.25">
      <c r="A1207" t="s">
        <v>1058</v>
      </c>
      <c r="B1207" t="s">
        <v>2398</v>
      </c>
      <c r="C1207" t="s">
        <v>2008</v>
      </c>
      <c r="E1207">
        <v>166</v>
      </c>
      <c r="F1207">
        <v>166</v>
      </c>
      <c r="G1207">
        <v>1</v>
      </c>
      <c r="K1207">
        <v>0</v>
      </c>
      <c r="L1207">
        <v>1</v>
      </c>
      <c r="M1207">
        <v>82</v>
      </c>
      <c r="N1207">
        <v>1</v>
      </c>
      <c r="O1207">
        <v>1</v>
      </c>
      <c r="P1207">
        <v>0</v>
      </c>
      <c r="Q1207">
        <v>0</v>
      </c>
      <c r="R1207" s="28">
        <f>Table4[[#This Row],[std.code.lines:comments]]/Table4[[#This Row],[std.code.lines:code]]</f>
        <v>0</v>
      </c>
      <c r="S1207">
        <f>(Table4[[#This Row],[std.code.lines:comments]]-Table4[[#This Row],[std.code.lines:code]])/(Table4[[#This Row],[std.code.lines:comments]]+Table4[[#This Row],[std.code.lines:code]])</f>
        <v>-1</v>
      </c>
    </row>
    <row r="1208" spans="1:19" x14ac:dyDescent="0.25">
      <c r="A1208" t="s">
        <v>1417</v>
      </c>
      <c r="B1208" t="s">
        <v>2269</v>
      </c>
      <c r="C1208" t="s">
        <v>2008</v>
      </c>
      <c r="E1208">
        <v>183</v>
      </c>
      <c r="F1208">
        <v>183</v>
      </c>
      <c r="K1208">
        <v>0</v>
      </c>
      <c r="L1208">
        <v>1</v>
      </c>
      <c r="M1208">
        <v>34</v>
      </c>
      <c r="N1208">
        <v>1</v>
      </c>
      <c r="O1208">
        <v>1</v>
      </c>
      <c r="P1208">
        <v>0</v>
      </c>
      <c r="Q1208">
        <v>0</v>
      </c>
      <c r="R1208" s="28">
        <f>Table4[[#This Row],[std.code.lines:comments]]/Table4[[#This Row],[std.code.lines:code]]</f>
        <v>0</v>
      </c>
      <c r="S1208">
        <f>(Table4[[#This Row],[std.code.lines:comments]]-Table4[[#This Row],[std.code.lines:code]])/(Table4[[#This Row],[std.code.lines:comments]]+Table4[[#This Row],[std.code.lines:code]])</f>
        <v>-1</v>
      </c>
    </row>
    <row r="1209" spans="1:19" x14ac:dyDescent="0.25">
      <c r="A1209" t="s">
        <v>1734</v>
      </c>
      <c r="B1209" t="s">
        <v>2046</v>
      </c>
      <c r="C1209" t="s">
        <v>2008</v>
      </c>
      <c r="E1209">
        <v>125</v>
      </c>
      <c r="F1209">
        <v>125</v>
      </c>
      <c r="K1209">
        <v>0</v>
      </c>
      <c r="L1209">
        <v>1</v>
      </c>
      <c r="M1209">
        <v>45</v>
      </c>
      <c r="N1209">
        <v>1</v>
      </c>
      <c r="O1209">
        <v>1</v>
      </c>
      <c r="P1209">
        <v>0</v>
      </c>
      <c r="Q1209">
        <v>0</v>
      </c>
      <c r="R1209" s="28">
        <f>Table4[[#This Row],[std.code.lines:comments]]/Table4[[#This Row],[std.code.lines:code]]</f>
        <v>0</v>
      </c>
      <c r="S1209">
        <f>(Table4[[#This Row],[std.code.lines:comments]]-Table4[[#This Row],[std.code.lines:code]])/(Table4[[#This Row],[std.code.lines:comments]]+Table4[[#This Row],[std.code.lines:code]])</f>
        <v>-1</v>
      </c>
    </row>
    <row r="1210" spans="1:19" x14ac:dyDescent="0.25">
      <c r="A1210" t="s">
        <v>1734</v>
      </c>
      <c r="B1210" t="s">
        <v>2067</v>
      </c>
      <c r="C1210" t="s">
        <v>2008</v>
      </c>
      <c r="E1210">
        <v>126</v>
      </c>
      <c r="F1210">
        <v>126</v>
      </c>
      <c r="K1210">
        <v>0</v>
      </c>
      <c r="L1210">
        <v>1</v>
      </c>
      <c r="M1210">
        <v>32</v>
      </c>
      <c r="N1210">
        <v>1</v>
      </c>
      <c r="O1210">
        <v>1</v>
      </c>
      <c r="P1210">
        <v>0</v>
      </c>
      <c r="Q1210">
        <v>0</v>
      </c>
      <c r="R1210" s="28">
        <f>Table4[[#This Row],[std.code.lines:comments]]/Table4[[#This Row],[std.code.lines:code]]</f>
        <v>0</v>
      </c>
      <c r="S1210">
        <f>(Table4[[#This Row],[std.code.lines:comments]]-Table4[[#This Row],[std.code.lines:code]])/(Table4[[#This Row],[std.code.lines:comments]]+Table4[[#This Row],[std.code.lines:code]])</f>
        <v>-1</v>
      </c>
    </row>
    <row r="1211" spans="1:19" x14ac:dyDescent="0.25">
      <c r="A1211" t="s">
        <v>1734</v>
      </c>
      <c r="B1211" t="s">
        <v>2111</v>
      </c>
      <c r="C1211" t="s">
        <v>2008</v>
      </c>
      <c r="E1211">
        <v>128</v>
      </c>
      <c r="F1211">
        <v>128</v>
      </c>
      <c r="K1211">
        <v>0</v>
      </c>
      <c r="L1211">
        <v>1</v>
      </c>
      <c r="M1211">
        <v>54</v>
      </c>
      <c r="N1211">
        <v>1</v>
      </c>
      <c r="O1211">
        <v>1</v>
      </c>
      <c r="P1211">
        <v>0</v>
      </c>
      <c r="Q1211">
        <v>0</v>
      </c>
      <c r="R1211" s="28">
        <f>Table4[[#This Row],[std.code.lines:comments]]/Table4[[#This Row],[std.code.lines:code]]</f>
        <v>0</v>
      </c>
      <c r="S1211">
        <f>(Table4[[#This Row],[std.code.lines:comments]]-Table4[[#This Row],[std.code.lines:code]])/(Table4[[#This Row],[std.code.lines:comments]]+Table4[[#This Row],[std.code.lines:code]])</f>
        <v>-1</v>
      </c>
    </row>
    <row r="1212" spans="1:19" x14ac:dyDescent="0.25">
      <c r="A1212" t="s">
        <v>1734</v>
      </c>
      <c r="B1212" t="s">
        <v>2110</v>
      </c>
      <c r="C1212" t="s">
        <v>2008</v>
      </c>
      <c r="E1212">
        <v>130</v>
      </c>
      <c r="F1212">
        <v>130</v>
      </c>
      <c r="K1212">
        <v>0</v>
      </c>
      <c r="L1212">
        <v>1</v>
      </c>
      <c r="M1212">
        <v>57</v>
      </c>
      <c r="N1212">
        <v>1</v>
      </c>
      <c r="O1212">
        <v>1</v>
      </c>
      <c r="P1212">
        <v>0</v>
      </c>
      <c r="Q1212">
        <v>0</v>
      </c>
      <c r="R1212" s="28">
        <f>Table4[[#This Row],[std.code.lines:comments]]/Table4[[#This Row],[std.code.lines:code]]</f>
        <v>0</v>
      </c>
      <c r="S1212">
        <f>(Table4[[#This Row],[std.code.lines:comments]]-Table4[[#This Row],[std.code.lines:code]])/(Table4[[#This Row],[std.code.lines:comments]]+Table4[[#This Row],[std.code.lines:code]])</f>
        <v>-1</v>
      </c>
    </row>
    <row r="1213" spans="1:19" x14ac:dyDescent="0.25">
      <c r="A1213" t="s">
        <v>1734</v>
      </c>
      <c r="B1213" t="s">
        <v>2110</v>
      </c>
      <c r="C1213" t="s">
        <v>2008</v>
      </c>
      <c r="E1213">
        <v>131</v>
      </c>
      <c r="F1213">
        <v>131</v>
      </c>
      <c r="K1213">
        <v>0</v>
      </c>
      <c r="L1213">
        <v>1</v>
      </c>
      <c r="M1213">
        <v>57</v>
      </c>
      <c r="N1213">
        <v>1</v>
      </c>
      <c r="O1213">
        <v>1</v>
      </c>
      <c r="P1213">
        <v>0</v>
      </c>
      <c r="Q1213">
        <v>0</v>
      </c>
      <c r="R1213" s="28">
        <f>Table4[[#This Row],[std.code.lines:comments]]/Table4[[#This Row],[std.code.lines:code]]</f>
        <v>0</v>
      </c>
      <c r="S1213">
        <f>(Table4[[#This Row],[std.code.lines:comments]]-Table4[[#This Row],[std.code.lines:code]])/(Table4[[#This Row],[std.code.lines:comments]]+Table4[[#This Row],[std.code.lines:code]])</f>
        <v>-1</v>
      </c>
    </row>
    <row r="1214" spans="1:19" x14ac:dyDescent="0.25">
      <c r="A1214" t="s">
        <v>1734</v>
      </c>
      <c r="B1214" t="s">
        <v>2047</v>
      </c>
      <c r="C1214" t="s">
        <v>2008</v>
      </c>
      <c r="E1214">
        <v>133</v>
      </c>
      <c r="F1214">
        <v>133</v>
      </c>
      <c r="K1214">
        <v>0</v>
      </c>
      <c r="L1214">
        <v>1</v>
      </c>
      <c r="M1214">
        <v>62</v>
      </c>
      <c r="N1214">
        <v>1</v>
      </c>
      <c r="O1214">
        <v>1</v>
      </c>
      <c r="P1214">
        <v>0</v>
      </c>
      <c r="Q1214">
        <v>0</v>
      </c>
      <c r="R1214" s="28">
        <f>Table4[[#This Row],[std.code.lines:comments]]/Table4[[#This Row],[std.code.lines:code]]</f>
        <v>0</v>
      </c>
      <c r="S1214">
        <f>(Table4[[#This Row],[std.code.lines:comments]]-Table4[[#This Row],[std.code.lines:code]])/(Table4[[#This Row],[std.code.lines:comments]]+Table4[[#This Row],[std.code.lines:code]])</f>
        <v>-1</v>
      </c>
    </row>
    <row r="1215" spans="1:19" x14ac:dyDescent="0.25">
      <c r="A1215" t="s">
        <v>1734</v>
      </c>
      <c r="B1215" t="s">
        <v>2047</v>
      </c>
      <c r="C1215" t="s">
        <v>2008</v>
      </c>
      <c r="E1215">
        <v>134</v>
      </c>
      <c r="F1215">
        <v>134</v>
      </c>
      <c r="K1215">
        <v>0</v>
      </c>
      <c r="L1215">
        <v>1</v>
      </c>
      <c r="M1215">
        <v>62</v>
      </c>
      <c r="N1215">
        <v>1</v>
      </c>
      <c r="O1215">
        <v>1</v>
      </c>
      <c r="P1215">
        <v>0</v>
      </c>
      <c r="Q1215">
        <v>0</v>
      </c>
      <c r="R1215" s="28">
        <f>Table4[[#This Row],[std.code.lines:comments]]/Table4[[#This Row],[std.code.lines:code]]</f>
        <v>0</v>
      </c>
      <c r="S1215">
        <f>(Table4[[#This Row],[std.code.lines:comments]]-Table4[[#This Row],[std.code.lines:code]])/(Table4[[#This Row],[std.code.lines:comments]]+Table4[[#This Row],[std.code.lines:code]])</f>
        <v>-1</v>
      </c>
    </row>
    <row r="1216" spans="1:19" x14ac:dyDescent="0.25">
      <c r="A1216" t="s">
        <v>1734</v>
      </c>
      <c r="B1216" t="s">
        <v>2109</v>
      </c>
      <c r="C1216" t="s">
        <v>2008</v>
      </c>
      <c r="E1216">
        <v>136</v>
      </c>
      <c r="F1216">
        <v>136</v>
      </c>
      <c r="K1216">
        <v>0</v>
      </c>
      <c r="L1216">
        <v>1</v>
      </c>
      <c r="M1216">
        <v>52</v>
      </c>
      <c r="N1216">
        <v>1</v>
      </c>
      <c r="O1216">
        <v>1</v>
      </c>
      <c r="P1216">
        <v>0</v>
      </c>
      <c r="Q1216">
        <v>0</v>
      </c>
      <c r="R1216" s="28">
        <f>Table4[[#This Row],[std.code.lines:comments]]/Table4[[#This Row],[std.code.lines:code]]</f>
        <v>0</v>
      </c>
      <c r="S1216">
        <f>(Table4[[#This Row],[std.code.lines:comments]]-Table4[[#This Row],[std.code.lines:code]])/(Table4[[#This Row],[std.code.lines:comments]]+Table4[[#This Row],[std.code.lines:code]])</f>
        <v>-1</v>
      </c>
    </row>
    <row r="1217" spans="1:19" x14ac:dyDescent="0.25">
      <c r="A1217" t="s">
        <v>1734</v>
      </c>
      <c r="B1217" t="s">
        <v>2108</v>
      </c>
      <c r="C1217" t="s">
        <v>2008</v>
      </c>
      <c r="E1217">
        <v>141</v>
      </c>
      <c r="F1217">
        <v>141</v>
      </c>
      <c r="K1217">
        <v>0</v>
      </c>
      <c r="L1217">
        <v>1</v>
      </c>
      <c r="M1217">
        <v>62</v>
      </c>
      <c r="N1217">
        <v>1</v>
      </c>
      <c r="O1217">
        <v>1</v>
      </c>
      <c r="P1217">
        <v>0</v>
      </c>
      <c r="Q1217">
        <v>0</v>
      </c>
      <c r="R1217" s="28">
        <f>Table4[[#This Row],[std.code.lines:comments]]/Table4[[#This Row],[std.code.lines:code]]</f>
        <v>0</v>
      </c>
      <c r="S1217">
        <f>(Table4[[#This Row],[std.code.lines:comments]]-Table4[[#This Row],[std.code.lines:code]])/(Table4[[#This Row],[std.code.lines:comments]]+Table4[[#This Row],[std.code.lines:code]])</f>
        <v>-1</v>
      </c>
    </row>
    <row r="1218" spans="1:19" x14ac:dyDescent="0.25">
      <c r="A1218" t="s">
        <v>1734</v>
      </c>
      <c r="B1218" t="s">
        <v>2107</v>
      </c>
      <c r="C1218" t="s">
        <v>2008</v>
      </c>
      <c r="E1218">
        <v>142</v>
      </c>
      <c r="F1218">
        <v>142</v>
      </c>
      <c r="K1218">
        <v>0</v>
      </c>
      <c r="L1218">
        <v>1</v>
      </c>
      <c r="M1218">
        <v>62</v>
      </c>
      <c r="N1218">
        <v>1</v>
      </c>
      <c r="O1218">
        <v>1</v>
      </c>
      <c r="P1218">
        <v>0</v>
      </c>
      <c r="Q1218">
        <v>0</v>
      </c>
      <c r="R1218" s="28">
        <f>Table4[[#This Row],[std.code.lines:comments]]/Table4[[#This Row],[std.code.lines:code]]</f>
        <v>0</v>
      </c>
      <c r="S1218">
        <f>(Table4[[#This Row],[std.code.lines:comments]]-Table4[[#This Row],[std.code.lines:code]])/(Table4[[#This Row],[std.code.lines:comments]]+Table4[[#This Row],[std.code.lines:code]])</f>
        <v>-1</v>
      </c>
    </row>
    <row r="1219" spans="1:19" x14ac:dyDescent="0.25">
      <c r="A1219" t="s">
        <v>1807</v>
      </c>
      <c r="B1219" t="s">
        <v>2069</v>
      </c>
      <c r="C1219" t="s">
        <v>2008</v>
      </c>
      <c r="E1219">
        <v>13</v>
      </c>
      <c r="F1219">
        <v>13</v>
      </c>
      <c r="K1219">
        <v>0</v>
      </c>
      <c r="L1219">
        <v>1</v>
      </c>
      <c r="M1219">
        <v>25</v>
      </c>
      <c r="N1219">
        <v>1</v>
      </c>
      <c r="O1219">
        <v>1</v>
      </c>
      <c r="P1219">
        <v>0</v>
      </c>
      <c r="Q1219">
        <v>0</v>
      </c>
      <c r="R1219" s="28">
        <f>Table4[[#This Row],[std.code.lines:comments]]/Table4[[#This Row],[std.code.lines:code]]</f>
        <v>0</v>
      </c>
      <c r="S1219">
        <f>(Table4[[#This Row],[std.code.lines:comments]]-Table4[[#This Row],[std.code.lines:code]])/(Table4[[#This Row],[std.code.lines:comments]]+Table4[[#This Row],[std.code.lines:code]])</f>
        <v>-1</v>
      </c>
    </row>
    <row r="1220" spans="1:19" x14ac:dyDescent="0.25">
      <c r="A1220" t="s">
        <v>1807</v>
      </c>
      <c r="B1220" t="s">
        <v>2074</v>
      </c>
      <c r="C1220" t="s">
        <v>2008</v>
      </c>
      <c r="E1220">
        <v>15</v>
      </c>
      <c r="F1220">
        <v>15</v>
      </c>
      <c r="K1220">
        <v>0</v>
      </c>
      <c r="L1220">
        <v>1</v>
      </c>
      <c r="M1220">
        <v>26</v>
      </c>
      <c r="N1220">
        <v>1</v>
      </c>
      <c r="O1220">
        <v>1</v>
      </c>
      <c r="P1220">
        <v>0</v>
      </c>
      <c r="Q1220">
        <v>0</v>
      </c>
      <c r="R1220" s="28">
        <f>Table4[[#This Row],[std.code.lines:comments]]/Table4[[#This Row],[std.code.lines:code]]</f>
        <v>0</v>
      </c>
      <c r="S1220">
        <f>(Table4[[#This Row],[std.code.lines:comments]]-Table4[[#This Row],[std.code.lines:code]])/(Table4[[#This Row],[std.code.lines:comments]]+Table4[[#This Row],[std.code.lines:code]])</f>
        <v>-1</v>
      </c>
    </row>
    <row r="1221" spans="1:19" x14ac:dyDescent="0.25">
      <c r="A1221" t="s">
        <v>1812</v>
      </c>
      <c r="B1221" t="s">
        <v>2071</v>
      </c>
      <c r="C1221" t="s">
        <v>2008</v>
      </c>
      <c r="E1221">
        <v>17</v>
      </c>
      <c r="F1221">
        <v>17</v>
      </c>
      <c r="K1221">
        <v>0</v>
      </c>
      <c r="L1221">
        <v>1</v>
      </c>
      <c r="M1221">
        <v>21</v>
      </c>
      <c r="N1221">
        <v>1</v>
      </c>
      <c r="O1221">
        <v>1</v>
      </c>
      <c r="P1221">
        <v>0</v>
      </c>
      <c r="Q1221">
        <v>0</v>
      </c>
      <c r="R1221" s="28">
        <f>Table4[[#This Row],[std.code.lines:comments]]/Table4[[#This Row],[std.code.lines:code]]</f>
        <v>0</v>
      </c>
      <c r="S1221">
        <f>(Table4[[#This Row],[std.code.lines:comments]]-Table4[[#This Row],[std.code.lines:code]])/(Table4[[#This Row],[std.code.lines:comments]]+Table4[[#This Row],[std.code.lines:code]])</f>
        <v>-1</v>
      </c>
    </row>
    <row r="1222" spans="1:19" x14ac:dyDescent="0.25">
      <c r="A1222" t="s">
        <v>1819</v>
      </c>
      <c r="B1222" t="s">
        <v>2036</v>
      </c>
      <c r="C1222" t="s">
        <v>2008</v>
      </c>
      <c r="E1222">
        <v>13</v>
      </c>
      <c r="F1222">
        <v>13</v>
      </c>
      <c r="K1222">
        <v>0</v>
      </c>
      <c r="L1222">
        <v>1</v>
      </c>
      <c r="M1222">
        <v>27</v>
      </c>
      <c r="N1222">
        <v>1</v>
      </c>
      <c r="O1222">
        <v>1</v>
      </c>
      <c r="P1222">
        <v>0</v>
      </c>
      <c r="Q1222">
        <v>0</v>
      </c>
      <c r="R1222" s="28">
        <f>Table4[[#This Row],[std.code.lines:comments]]/Table4[[#This Row],[std.code.lines:code]]</f>
        <v>0</v>
      </c>
      <c r="S1222">
        <f>(Table4[[#This Row],[std.code.lines:comments]]-Table4[[#This Row],[std.code.lines:code]])/(Table4[[#This Row],[std.code.lines:comments]]+Table4[[#This Row],[std.code.lines:code]])</f>
        <v>-1</v>
      </c>
    </row>
    <row r="1223" spans="1:19" x14ac:dyDescent="0.25">
      <c r="A1223" t="s">
        <v>1819</v>
      </c>
      <c r="B1223" t="s">
        <v>2070</v>
      </c>
      <c r="C1223" t="s">
        <v>2008</v>
      </c>
      <c r="E1223">
        <v>15</v>
      </c>
      <c r="F1223">
        <v>15</v>
      </c>
      <c r="K1223">
        <v>0</v>
      </c>
      <c r="L1223">
        <v>1</v>
      </c>
      <c r="M1223">
        <v>28</v>
      </c>
      <c r="N1223">
        <v>1</v>
      </c>
      <c r="O1223">
        <v>1</v>
      </c>
      <c r="P1223">
        <v>0</v>
      </c>
      <c r="Q1223">
        <v>0</v>
      </c>
      <c r="R1223" s="28">
        <f>Table4[[#This Row],[std.code.lines:comments]]/Table4[[#This Row],[std.code.lines:code]]</f>
        <v>0</v>
      </c>
      <c r="S1223">
        <f>(Table4[[#This Row],[std.code.lines:comments]]-Table4[[#This Row],[std.code.lines:code]])/(Table4[[#This Row],[std.code.lines:comments]]+Table4[[#This Row],[std.code.lines:code]])</f>
        <v>-1</v>
      </c>
    </row>
    <row r="1224" spans="1:19" x14ac:dyDescent="0.25">
      <c r="A1224" t="s">
        <v>1940</v>
      </c>
      <c r="B1224" t="s">
        <v>2037</v>
      </c>
      <c r="C1224" t="s">
        <v>2008</v>
      </c>
      <c r="E1224">
        <v>19</v>
      </c>
      <c r="F1224">
        <v>19</v>
      </c>
      <c r="K1224">
        <v>0</v>
      </c>
      <c r="L1224">
        <v>1</v>
      </c>
      <c r="M1224">
        <v>64</v>
      </c>
      <c r="N1224">
        <v>1</v>
      </c>
      <c r="O1224">
        <v>1</v>
      </c>
      <c r="P1224">
        <v>0</v>
      </c>
      <c r="Q1224">
        <v>0</v>
      </c>
      <c r="R1224" s="28">
        <f>Table4[[#This Row],[std.code.lines:comments]]/Table4[[#This Row],[std.code.lines:code]]</f>
        <v>0</v>
      </c>
      <c r="S1224">
        <f>(Table4[[#This Row],[std.code.lines:comments]]-Table4[[#This Row],[std.code.lines:code]])/(Table4[[#This Row],[std.code.lines:comments]]+Table4[[#This Row],[std.code.lines:code]])</f>
        <v>-1</v>
      </c>
    </row>
    <row r="1225" spans="1:19" x14ac:dyDescent="0.25">
      <c r="A1225" t="s">
        <v>1940</v>
      </c>
      <c r="B1225" t="s">
        <v>2037</v>
      </c>
      <c r="C1225" t="s">
        <v>2008</v>
      </c>
      <c r="E1225">
        <v>21</v>
      </c>
      <c r="F1225">
        <v>21</v>
      </c>
      <c r="K1225">
        <v>0</v>
      </c>
      <c r="L1225">
        <v>1</v>
      </c>
      <c r="M1225">
        <v>62</v>
      </c>
      <c r="N1225">
        <v>1</v>
      </c>
      <c r="O1225">
        <v>1</v>
      </c>
      <c r="P1225">
        <v>0</v>
      </c>
      <c r="Q1225">
        <v>0</v>
      </c>
      <c r="R1225" s="28">
        <f>Table4[[#This Row],[std.code.lines:comments]]/Table4[[#This Row],[std.code.lines:code]]</f>
        <v>0</v>
      </c>
      <c r="S1225">
        <f>(Table4[[#This Row],[std.code.lines:comments]]-Table4[[#This Row],[std.code.lines:code]])/(Table4[[#This Row],[std.code.lines:comments]]+Table4[[#This Row],[std.code.lines:code]])</f>
        <v>-1</v>
      </c>
    </row>
    <row r="1226" spans="1:19" x14ac:dyDescent="0.25">
      <c r="A1226" t="s">
        <v>1940</v>
      </c>
      <c r="B1226" t="s">
        <v>2037</v>
      </c>
      <c r="C1226" t="s">
        <v>2008</v>
      </c>
      <c r="E1226">
        <v>22</v>
      </c>
      <c r="F1226">
        <v>22</v>
      </c>
      <c r="K1226">
        <v>0</v>
      </c>
      <c r="L1226">
        <v>1</v>
      </c>
      <c r="M1226">
        <v>62</v>
      </c>
      <c r="N1226">
        <v>1</v>
      </c>
      <c r="O1226">
        <v>1</v>
      </c>
      <c r="P1226">
        <v>0</v>
      </c>
      <c r="Q1226">
        <v>0</v>
      </c>
      <c r="R1226" s="28">
        <f>Table4[[#This Row],[std.code.lines:comments]]/Table4[[#This Row],[std.code.lines:code]]</f>
        <v>0</v>
      </c>
      <c r="S1226">
        <f>(Table4[[#This Row],[std.code.lines:comments]]-Table4[[#This Row],[std.code.lines:code]])/(Table4[[#This Row],[std.code.lines:comments]]+Table4[[#This Row],[std.code.lines:code]])</f>
        <v>-1</v>
      </c>
    </row>
    <row r="1227" spans="1:19" x14ac:dyDescent="0.25">
      <c r="A1227" t="s">
        <v>1940</v>
      </c>
      <c r="B1227" t="s">
        <v>2037</v>
      </c>
      <c r="C1227" t="s">
        <v>2008</v>
      </c>
      <c r="E1227">
        <v>23</v>
      </c>
      <c r="F1227">
        <v>23</v>
      </c>
      <c r="K1227">
        <v>0</v>
      </c>
      <c r="L1227">
        <v>1</v>
      </c>
      <c r="M1227">
        <v>62</v>
      </c>
      <c r="N1227">
        <v>1</v>
      </c>
      <c r="O1227">
        <v>1</v>
      </c>
      <c r="P1227">
        <v>0</v>
      </c>
      <c r="Q1227">
        <v>0</v>
      </c>
      <c r="R1227" s="28">
        <f>Table4[[#This Row],[std.code.lines:comments]]/Table4[[#This Row],[std.code.lines:code]]</f>
        <v>0</v>
      </c>
      <c r="S1227">
        <f>(Table4[[#This Row],[std.code.lines:comments]]-Table4[[#This Row],[std.code.lines:code]])/(Table4[[#This Row],[std.code.lines:comments]]+Table4[[#This Row],[std.code.lines:code]])</f>
        <v>-1</v>
      </c>
    </row>
    <row r="1228" spans="1:19" x14ac:dyDescent="0.25">
      <c r="A1228" t="s">
        <v>1940</v>
      </c>
      <c r="B1228" t="s">
        <v>2037</v>
      </c>
      <c r="C1228" t="s">
        <v>2008</v>
      </c>
      <c r="E1228">
        <v>24</v>
      </c>
      <c r="F1228">
        <v>24</v>
      </c>
      <c r="K1228">
        <v>0</v>
      </c>
      <c r="L1228">
        <v>1</v>
      </c>
      <c r="M1228">
        <v>62</v>
      </c>
      <c r="N1228">
        <v>1</v>
      </c>
      <c r="O1228">
        <v>1</v>
      </c>
      <c r="P1228">
        <v>0</v>
      </c>
      <c r="Q1228">
        <v>0</v>
      </c>
      <c r="R1228" s="28">
        <f>Table4[[#This Row],[std.code.lines:comments]]/Table4[[#This Row],[std.code.lines:code]]</f>
        <v>0</v>
      </c>
      <c r="S1228">
        <f>(Table4[[#This Row],[std.code.lines:comments]]-Table4[[#This Row],[std.code.lines:code]])/(Table4[[#This Row],[std.code.lines:comments]]+Table4[[#This Row],[std.code.lines:code]])</f>
        <v>-1</v>
      </c>
    </row>
    <row r="1229" spans="1:19" x14ac:dyDescent="0.25">
      <c r="A1229" t="s">
        <v>1940</v>
      </c>
      <c r="B1229" t="s">
        <v>2037</v>
      </c>
      <c r="C1229" t="s">
        <v>2008</v>
      </c>
      <c r="E1229">
        <v>25</v>
      </c>
      <c r="F1229">
        <v>25</v>
      </c>
      <c r="K1229">
        <v>0</v>
      </c>
      <c r="L1229">
        <v>1</v>
      </c>
      <c r="M1229">
        <v>62</v>
      </c>
      <c r="N1229">
        <v>1</v>
      </c>
      <c r="O1229">
        <v>1</v>
      </c>
      <c r="P1229">
        <v>0</v>
      </c>
      <c r="Q1229">
        <v>0</v>
      </c>
      <c r="R1229" s="28">
        <f>Table4[[#This Row],[std.code.lines:comments]]/Table4[[#This Row],[std.code.lines:code]]</f>
        <v>0</v>
      </c>
      <c r="S1229">
        <f>(Table4[[#This Row],[std.code.lines:comments]]-Table4[[#This Row],[std.code.lines:code]])/(Table4[[#This Row],[std.code.lines:comments]]+Table4[[#This Row],[std.code.lines:code]])</f>
        <v>-1</v>
      </c>
    </row>
    <row r="1230" spans="1:19" x14ac:dyDescent="0.25">
      <c r="A1230" t="s">
        <v>1940</v>
      </c>
      <c r="B1230" t="s">
        <v>2037</v>
      </c>
      <c r="C1230" t="s">
        <v>2008</v>
      </c>
      <c r="E1230">
        <v>26</v>
      </c>
      <c r="F1230">
        <v>26</v>
      </c>
      <c r="K1230">
        <v>0</v>
      </c>
      <c r="L1230">
        <v>1</v>
      </c>
      <c r="M1230">
        <v>62</v>
      </c>
      <c r="N1230">
        <v>1</v>
      </c>
      <c r="O1230">
        <v>1</v>
      </c>
      <c r="P1230">
        <v>0</v>
      </c>
      <c r="Q1230">
        <v>0</v>
      </c>
      <c r="R1230" s="28">
        <f>Table4[[#This Row],[std.code.lines:comments]]/Table4[[#This Row],[std.code.lines:code]]</f>
        <v>0</v>
      </c>
      <c r="S1230">
        <f>(Table4[[#This Row],[std.code.lines:comments]]-Table4[[#This Row],[std.code.lines:code]])/(Table4[[#This Row],[std.code.lines:comments]]+Table4[[#This Row],[std.code.lines:code]])</f>
        <v>-1</v>
      </c>
    </row>
    <row r="1231" spans="1:19" x14ac:dyDescent="0.25">
      <c r="A1231" t="s">
        <v>1940</v>
      </c>
      <c r="B1231" t="s">
        <v>2037</v>
      </c>
      <c r="C1231" t="s">
        <v>2008</v>
      </c>
      <c r="E1231">
        <v>27</v>
      </c>
      <c r="F1231">
        <v>27</v>
      </c>
      <c r="K1231">
        <v>0</v>
      </c>
      <c r="L1231">
        <v>1</v>
      </c>
      <c r="M1231">
        <v>62</v>
      </c>
      <c r="N1231">
        <v>1</v>
      </c>
      <c r="O1231">
        <v>1</v>
      </c>
      <c r="P1231">
        <v>0</v>
      </c>
      <c r="Q1231">
        <v>0</v>
      </c>
      <c r="R1231" s="28">
        <f>Table4[[#This Row],[std.code.lines:comments]]/Table4[[#This Row],[std.code.lines:code]]</f>
        <v>0</v>
      </c>
      <c r="S1231">
        <f>(Table4[[#This Row],[std.code.lines:comments]]-Table4[[#This Row],[std.code.lines:code]])/(Table4[[#This Row],[std.code.lines:comments]]+Table4[[#This Row],[std.code.lines:code]])</f>
        <v>-1</v>
      </c>
    </row>
    <row r="1232" spans="1:19" x14ac:dyDescent="0.25">
      <c r="A1232" t="s">
        <v>1940</v>
      </c>
      <c r="B1232" t="s">
        <v>2037</v>
      </c>
      <c r="C1232" t="s">
        <v>2008</v>
      </c>
      <c r="E1232">
        <v>28</v>
      </c>
      <c r="F1232">
        <v>28</v>
      </c>
      <c r="K1232">
        <v>0</v>
      </c>
      <c r="L1232">
        <v>1</v>
      </c>
      <c r="M1232">
        <v>62</v>
      </c>
      <c r="N1232">
        <v>1</v>
      </c>
      <c r="O1232">
        <v>1</v>
      </c>
      <c r="P1232">
        <v>0</v>
      </c>
      <c r="Q1232">
        <v>0</v>
      </c>
      <c r="R1232" s="28">
        <f>Table4[[#This Row],[std.code.lines:comments]]/Table4[[#This Row],[std.code.lines:code]]</f>
        <v>0</v>
      </c>
      <c r="S1232">
        <f>(Table4[[#This Row],[std.code.lines:comments]]-Table4[[#This Row],[std.code.lines:code]])/(Table4[[#This Row],[std.code.lines:comments]]+Table4[[#This Row],[std.code.lines:code]])</f>
        <v>-1</v>
      </c>
    </row>
    <row r="1233" spans="1:19" x14ac:dyDescent="0.25">
      <c r="A1233" t="s">
        <v>1940</v>
      </c>
      <c r="B1233" t="s">
        <v>2068</v>
      </c>
      <c r="C1233" t="s">
        <v>2008</v>
      </c>
      <c r="E1233">
        <v>30</v>
      </c>
      <c r="F1233">
        <v>30</v>
      </c>
      <c r="K1233">
        <v>0</v>
      </c>
      <c r="L1233">
        <v>1</v>
      </c>
      <c r="M1233">
        <v>28</v>
      </c>
      <c r="N1233">
        <v>1</v>
      </c>
      <c r="O1233">
        <v>1</v>
      </c>
      <c r="P1233">
        <v>0</v>
      </c>
      <c r="Q1233">
        <v>0</v>
      </c>
      <c r="R1233" s="28">
        <f>Table4[[#This Row],[std.code.lines:comments]]/Table4[[#This Row],[std.code.lines:code]]</f>
        <v>0</v>
      </c>
      <c r="S1233">
        <f>(Table4[[#This Row],[std.code.lines:comments]]-Table4[[#This Row],[std.code.lines:code]])/(Table4[[#This Row],[std.code.lines:comments]]+Table4[[#This Row],[std.code.lines:code]])</f>
        <v>-1</v>
      </c>
    </row>
    <row r="1234" spans="1:19" x14ac:dyDescent="0.25">
      <c r="A1234" t="s">
        <v>1940</v>
      </c>
      <c r="B1234" t="s">
        <v>2065</v>
      </c>
      <c r="C1234" t="s">
        <v>2008</v>
      </c>
      <c r="E1234">
        <v>113</v>
      </c>
      <c r="F1234">
        <v>113</v>
      </c>
      <c r="K1234">
        <v>0</v>
      </c>
      <c r="L1234">
        <v>1</v>
      </c>
      <c r="M1234">
        <v>57</v>
      </c>
      <c r="N1234">
        <v>1</v>
      </c>
      <c r="O1234">
        <v>1</v>
      </c>
      <c r="P1234">
        <v>0</v>
      </c>
      <c r="Q1234">
        <v>0</v>
      </c>
      <c r="R1234" s="28">
        <f>Table4[[#This Row],[std.code.lines:comments]]/Table4[[#This Row],[std.code.lines:code]]</f>
        <v>0</v>
      </c>
      <c r="S1234">
        <f>(Table4[[#This Row],[std.code.lines:comments]]-Table4[[#This Row],[std.code.lines:code]])/(Table4[[#This Row],[std.code.lines:comments]]+Table4[[#This Row],[std.code.lines:code]])</f>
        <v>-1</v>
      </c>
    </row>
    <row r="1235" spans="1:19" x14ac:dyDescent="0.25">
      <c r="A1235" t="s">
        <v>1940</v>
      </c>
      <c r="B1235" t="s">
        <v>2063</v>
      </c>
      <c r="C1235" t="s">
        <v>2008</v>
      </c>
      <c r="E1235">
        <v>143</v>
      </c>
      <c r="F1235">
        <v>143</v>
      </c>
      <c r="K1235">
        <v>0</v>
      </c>
      <c r="L1235">
        <v>1</v>
      </c>
      <c r="M1235">
        <v>54</v>
      </c>
      <c r="N1235">
        <v>1</v>
      </c>
      <c r="O1235">
        <v>1</v>
      </c>
      <c r="P1235">
        <v>0</v>
      </c>
      <c r="Q1235">
        <v>0</v>
      </c>
      <c r="R1235" s="28">
        <f>Table4[[#This Row],[std.code.lines:comments]]/Table4[[#This Row],[std.code.lines:code]]</f>
        <v>0</v>
      </c>
      <c r="S1235">
        <f>(Table4[[#This Row],[std.code.lines:comments]]-Table4[[#This Row],[std.code.lines:code]])/(Table4[[#This Row],[std.code.lines:comments]]+Table4[[#This Row],[std.code.lines:code]])</f>
        <v>-1</v>
      </c>
    </row>
    <row r="1236" spans="1:19" x14ac:dyDescent="0.25">
      <c r="A1236" t="s">
        <v>1940</v>
      </c>
      <c r="B1236" t="s">
        <v>2060</v>
      </c>
      <c r="C1236" t="s">
        <v>2008</v>
      </c>
      <c r="E1236">
        <v>254</v>
      </c>
      <c r="F1236">
        <v>254</v>
      </c>
      <c r="K1236">
        <v>0</v>
      </c>
      <c r="L1236">
        <v>1</v>
      </c>
      <c r="M1236">
        <v>58</v>
      </c>
      <c r="N1236">
        <v>1</v>
      </c>
      <c r="O1236">
        <v>1</v>
      </c>
      <c r="P1236">
        <v>0</v>
      </c>
      <c r="Q1236">
        <v>0</v>
      </c>
      <c r="R1236" s="28">
        <f>Table4[[#This Row],[std.code.lines:comments]]/Table4[[#This Row],[std.code.lines:code]]</f>
        <v>0</v>
      </c>
      <c r="S1236">
        <f>(Table4[[#This Row],[std.code.lines:comments]]-Table4[[#This Row],[std.code.lines:code]])/(Table4[[#This Row],[std.code.lines:comments]]+Table4[[#This Row],[std.code.lines:code]])</f>
        <v>-1</v>
      </c>
    </row>
    <row r="1237" spans="1:19" x14ac:dyDescent="0.25">
      <c r="A1237" t="s">
        <v>1940</v>
      </c>
      <c r="B1237" t="s">
        <v>2059</v>
      </c>
      <c r="C1237" t="s">
        <v>2008</v>
      </c>
      <c r="E1237">
        <v>255</v>
      </c>
      <c r="F1237">
        <v>255</v>
      </c>
      <c r="K1237">
        <v>0</v>
      </c>
      <c r="L1237">
        <v>1</v>
      </c>
      <c r="M1237">
        <v>57</v>
      </c>
      <c r="N1237">
        <v>1</v>
      </c>
      <c r="O1237">
        <v>1</v>
      </c>
      <c r="P1237">
        <v>0</v>
      </c>
      <c r="Q1237">
        <v>0</v>
      </c>
      <c r="R1237" s="28">
        <f>Table4[[#This Row],[std.code.lines:comments]]/Table4[[#This Row],[std.code.lines:code]]</f>
        <v>0</v>
      </c>
      <c r="S1237">
        <f>(Table4[[#This Row],[std.code.lines:comments]]-Table4[[#This Row],[std.code.lines:code]])/(Table4[[#This Row],[std.code.lines:comments]]+Table4[[#This Row],[std.code.lines:code]])</f>
        <v>-1</v>
      </c>
    </row>
    <row r="1238" spans="1:19" x14ac:dyDescent="0.25">
      <c r="A1238" t="s">
        <v>1940</v>
      </c>
      <c r="B1238" t="s">
        <v>2058</v>
      </c>
      <c r="C1238" t="s">
        <v>2008</v>
      </c>
      <c r="E1238">
        <v>256</v>
      </c>
      <c r="F1238">
        <v>256</v>
      </c>
      <c r="K1238">
        <v>0</v>
      </c>
      <c r="L1238">
        <v>1</v>
      </c>
      <c r="M1238">
        <v>60</v>
      </c>
      <c r="N1238">
        <v>1</v>
      </c>
      <c r="O1238">
        <v>1</v>
      </c>
      <c r="P1238">
        <v>0</v>
      </c>
      <c r="Q1238">
        <v>0</v>
      </c>
      <c r="R1238" s="28">
        <f>Table4[[#This Row],[std.code.lines:comments]]/Table4[[#This Row],[std.code.lines:code]]</f>
        <v>0</v>
      </c>
      <c r="S1238">
        <f>(Table4[[#This Row],[std.code.lines:comments]]-Table4[[#This Row],[std.code.lines:code]])/(Table4[[#This Row],[std.code.lines:comments]]+Table4[[#This Row],[std.code.lines:code]])</f>
        <v>-1</v>
      </c>
    </row>
    <row r="1239" spans="1:19" x14ac:dyDescent="0.25">
      <c r="A1239" t="s">
        <v>1940</v>
      </c>
      <c r="B1239" t="s">
        <v>2057</v>
      </c>
      <c r="C1239" t="s">
        <v>2008</v>
      </c>
      <c r="E1239">
        <v>257</v>
      </c>
      <c r="F1239">
        <v>257</v>
      </c>
      <c r="K1239">
        <v>0</v>
      </c>
      <c r="L1239">
        <v>1</v>
      </c>
      <c r="M1239">
        <v>69</v>
      </c>
      <c r="N1239">
        <v>1</v>
      </c>
      <c r="O1239">
        <v>1</v>
      </c>
      <c r="P1239">
        <v>0</v>
      </c>
      <c r="Q1239">
        <v>0</v>
      </c>
      <c r="R1239" s="28">
        <f>Table4[[#This Row],[std.code.lines:comments]]/Table4[[#This Row],[std.code.lines:code]]</f>
        <v>0</v>
      </c>
      <c r="S1239">
        <f>(Table4[[#This Row],[std.code.lines:comments]]-Table4[[#This Row],[std.code.lines:code]])/(Table4[[#This Row],[std.code.lines:comments]]+Table4[[#This Row],[std.code.lines:code]])</f>
        <v>-1</v>
      </c>
    </row>
    <row r="1240" spans="1:19" x14ac:dyDescent="0.25">
      <c r="A1240" t="s">
        <v>1940</v>
      </c>
      <c r="B1240" t="s">
        <v>2056</v>
      </c>
      <c r="C1240" t="s">
        <v>2008</v>
      </c>
      <c r="E1240">
        <v>258</v>
      </c>
      <c r="F1240">
        <v>258</v>
      </c>
      <c r="K1240">
        <v>0</v>
      </c>
      <c r="L1240">
        <v>1</v>
      </c>
      <c r="M1240">
        <v>65</v>
      </c>
      <c r="N1240">
        <v>1</v>
      </c>
      <c r="O1240">
        <v>1</v>
      </c>
      <c r="P1240">
        <v>0</v>
      </c>
      <c r="Q1240">
        <v>0</v>
      </c>
      <c r="R1240" s="28">
        <f>Table4[[#This Row],[std.code.lines:comments]]/Table4[[#This Row],[std.code.lines:code]]</f>
        <v>0</v>
      </c>
      <c r="S1240">
        <f>(Table4[[#This Row],[std.code.lines:comments]]-Table4[[#This Row],[std.code.lines:code]])/(Table4[[#This Row],[std.code.lines:comments]]+Table4[[#This Row],[std.code.lines:code]])</f>
        <v>-1</v>
      </c>
    </row>
    <row r="1241" spans="1:19" x14ac:dyDescent="0.25">
      <c r="A1241" t="s">
        <v>1940</v>
      </c>
      <c r="B1241" t="s">
        <v>2055</v>
      </c>
      <c r="C1241" t="s">
        <v>2008</v>
      </c>
      <c r="E1241">
        <v>259</v>
      </c>
      <c r="F1241">
        <v>259</v>
      </c>
      <c r="K1241">
        <v>0</v>
      </c>
      <c r="L1241">
        <v>1</v>
      </c>
      <c r="M1241">
        <v>64</v>
      </c>
      <c r="N1241">
        <v>1</v>
      </c>
      <c r="O1241">
        <v>1</v>
      </c>
      <c r="P1241">
        <v>0</v>
      </c>
      <c r="Q1241">
        <v>0</v>
      </c>
      <c r="R1241" s="28">
        <f>Table4[[#This Row],[std.code.lines:comments]]/Table4[[#This Row],[std.code.lines:code]]</f>
        <v>0</v>
      </c>
      <c r="S1241">
        <f>(Table4[[#This Row],[std.code.lines:comments]]-Table4[[#This Row],[std.code.lines:code]])/(Table4[[#This Row],[std.code.lines:comments]]+Table4[[#This Row],[std.code.lines:code]])</f>
        <v>-1</v>
      </c>
    </row>
    <row r="1242" spans="1:19" x14ac:dyDescent="0.25">
      <c r="A1242" t="s">
        <v>1940</v>
      </c>
      <c r="B1242" t="s">
        <v>2057</v>
      </c>
      <c r="C1242" t="s">
        <v>2008</v>
      </c>
      <c r="E1242">
        <v>261</v>
      </c>
      <c r="F1242">
        <v>261</v>
      </c>
      <c r="K1242">
        <v>0</v>
      </c>
      <c r="L1242">
        <v>1</v>
      </c>
      <c r="M1242">
        <v>57</v>
      </c>
      <c r="N1242">
        <v>1</v>
      </c>
      <c r="O1242">
        <v>1</v>
      </c>
      <c r="P1242">
        <v>0</v>
      </c>
      <c r="Q1242">
        <v>0</v>
      </c>
      <c r="R1242" s="28">
        <f>Table4[[#This Row],[std.code.lines:comments]]/Table4[[#This Row],[std.code.lines:code]]</f>
        <v>0</v>
      </c>
      <c r="S1242">
        <f>(Table4[[#This Row],[std.code.lines:comments]]-Table4[[#This Row],[std.code.lines:code]])/(Table4[[#This Row],[std.code.lines:comments]]+Table4[[#This Row],[std.code.lines:code]])</f>
        <v>-1</v>
      </c>
    </row>
    <row r="1243" spans="1:19" x14ac:dyDescent="0.25">
      <c r="A1243" t="s">
        <v>1940</v>
      </c>
      <c r="B1243" t="s">
        <v>2056</v>
      </c>
      <c r="C1243" t="s">
        <v>2008</v>
      </c>
      <c r="E1243">
        <v>262</v>
      </c>
      <c r="F1243">
        <v>262</v>
      </c>
      <c r="K1243">
        <v>0</v>
      </c>
      <c r="L1243">
        <v>1</v>
      </c>
      <c r="M1243">
        <v>53</v>
      </c>
      <c r="N1243">
        <v>1</v>
      </c>
      <c r="O1243">
        <v>1</v>
      </c>
      <c r="P1243">
        <v>0</v>
      </c>
      <c r="Q1243">
        <v>0</v>
      </c>
      <c r="R1243" s="28">
        <f>Table4[[#This Row],[std.code.lines:comments]]/Table4[[#This Row],[std.code.lines:code]]</f>
        <v>0</v>
      </c>
      <c r="S1243">
        <f>(Table4[[#This Row],[std.code.lines:comments]]-Table4[[#This Row],[std.code.lines:code]])/(Table4[[#This Row],[std.code.lines:comments]]+Table4[[#This Row],[std.code.lines:code]])</f>
        <v>-1</v>
      </c>
    </row>
    <row r="1244" spans="1:19" x14ac:dyDescent="0.25">
      <c r="A1244" t="s">
        <v>1940</v>
      </c>
      <c r="B1244" t="s">
        <v>2055</v>
      </c>
      <c r="C1244" t="s">
        <v>2008</v>
      </c>
      <c r="E1244">
        <v>263</v>
      </c>
      <c r="F1244">
        <v>263</v>
      </c>
      <c r="K1244">
        <v>0</v>
      </c>
      <c r="L1244">
        <v>1</v>
      </c>
      <c r="M1244">
        <v>52</v>
      </c>
      <c r="N1244">
        <v>1</v>
      </c>
      <c r="O1244">
        <v>1</v>
      </c>
      <c r="P1244">
        <v>0</v>
      </c>
      <c r="Q1244">
        <v>0</v>
      </c>
      <c r="R1244" s="28">
        <f>Table4[[#This Row],[std.code.lines:comments]]/Table4[[#This Row],[std.code.lines:code]]</f>
        <v>0</v>
      </c>
      <c r="S1244">
        <f>(Table4[[#This Row],[std.code.lines:comments]]-Table4[[#This Row],[std.code.lines:code]])/(Table4[[#This Row],[std.code.lines:comments]]+Table4[[#This Row],[std.code.lines:code]])</f>
        <v>-1</v>
      </c>
    </row>
    <row r="1245" spans="1:19" x14ac:dyDescent="0.25">
      <c r="A1245" t="s">
        <v>1940</v>
      </c>
      <c r="B1245" t="s">
        <v>2054</v>
      </c>
      <c r="C1245" t="s">
        <v>2008</v>
      </c>
      <c r="E1245">
        <v>265</v>
      </c>
      <c r="F1245">
        <v>265</v>
      </c>
      <c r="K1245">
        <v>0</v>
      </c>
      <c r="L1245">
        <v>1</v>
      </c>
      <c r="M1245">
        <v>50</v>
      </c>
      <c r="N1245">
        <v>1</v>
      </c>
      <c r="O1245">
        <v>1</v>
      </c>
      <c r="P1245">
        <v>0</v>
      </c>
      <c r="Q1245">
        <v>0</v>
      </c>
      <c r="R1245" s="28">
        <f>Table4[[#This Row],[std.code.lines:comments]]/Table4[[#This Row],[std.code.lines:code]]</f>
        <v>0</v>
      </c>
      <c r="S1245">
        <f>(Table4[[#This Row],[std.code.lines:comments]]-Table4[[#This Row],[std.code.lines:code]])/(Table4[[#This Row],[std.code.lines:comments]]+Table4[[#This Row],[std.code.lines:code]])</f>
        <v>-1</v>
      </c>
    </row>
    <row r="1246" spans="1:19" x14ac:dyDescent="0.25">
      <c r="A1246" t="s">
        <v>1940</v>
      </c>
      <c r="B1246" t="s">
        <v>2053</v>
      </c>
      <c r="C1246" t="s">
        <v>2008</v>
      </c>
      <c r="E1246">
        <v>266</v>
      </c>
      <c r="F1246">
        <v>266</v>
      </c>
      <c r="K1246">
        <v>0</v>
      </c>
      <c r="L1246">
        <v>1</v>
      </c>
      <c r="M1246">
        <v>49</v>
      </c>
      <c r="N1246">
        <v>1</v>
      </c>
      <c r="O1246">
        <v>1</v>
      </c>
      <c r="P1246">
        <v>0</v>
      </c>
      <c r="Q1246">
        <v>0</v>
      </c>
      <c r="R1246" s="28">
        <f>Table4[[#This Row],[std.code.lines:comments]]/Table4[[#This Row],[std.code.lines:code]]</f>
        <v>0</v>
      </c>
      <c r="S1246">
        <f>(Table4[[#This Row],[std.code.lines:comments]]-Table4[[#This Row],[std.code.lines:code]])/(Table4[[#This Row],[std.code.lines:comments]]+Table4[[#This Row],[std.code.lines:code]])</f>
        <v>-1</v>
      </c>
    </row>
    <row r="1247" spans="1:19" x14ac:dyDescent="0.25">
      <c r="A1247" t="s">
        <v>1940</v>
      </c>
      <c r="B1247" t="s">
        <v>2052</v>
      </c>
      <c r="C1247" t="s">
        <v>2008</v>
      </c>
      <c r="E1247">
        <v>267</v>
      </c>
      <c r="F1247">
        <v>267</v>
      </c>
      <c r="K1247">
        <v>0</v>
      </c>
      <c r="L1247">
        <v>1</v>
      </c>
      <c r="M1247">
        <v>50</v>
      </c>
      <c r="N1247">
        <v>1</v>
      </c>
      <c r="O1247">
        <v>1</v>
      </c>
      <c r="P1247">
        <v>0</v>
      </c>
      <c r="Q1247">
        <v>0</v>
      </c>
      <c r="R1247" s="28">
        <f>Table4[[#This Row],[std.code.lines:comments]]/Table4[[#This Row],[std.code.lines:code]]</f>
        <v>0</v>
      </c>
      <c r="S1247">
        <f>(Table4[[#This Row],[std.code.lines:comments]]-Table4[[#This Row],[std.code.lines:code]])/(Table4[[#This Row],[std.code.lines:comments]]+Table4[[#This Row],[std.code.lines:code]])</f>
        <v>-1</v>
      </c>
    </row>
    <row r="1248" spans="1:19" x14ac:dyDescent="0.25">
      <c r="A1248" t="s">
        <v>1940</v>
      </c>
      <c r="B1248" t="s">
        <v>2051</v>
      </c>
      <c r="C1248" t="s">
        <v>2008</v>
      </c>
      <c r="E1248">
        <v>268</v>
      </c>
      <c r="F1248">
        <v>268</v>
      </c>
      <c r="K1248">
        <v>0</v>
      </c>
      <c r="L1248">
        <v>1</v>
      </c>
      <c r="M1248">
        <v>52</v>
      </c>
      <c r="N1248">
        <v>1</v>
      </c>
      <c r="O1248">
        <v>1</v>
      </c>
      <c r="P1248">
        <v>0</v>
      </c>
      <c r="Q1248">
        <v>0</v>
      </c>
      <c r="R1248" s="28">
        <f>Table4[[#This Row],[std.code.lines:comments]]/Table4[[#This Row],[std.code.lines:code]]</f>
        <v>0</v>
      </c>
      <c r="S1248">
        <f>(Table4[[#This Row],[std.code.lines:comments]]-Table4[[#This Row],[std.code.lines:code]])/(Table4[[#This Row],[std.code.lines:comments]]+Table4[[#This Row],[std.code.lines:code]])</f>
        <v>-1</v>
      </c>
    </row>
    <row r="1249" spans="1:19" x14ac:dyDescent="0.25">
      <c r="A1249" t="s">
        <v>1940</v>
      </c>
      <c r="B1249" t="s">
        <v>2050</v>
      </c>
      <c r="C1249" t="s">
        <v>2008</v>
      </c>
      <c r="E1249">
        <v>269</v>
      </c>
      <c r="F1249">
        <v>269</v>
      </c>
      <c r="K1249">
        <v>0</v>
      </c>
      <c r="L1249">
        <v>1</v>
      </c>
      <c r="M1249">
        <v>51</v>
      </c>
      <c r="N1249">
        <v>1</v>
      </c>
      <c r="O1249">
        <v>1</v>
      </c>
      <c r="P1249">
        <v>0</v>
      </c>
      <c r="Q1249">
        <v>0</v>
      </c>
      <c r="R1249" s="28">
        <f>Table4[[#This Row],[std.code.lines:comments]]/Table4[[#This Row],[std.code.lines:code]]</f>
        <v>0</v>
      </c>
      <c r="S1249">
        <f>(Table4[[#This Row],[std.code.lines:comments]]-Table4[[#This Row],[std.code.lines:code]])/(Table4[[#This Row],[std.code.lines:comments]]+Table4[[#This Row],[std.code.lines:code]])</f>
        <v>-1</v>
      </c>
    </row>
    <row r="1250" spans="1:19" x14ac:dyDescent="0.25">
      <c r="A1250" t="s">
        <v>1940</v>
      </c>
      <c r="B1250" t="s">
        <v>2049</v>
      </c>
      <c r="C1250" t="s">
        <v>2008</v>
      </c>
      <c r="E1250">
        <v>270</v>
      </c>
      <c r="F1250">
        <v>270</v>
      </c>
      <c r="K1250">
        <v>0</v>
      </c>
      <c r="L1250">
        <v>1</v>
      </c>
      <c r="M1250">
        <v>50</v>
      </c>
      <c r="N1250">
        <v>1</v>
      </c>
      <c r="O1250">
        <v>1</v>
      </c>
      <c r="P1250">
        <v>0</v>
      </c>
      <c r="Q1250">
        <v>0</v>
      </c>
      <c r="R1250" s="28">
        <f>Table4[[#This Row],[std.code.lines:comments]]/Table4[[#This Row],[std.code.lines:code]]</f>
        <v>0</v>
      </c>
      <c r="S1250">
        <f>(Table4[[#This Row],[std.code.lines:comments]]-Table4[[#This Row],[std.code.lines:code]])/(Table4[[#This Row],[std.code.lines:comments]]+Table4[[#This Row],[std.code.lines:code]])</f>
        <v>-1</v>
      </c>
    </row>
    <row r="1251" spans="1:19" x14ac:dyDescent="0.25">
      <c r="A1251" t="s">
        <v>1940</v>
      </c>
      <c r="B1251" t="s">
        <v>2040</v>
      </c>
      <c r="C1251" t="s">
        <v>2008</v>
      </c>
      <c r="E1251">
        <v>429</v>
      </c>
      <c r="F1251">
        <v>429</v>
      </c>
      <c r="K1251">
        <v>0</v>
      </c>
      <c r="L1251">
        <v>1</v>
      </c>
      <c r="M1251">
        <v>76</v>
      </c>
      <c r="N1251">
        <v>1</v>
      </c>
      <c r="O1251">
        <v>1</v>
      </c>
      <c r="P1251">
        <v>0</v>
      </c>
      <c r="Q1251">
        <v>0</v>
      </c>
      <c r="R1251" s="28">
        <f>Table4[[#This Row],[std.code.lines:comments]]/Table4[[#This Row],[std.code.lines:code]]</f>
        <v>0</v>
      </c>
      <c r="S1251">
        <f>(Table4[[#This Row],[std.code.lines:comments]]-Table4[[#This Row],[std.code.lines:code]])/(Table4[[#This Row],[std.code.lines:comments]]+Table4[[#This Row],[std.code.lines:code]])</f>
        <v>-1</v>
      </c>
    </row>
    <row r="1252" spans="1:19" x14ac:dyDescent="0.25">
      <c r="A1252" t="s">
        <v>1940</v>
      </c>
      <c r="B1252" t="s">
        <v>2040</v>
      </c>
      <c r="C1252" t="s">
        <v>2008</v>
      </c>
      <c r="E1252">
        <v>435</v>
      </c>
      <c r="F1252">
        <v>435</v>
      </c>
      <c r="K1252">
        <v>0</v>
      </c>
      <c r="L1252">
        <v>1</v>
      </c>
      <c r="M1252">
        <v>75</v>
      </c>
      <c r="N1252">
        <v>1</v>
      </c>
      <c r="O1252">
        <v>1</v>
      </c>
      <c r="P1252">
        <v>0</v>
      </c>
      <c r="Q1252">
        <v>0</v>
      </c>
      <c r="R1252" s="28">
        <f>Table4[[#This Row],[std.code.lines:comments]]/Table4[[#This Row],[std.code.lines:code]]</f>
        <v>0</v>
      </c>
      <c r="S1252">
        <f>(Table4[[#This Row],[std.code.lines:comments]]-Table4[[#This Row],[std.code.lines:code]])/(Table4[[#This Row],[std.code.lines:comments]]+Table4[[#This Row],[std.code.lines:code]])</f>
        <v>-1</v>
      </c>
    </row>
    <row r="1253" spans="1:19" x14ac:dyDescent="0.25">
      <c r="A1253" t="s">
        <v>1940</v>
      </c>
      <c r="B1253" t="s">
        <v>2040</v>
      </c>
      <c r="C1253" t="s">
        <v>2008</v>
      </c>
      <c r="E1253">
        <v>441</v>
      </c>
      <c r="F1253">
        <v>441</v>
      </c>
      <c r="K1253">
        <v>0</v>
      </c>
      <c r="L1253">
        <v>1</v>
      </c>
      <c r="M1253">
        <v>78</v>
      </c>
      <c r="N1253">
        <v>1</v>
      </c>
      <c r="O1253">
        <v>1</v>
      </c>
      <c r="P1253">
        <v>0</v>
      </c>
      <c r="Q1253">
        <v>0</v>
      </c>
      <c r="R1253" s="28">
        <f>Table4[[#This Row],[std.code.lines:comments]]/Table4[[#This Row],[std.code.lines:code]]</f>
        <v>0</v>
      </c>
      <c r="S1253">
        <f>(Table4[[#This Row],[std.code.lines:comments]]-Table4[[#This Row],[std.code.lines:code]])/(Table4[[#This Row],[std.code.lines:comments]]+Table4[[#This Row],[std.code.lines:code]])</f>
        <v>-1</v>
      </c>
    </row>
    <row r="1254" spans="1:19" x14ac:dyDescent="0.25">
      <c r="A1254" t="s">
        <v>1940</v>
      </c>
      <c r="B1254" t="s">
        <v>2040</v>
      </c>
      <c r="C1254" t="s">
        <v>2008</v>
      </c>
      <c r="E1254">
        <v>447</v>
      </c>
      <c r="F1254">
        <v>447</v>
      </c>
      <c r="K1254">
        <v>0</v>
      </c>
      <c r="L1254">
        <v>1</v>
      </c>
      <c r="M1254">
        <v>78</v>
      </c>
      <c r="N1254">
        <v>1</v>
      </c>
      <c r="O1254">
        <v>1</v>
      </c>
      <c r="P1254">
        <v>0</v>
      </c>
      <c r="Q1254">
        <v>0</v>
      </c>
      <c r="R1254" s="28">
        <f>Table4[[#This Row],[std.code.lines:comments]]/Table4[[#This Row],[std.code.lines:code]]</f>
        <v>0</v>
      </c>
      <c r="S1254">
        <f>(Table4[[#This Row],[std.code.lines:comments]]-Table4[[#This Row],[std.code.lines:code]])/(Table4[[#This Row],[std.code.lines:comments]]+Table4[[#This Row],[std.code.lines:code]])</f>
        <v>-1</v>
      </c>
    </row>
    <row r="1255" spans="1:19" x14ac:dyDescent="0.25">
      <c r="A1255" t="s">
        <v>1940</v>
      </c>
      <c r="B1255" t="s">
        <v>2040</v>
      </c>
      <c r="C1255" t="s">
        <v>2008</v>
      </c>
      <c r="E1255">
        <v>453</v>
      </c>
      <c r="F1255">
        <v>453</v>
      </c>
      <c r="K1255">
        <v>0</v>
      </c>
      <c r="L1255">
        <v>1</v>
      </c>
      <c r="M1255">
        <v>77</v>
      </c>
      <c r="N1255">
        <v>1</v>
      </c>
      <c r="O1255">
        <v>1</v>
      </c>
      <c r="P1255">
        <v>0</v>
      </c>
      <c r="Q1255">
        <v>0</v>
      </c>
      <c r="R1255" s="28">
        <f>Table4[[#This Row],[std.code.lines:comments]]/Table4[[#This Row],[std.code.lines:code]]</f>
        <v>0</v>
      </c>
      <c r="S1255">
        <f>(Table4[[#This Row],[std.code.lines:comments]]-Table4[[#This Row],[std.code.lines:code]])/(Table4[[#This Row],[std.code.lines:comments]]+Table4[[#This Row],[std.code.lines:code]])</f>
        <v>-1</v>
      </c>
    </row>
    <row r="1256" spans="1:19" x14ac:dyDescent="0.25">
      <c r="A1256" t="s">
        <v>1940</v>
      </c>
      <c r="B1256" t="s">
        <v>2040</v>
      </c>
      <c r="C1256" t="s">
        <v>2008</v>
      </c>
      <c r="E1256">
        <v>461</v>
      </c>
      <c r="F1256">
        <v>461</v>
      </c>
      <c r="K1256">
        <v>0</v>
      </c>
      <c r="L1256">
        <v>1</v>
      </c>
      <c r="M1256">
        <v>76</v>
      </c>
      <c r="N1256">
        <v>1</v>
      </c>
      <c r="O1256">
        <v>1</v>
      </c>
      <c r="P1256">
        <v>0</v>
      </c>
      <c r="Q1256">
        <v>0</v>
      </c>
      <c r="R1256" s="28">
        <f>Table4[[#This Row],[std.code.lines:comments]]/Table4[[#This Row],[std.code.lines:code]]</f>
        <v>0</v>
      </c>
      <c r="S1256">
        <f>(Table4[[#This Row],[std.code.lines:comments]]-Table4[[#This Row],[std.code.lines:code]])/(Table4[[#This Row],[std.code.lines:comments]]+Table4[[#This Row],[std.code.lines:code]])</f>
        <v>-1</v>
      </c>
    </row>
    <row r="1257" spans="1:19" x14ac:dyDescent="0.25">
      <c r="A1257" t="s">
        <v>1940</v>
      </c>
      <c r="B1257" t="s">
        <v>2040</v>
      </c>
      <c r="C1257" t="s">
        <v>2008</v>
      </c>
      <c r="E1257">
        <v>469</v>
      </c>
      <c r="F1257">
        <v>469</v>
      </c>
      <c r="K1257">
        <v>0</v>
      </c>
      <c r="L1257">
        <v>1</v>
      </c>
      <c r="M1257">
        <v>77</v>
      </c>
      <c r="N1257">
        <v>1</v>
      </c>
      <c r="O1257">
        <v>1</v>
      </c>
      <c r="P1257">
        <v>0</v>
      </c>
      <c r="Q1257">
        <v>0</v>
      </c>
      <c r="R1257" s="28">
        <f>Table4[[#This Row],[std.code.lines:comments]]/Table4[[#This Row],[std.code.lines:code]]</f>
        <v>0</v>
      </c>
      <c r="S1257">
        <f>(Table4[[#This Row],[std.code.lines:comments]]-Table4[[#This Row],[std.code.lines:code]])/(Table4[[#This Row],[std.code.lines:comments]]+Table4[[#This Row],[std.code.lines:code]])</f>
        <v>-1</v>
      </c>
    </row>
    <row r="1258" spans="1:19" x14ac:dyDescent="0.25">
      <c r="A1258" t="s">
        <v>1950</v>
      </c>
      <c r="B1258" t="s">
        <v>2033</v>
      </c>
      <c r="C1258" t="s">
        <v>2008</v>
      </c>
      <c r="E1258">
        <v>19</v>
      </c>
      <c r="F1258">
        <v>19</v>
      </c>
      <c r="K1258">
        <v>0</v>
      </c>
      <c r="L1258">
        <v>1</v>
      </c>
      <c r="M1258">
        <v>28</v>
      </c>
      <c r="N1258">
        <v>1</v>
      </c>
      <c r="O1258">
        <v>1</v>
      </c>
      <c r="P1258">
        <v>0</v>
      </c>
      <c r="Q1258">
        <v>0</v>
      </c>
      <c r="R1258" s="28">
        <f>Table4[[#This Row],[std.code.lines:comments]]/Table4[[#This Row],[std.code.lines:code]]</f>
        <v>0</v>
      </c>
      <c r="S1258">
        <f>(Table4[[#This Row],[std.code.lines:comments]]-Table4[[#This Row],[std.code.lines:code]])/(Table4[[#This Row],[std.code.lines:comments]]+Table4[[#This Row],[std.code.lines:code]])</f>
        <v>-1</v>
      </c>
    </row>
    <row r="1259" spans="1:19" x14ac:dyDescent="0.25">
      <c r="K1259">
        <f>SUBTOTAL(104,Table4[std.code.complexity:cyclomatic])</f>
        <v>35</v>
      </c>
      <c r="L1259">
        <f>SUBTOTAL(104,Table4[std.code.complexity:maxindent])</f>
        <v>8</v>
      </c>
      <c r="O1259">
        <f>SUBTOTAL(104,Table4[std.code.lines:total])</f>
        <v>217</v>
      </c>
      <c r="R1259" s="28">
        <f>MIN(Table4[fraction comments/code])</f>
        <v>0</v>
      </c>
      <c r="S1259">
        <f>MIN(Table4[index comments vs code])</f>
        <v>-1</v>
      </c>
    </row>
    <row r="1260" spans="1:19" x14ac:dyDescent="0.25">
      <c r="R1260" s="28">
        <f>MAX(Table4[fraction comments/code])</f>
        <v>4</v>
      </c>
      <c r="S1260">
        <f>MAX(Table4[index comments vs code])</f>
        <v>0.6</v>
      </c>
    </row>
  </sheetData>
  <sortState ref="W64:W74">
    <sortCondition ref="W64"/>
  </sortState>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
  <sheetViews>
    <sheetView workbookViewId="0">
      <selection activeCell="M9" sqref="M9"/>
    </sheetView>
  </sheetViews>
  <sheetFormatPr defaultRowHeight="15" x14ac:dyDescent="0.25"/>
  <cols>
    <col min="1" max="1" width="37.5703125" customWidth="1"/>
    <col min="2" max="2" width="36.7109375" customWidth="1"/>
    <col min="3" max="3" width="11" bestFit="1" customWidth="1"/>
    <col min="4" max="4" width="11.140625" customWidth="1"/>
    <col min="5" max="17" width="11.7109375" customWidth="1"/>
  </cols>
  <sheetData>
    <row r="1" spans="1:17" ht="48.75" customHeight="1" x14ac:dyDescent="0.25">
      <c r="A1" s="22" t="s">
        <v>2007</v>
      </c>
      <c r="B1" s="23" t="s">
        <v>2899</v>
      </c>
      <c r="C1" s="23" t="s">
        <v>2065</v>
      </c>
      <c r="D1" s="23" t="s">
        <v>2898</v>
      </c>
      <c r="E1" s="25" t="s">
        <v>2897</v>
      </c>
      <c r="F1" s="25" t="s">
        <v>2896</v>
      </c>
      <c r="G1" s="25" t="s">
        <v>2911</v>
      </c>
      <c r="H1" s="25" t="s">
        <v>2910</v>
      </c>
      <c r="I1" s="25" t="s">
        <v>2909</v>
      </c>
      <c r="J1" s="25" t="s">
        <v>2908</v>
      </c>
      <c r="K1" s="25" t="s">
        <v>2907</v>
      </c>
      <c r="L1" s="25" t="s">
        <v>2906</v>
      </c>
      <c r="M1" s="25" t="s">
        <v>2905</v>
      </c>
      <c r="N1" s="25" t="s">
        <v>2904</v>
      </c>
      <c r="O1" s="25" t="s">
        <v>2903</v>
      </c>
      <c r="P1" s="25" t="s">
        <v>2902</v>
      </c>
      <c r="Q1" s="26" t="s">
        <v>2901</v>
      </c>
    </row>
    <row r="2" spans="1:17" x14ac:dyDescent="0.25">
      <c r="A2" t="s">
        <v>162</v>
      </c>
      <c r="B2" t="s">
        <v>2022</v>
      </c>
      <c r="C2" t="s">
        <v>2021</v>
      </c>
      <c r="E2">
        <v>41</v>
      </c>
      <c r="F2">
        <v>63</v>
      </c>
      <c r="M2">
        <v>20</v>
      </c>
      <c r="N2">
        <v>2</v>
      </c>
      <c r="O2">
        <v>2</v>
      </c>
      <c r="P2">
        <v>0</v>
      </c>
      <c r="Q2">
        <v>0</v>
      </c>
    </row>
    <row r="3" spans="1:17" x14ac:dyDescent="0.25">
      <c r="A3" t="s">
        <v>164</v>
      </c>
      <c r="B3" t="s">
        <v>2022</v>
      </c>
      <c r="C3" t="s">
        <v>2021</v>
      </c>
      <c r="E3">
        <v>44</v>
      </c>
      <c r="F3">
        <v>79</v>
      </c>
      <c r="M3">
        <v>930</v>
      </c>
      <c r="N3">
        <v>8</v>
      </c>
      <c r="O3">
        <v>23</v>
      </c>
      <c r="P3">
        <v>15</v>
      </c>
      <c r="Q3">
        <v>0</v>
      </c>
    </row>
    <row r="4" spans="1:17" x14ac:dyDescent="0.25">
      <c r="A4" t="s">
        <v>165</v>
      </c>
      <c r="B4" t="s">
        <v>2022</v>
      </c>
      <c r="C4" t="s">
        <v>2021</v>
      </c>
      <c r="E4">
        <v>46</v>
      </c>
      <c r="F4">
        <v>72</v>
      </c>
      <c r="M4">
        <v>21</v>
      </c>
      <c r="N4">
        <v>3</v>
      </c>
      <c r="O4">
        <v>3</v>
      </c>
      <c r="P4">
        <v>0</v>
      </c>
      <c r="Q4">
        <v>0</v>
      </c>
    </row>
    <row r="5" spans="1:17" x14ac:dyDescent="0.25">
      <c r="A5" t="s">
        <v>169</v>
      </c>
      <c r="B5" t="s">
        <v>2682</v>
      </c>
      <c r="C5" t="s">
        <v>2021</v>
      </c>
      <c r="E5">
        <v>40</v>
      </c>
      <c r="F5">
        <v>42</v>
      </c>
      <c r="M5">
        <v>34</v>
      </c>
      <c r="N5">
        <v>3</v>
      </c>
      <c r="O5">
        <v>3</v>
      </c>
      <c r="P5">
        <v>0</v>
      </c>
      <c r="Q5">
        <v>0</v>
      </c>
    </row>
    <row r="6" spans="1:17" x14ac:dyDescent="0.25">
      <c r="A6" t="s">
        <v>169</v>
      </c>
      <c r="B6" t="s">
        <v>2022</v>
      </c>
      <c r="C6" t="s">
        <v>2021</v>
      </c>
      <c r="E6">
        <v>44</v>
      </c>
      <c r="F6">
        <v>83</v>
      </c>
      <c r="M6">
        <v>21</v>
      </c>
      <c r="N6">
        <v>3</v>
      </c>
      <c r="O6">
        <v>3</v>
      </c>
      <c r="P6">
        <v>0</v>
      </c>
      <c r="Q6">
        <v>0</v>
      </c>
    </row>
    <row r="7" spans="1:17" x14ac:dyDescent="0.25">
      <c r="A7" t="s">
        <v>170</v>
      </c>
      <c r="B7" t="s">
        <v>2022</v>
      </c>
      <c r="C7" t="s">
        <v>2021</v>
      </c>
      <c r="E7">
        <v>43</v>
      </c>
      <c r="F7">
        <v>53</v>
      </c>
      <c r="M7">
        <v>21</v>
      </c>
      <c r="N7">
        <v>3</v>
      </c>
      <c r="O7">
        <v>3</v>
      </c>
      <c r="P7">
        <v>0</v>
      </c>
      <c r="Q7">
        <v>0</v>
      </c>
    </row>
    <row r="8" spans="1:17" x14ac:dyDescent="0.25">
      <c r="A8" t="s">
        <v>187</v>
      </c>
      <c r="B8" t="s">
        <v>2022</v>
      </c>
      <c r="C8" t="s">
        <v>2021</v>
      </c>
      <c r="E8">
        <v>43</v>
      </c>
      <c r="F8">
        <v>133</v>
      </c>
      <c r="M8">
        <v>35</v>
      </c>
      <c r="N8">
        <v>2</v>
      </c>
      <c r="O8">
        <v>2</v>
      </c>
      <c r="P8">
        <v>0</v>
      </c>
      <c r="Q8">
        <v>0</v>
      </c>
    </row>
    <row r="9" spans="1:17" x14ac:dyDescent="0.25">
      <c r="A9" t="s">
        <v>192</v>
      </c>
      <c r="B9" t="s">
        <v>2022</v>
      </c>
      <c r="C9" t="s">
        <v>2021</v>
      </c>
      <c r="E9">
        <v>7</v>
      </c>
      <c r="F9">
        <v>46</v>
      </c>
      <c r="M9">
        <v>26</v>
      </c>
      <c r="N9">
        <v>2</v>
      </c>
      <c r="O9">
        <v>2</v>
      </c>
      <c r="P9">
        <v>0</v>
      </c>
      <c r="Q9">
        <v>0</v>
      </c>
    </row>
    <row r="10" spans="1:17" x14ac:dyDescent="0.25">
      <c r="A10" t="s">
        <v>204</v>
      </c>
      <c r="B10" t="s">
        <v>2682</v>
      </c>
      <c r="C10" t="s">
        <v>2021</v>
      </c>
      <c r="E10">
        <v>8</v>
      </c>
      <c r="F10">
        <v>10</v>
      </c>
      <c r="M10">
        <v>35</v>
      </c>
      <c r="N10">
        <v>3</v>
      </c>
      <c r="O10">
        <v>3</v>
      </c>
      <c r="P10">
        <v>0</v>
      </c>
      <c r="Q10">
        <v>0</v>
      </c>
    </row>
    <row r="11" spans="1:17" x14ac:dyDescent="0.25">
      <c r="A11" t="s">
        <v>204</v>
      </c>
      <c r="B11" t="s">
        <v>2022</v>
      </c>
      <c r="C11" t="s">
        <v>2021</v>
      </c>
      <c r="E11">
        <v>12</v>
      </c>
      <c r="F11">
        <v>37</v>
      </c>
      <c r="M11">
        <v>21</v>
      </c>
      <c r="N11">
        <v>3</v>
      </c>
      <c r="O11">
        <v>3</v>
      </c>
      <c r="P11">
        <v>0</v>
      </c>
      <c r="Q11">
        <v>0</v>
      </c>
    </row>
    <row r="12" spans="1:17" x14ac:dyDescent="0.25">
      <c r="A12" t="s">
        <v>217</v>
      </c>
      <c r="B12" t="s">
        <v>2022</v>
      </c>
      <c r="C12" t="s">
        <v>2021</v>
      </c>
      <c r="E12">
        <v>44</v>
      </c>
      <c r="F12">
        <v>156</v>
      </c>
      <c r="M12">
        <v>219</v>
      </c>
      <c r="N12">
        <v>2</v>
      </c>
      <c r="O12">
        <v>8</v>
      </c>
      <c r="P12">
        <v>0</v>
      </c>
      <c r="Q12">
        <v>6</v>
      </c>
    </row>
    <row r="13" spans="1:17" x14ac:dyDescent="0.25">
      <c r="A13" t="s">
        <v>232</v>
      </c>
      <c r="B13" t="s">
        <v>2022</v>
      </c>
      <c r="C13" t="s">
        <v>2021</v>
      </c>
      <c r="E13">
        <v>43</v>
      </c>
      <c r="F13">
        <v>136</v>
      </c>
      <c r="M13">
        <v>32</v>
      </c>
      <c r="N13">
        <v>2</v>
      </c>
      <c r="O13">
        <v>2</v>
      </c>
      <c r="P13">
        <v>0</v>
      </c>
      <c r="Q13">
        <v>0</v>
      </c>
    </row>
    <row r="14" spans="1:17" x14ac:dyDescent="0.25">
      <c r="A14" t="s">
        <v>233</v>
      </c>
      <c r="B14" t="s">
        <v>2682</v>
      </c>
      <c r="C14" t="s">
        <v>2021</v>
      </c>
      <c r="E14">
        <v>6</v>
      </c>
      <c r="F14">
        <v>8</v>
      </c>
      <c r="M14">
        <v>40</v>
      </c>
      <c r="N14">
        <v>3</v>
      </c>
      <c r="O14">
        <v>3</v>
      </c>
      <c r="P14">
        <v>0</v>
      </c>
      <c r="Q14">
        <v>0</v>
      </c>
    </row>
    <row r="15" spans="1:17" x14ac:dyDescent="0.25">
      <c r="A15" t="s">
        <v>234</v>
      </c>
      <c r="B15" t="s">
        <v>2682</v>
      </c>
      <c r="C15" t="s">
        <v>2021</v>
      </c>
      <c r="E15">
        <v>44</v>
      </c>
      <c r="F15">
        <v>46</v>
      </c>
      <c r="M15">
        <v>39</v>
      </c>
      <c r="N15">
        <v>3</v>
      </c>
      <c r="O15">
        <v>3</v>
      </c>
      <c r="P15">
        <v>0</v>
      </c>
      <c r="Q15">
        <v>0</v>
      </c>
    </row>
    <row r="16" spans="1:17" x14ac:dyDescent="0.25">
      <c r="A16" t="s">
        <v>242</v>
      </c>
      <c r="B16" t="s">
        <v>2022</v>
      </c>
      <c r="C16" t="s">
        <v>2021</v>
      </c>
      <c r="E16">
        <v>41</v>
      </c>
      <c r="F16">
        <v>49</v>
      </c>
      <c r="M16">
        <v>187</v>
      </c>
      <c r="N16">
        <v>4</v>
      </c>
      <c r="O16">
        <v>6</v>
      </c>
      <c r="P16">
        <v>2</v>
      </c>
      <c r="Q16">
        <v>0</v>
      </c>
    </row>
    <row r="17" spans="1:17" x14ac:dyDescent="0.25">
      <c r="A17" t="s">
        <v>257</v>
      </c>
      <c r="B17" t="s">
        <v>2022</v>
      </c>
      <c r="C17" t="s">
        <v>2021</v>
      </c>
      <c r="E17">
        <v>72</v>
      </c>
      <c r="F17">
        <v>291</v>
      </c>
      <c r="M17">
        <v>36</v>
      </c>
      <c r="N17">
        <v>2</v>
      </c>
      <c r="O17">
        <v>2</v>
      </c>
      <c r="P17">
        <v>0</v>
      </c>
      <c r="Q17">
        <v>0</v>
      </c>
    </row>
    <row r="18" spans="1:17" x14ac:dyDescent="0.25">
      <c r="A18" t="s">
        <v>272</v>
      </c>
      <c r="B18" t="s">
        <v>2022</v>
      </c>
      <c r="C18" t="s">
        <v>2021</v>
      </c>
      <c r="E18">
        <v>45</v>
      </c>
      <c r="F18">
        <v>81</v>
      </c>
      <c r="M18">
        <v>280</v>
      </c>
      <c r="N18">
        <v>3</v>
      </c>
      <c r="O18">
        <v>15</v>
      </c>
      <c r="P18">
        <v>0</v>
      </c>
      <c r="Q18">
        <v>12</v>
      </c>
    </row>
    <row r="19" spans="1:17" x14ac:dyDescent="0.25">
      <c r="A19" t="s">
        <v>273</v>
      </c>
      <c r="B19" t="s">
        <v>2682</v>
      </c>
      <c r="C19" t="s">
        <v>2021</v>
      </c>
      <c r="E19">
        <v>6</v>
      </c>
      <c r="F19">
        <v>8</v>
      </c>
      <c r="M19">
        <v>33</v>
      </c>
      <c r="N19">
        <v>3</v>
      </c>
      <c r="O19">
        <v>3</v>
      </c>
      <c r="P19">
        <v>0</v>
      </c>
      <c r="Q19">
        <v>0</v>
      </c>
    </row>
    <row r="20" spans="1:17" x14ac:dyDescent="0.25">
      <c r="A20" t="s">
        <v>274</v>
      </c>
      <c r="B20" t="s">
        <v>2682</v>
      </c>
      <c r="C20" t="s">
        <v>2021</v>
      </c>
      <c r="E20">
        <v>7</v>
      </c>
      <c r="F20">
        <v>9</v>
      </c>
      <c r="M20">
        <v>32</v>
      </c>
      <c r="N20">
        <v>3</v>
      </c>
      <c r="O20">
        <v>3</v>
      </c>
      <c r="P20">
        <v>0</v>
      </c>
      <c r="Q20">
        <v>0</v>
      </c>
    </row>
    <row r="21" spans="1:17" x14ac:dyDescent="0.25">
      <c r="A21" t="s">
        <v>275</v>
      </c>
      <c r="B21" t="s">
        <v>2022</v>
      </c>
      <c r="C21" t="s">
        <v>2021</v>
      </c>
      <c r="E21">
        <v>43</v>
      </c>
      <c r="F21">
        <v>58</v>
      </c>
      <c r="M21">
        <v>21</v>
      </c>
      <c r="N21">
        <v>3</v>
      </c>
      <c r="O21">
        <v>3</v>
      </c>
      <c r="P21">
        <v>0</v>
      </c>
      <c r="Q21">
        <v>0</v>
      </c>
    </row>
    <row r="22" spans="1:17" x14ac:dyDescent="0.25">
      <c r="A22" t="s">
        <v>276</v>
      </c>
      <c r="B22" t="s">
        <v>2022</v>
      </c>
      <c r="C22" t="s">
        <v>2021</v>
      </c>
      <c r="E22">
        <v>43</v>
      </c>
      <c r="F22">
        <v>53</v>
      </c>
      <c r="M22">
        <v>21</v>
      </c>
      <c r="N22">
        <v>3</v>
      </c>
      <c r="O22">
        <v>3</v>
      </c>
      <c r="P22">
        <v>0</v>
      </c>
      <c r="Q22">
        <v>0</v>
      </c>
    </row>
    <row r="23" spans="1:17" x14ac:dyDescent="0.25">
      <c r="A23" t="s">
        <v>277</v>
      </c>
      <c r="B23" t="s">
        <v>2022</v>
      </c>
      <c r="C23" t="s">
        <v>2021</v>
      </c>
      <c r="E23">
        <v>42</v>
      </c>
      <c r="F23">
        <v>52</v>
      </c>
      <c r="M23">
        <v>317</v>
      </c>
      <c r="N23">
        <v>3</v>
      </c>
      <c r="O23">
        <v>9</v>
      </c>
      <c r="P23">
        <v>0</v>
      </c>
      <c r="Q23">
        <v>6</v>
      </c>
    </row>
    <row r="24" spans="1:17" x14ac:dyDescent="0.25">
      <c r="A24" t="s">
        <v>278</v>
      </c>
      <c r="B24" t="s">
        <v>2022</v>
      </c>
      <c r="C24" t="s">
        <v>2021</v>
      </c>
      <c r="E24">
        <v>44</v>
      </c>
      <c r="F24">
        <v>56</v>
      </c>
      <c r="M24">
        <v>21</v>
      </c>
      <c r="N24">
        <v>3</v>
      </c>
      <c r="O24">
        <v>3</v>
      </c>
      <c r="P24">
        <v>0</v>
      </c>
      <c r="Q24">
        <v>0</v>
      </c>
    </row>
    <row r="25" spans="1:17" x14ac:dyDescent="0.25">
      <c r="A25" t="s">
        <v>282</v>
      </c>
      <c r="B25" t="s">
        <v>2022</v>
      </c>
      <c r="C25" t="s">
        <v>2021</v>
      </c>
      <c r="E25">
        <v>4</v>
      </c>
      <c r="F25">
        <v>54</v>
      </c>
      <c r="M25">
        <v>24</v>
      </c>
      <c r="N25">
        <v>2</v>
      </c>
      <c r="O25">
        <v>2</v>
      </c>
      <c r="P25">
        <v>0</v>
      </c>
      <c r="Q25">
        <v>0</v>
      </c>
    </row>
    <row r="26" spans="1:17" x14ac:dyDescent="0.25">
      <c r="A26" t="s">
        <v>284</v>
      </c>
      <c r="B26" t="s">
        <v>2022</v>
      </c>
      <c r="C26" t="s">
        <v>2021</v>
      </c>
      <c r="E26">
        <v>43</v>
      </c>
      <c r="F26">
        <v>53</v>
      </c>
      <c r="M26">
        <v>21</v>
      </c>
      <c r="N26">
        <v>3</v>
      </c>
      <c r="O26">
        <v>3</v>
      </c>
      <c r="P26">
        <v>0</v>
      </c>
      <c r="Q26">
        <v>0</v>
      </c>
    </row>
    <row r="27" spans="1:17" x14ac:dyDescent="0.25">
      <c r="A27" t="s">
        <v>285</v>
      </c>
      <c r="B27" t="s">
        <v>2022</v>
      </c>
      <c r="C27" t="s">
        <v>2021</v>
      </c>
      <c r="E27">
        <v>43</v>
      </c>
      <c r="F27">
        <v>83</v>
      </c>
      <c r="M27">
        <v>21</v>
      </c>
      <c r="N27">
        <v>3</v>
      </c>
      <c r="O27">
        <v>3</v>
      </c>
      <c r="P27">
        <v>0</v>
      </c>
      <c r="Q27">
        <v>0</v>
      </c>
    </row>
    <row r="28" spans="1:17" x14ac:dyDescent="0.25">
      <c r="A28" t="s">
        <v>303</v>
      </c>
      <c r="B28" t="s">
        <v>2022</v>
      </c>
      <c r="C28" t="s">
        <v>2021</v>
      </c>
      <c r="E28">
        <v>41</v>
      </c>
      <c r="F28">
        <v>191</v>
      </c>
      <c r="M28">
        <v>2139</v>
      </c>
      <c r="N28">
        <v>5</v>
      </c>
      <c r="O28">
        <v>48</v>
      </c>
      <c r="P28">
        <v>0</v>
      </c>
      <c r="Q28">
        <v>43</v>
      </c>
    </row>
    <row r="29" spans="1:17" x14ac:dyDescent="0.25">
      <c r="A29" t="s">
        <v>304</v>
      </c>
      <c r="B29" t="s">
        <v>2682</v>
      </c>
      <c r="C29" t="s">
        <v>2021</v>
      </c>
      <c r="E29">
        <v>9</v>
      </c>
      <c r="F29">
        <v>11</v>
      </c>
      <c r="M29">
        <v>32</v>
      </c>
      <c r="N29">
        <v>3</v>
      </c>
      <c r="O29">
        <v>3</v>
      </c>
      <c r="P29">
        <v>0</v>
      </c>
      <c r="Q29">
        <v>0</v>
      </c>
    </row>
    <row r="30" spans="1:17" x14ac:dyDescent="0.25">
      <c r="A30" t="s">
        <v>304</v>
      </c>
      <c r="B30" t="s">
        <v>2022</v>
      </c>
      <c r="C30" t="s">
        <v>2021</v>
      </c>
      <c r="E30">
        <v>13</v>
      </c>
      <c r="F30">
        <v>28</v>
      </c>
      <c r="M30">
        <v>20</v>
      </c>
      <c r="N30">
        <v>3</v>
      </c>
      <c r="O30">
        <v>3</v>
      </c>
      <c r="P30">
        <v>0</v>
      </c>
      <c r="Q30">
        <v>0</v>
      </c>
    </row>
    <row r="31" spans="1:17" x14ac:dyDescent="0.25">
      <c r="A31" t="s">
        <v>318</v>
      </c>
      <c r="B31" t="s">
        <v>2022</v>
      </c>
      <c r="C31" t="s">
        <v>2021</v>
      </c>
      <c r="E31">
        <v>41</v>
      </c>
      <c r="F31">
        <v>157</v>
      </c>
      <c r="M31">
        <v>34</v>
      </c>
      <c r="N31">
        <v>2</v>
      </c>
      <c r="O31">
        <v>2</v>
      </c>
      <c r="P31">
        <v>0</v>
      </c>
      <c r="Q31">
        <v>0</v>
      </c>
    </row>
    <row r="32" spans="1:17" x14ac:dyDescent="0.25">
      <c r="A32" t="s">
        <v>326</v>
      </c>
      <c r="B32" t="s">
        <v>2022</v>
      </c>
      <c r="C32" t="s">
        <v>2021</v>
      </c>
      <c r="E32">
        <v>44</v>
      </c>
      <c r="F32">
        <v>96</v>
      </c>
      <c r="M32">
        <v>26</v>
      </c>
      <c r="N32">
        <v>2</v>
      </c>
      <c r="O32">
        <v>2</v>
      </c>
      <c r="P32">
        <v>0</v>
      </c>
      <c r="Q32">
        <v>0</v>
      </c>
    </row>
    <row r="33" spans="1:17" x14ac:dyDescent="0.25">
      <c r="A33" t="s">
        <v>327</v>
      </c>
      <c r="B33" t="s">
        <v>2682</v>
      </c>
      <c r="C33" t="s">
        <v>2021</v>
      </c>
      <c r="E33">
        <v>29</v>
      </c>
      <c r="F33">
        <v>31</v>
      </c>
      <c r="M33">
        <v>38</v>
      </c>
      <c r="N33">
        <v>3</v>
      </c>
      <c r="O33">
        <v>3</v>
      </c>
      <c r="P33">
        <v>0</v>
      </c>
      <c r="Q33">
        <v>0</v>
      </c>
    </row>
    <row r="34" spans="1:17" x14ac:dyDescent="0.25">
      <c r="A34" t="s">
        <v>327</v>
      </c>
      <c r="B34" t="s">
        <v>2022</v>
      </c>
      <c r="C34" t="s">
        <v>2021</v>
      </c>
      <c r="E34">
        <v>33</v>
      </c>
      <c r="F34">
        <v>243</v>
      </c>
      <c r="M34">
        <v>40</v>
      </c>
      <c r="N34">
        <v>4</v>
      </c>
      <c r="O34">
        <v>4</v>
      </c>
      <c r="P34">
        <v>0</v>
      </c>
      <c r="Q34">
        <v>0</v>
      </c>
    </row>
    <row r="35" spans="1:17" x14ac:dyDescent="0.25">
      <c r="A35" t="s">
        <v>340</v>
      </c>
      <c r="B35" t="s">
        <v>2022</v>
      </c>
      <c r="C35" t="s">
        <v>2021</v>
      </c>
      <c r="E35">
        <v>44</v>
      </c>
      <c r="F35">
        <v>122</v>
      </c>
      <c r="M35">
        <v>30</v>
      </c>
      <c r="N35">
        <v>2</v>
      </c>
      <c r="O35">
        <v>2</v>
      </c>
      <c r="P35">
        <v>0</v>
      </c>
      <c r="Q35">
        <v>0</v>
      </c>
    </row>
    <row r="36" spans="1:17" x14ac:dyDescent="0.25">
      <c r="A36" t="s">
        <v>352</v>
      </c>
      <c r="B36" t="s">
        <v>2022</v>
      </c>
      <c r="C36" t="s">
        <v>2021</v>
      </c>
      <c r="E36">
        <v>43</v>
      </c>
      <c r="F36">
        <v>106</v>
      </c>
      <c r="M36">
        <v>22</v>
      </c>
      <c r="N36">
        <v>2</v>
      </c>
      <c r="O36">
        <v>2</v>
      </c>
      <c r="P36">
        <v>0</v>
      </c>
      <c r="Q36">
        <v>0</v>
      </c>
    </row>
    <row r="37" spans="1:17" x14ac:dyDescent="0.25">
      <c r="A37" t="s">
        <v>355</v>
      </c>
      <c r="B37" t="s">
        <v>2022</v>
      </c>
      <c r="C37" t="s">
        <v>2021</v>
      </c>
      <c r="E37">
        <v>43</v>
      </c>
      <c r="F37">
        <v>95</v>
      </c>
      <c r="M37">
        <v>21</v>
      </c>
      <c r="N37">
        <v>3</v>
      </c>
      <c r="O37">
        <v>3</v>
      </c>
      <c r="P37">
        <v>0</v>
      </c>
      <c r="Q37">
        <v>0</v>
      </c>
    </row>
    <row r="38" spans="1:17" x14ac:dyDescent="0.25">
      <c r="A38" t="s">
        <v>356</v>
      </c>
      <c r="B38" t="s">
        <v>2022</v>
      </c>
      <c r="C38" t="s">
        <v>2021</v>
      </c>
      <c r="E38">
        <v>7</v>
      </c>
      <c r="F38">
        <v>19</v>
      </c>
      <c r="M38">
        <v>76</v>
      </c>
      <c r="N38">
        <v>4</v>
      </c>
      <c r="O38">
        <v>4</v>
      </c>
      <c r="P38">
        <v>0</v>
      </c>
      <c r="Q38">
        <v>0</v>
      </c>
    </row>
    <row r="39" spans="1:17" x14ac:dyDescent="0.25">
      <c r="A39" t="s">
        <v>365</v>
      </c>
      <c r="B39" t="s">
        <v>2022</v>
      </c>
      <c r="C39" t="s">
        <v>2021</v>
      </c>
      <c r="E39">
        <v>10</v>
      </c>
      <c r="F39">
        <v>127</v>
      </c>
      <c r="M39">
        <v>34</v>
      </c>
      <c r="N39">
        <v>2</v>
      </c>
      <c r="O39">
        <v>2</v>
      </c>
      <c r="P39">
        <v>0</v>
      </c>
      <c r="Q39">
        <v>0</v>
      </c>
    </row>
    <row r="40" spans="1:17" x14ac:dyDescent="0.25">
      <c r="A40" t="s">
        <v>368</v>
      </c>
      <c r="B40" t="s">
        <v>2022</v>
      </c>
      <c r="C40" t="s">
        <v>2021</v>
      </c>
      <c r="E40">
        <v>41</v>
      </c>
      <c r="F40">
        <v>81</v>
      </c>
      <c r="M40">
        <v>20</v>
      </c>
      <c r="N40">
        <v>2</v>
      </c>
      <c r="O40">
        <v>2</v>
      </c>
      <c r="P40">
        <v>0</v>
      </c>
      <c r="Q40">
        <v>0</v>
      </c>
    </row>
    <row r="41" spans="1:17" x14ac:dyDescent="0.25">
      <c r="A41" t="s">
        <v>403</v>
      </c>
      <c r="B41" t="s">
        <v>2022</v>
      </c>
      <c r="C41" t="s">
        <v>2021</v>
      </c>
      <c r="E41">
        <v>7</v>
      </c>
      <c r="F41">
        <v>150</v>
      </c>
      <c r="M41">
        <v>40</v>
      </c>
      <c r="N41">
        <v>2</v>
      </c>
      <c r="O41">
        <v>2</v>
      </c>
      <c r="P41">
        <v>0</v>
      </c>
      <c r="Q41">
        <v>0</v>
      </c>
    </row>
    <row r="42" spans="1:17" x14ac:dyDescent="0.25">
      <c r="A42" t="s">
        <v>404</v>
      </c>
      <c r="B42" t="s">
        <v>2682</v>
      </c>
      <c r="C42" t="s">
        <v>2021</v>
      </c>
      <c r="E42">
        <v>7</v>
      </c>
      <c r="F42">
        <v>9</v>
      </c>
      <c r="M42">
        <v>30</v>
      </c>
      <c r="N42">
        <v>3</v>
      </c>
      <c r="O42">
        <v>3</v>
      </c>
      <c r="P42">
        <v>0</v>
      </c>
      <c r="Q42">
        <v>0</v>
      </c>
    </row>
    <row r="43" spans="1:17" x14ac:dyDescent="0.25">
      <c r="A43" t="s">
        <v>404</v>
      </c>
      <c r="B43" t="s">
        <v>2022</v>
      </c>
      <c r="C43" t="s">
        <v>2021</v>
      </c>
      <c r="E43">
        <v>11</v>
      </c>
      <c r="F43">
        <v>38</v>
      </c>
      <c r="M43">
        <v>21</v>
      </c>
      <c r="N43">
        <v>3</v>
      </c>
      <c r="O43">
        <v>3</v>
      </c>
      <c r="P43">
        <v>0</v>
      </c>
      <c r="Q43">
        <v>0</v>
      </c>
    </row>
    <row r="44" spans="1:17" x14ac:dyDescent="0.25">
      <c r="A44" t="s">
        <v>410</v>
      </c>
      <c r="B44" t="s">
        <v>2022</v>
      </c>
      <c r="C44" t="s">
        <v>2021</v>
      </c>
      <c r="E44">
        <v>44</v>
      </c>
      <c r="F44">
        <v>99</v>
      </c>
      <c r="M44">
        <v>26</v>
      </c>
      <c r="N44">
        <v>2</v>
      </c>
      <c r="O44">
        <v>2</v>
      </c>
      <c r="P44">
        <v>0</v>
      </c>
      <c r="Q44">
        <v>0</v>
      </c>
    </row>
    <row r="45" spans="1:17" x14ac:dyDescent="0.25">
      <c r="A45" t="s">
        <v>415</v>
      </c>
      <c r="B45" t="s">
        <v>2682</v>
      </c>
      <c r="C45" t="s">
        <v>2021</v>
      </c>
      <c r="E45">
        <v>10</v>
      </c>
      <c r="F45">
        <v>12</v>
      </c>
      <c r="M45">
        <v>35</v>
      </c>
      <c r="N45">
        <v>3</v>
      </c>
      <c r="O45">
        <v>3</v>
      </c>
      <c r="P45">
        <v>0</v>
      </c>
      <c r="Q45">
        <v>0</v>
      </c>
    </row>
    <row r="46" spans="1:17" x14ac:dyDescent="0.25">
      <c r="A46" t="s">
        <v>415</v>
      </c>
      <c r="B46" t="s">
        <v>2022</v>
      </c>
      <c r="C46" t="s">
        <v>2021</v>
      </c>
      <c r="E46">
        <v>14</v>
      </c>
      <c r="F46">
        <v>43</v>
      </c>
      <c r="M46">
        <v>21</v>
      </c>
      <c r="N46">
        <v>3</v>
      </c>
      <c r="O46">
        <v>3</v>
      </c>
      <c r="P46">
        <v>0</v>
      </c>
      <c r="Q46">
        <v>0</v>
      </c>
    </row>
    <row r="47" spans="1:17" x14ac:dyDescent="0.25">
      <c r="A47" t="s">
        <v>416</v>
      </c>
      <c r="B47" t="s">
        <v>2022</v>
      </c>
      <c r="C47" t="s">
        <v>2021</v>
      </c>
      <c r="E47">
        <v>44</v>
      </c>
      <c r="F47">
        <v>70</v>
      </c>
      <c r="M47">
        <v>21</v>
      </c>
      <c r="N47">
        <v>3</v>
      </c>
      <c r="O47">
        <v>3</v>
      </c>
      <c r="P47">
        <v>0</v>
      </c>
      <c r="Q47">
        <v>0</v>
      </c>
    </row>
    <row r="48" spans="1:17" x14ac:dyDescent="0.25">
      <c r="A48" t="s">
        <v>442</v>
      </c>
      <c r="B48" t="s">
        <v>2022</v>
      </c>
      <c r="C48" t="s">
        <v>2021</v>
      </c>
      <c r="E48">
        <v>41</v>
      </c>
      <c r="F48">
        <v>74</v>
      </c>
      <c r="M48">
        <v>20</v>
      </c>
      <c r="N48">
        <v>2</v>
      </c>
      <c r="O48">
        <v>2</v>
      </c>
      <c r="P48">
        <v>0</v>
      </c>
      <c r="Q48">
        <v>0</v>
      </c>
    </row>
    <row r="49" spans="1:17" x14ac:dyDescent="0.25">
      <c r="A49" t="s">
        <v>452</v>
      </c>
      <c r="B49" t="s">
        <v>2022</v>
      </c>
      <c r="C49" t="s">
        <v>2021</v>
      </c>
      <c r="E49">
        <v>41</v>
      </c>
      <c r="F49">
        <v>87</v>
      </c>
      <c r="M49">
        <v>22</v>
      </c>
      <c r="N49">
        <v>2</v>
      </c>
      <c r="O49">
        <v>2</v>
      </c>
      <c r="P49">
        <v>0</v>
      </c>
      <c r="Q49">
        <v>0</v>
      </c>
    </row>
    <row r="50" spans="1:17" x14ac:dyDescent="0.25">
      <c r="A50" t="s">
        <v>459</v>
      </c>
      <c r="B50" t="s">
        <v>2022</v>
      </c>
      <c r="C50" t="s">
        <v>2021</v>
      </c>
      <c r="E50">
        <v>4</v>
      </c>
      <c r="F50">
        <v>27</v>
      </c>
      <c r="M50">
        <v>24</v>
      </c>
      <c r="N50">
        <v>2</v>
      </c>
      <c r="O50">
        <v>2</v>
      </c>
      <c r="P50">
        <v>0</v>
      </c>
      <c r="Q50">
        <v>0</v>
      </c>
    </row>
    <row r="51" spans="1:17" x14ac:dyDescent="0.25">
      <c r="A51" t="s">
        <v>462</v>
      </c>
      <c r="B51" t="s">
        <v>2022</v>
      </c>
      <c r="C51" t="s">
        <v>2021</v>
      </c>
      <c r="E51">
        <v>44</v>
      </c>
      <c r="F51">
        <v>85</v>
      </c>
      <c r="M51">
        <v>21</v>
      </c>
      <c r="N51">
        <v>3</v>
      </c>
      <c r="O51">
        <v>3</v>
      </c>
      <c r="P51">
        <v>0</v>
      </c>
      <c r="Q51">
        <v>0</v>
      </c>
    </row>
    <row r="52" spans="1:17" x14ac:dyDescent="0.25">
      <c r="A52" t="s">
        <v>576</v>
      </c>
      <c r="B52" t="s">
        <v>2022</v>
      </c>
      <c r="C52" t="s">
        <v>2021</v>
      </c>
      <c r="E52">
        <v>86</v>
      </c>
      <c r="F52">
        <v>1833</v>
      </c>
      <c r="M52">
        <v>1354</v>
      </c>
      <c r="N52">
        <v>4</v>
      </c>
      <c r="O52">
        <v>23</v>
      </c>
      <c r="P52">
        <v>1</v>
      </c>
      <c r="Q52">
        <v>18</v>
      </c>
    </row>
    <row r="53" spans="1:17" x14ac:dyDescent="0.25">
      <c r="A53" t="s">
        <v>586</v>
      </c>
      <c r="B53" t="s">
        <v>2682</v>
      </c>
      <c r="C53" t="s">
        <v>2021</v>
      </c>
      <c r="E53">
        <v>7</v>
      </c>
      <c r="F53">
        <v>9</v>
      </c>
      <c r="M53">
        <v>38</v>
      </c>
      <c r="N53">
        <v>3</v>
      </c>
      <c r="O53">
        <v>3</v>
      </c>
      <c r="P53">
        <v>0</v>
      </c>
      <c r="Q53">
        <v>0</v>
      </c>
    </row>
    <row r="54" spans="1:17" x14ac:dyDescent="0.25">
      <c r="A54" t="s">
        <v>586</v>
      </c>
      <c r="B54" t="s">
        <v>2022</v>
      </c>
      <c r="C54" t="s">
        <v>2021</v>
      </c>
      <c r="E54">
        <v>11</v>
      </c>
      <c r="F54">
        <v>27</v>
      </c>
      <c r="M54">
        <v>21</v>
      </c>
      <c r="N54">
        <v>3</v>
      </c>
      <c r="O54">
        <v>3</v>
      </c>
      <c r="P54">
        <v>0</v>
      </c>
      <c r="Q54">
        <v>0</v>
      </c>
    </row>
    <row r="55" spans="1:17" x14ac:dyDescent="0.25">
      <c r="A55" t="s">
        <v>587</v>
      </c>
      <c r="B55" t="s">
        <v>2682</v>
      </c>
      <c r="C55" t="s">
        <v>2021</v>
      </c>
      <c r="E55">
        <v>6</v>
      </c>
      <c r="F55">
        <v>8</v>
      </c>
      <c r="M55">
        <v>36</v>
      </c>
      <c r="N55">
        <v>3</v>
      </c>
      <c r="O55">
        <v>3</v>
      </c>
      <c r="P55">
        <v>0</v>
      </c>
      <c r="Q55">
        <v>0</v>
      </c>
    </row>
    <row r="56" spans="1:17" x14ac:dyDescent="0.25">
      <c r="A56" t="s">
        <v>587</v>
      </c>
      <c r="B56" t="s">
        <v>2022</v>
      </c>
      <c r="C56" t="s">
        <v>2021</v>
      </c>
      <c r="E56">
        <v>10</v>
      </c>
      <c r="F56">
        <v>30</v>
      </c>
      <c r="M56">
        <v>21</v>
      </c>
      <c r="N56">
        <v>3</v>
      </c>
      <c r="O56">
        <v>3</v>
      </c>
      <c r="P56">
        <v>0</v>
      </c>
      <c r="Q56">
        <v>0</v>
      </c>
    </row>
    <row r="57" spans="1:17" x14ac:dyDescent="0.25">
      <c r="A57" t="s">
        <v>593</v>
      </c>
      <c r="B57" t="s">
        <v>2022</v>
      </c>
      <c r="C57" t="s">
        <v>2021</v>
      </c>
      <c r="E57">
        <v>45</v>
      </c>
      <c r="F57">
        <v>63</v>
      </c>
      <c r="M57">
        <v>21</v>
      </c>
      <c r="N57">
        <v>3</v>
      </c>
      <c r="O57">
        <v>3</v>
      </c>
      <c r="P57">
        <v>0</v>
      </c>
      <c r="Q57">
        <v>0</v>
      </c>
    </row>
    <row r="58" spans="1:17" x14ac:dyDescent="0.25">
      <c r="A58" t="s">
        <v>596</v>
      </c>
      <c r="B58" t="s">
        <v>2394</v>
      </c>
      <c r="C58" t="s">
        <v>2021</v>
      </c>
      <c r="E58">
        <v>198</v>
      </c>
      <c r="F58">
        <v>218</v>
      </c>
      <c r="M58">
        <v>690</v>
      </c>
      <c r="N58">
        <v>12</v>
      </c>
      <c r="O58">
        <v>21</v>
      </c>
      <c r="P58">
        <v>8</v>
      </c>
      <c r="Q58">
        <v>1</v>
      </c>
    </row>
    <row r="59" spans="1:17" x14ac:dyDescent="0.25">
      <c r="A59" t="s">
        <v>596</v>
      </c>
      <c r="B59" t="s">
        <v>2394</v>
      </c>
      <c r="C59" t="s">
        <v>2021</v>
      </c>
      <c r="E59">
        <v>247</v>
      </c>
      <c r="F59">
        <v>269</v>
      </c>
      <c r="M59">
        <v>310</v>
      </c>
      <c r="N59">
        <v>14</v>
      </c>
      <c r="O59">
        <v>18</v>
      </c>
      <c r="P59">
        <v>0</v>
      </c>
      <c r="Q59">
        <v>4</v>
      </c>
    </row>
    <row r="60" spans="1:17" x14ac:dyDescent="0.25">
      <c r="A60" t="s">
        <v>596</v>
      </c>
      <c r="B60" t="s">
        <v>2394</v>
      </c>
      <c r="C60" t="s">
        <v>2021</v>
      </c>
      <c r="E60">
        <v>298</v>
      </c>
      <c r="F60">
        <v>340</v>
      </c>
      <c r="M60">
        <v>22</v>
      </c>
      <c r="N60">
        <v>3</v>
      </c>
      <c r="O60">
        <v>3</v>
      </c>
      <c r="P60">
        <v>0</v>
      </c>
      <c r="Q60">
        <v>0</v>
      </c>
    </row>
    <row r="61" spans="1:17" x14ac:dyDescent="0.25">
      <c r="A61" t="s">
        <v>596</v>
      </c>
      <c r="B61" t="s">
        <v>2394</v>
      </c>
      <c r="C61" t="s">
        <v>2021</v>
      </c>
      <c r="E61">
        <v>388</v>
      </c>
      <c r="F61">
        <v>1183</v>
      </c>
      <c r="M61">
        <v>1127</v>
      </c>
      <c r="N61">
        <v>30</v>
      </c>
      <c r="O61">
        <v>41</v>
      </c>
      <c r="P61">
        <v>0</v>
      </c>
      <c r="Q61">
        <v>22</v>
      </c>
    </row>
    <row r="62" spans="1:17" x14ac:dyDescent="0.25">
      <c r="A62" t="s">
        <v>596</v>
      </c>
      <c r="B62" t="s">
        <v>2667</v>
      </c>
      <c r="C62" t="s">
        <v>2021</v>
      </c>
      <c r="E62">
        <v>1186</v>
      </c>
      <c r="F62">
        <v>1190</v>
      </c>
      <c r="M62">
        <v>18</v>
      </c>
      <c r="N62">
        <v>2</v>
      </c>
      <c r="O62">
        <v>2</v>
      </c>
      <c r="P62">
        <v>0</v>
      </c>
      <c r="Q62">
        <v>0</v>
      </c>
    </row>
    <row r="63" spans="1:17" x14ac:dyDescent="0.25">
      <c r="A63" t="s">
        <v>596</v>
      </c>
      <c r="B63" t="s">
        <v>2394</v>
      </c>
      <c r="C63" t="s">
        <v>2021</v>
      </c>
      <c r="E63">
        <v>1237</v>
      </c>
      <c r="F63">
        <v>1606</v>
      </c>
      <c r="M63">
        <v>806</v>
      </c>
      <c r="N63">
        <v>10</v>
      </c>
      <c r="O63">
        <v>36</v>
      </c>
      <c r="P63">
        <v>0</v>
      </c>
      <c r="Q63">
        <v>28</v>
      </c>
    </row>
    <row r="64" spans="1:17" x14ac:dyDescent="0.25">
      <c r="A64" t="s">
        <v>596</v>
      </c>
      <c r="B64" t="s">
        <v>2394</v>
      </c>
      <c r="C64" t="s">
        <v>2021</v>
      </c>
      <c r="E64">
        <v>1649</v>
      </c>
      <c r="F64">
        <v>1947</v>
      </c>
      <c r="M64">
        <v>889</v>
      </c>
      <c r="N64">
        <v>18</v>
      </c>
      <c r="O64">
        <v>25</v>
      </c>
      <c r="P64">
        <v>2</v>
      </c>
      <c r="Q64">
        <v>6</v>
      </c>
    </row>
    <row r="65" spans="1:17" x14ac:dyDescent="0.25">
      <c r="A65" t="s">
        <v>597</v>
      </c>
      <c r="B65" t="s">
        <v>2394</v>
      </c>
      <c r="C65" t="s">
        <v>2021</v>
      </c>
      <c r="E65">
        <v>172</v>
      </c>
      <c r="F65">
        <v>192</v>
      </c>
      <c r="M65">
        <v>690</v>
      </c>
      <c r="N65">
        <v>12</v>
      </c>
      <c r="O65">
        <v>21</v>
      </c>
      <c r="P65">
        <v>8</v>
      </c>
      <c r="Q65">
        <v>1</v>
      </c>
    </row>
    <row r="66" spans="1:17" x14ac:dyDescent="0.25">
      <c r="A66" t="s">
        <v>597</v>
      </c>
      <c r="B66" t="s">
        <v>2394</v>
      </c>
      <c r="C66" t="s">
        <v>2021</v>
      </c>
      <c r="E66">
        <v>221</v>
      </c>
      <c r="F66">
        <v>243</v>
      </c>
      <c r="M66">
        <v>310</v>
      </c>
      <c r="N66">
        <v>14</v>
      </c>
      <c r="O66">
        <v>18</v>
      </c>
      <c r="P66">
        <v>0</v>
      </c>
      <c r="Q66">
        <v>4</v>
      </c>
    </row>
    <row r="67" spans="1:17" x14ac:dyDescent="0.25">
      <c r="A67" t="s">
        <v>837</v>
      </c>
      <c r="B67" t="s">
        <v>2394</v>
      </c>
      <c r="C67" t="s">
        <v>2021</v>
      </c>
      <c r="E67">
        <v>96</v>
      </c>
      <c r="F67">
        <v>166</v>
      </c>
      <c r="G67">
        <v>1</v>
      </c>
      <c r="M67">
        <v>299</v>
      </c>
      <c r="N67">
        <v>6</v>
      </c>
      <c r="O67">
        <v>9</v>
      </c>
      <c r="P67">
        <v>0</v>
      </c>
      <c r="Q67">
        <v>3</v>
      </c>
    </row>
    <row r="68" spans="1:17" x14ac:dyDescent="0.25">
      <c r="A68" t="s">
        <v>837</v>
      </c>
      <c r="B68" t="s">
        <v>2394</v>
      </c>
      <c r="C68" t="s">
        <v>2021</v>
      </c>
      <c r="E68">
        <v>215</v>
      </c>
      <c r="F68">
        <v>2161</v>
      </c>
      <c r="M68">
        <v>870</v>
      </c>
      <c r="N68">
        <v>7</v>
      </c>
      <c r="O68">
        <v>23</v>
      </c>
      <c r="P68">
        <v>3</v>
      </c>
      <c r="Q68">
        <v>15</v>
      </c>
    </row>
    <row r="69" spans="1:17" x14ac:dyDescent="0.25">
      <c r="A69" t="s">
        <v>837</v>
      </c>
      <c r="B69" t="s">
        <v>2394</v>
      </c>
      <c r="C69" t="s">
        <v>2021</v>
      </c>
      <c r="E69">
        <v>2183</v>
      </c>
      <c r="F69">
        <v>2337</v>
      </c>
      <c r="M69">
        <v>1402</v>
      </c>
      <c r="N69">
        <v>2</v>
      </c>
      <c r="O69">
        <v>23</v>
      </c>
      <c r="P69">
        <v>0</v>
      </c>
      <c r="Q69">
        <v>21</v>
      </c>
    </row>
    <row r="70" spans="1:17" x14ac:dyDescent="0.25">
      <c r="A70" t="s">
        <v>837</v>
      </c>
      <c r="B70" t="s">
        <v>2394</v>
      </c>
      <c r="C70" t="s">
        <v>2021</v>
      </c>
      <c r="E70">
        <v>2375</v>
      </c>
      <c r="F70">
        <v>2501</v>
      </c>
      <c r="G70">
        <v>6</v>
      </c>
      <c r="M70">
        <v>1031</v>
      </c>
      <c r="N70">
        <v>16</v>
      </c>
      <c r="O70">
        <v>22</v>
      </c>
      <c r="P70">
        <v>3</v>
      </c>
      <c r="Q70">
        <v>3</v>
      </c>
    </row>
    <row r="71" spans="1:17" x14ac:dyDescent="0.25">
      <c r="A71" t="s">
        <v>837</v>
      </c>
      <c r="B71" t="s">
        <v>2394</v>
      </c>
      <c r="C71" t="s">
        <v>2021</v>
      </c>
      <c r="E71">
        <v>2515</v>
      </c>
      <c r="F71">
        <v>3913</v>
      </c>
      <c r="M71">
        <v>2634</v>
      </c>
      <c r="N71">
        <v>2</v>
      </c>
      <c r="O71">
        <v>62</v>
      </c>
      <c r="P71">
        <v>8</v>
      </c>
      <c r="Q71">
        <v>52</v>
      </c>
    </row>
    <row r="72" spans="1:17" x14ac:dyDescent="0.25">
      <c r="A72" t="s">
        <v>837</v>
      </c>
      <c r="B72" t="s">
        <v>2394</v>
      </c>
      <c r="C72" t="s">
        <v>2021</v>
      </c>
      <c r="E72">
        <v>3976</v>
      </c>
      <c r="F72">
        <v>5109</v>
      </c>
      <c r="M72">
        <v>741</v>
      </c>
      <c r="N72">
        <v>6</v>
      </c>
      <c r="O72">
        <v>21</v>
      </c>
      <c r="P72">
        <v>5</v>
      </c>
      <c r="Q72">
        <v>10</v>
      </c>
    </row>
    <row r="73" spans="1:17" x14ac:dyDescent="0.25">
      <c r="A73" t="s">
        <v>855</v>
      </c>
      <c r="B73" t="s">
        <v>2479</v>
      </c>
      <c r="C73" t="s">
        <v>2021</v>
      </c>
      <c r="E73">
        <v>50</v>
      </c>
      <c r="F73">
        <v>431</v>
      </c>
      <c r="G73">
        <v>32</v>
      </c>
      <c r="M73">
        <v>1184</v>
      </c>
      <c r="N73">
        <v>21</v>
      </c>
      <c r="O73">
        <v>34</v>
      </c>
      <c r="P73">
        <v>6</v>
      </c>
      <c r="Q73">
        <v>19</v>
      </c>
    </row>
    <row r="74" spans="1:17" x14ac:dyDescent="0.25">
      <c r="A74" t="s">
        <v>874</v>
      </c>
      <c r="B74" t="s">
        <v>2479</v>
      </c>
      <c r="C74" t="s">
        <v>2021</v>
      </c>
      <c r="E74">
        <v>71</v>
      </c>
      <c r="F74">
        <v>205</v>
      </c>
      <c r="M74">
        <v>2373</v>
      </c>
      <c r="N74">
        <v>13</v>
      </c>
      <c r="O74">
        <v>63</v>
      </c>
      <c r="P74">
        <v>43</v>
      </c>
      <c r="Q74">
        <v>7</v>
      </c>
    </row>
    <row r="75" spans="1:17" x14ac:dyDescent="0.25">
      <c r="A75" t="s">
        <v>2428</v>
      </c>
      <c r="B75" t="s">
        <v>2471</v>
      </c>
      <c r="C75" t="s">
        <v>2021</v>
      </c>
      <c r="E75">
        <v>80</v>
      </c>
      <c r="F75">
        <v>600</v>
      </c>
      <c r="M75">
        <v>160</v>
      </c>
      <c r="N75">
        <v>10</v>
      </c>
      <c r="O75">
        <v>11</v>
      </c>
      <c r="P75">
        <v>1</v>
      </c>
      <c r="Q75">
        <v>0</v>
      </c>
    </row>
    <row r="76" spans="1:17" x14ac:dyDescent="0.25">
      <c r="A76" t="s">
        <v>891</v>
      </c>
      <c r="B76" t="s">
        <v>2022</v>
      </c>
      <c r="C76" t="s">
        <v>2021</v>
      </c>
      <c r="E76">
        <v>54</v>
      </c>
      <c r="F76">
        <v>280</v>
      </c>
      <c r="M76">
        <v>1106</v>
      </c>
      <c r="N76">
        <v>6</v>
      </c>
      <c r="O76">
        <v>24</v>
      </c>
      <c r="P76">
        <v>0</v>
      </c>
      <c r="Q76">
        <v>18</v>
      </c>
    </row>
    <row r="77" spans="1:17" x14ac:dyDescent="0.25">
      <c r="A77" t="s">
        <v>914</v>
      </c>
      <c r="B77" t="s">
        <v>2022</v>
      </c>
      <c r="C77" t="s">
        <v>2021</v>
      </c>
      <c r="E77">
        <v>44</v>
      </c>
      <c r="F77">
        <v>219</v>
      </c>
      <c r="M77">
        <v>913</v>
      </c>
      <c r="N77">
        <v>10</v>
      </c>
      <c r="O77">
        <v>21</v>
      </c>
      <c r="P77">
        <v>5</v>
      </c>
      <c r="Q77">
        <v>6</v>
      </c>
    </row>
    <row r="78" spans="1:17" x14ac:dyDescent="0.25">
      <c r="A78" t="s">
        <v>992</v>
      </c>
      <c r="B78" t="s">
        <v>2022</v>
      </c>
      <c r="C78" t="s">
        <v>2021</v>
      </c>
      <c r="E78">
        <v>72</v>
      </c>
      <c r="F78">
        <v>435</v>
      </c>
      <c r="M78">
        <v>730</v>
      </c>
      <c r="N78">
        <v>2</v>
      </c>
      <c r="O78">
        <v>27</v>
      </c>
      <c r="P78">
        <v>0</v>
      </c>
      <c r="Q78">
        <v>25</v>
      </c>
    </row>
    <row r="79" spans="1:17" x14ac:dyDescent="0.25">
      <c r="A79" t="s">
        <v>1019</v>
      </c>
      <c r="B79" t="s">
        <v>2022</v>
      </c>
      <c r="C79" t="s">
        <v>2021</v>
      </c>
      <c r="E79">
        <v>66</v>
      </c>
      <c r="F79">
        <v>296</v>
      </c>
      <c r="M79">
        <v>385</v>
      </c>
      <c r="N79">
        <v>3</v>
      </c>
      <c r="O79">
        <v>12</v>
      </c>
      <c r="P79">
        <v>3</v>
      </c>
      <c r="Q79">
        <v>6</v>
      </c>
    </row>
    <row r="80" spans="1:17" x14ac:dyDescent="0.25">
      <c r="A80" t="s">
        <v>1030</v>
      </c>
      <c r="B80" t="s">
        <v>2022</v>
      </c>
      <c r="C80" t="s">
        <v>2021</v>
      </c>
      <c r="E80">
        <v>41</v>
      </c>
      <c r="F80">
        <v>74</v>
      </c>
      <c r="M80">
        <v>258</v>
      </c>
      <c r="N80">
        <v>2</v>
      </c>
      <c r="O80">
        <v>8</v>
      </c>
      <c r="P80">
        <v>0</v>
      </c>
      <c r="Q80">
        <v>6</v>
      </c>
    </row>
    <row r="81" spans="1:17" x14ac:dyDescent="0.25">
      <c r="A81" t="s">
        <v>1033</v>
      </c>
      <c r="B81" t="s">
        <v>2022</v>
      </c>
      <c r="C81" t="s">
        <v>2021</v>
      </c>
      <c r="E81">
        <v>68</v>
      </c>
      <c r="F81">
        <v>155</v>
      </c>
      <c r="M81">
        <v>244</v>
      </c>
      <c r="N81">
        <v>3</v>
      </c>
      <c r="O81">
        <v>9</v>
      </c>
      <c r="P81">
        <v>0</v>
      </c>
      <c r="Q81">
        <v>6</v>
      </c>
    </row>
    <row r="82" spans="1:17" x14ac:dyDescent="0.25">
      <c r="A82" t="s">
        <v>1058</v>
      </c>
      <c r="B82" t="s">
        <v>2022</v>
      </c>
      <c r="C82" t="s">
        <v>2021</v>
      </c>
      <c r="E82">
        <v>49</v>
      </c>
      <c r="F82">
        <v>270</v>
      </c>
      <c r="M82">
        <v>265</v>
      </c>
      <c r="N82">
        <v>2</v>
      </c>
      <c r="O82">
        <v>8</v>
      </c>
      <c r="P82">
        <v>0</v>
      </c>
      <c r="Q82">
        <v>6</v>
      </c>
    </row>
    <row r="83" spans="1:17" x14ac:dyDescent="0.25">
      <c r="A83" t="s">
        <v>1059</v>
      </c>
      <c r="B83" t="s">
        <v>2394</v>
      </c>
      <c r="C83" t="s">
        <v>2021</v>
      </c>
      <c r="E83">
        <v>63</v>
      </c>
      <c r="F83">
        <v>65</v>
      </c>
      <c r="M83">
        <v>31</v>
      </c>
      <c r="N83">
        <v>3</v>
      </c>
      <c r="O83">
        <v>3</v>
      </c>
      <c r="P83">
        <v>0</v>
      </c>
      <c r="Q83">
        <v>0</v>
      </c>
    </row>
    <row r="84" spans="1:17" x14ac:dyDescent="0.25">
      <c r="A84" t="s">
        <v>1059</v>
      </c>
      <c r="B84" t="s">
        <v>2022</v>
      </c>
      <c r="C84" t="s">
        <v>2021</v>
      </c>
      <c r="E84">
        <v>67</v>
      </c>
      <c r="F84">
        <v>171</v>
      </c>
      <c r="M84">
        <v>244</v>
      </c>
      <c r="N84">
        <v>3</v>
      </c>
      <c r="O84">
        <v>9</v>
      </c>
      <c r="P84">
        <v>0</v>
      </c>
      <c r="Q84">
        <v>6</v>
      </c>
    </row>
    <row r="85" spans="1:17" x14ac:dyDescent="0.25">
      <c r="A85" t="s">
        <v>1060</v>
      </c>
      <c r="B85" t="s">
        <v>2022</v>
      </c>
      <c r="C85" t="s">
        <v>2021</v>
      </c>
      <c r="E85">
        <v>63</v>
      </c>
      <c r="F85">
        <v>105</v>
      </c>
      <c r="M85">
        <v>244</v>
      </c>
      <c r="N85">
        <v>3</v>
      </c>
      <c r="O85">
        <v>9</v>
      </c>
      <c r="P85">
        <v>0</v>
      </c>
      <c r="Q85">
        <v>6</v>
      </c>
    </row>
    <row r="86" spans="1:17" x14ac:dyDescent="0.25">
      <c r="A86" t="s">
        <v>1083</v>
      </c>
      <c r="B86" t="s">
        <v>2022</v>
      </c>
      <c r="C86" t="s">
        <v>2021</v>
      </c>
      <c r="E86">
        <v>47</v>
      </c>
      <c r="F86">
        <v>287</v>
      </c>
      <c r="M86">
        <v>263</v>
      </c>
      <c r="N86">
        <v>2</v>
      </c>
      <c r="O86">
        <v>8</v>
      </c>
      <c r="P86">
        <v>0</v>
      </c>
      <c r="Q86">
        <v>6</v>
      </c>
    </row>
    <row r="87" spans="1:17" x14ac:dyDescent="0.25">
      <c r="A87" t="s">
        <v>1106</v>
      </c>
      <c r="B87" t="s">
        <v>2022</v>
      </c>
      <c r="C87" t="s">
        <v>2021</v>
      </c>
      <c r="E87">
        <v>47</v>
      </c>
      <c r="F87">
        <v>237</v>
      </c>
      <c r="M87">
        <v>243</v>
      </c>
      <c r="N87">
        <v>2</v>
      </c>
      <c r="O87">
        <v>8</v>
      </c>
      <c r="P87">
        <v>0</v>
      </c>
      <c r="Q87">
        <v>6</v>
      </c>
    </row>
    <row r="88" spans="1:17" x14ac:dyDescent="0.25">
      <c r="A88" t="s">
        <v>1106</v>
      </c>
      <c r="B88" t="s">
        <v>2298</v>
      </c>
      <c r="C88" t="s">
        <v>2021</v>
      </c>
      <c r="E88">
        <v>55</v>
      </c>
      <c r="F88">
        <v>235</v>
      </c>
      <c r="M88">
        <v>259</v>
      </c>
      <c r="N88">
        <v>2</v>
      </c>
      <c r="O88">
        <v>6</v>
      </c>
      <c r="P88">
        <v>0</v>
      </c>
      <c r="Q88">
        <v>4</v>
      </c>
    </row>
    <row r="89" spans="1:17" x14ac:dyDescent="0.25">
      <c r="A89" t="s">
        <v>1108</v>
      </c>
      <c r="B89" t="s">
        <v>2022</v>
      </c>
      <c r="C89" t="s">
        <v>2021</v>
      </c>
      <c r="E89">
        <v>47</v>
      </c>
      <c r="F89">
        <v>85</v>
      </c>
      <c r="M89">
        <v>334</v>
      </c>
      <c r="N89">
        <v>6</v>
      </c>
      <c r="O89">
        <v>14</v>
      </c>
      <c r="P89">
        <v>0</v>
      </c>
      <c r="Q89">
        <v>8</v>
      </c>
    </row>
    <row r="90" spans="1:17" x14ac:dyDescent="0.25">
      <c r="A90" t="s">
        <v>1154</v>
      </c>
      <c r="B90" t="s">
        <v>2022</v>
      </c>
      <c r="C90" t="s">
        <v>2021</v>
      </c>
      <c r="E90">
        <v>56</v>
      </c>
      <c r="F90">
        <v>596</v>
      </c>
      <c r="M90">
        <v>752</v>
      </c>
      <c r="N90">
        <v>7</v>
      </c>
      <c r="O90">
        <v>21</v>
      </c>
      <c r="P90">
        <v>8</v>
      </c>
      <c r="Q90">
        <v>6</v>
      </c>
    </row>
    <row r="91" spans="1:17" x14ac:dyDescent="0.25">
      <c r="A91" t="s">
        <v>1197</v>
      </c>
      <c r="B91" t="s">
        <v>2022</v>
      </c>
      <c r="C91" t="s">
        <v>2021</v>
      </c>
      <c r="E91">
        <v>41</v>
      </c>
      <c r="F91">
        <v>175</v>
      </c>
      <c r="M91">
        <v>290</v>
      </c>
      <c r="N91">
        <v>2</v>
      </c>
      <c r="O91">
        <v>8</v>
      </c>
      <c r="P91">
        <v>0</v>
      </c>
      <c r="Q91">
        <v>6</v>
      </c>
    </row>
    <row r="92" spans="1:17" x14ac:dyDescent="0.25">
      <c r="A92" t="s">
        <v>1257</v>
      </c>
      <c r="B92" t="s">
        <v>2022</v>
      </c>
      <c r="C92" t="s">
        <v>2021</v>
      </c>
      <c r="E92">
        <v>70</v>
      </c>
      <c r="F92">
        <v>781</v>
      </c>
      <c r="G92">
        <v>1</v>
      </c>
      <c r="M92">
        <v>807</v>
      </c>
      <c r="N92">
        <v>16</v>
      </c>
      <c r="O92">
        <v>22</v>
      </c>
      <c r="P92">
        <v>0</v>
      </c>
      <c r="Q92">
        <v>6</v>
      </c>
    </row>
    <row r="93" spans="1:17" x14ac:dyDescent="0.25">
      <c r="A93" t="s">
        <v>1280</v>
      </c>
      <c r="B93" t="s">
        <v>2022</v>
      </c>
      <c r="C93" t="s">
        <v>2021</v>
      </c>
      <c r="E93">
        <v>55</v>
      </c>
      <c r="F93">
        <v>334</v>
      </c>
      <c r="M93">
        <v>263</v>
      </c>
      <c r="N93">
        <v>2</v>
      </c>
      <c r="O93">
        <v>8</v>
      </c>
      <c r="P93">
        <v>0</v>
      </c>
      <c r="Q93">
        <v>6</v>
      </c>
    </row>
    <row r="94" spans="1:17" x14ac:dyDescent="0.25">
      <c r="A94" t="s">
        <v>1285</v>
      </c>
      <c r="B94" t="s">
        <v>2022</v>
      </c>
      <c r="C94" t="s">
        <v>2021</v>
      </c>
      <c r="E94">
        <v>65</v>
      </c>
      <c r="F94">
        <v>231</v>
      </c>
      <c r="M94">
        <v>243</v>
      </c>
      <c r="N94">
        <v>2</v>
      </c>
      <c r="O94">
        <v>8</v>
      </c>
      <c r="P94">
        <v>0</v>
      </c>
      <c r="Q94">
        <v>6</v>
      </c>
    </row>
    <row r="95" spans="1:17" x14ac:dyDescent="0.25">
      <c r="A95" t="s">
        <v>1285</v>
      </c>
      <c r="B95" t="s">
        <v>2298</v>
      </c>
      <c r="C95" t="s">
        <v>2021</v>
      </c>
      <c r="E95">
        <v>73</v>
      </c>
      <c r="F95">
        <v>229</v>
      </c>
      <c r="M95">
        <v>4524</v>
      </c>
      <c r="N95">
        <v>16</v>
      </c>
      <c r="O95">
        <v>105</v>
      </c>
      <c r="P95">
        <v>0</v>
      </c>
      <c r="Q95">
        <v>89</v>
      </c>
    </row>
    <row r="96" spans="1:17" x14ac:dyDescent="0.25">
      <c r="A96" t="s">
        <v>1297</v>
      </c>
      <c r="B96" t="s">
        <v>2022</v>
      </c>
      <c r="C96" t="s">
        <v>2021</v>
      </c>
      <c r="E96">
        <v>41</v>
      </c>
      <c r="F96">
        <v>156</v>
      </c>
      <c r="M96">
        <v>249</v>
      </c>
      <c r="N96">
        <v>2</v>
      </c>
      <c r="O96">
        <v>8</v>
      </c>
      <c r="P96">
        <v>0</v>
      </c>
      <c r="Q96">
        <v>6</v>
      </c>
    </row>
    <row r="97" spans="1:17" x14ac:dyDescent="0.25">
      <c r="A97" t="s">
        <v>1327</v>
      </c>
      <c r="B97" t="s">
        <v>2022</v>
      </c>
      <c r="C97" t="s">
        <v>2021</v>
      </c>
      <c r="E97">
        <v>54</v>
      </c>
      <c r="F97">
        <v>435</v>
      </c>
      <c r="M97">
        <v>269</v>
      </c>
      <c r="N97">
        <v>2</v>
      </c>
      <c r="O97">
        <v>8</v>
      </c>
      <c r="P97">
        <v>0</v>
      </c>
      <c r="Q97">
        <v>6</v>
      </c>
    </row>
    <row r="98" spans="1:17" x14ac:dyDescent="0.25">
      <c r="A98" t="s">
        <v>1332</v>
      </c>
      <c r="B98" t="s">
        <v>2022</v>
      </c>
      <c r="C98" t="s">
        <v>2021</v>
      </c>
      <c r="E98">
        <v>75</v>
      </c>
      <c r="F98">
        <v>249</v>
      </c>
      <c r="M98">
        <v>244</v>
      </c>
      <c r="N98">
        <v>3</v>
      </c>
      <c r="O98">
        <v>9</v>
      </c>
      <c r="P98">
        <v>0</v>
      </c>
      <c r="Q98">
        <v>6</v>
      </c>
    </row>
    <row r="99" spans="1:17" x14ac:dyDescent="0.25">
      <c r="A99" t="s">
        <v>1334</v>
      </c>
      <c r="B99" t="s">
        <v>2022</v>
      </c>
      <c r="C99" t="s">
        <v>2021</v>
      </c>
      <c r="E99">
        <v>63</v>
      </c>
      <c r="F99">
        <v>93</v>
      </c>
      <c r="M99">
        <v>244</v>
      </c>
      <c r="N99">
        <v>3</v>
      </c>
      <c r="O99">
        <v>9</v>
      </c>
      <c r="P99">
        <v>0</v>
      </c>
      <c r="Q99">
        <v>6</v>
      </c>
    </row>
    <row r="100" spans="1:17" x14ac:dyDescent="0.25">
      <c r="A100" t="s">
        <v>1336</v>
      </c>
      <c r="B100" t="s">
        <v>2022</v>
      </c>
      <c r="C100" t="s">
        <v>2021</v>
      </c>
      <c r="E100">
        <v>66</v>
      </c>
      <c r="F100">
        <v>161</v>
      </c>
      <c r="M100">
        <v>270</v>
      </c>
      <c r="N100">
        <v>4</v>
      </c>
      <c r="O100">
        <v>10</v>
      </c>
      <c r="P100">
        <v>0</v>
      </c>
      <c r="Q100">
        <v>6</v>
      </c>
    </row>
    <row r="101" spans="1:17" x14ac:dyDescent="0.25">
      <c r="A101" t="s">
        <v>1337</v>
      </c>
      <c r="B101" t="s">
        <v>2022</v>
      </c>
      <c r="C101" t="s">
        <v>2021</v>
      </c>
      <c r="E101">
        <v>66</v>
      </c>
      <c r="F101">
        <v>105</v>
      </c>
      <c r="M101">
        <v>244</v>
      </c>
      <c r="N101">
        <v>3</v>
      </c>
      <c r="O101">
        <v>9</v>
      </c>
      <c r="P101">
        <v>0</v>
      </c>
      <c r="Q101">
        <v>6</v>
      </c>
    </row>
    <row r="102" spans="1:17" x14ac:dyDescent="0.25">
      <c r="A102" t="s">
        <v>1353</v>
      </c>
      <c r="B102" t="s">
        <v>2022</v>
      </c>
      <c r="C102" t="s">
        <v>2021</v>
      </c>
      <c r="E102">
        <v>50</v>
      </c>
      <c r="F102">
        <v>157</v>
      </c>
      <c r="M102">
        <v>293</v>
      </c>
      <c r="N102">
        <v>3</v>
      </c>
      <c r="O102">
        <v>9</v>
      </c>
      <c r="P102">
        <v>0</v>
      </c>
      <c r="Q102">
        <v>6</v>
      </c>
    </row>
    <row r="103" spans="1:17" x14ac:dyDescent="0.25">
      <c r="A103" t="s">
        <v>1404</v>
      </c>
      <c r="B103" t="s">
        <v>2022</v>
      </c>
      <c r="C103" t="s">
        <v>2021</v>
      </c>
      <c r="E103">
        <v>51</v>
      </c>
      <c r="F103">
        <v>614</v>
      </c>
      <c r="M103">
        <v>2206</v>
      </c>
      <c r="N103">
        <v>27</v>
      </c>
      <c r="O103">
        <v>49</v>
      </c>
      <c r="P103">
        <v>0</v>
      </c>
      <c r="Q103">
        <v>22</v>
      </c>
    </row>
    <row r="104" spans="1:17" x14ac:dyDescent="0.25">
      <c r="A104" t="s">
        <v>1417</v>
      </c>
      <c r="B104" t="s">
        <v>2022</v>
      </c>
      <c r="C104" t="s">
        <v>2021</v>
      </c>
      <c r="E104">
        <v>51</v>
      </c>
      <c r="F104">
        <v>215</v>
      </c>
      <c r="M104">
        <v>253</v>
      </c>
      <c r="N104">
        <v>2</v>
      </c>
      <c r="O104">
        <v>8</v>
      </c>
      <c r="P104">
        <v>0</v>
      </c>
      <c r="Q104">
        <v>6</v>
      </c>
    </row>
    <row r="105" spans="1:17" x14ac:dyDescent="0.25">
      <c r="A105" t="s">
        <v>1418</v>
      </c>
      <c r="B105" t="s">
        <v>2022</v>
      </c>
      <c r="C105" t="s">
        <v>2021</v>
      </c>
      <c r="E105">
        <v>73</v>
      </c>
      <c r="F105">
        <v>341</v>
      </c>
      <c r="M105">
        <v>2899</v>
      </c>
      <c r="N105">
        <v>52</v>
      </c>
      <c r="O105">
        <v>98</v>
      </c>
      <c r="P105">
        <v>28</v>
      </c>
      <c r="Q105">
        <v>18</v>
      </c>
    </row>
    <row r="106" spans="1:17" x14ac:dyDescent="0.25">
      <c r="A106" t="s">
        <v>1419</v>
      </c>
      <c r="B106" t="s">
        <v>2022</v>
      </c>
      <c r="C106" t="s">
        <v>2021</v>
      </c>
      <c r="E106">
        <v>65</v>
      </c>
      <c r="F106">
        <v>107</v>
      </c>
      <c r="M106">
        <v>244</v>
      </c>
      <c r="N106">
        <v>3</v>
      </c>
      <c r="O106">
        <v>9</v>
      </c>
      <c r="P106">
        <v>0</v>
      </c>
      <c r="Q106">
        <v>6</v>
      </c>
    </row>
    <row r="107" spans="1:17" x14ac:dyDescent="0.25">
      <c r="A107" t="s">
        <v>1420</v>
      </c>
      <c r="B107" t="s">
        <v>2022</v>
      </c>
      <c r="C107" t="s">
        <v>2021</v>
      </c>
      <c r="E107">
        <v>64</v>
      </c>
      <c r="F107">
        <v>150</v>
      </c>
      <c r="M107">
        <v>244</v>
      </c>
      <c r="N107">
        <v>3</v>
      </c>
      <c r="O107">
        <v>9</v>
      </c>
      <c r="P107">
        <v>0</v>
      </c>
      <c r="Q107">
        <v>6</v>
      </c>
    </row>
    <row r="108" spans="1:17" x14ac:dyDescent="0.25">
      <c r="A108" t="s">
        <v>1435</v>
      </c>
      <c r="B108" t="s">
        <v>2022</v>
      </c>
      <c r="C108" t="s">
        <v>2021</v>
      </c>
      <c r="E108">
        <v>52</v>
      </c>
      <c r="F108">
        <v>345</v>
      </c>
      <c r="M108">
        <v>255</v>
      </c>
      <c r="N108">
        <v>2</v>
      </c>
      <c r="O108">
        <v>8</v>
      </c>
      <c r="P108">
        <v>0</v>
      </c>
      <c r="Q108">
        <v>6</v>
      </c>
    </row>
    <row r="109" spans="1:17" x14ac:dyDescent="0.25">
      <c r="A109" t="s">
        <v>1480</v>
      </c>
      <c r="B109" t="s">
        <v>2022</v>
      </c>
      <c r="C109" t="s">
        <v>2021</v>
      </c>
      <c r="E109">
        <v>61</v>
      </c>
      <c r="F109">
        <v>819</v>
      </c>
      <c r="M109">
        <v>62</v>
      </c>
      <c r="N109">
        <v>2</v>
      </c>
      <c r="O109">
        <v>2</v>
      </c>
      <c r="P109">
        <v>0</v>
      </c>
      <c r="Q109">
        <v>0</v>
      </c>
    </row>
    <row r="110" spans="1:17" x14ac:dyDescent="0.25">
      <c r="A110" t="s">
        <v>1497</v>
      </c>
      <c r="B110" t="s">
        <v>2022</v>
      </c>
      <c r="C110" t="s">
        <v>2021</v>
      </c>
      <c r="E110">
        <v>46</v>
      </c>
      <c r="F110">
        <v>272</v>
      </c>
      <c r="M110">
        <v>844</v>
      </c>
      <c r="N110">
        <v>9</v>
      </c>
      <c r="O110">
        <v>18</v>
      </c>
      <c r="P110">
        <v>3</v>
      </c>
      <c r="Q110">
        <v>6</v>
      </c>
    </row>
    <row r="111" spans="1:17" x14ac:dyDescent="0.25">
      <c r="A111" t="s">
        <v>1501</v>
      </c>
      <c r="B111" t="s">
        <v>2022</v>
      </c>
      <c r="C111" t="s">
        <v>2021</v>
      </c>
      <c r="E111">
        <v>65</v>
      </c>
      <c r="F111">
        <v>160</v>
      </c>
      <c r="M111">
        <v>244</v>
      </c>
      <c r="N111">
        <v>3</v>
      </c>
      <c r="O111">
        <v>9</v>
      </c>
      <c r="P111">
        <v>0</v>
      </c>
      <c r="Q111">
        <v>6</v>
      </c>
    </row>
    <row r="112" spans="1:17" x14ac:dyDescent="0.25">
      <c r="A112" t="s">
        <v>1502</v>
      </c>
      <c r="B112" t="s">
        <v>2022</v>
      </c>
      <c r="C112" t="s">
        <v>2021</v>
      </c>
      <c r="E112">
        <v>56</v>
      </c>
      <c r="F112">
        <v>127</v>
      </c>
      <c r="M112">
        <v>542</v>
      </c>
      <c r="N112">
        <v>20</v>
      </c>
      <c r="O112">
        <v>26</v>
      </c>
      <c r="P112">
        <v>0</v>
      </c>
      <c r="Q112">
        <v>6</v>
      </c>
    </row>
    <row r="113" spans="1:17" x14ac:dyDescent="0.25">
      <c r="A113" t="s">
        <v>1531</v>
      </c>
      <c r="B113" t="s">
        <v>2022</v>
      </c>
      <c r="C113" t="s">
        <v>2021</v>
      </c>
      <c r="E113">
        <v>61</v>
      </c>
      <c r="F113">
        <v>407</v>
      </c>
      <c r="M113">
        <v>269</v>
      </c>
      <c r="N113">
        <v>2</v>
      </c>
      <c r="O113">
        <v>8</v>
      </c>
      <c r="P113">
        <v>0</v>
      </c>
      <c r="Q113">
        <v>6</v>
      </c>
    </row>
    <row r="114" spans="1:17" x14ac:dyDescent="0.25">
      <c r="A114" t="s">
        <v>1532</v>
      </c>
      <c r="B114" t="s">
        <v>2022</v>
      </c>
      <c r="C114" t="s">
        <v>2021</v>
      </c>
      <c r="E114">
        <v>62</v>
      </c>
      <c r="F114">
        <v>151</v>
      </c>
      <c r="M114">
        <v>655</v>
      </c>
      <c r="N114">
        <v>12</v>
      </c>
      <c r="O114">
        <v>18</v>
      </c>
      <c r="P114">
        <v>0</v>
      </c>
      <c r="Q114">
        <v>6</v>
      </c>
    </row>
    <row r="115" spans="1:17" x14ac:dyDescent="0.25">
      <c r="A115" t="s">
        <v>1533</v>
      </c>
      <c r="B115" t="s">
        <v>2022</v>
      </c>
      <c r="C115" t="s">
        <v>2021</v>
      </c>
      <c r="E115">
        <v>52</v>
      </c>
      <c r="F115">
        <v>240</v>
      </c>
      <c r="M115">
        <v>39</v>
      </c>
      <c r="N115">
        <v>4</v>
      </c>
      <c r="O115">
        <v>4</v>
      </c>
      <c r="P115">
        <v>0</v>
      </c>
      <c r="Q115">
        <v>0</v>
      </c>
    </row>
    <row r="116" spans="1:17" x14ac:dyDescent="0.25">
      <c r="A116" t="s">
        <v>1536</v>
      </c>
      <c r="B116" t="s">
        <v>2022</v>
      </c>
      <c r="C116" t="s">
        <v>2021</v>
      </c>
      <c r="E116">
        <v>63</v>
      </c>
      <c r="F116">
        <v>236</v>
      </c>
      <c r="M116">
        <v>244</v>
      </c>
      <c r="N116">
        <v>3</v>
      </c>
      <c r="O116">
        <v>9</v>
      </c>
      <c r="P116">
        <v>0</v>
      </c>
      <c r="Q116">
        <v>6</v>
      </c>
    </row>
    <row r="117" spans="1:17" x14ac:dyDescent="0.25">
      <c r="A117" t="s">
        <v>1537</v>
      </c>
      <c r="B117" t="s">
        <v>2022</v>
      </c>
      <c r="C117" t="s">
        <v>2021</v>
      </c>
      <c r="E117">
        <v>64</v>
      </c>
      <c r="F117">
        <v>141</v>
      </c>
      <c r="M117">
        <v>244</v>
      </c>
      <c r="N117">
        <v>3</v>
      </c>
      <c r="O117">
        <v>9</v>
      </c>
      <c r="P117">
        <v>0</v>
      </c>
      <c r="Q117">
        <v>6</v>
      </c>
    </row>
    <row r="118" spans="1:17" x14ac:dyDescent="0.25">
      <c r="A118" t="s">
        <v>1538</v>
      </c>
      <c r="B118" t="s">
        <v>2022</v>
      </c>
      <c r="C118" t="s">
        <v>2021</v>
      </c>
      <c r="E118">
        <v>64</v>
      </c>
      <c r="F118">
        <v>128</v>
      </c>
      <c r="M118">
        <v>244</v>
      </c>
      <c r="N118">
        <v>3</v>
      </c>
      <c r="O118">
        <v>9</v>
      </c>
      <c r="P118">
        <v>0</v>
      </c>
      <c r="Q118">
        <v>6</v>
      </c>
    </row>
    <row r="119" spans="1:17" x14ac:dyDescent="0.25">
      <c r="A119" t="s">
        <v>1545</v>
      </c>
      <c r="B119" t="s">
        <v>2022</v>
      </c>
      <c r="C119" t="s">
        <v>2021</v>
      </c>
      <c r="E119">
        <v>44</v>
      </c>
      <c r="F119">
        <v>89</v>
      </c>
      <c r="M119">
        <v>247</v>
      </c>
      <c r="N119">
        <v>2</v>
      </c>
      <c r="O119">
        <v>8</v>
      </c>
      <c r="P119">
        <v>0</v>
      </c>
      <c r="Q119">
        <v>6</v>
      </c>
    </row>
    <row r="120" spans="1:17" x14ac:dyDescent="0.25">
      <c r="A120" t="s">
        <v>1548</v>
      </c>
      <c r="B120" t="s">
        <v>2022</v>
      </c>
      <c r="C120" t="s">
        <v>2021</v>
      </c>
      <c r="E120">
        <v>73</v>
      </c>
      <c r="F120">
        <v>154</v>
      </c>
      <c r="M120">
        <v>244</v>
      </c>
      <c r="N120">
        <v>3</v>
      </c>
      <c r="O120">
        <v>9</v>
      </c>
      <c r="P120">
        <v>0</v>
      </c>
      <c r="Q120">
        <v>6</v>
      </c>
    </row>
    <row r="121" spans="1:17" x14ac:dyDescent="0.25">
      <c r="A121" t="s">
        <v>1561</v>
      </c>
      <c r="B121" t="s">
        <v>2091</v>
      </c>
      <c r="C121" t="s">
        <v>2021</v>
      </c>
      <c r="E121">
        <v>41</v>
      </c>
      <c r="F121">
        <v>130</v>
      </c>
      <c r="M121">
        <v>261</v>
      </c>
      <c r="N121">
        <v>2</v>
      </c>
      <c r="O121">
        <v>8</v>
      </c>
      <c r="P121">
        <v>0</v>
      </c>
      <c r="Q121">
        <v>6</v>
      </c>
    </row>
    <row r="122" spans="1:17" x14ac:dyDescent="0.25">
      <c r="A122" t="s">
        <v>1578</v>
      </c>
      <c r="B122" t="s">
        <v>2091</v>
      </c>
      <c r="C122" t="s">
        <v>2021</v>
      </c>
      <c r="E122">
        <v>72</v>
      </c>
      <c r="F122">
        <v>188</v>
      </c>
      <c r="M122">
        <v>265</v>
      </c>
      <c r="N122">
        <v>2</v>
      </c>
      <c r="O122">
        <v>8</v>
      </c>
      <c r="P122">
        <v>0</v>
      </c>
      <c r="Q122">
        <v>6</v>
      </c>
    </row>
    <row r="123" spans="1:17" x14ac:dyDescent="0.25">
      <c r="A123" t="s">
        <v>1597</v>
      </c>
      <c r="B123" t="s">
        <v>2091</v>
      </c>
      <c r="C123" t="s">
        <v>2021</v>
      </c>
      <c r="E123">
        <v>47</v>
      </c>
      <c r="F123">
        <v>123</v>
      </c>
      <c r="M123">
        <v>120</v>
      </c>
      <c r="N123">
        <v>4</v>
      </c>
      <c r="O123">
        <v>4</v>
      </c>
      <c r="P123">
        <v>0</v>
      </c>
      <c r="Q123">
        <v>0</v>
      </c>
    </row>
    <row r="124" spans="1:17" x14ac:dyDescent="0.25">
      <c r="A124" t="s">
        <v>1598</v>
      </c>
      <c r="B124" t="s">
        <v>2091</v>
      </c>
      <c r="C124" t="s">
        <v>2021</v>
      </c>
      <c r="E124">
        <v>73</v>
      </c>
      <c r="F124">
        <v>119</v>
      </c>
      <c r="M124">
        <v>252</v>
      </c>
      <c r="N124">
        <v>3</v>
      </c>
      <c r="O124">
        <v>9</v>
      </c>
      <c r="P124">
        <v>0</v>
      </c>
      <c r="Q124">
        <v>6</v>
      </c>
    </row>
    <row r="125" spans="1:17" x14ac:dyDescent="0.25">
      <c r="A125" t="s">
        <v>1648</v>
      </c>
      <c r="B125" t="s">
        <v>2091</v>
      </c>
      <c r="C125" t="s">
        <v>2021</v>
      </c>
      <c r="E125">
        <v>49</v>
      </c>
      <c r="F125">
        <v>694</v>
      </c>
      <c r="M125">
        <v>1259</v>
      </c>
      <c r="N125">
        <v>4</v>
      </c>
      <c r="O125">
        <v>37</v>
      </c>
      <c r="P125">
        <v>25</v>
      </c>
      <c r="Q125">
        <v>8</v>
      </c>
    </row>
    <row r="126" spans="1:17" x14ac:dyDescent="0.25">
      <c r="A126" t="s">
        <v>1653</v>
      </c>
      <c r="B126" t="s">
        <v>2091</v>
      </c>
      <c r="C126" t="s">
        <v>2021</v>
      </c>
      <c r="E126">
        <v>67</v>
      </c>
      <c r="F126">
        <v>176</v>
      </c>
      <c r="M126">
        <v>252</v>
      </c>
      <c r="N126">
        <v>3</v>
      </c>
      <c r="O126">
        <v>9</v>
      </c>
      <c r="P126">
        <v>0</v>
      </c>
      <c r="Q126">
        <v>6</v>
      </c>
    </row>
    <row r="127" spans="1:17" x14ac:dyDescent="0.25">
      <c r="A127" t="s">
        <v>1693</v>
      </c>
      <c r="B127" t="s">
        <v>2091</v>
      </c>
      <c r="C127" t="s">
        <v>2021</v>
      </c>
      <c r="E127">
        <v>54</v>
      </c>
      <c r="F127">
        <v>512</v>
      </c>
      <c r="M127">
        <v>155</v>
      </c>
      <c r="N127">
        <v>3</v>
      </c>
      <c r="O127">
        <v>4</v>
      </c>
      <c r="P127">
        <v>1</v>
      </c>
      <c r="Q127">
        <v>0</v>
      </c>
    </row>
    <row r="128" spans="1:17" x14ac:dyDescent="0.25">
      <c r="A128" t="s">
        <v>1700</v>
      </c>
      <c r="B128" t="s">
        <v>2091</v>
      </c>
      <c r="C128" t="s">
        <v>2021</v>
      </c>
      <c r="E128">
        <v>65</v>
      </c>
      <c r="F128">
        <v>337</v>
      </c>
      <c r="M128">
        <v>5783</v>
      </c>
      <c r="N128">
        <v>24</v>
      </c>
      <c r="O128">
        <v>150</v>
      </c>
      <c r="P128">
        <v>15</v>
      </c>
      <c r="Q128">
        <v>111</v>
      </c>
    </row>
    <row r="129" spans="1:17" x14ac:dyDescent="0.25">
      <c r="A129" t="s">
        <v>1702</v>
      </c>
      <c r="B129" t="s">
        <v>2091</v>
      </c>
      <c r="C129" t="s">
        <v>2021</v>
      </c>
      <c r="E129">
        <v>55</v>
      </c>
      <c r="F129">
        <v>192</v>
      </c>
      <c r="M129">
        <v>252</v>
      </c>
      <c r="N129">
        <v>3</v>
      </c>
      <c r="O129">
        <v>9</v>
      </c>
      <c r="P129">
        <v>0</v>
      </c>
      <c r="Q129">
        <v>6</v>
      </c>
    </row>
    <row r="130" spans="1:17" x14ac:dyDescent="0.25">
      <c r="A130" t="s">
        <v>1705</v>
      </c>
      <c r="B130" t="s">
        <v>2091</v>
      </c>
      <c r="C130" t="s">
        <v>2021</v>
      </c>
      <c r="E130">
        <v>103</v>
      </c>
      <c r="F130">
        <v>213</v>
      </c>
      <c r="M130">
        <v>252</v>
      </c>
      <c r="N130">
        <v>3</v>
      </c>
      <c r="O130">
        <v>9</v>
      </c>
      <c r="P130">
        <v>0</v>
      </c>
      <c r="Q130">
        <v>6</v>
      </c>
    </row>
    <row r="131" spans="1:17" x14ac:dyDescent="0.25">
      <c r="A131" t="s">
        <v>1734</v>
      </c>
      <c r="B131" t="s">
        <v>2091</v>
      </c>
      <c r="C131" t="s">
        <v>2021</v>
      </c>
      <c r="E131">
        <v>78</v>
      </c>
      <c r="F131">
        <v>441</v>
      </c>
      <c r="M131">
        <v>311</v>
      </c>
      <c r="N131">
        <v>4</v>
      </c>
      <c r="O131">
        <v>10</v>
      </c>
      <c r="P131">
        <v>0</v>
      </c>
      <c r="Q131">
        <v>6</v>
      </c>
    </row>
    <row r="132" spans="1:17" x14ac:dyDescent="0.25">
      <c r="A132" t="s">
        <v>1740</v>
      </c>
      <c r="B132" t="s">
        <v>2091</v>
      </c>
      <c r="C132" t="s">
        <v>2021</v>
      </c>
      <c r="E132">
        <v>90</v>
      </c>
      <c r="F132">
        <v>321</v>
      </c>
      <c r="M132">
        <v>252</v>
      </c>
      <c r="N132">
        <v>3</v>
      </c>
      <c r="O132">
        <v>9</v>
      </c>
      <c r="P132">
        <v>0</v>
      </c>
      <c r="Q132">
        <v>6</v>
      </c>
    </row>
    <row r="133" spans="1:17" x14ac:dyDescent="0.25">
      <c r="A133" t="s">
        <v>1763</v>
      </c>
      <c r="B133" t="s">
        <v>2091</v>
      </c>
      <c r="C133" t="s">
        <v>2021</v>
      </c>
      <c r="E133">
        <v>43</v>
      </c>
      <c r="F133">
        <v>172</v>
      </c>
      <c r="G133">
        <v>2</v>
      </c>
      <c r="M133">
        <v>364</v>
      </c>
      <c r="N133">
        <v>4</v>
      </c>
      <c r="O133">
        <v>10</v>
      </c>
      <c r="P133">
        <v>0</v>
      </c>
      <c r="Q133">
        <v>6</v>
      </c>
    </row>
    <row r="134" spans="1:17" x14ac:dyDescent="0.25">
      <c r="A134" t="s">
        <v>1797</v>
      </c>
      <c r="B134" t="s">
        <v>2091</v>
      </c>
      <c r="C134" t="s">
        <v>2021</v>
      </c>
      <c r="E134">
        <v>49</v>
      </c>
      <c r="F134">
        <v>368</v>
      </c>
      <c r="M134">
        <v>1001</v>
      </c>
      <c r="N134">
        <v>14</v>
      </c>
      <c r="O134">
        <v>24</v>
      </c>
      <c r="P134">
        <v>4</v>
      </c>
      <c r="Q134">
        <v>6</v>
      </c>
    </row>
    <row r="135" spans="1:17" x14ac:dyDescent="0.25">
      <c r="A135" t="s">
        <v>1807</v>
      </c>
      <c r="B135" t="s">
        <v>2032</v>
      </c>
      <c r="C135" t="s">
        <v>2021</v>
      </c>
      <c r="E135">
        <v>5</v>
      </c>
      <c r="F135">
        <v>34</v>
      </c>
      <c r="M135">
        <v>249</v>
      </c>
      <c r="N135">
        <v>2</v>
      </c>
      <c r="O135">
        <v>8</v>
      </c>
      <c r="P135">
        <v>0</v>
      </c>
      <c r="Q135">
        <v>6</v>
      </c>
    </row>
    <row r="136" spans="1:17" x14ac:dyDescent="0.25">
      <c r="A136" t="s">
        <v>1812</v>
      </c>
      <c r="B136" t="s">
        <v>2032</v>
      </c>
      <c r="C136" t="s">
        <v>2021</v>
      </c>
      <c r="E136">
        <v>6</v>
      </c>
      <c r="F136">
        <v>26</v>
      </c>
      <c r="M136">
        <v>244</v>
      </c>
      <c r="N136">
        <v>3</v>
      </c>
      <c r="O136">
        <v>9</v>
      </c>
      <c r="P136">
        <v>0</v>
      </c>
      <c r="Q136">
        <v>6</v>
      </c>
    </row>
    <row r="137" spans="1:17" x14ac:dyDescent="0.25">
      <c r="A137" t="s">
        <v>1819</v>
      </c>
      <c r="B137" t="s">
        <v>2032</v>
      </c>
      <c r="C137" t="s">
        <v>2021</v>
      </c>
      <c r="E137">
        <v>5</v>
      </c>
      <c r="F137">
        <v>26</v>
      </c>
      <c r="M137">
        <v>247</v>
      </c>
      <c r="N137">
        <v>2</v>
      </c>
      <c r="O137">
        <v>8</v>
      </c>
      <c r="P137">
        <v>0</v>
      </c>
      <c r="Q137">
        <v>6</v>
      </c>
    </row>
    <row r="138" spans="1:17" x14ac:dyDescent="0.25">
      <c r="A138" t="s">
        <v>1822</v>
      </c>
      <c r="B138" t="s">
        <v>2032</v>
      </c>
      <c r="C138" t="s">
        <v>2021</v>
      </c>
      <c r="E138">
        <v>12</v>
      </c>
      <c r="F138">
        <v>39</v>
      </c>
      <c r="M138">
        <v>258</v>
      </c>
      <c r="N138">
        <v>4</v>
      </c>
      <c r="O138">
        <v>10</v>
      </c>
      <c r="P138">
        <v>0</v>
      </c>
      <c r="Q138">
        <v>6</v>
      </c>
    </row>
    <row r="139" spans="1:17" x14ac:dyDescent="0.25">
      <c r="A139" t="s">
        <v>1940</v>
      </c>
      <c r="B139" t="s">
        <v>2032</v>
      </c>
      <c r="C139" t="s">
        <v>2021</v>
      </c>
      <c r="E139">
        <v>11</v>
      </c>
      <c r="F139">
        <v>505</v>
      </c>
      <c r="M139">
        <v>440</v>
      </c>
      <c r="N139">
        <v>3</v>
      </c>
      <c r="O139">
        <v>10</v>
      </c>
      <c r="P139">
        <v>0</v>
      </c>
      <c r="Q139">
        <v>7</v>
      </c>
    </row>
    <row r="140" spans="1:17" x14ac:dyDescent="0.25">
      <c r="A140" t="s">
        <v>1942</v>
      </c>
      <c r="B140" t="s">
        <v>2032</v>
      </c>
      <c r="C140" t="s">
        <v>2021</v>
      </c>
      <c r="E140">
        <v>13</v>
      </c>
      <c r="F140">
        <v>159</v>
      </c>
      <c r="M140">
        <v>989</v>
      </c>
      <c r="N140">
        <v>17</v>
      </c>
      <c r="O140">
        <v>23</v>
      </c>
      <c r="P140">
        <v>0</v>
      </c>
      <c r="Q140">
        <v>6</v>
      </c>
    </row>
    <row r="141" spans="1:17" x14ac:dyDescent="0.25">
      <c r="A141" t="s">
        <v>1945</v>
      </c>
      <c r="B141" t="s">
        <v>2032</v>
      </c>
      <c r="C141" t="s">
        <v>2021</v>
      </c>
      <c r="E141">
        <v>12</v>
      </c>
      <c r="F141">
        <v>35</v>
      </c>
      <c r="M141">
        <v>258</v>
      </c>
      <c r="N141">
        <v>4</v>
      </c>
      <c r="O141">
        <v>10</v>
      </c>
      <c r="P141">
        <v>0</v>
      </c>
      <c r="Q141">
        <v>6</v>
      </c>
    </row>
    <row r="142" spans="1:17" x14ac:dyDescent="0.25">
      <c r="A142" t="s">
        <v>1950</v>
      </c>
      <c r="B142" t="s">
        <v>2032</v>
      </c>
      <c r="C142" t="s">
        <v>2021</v>
      </c>
      <c r="E142">
        <v>8</v>
      </c>
      <c r="F142">
        <v>32</v>
      </c>
      <c r="M142">
        <v>244</v>
      </c>
      <c r="N142">
        <v>3</v>
      </c>
      <c r="O142">
        <v>9</v>
      </c>
      <c r="P142">
        <v>0</v>
      </c>
      <c r="Q142">
        <v>6</v>
      </c>
    </row>
    <row r="143" spans="1:17" x14ac:dyDescent="0.25">
      <c r="A143" t="s">
        <v>1963</v>
      </c>
      <c r="B143" t="s">
        <v>2032</v>
      </c>
      <c r="C143" t="s">
        <v>2021</v>
      </c>
      <c r="E143">
        <v>12</v>
      </c>
      <c r="F143">
        <v>138</v>
      </c>
      <c r="M143">
        <v>253</v>
      </c>
      <c r="N143">
        <v>2</v>
      </c>
      <c r="O143">
        <v>8</v>
      </c>
      <c r="P143">
        <v>0</v>
      </c>
      <c r="Q143">
        <v>6</v>
      </c>
    </row>
    <row r="144" spans="1:17" x14ac:dyDescent="0.25">
      <c r="A144" t="s">
        <v>1964</v>
      </c>
      <c r="B144" t="s">
        <v>2022</v>
      </c>
      <c r="C144" t="s">
        <v>2021</v>
      </c>
      <c r="E144">
        <v>82</v>
      </c>
      <c r="F144">
        <v>277</v>
      </c>
      <c r="M144">
        <v>244</v>
      </c>
      <c r="N144">
        <v>3</v>
      </c>
      <c r="O144">
        <v>9</v>
      </c>
      <c r="P144">
        <v>0</v>
      </c>
      <c r="Q144">
        <v>6</v>
      </c>
    </row>
    <row r="145" spans="1:17" x14ac:dyDescent="0.25">
      <c r="A145" t="s">
        <v>1965</v>
      </c>
      <c r="B145" t="s">
        <v>2022</v>
      </c>
      <c r="C145" t="s">
        <v>2021</v>
      </c>
      <c r="E145">
        <v>42</v>
      </c>
      <c r="F145">
        <v>52</v>
      </c>
      <c r="M145">
        <v>317</v>
      </c>
      <c r="N145">
        <v>3</v>
      </c>
      <c r="O145">
        <v>9</v>
      </c>
      <c r="P145">
        <v>0</v>
      </c>
      <c r="Q145">
        <v>6</v>
      </c>
    </row>
    <row r="146" spans="1:17" x14ac:dyDescent="0.25">
      <c r="A146" t="s">
        <v>1981</v>
      </c>
      <c r="B146" t="s">
        <v>2022</v>
      </c>
      <c r="C146" t="s">
        <v>2021</v>
      </c>
      <c r="E146">
        <v>50</v>
      </c>
      <c r="F146">
        <v>318</v>
      </c>
      <c r="M146">
        <v>266</v>
      </c>
      <c r="N146">
        <v>2</v>
      </c>
      <c r="O146">
        <v>8</v>
      </c>
      <c r="P146">
        <v>0</v>
      </c>
      <c r="Q146">
        <v>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workbookViewId="0">
      <selection activeCell="M9" sqref="M9"/>
    </sheetView>
  </sheetViews>
  <sheetFormatPr defaultRowHeight="15" x14ac:dyDescent="0.25"/>
  <cols>
    <col min="1" max="1" width="37.5703125" customWidth="1"/>
    <col min="2" max="2" width="36.7109375" customWidth="1"/>
    <col min="3" max="3" width="7" customWidth="1"/>
    <col min="4" max="4" width="11.140625" customWidth="1"/>
    <col min="5" max="17" width="11.7109375" customWidth="1"/>
  </cols>
  <sheetData>
    <row r="1" spans="1:17" ht="48.75" customHeight="1" x14ac:dyDescent="0.25">
      <c r="A1" s="22" t="s">
        <v>2007</v>
      </c>
      <c r="B1" s="23" t="s">
        <v>2899</v>
      </c>
      <c r="C1" s="23" t="s">
        <v>2065</v>
      </c>
      <c r="D1" s="23" t="s">
        <v>2898</v>
      </c>
      <c r="E1" s="25" t="s">
        <v>2897</v>
      </c>
      <c r="F1" s="25" t="s">
        <v>2896</v>
      </c>
      <c r="G1" s="25" t="s">
        <v>2911</v>
      </c>
      <c r="H1" s="25" t="s">
        <v>2910</v>
      </c>
      <c r="I1" s="25" t="s">
        <v>2909</v>
      </c>
      <c r="J1" s="25" t="s">
        <v>2908</v>
      </c>
      <c r="K1" s="25" t="s">
        <v>2907</v>
      </c>
      <c r="L1" s="25" t="s">
        <v>2906</v>
      </c>
      <c r="M1" s="25" t="s">
        <v>2905</v>
      </c>
      <c r="N1" s="25" t="s">
        <v>2904</v>
      </c>
      <c r="O1" s="25" t="s">
        <v>2903</v>
      </c>
      <c r="P1" s="25" t="s">
        <v>2902</v>
      </c>
      <c r="Q1" s="26" t="s">
        <v>2901</v>
      </c>
    </row>
    <row r="2" spans="1:17" x14ac:dyDescent="0.25">
      <c r="A2" t="s">
        <v>164</v>
      </c>
      <c r="B2" t="s">
        <v>2884</v>
      </c>
      <c r="C2" t="s">
        <v>2103</v>
      </c>
      <c r="E2">
        <v>68</v>
      </c>
      <c r="F2">
        <v>73</v>
      </c>
      <c r="M2">
        <v>71</v>
      </c>
      <c r="N2">
        <v>4</v>
      </c>
      <c r="O2">
        <v>4</v>
      </c>
      <c r="P2">
        <v>0</v>
      </c>
      <c r="Q2">
        <v>0</v>
      </c>
    </row>
    <row r="3" spans="1:17" x14ac:dyDescent="0.25">
      <c r="A3" t="s">
        <v>285</v>
      </c>
      <c r="B3" t="s">
        <v>2680</v>
      </c>
      <c r="C3" t="s">
        <v>2103</v>
      </c>
      <c r="E3">
        <v>53</v>
      </c>
      <c r="F3">
        <v>61</v>
      </c>
      <c r="M3">
        <v>193</v>
      </c>
      <c r="N3">
        <v>9</v>
      </c>
      <c r="O3">
        <v>9</v>
      </c>
      <c r="P3">
        <v>0</v>
      </c>
      <c r="Q3">
        <v>0</v>
      </c>
    </row>
    <row r="4" spans="1:17" x14ac:dyDescent="0.25">
      <c r="A4" t="s">
        <v>355</v>
      </c>
      <c r="B4" t="s">
        <v>2680</v>
      </c>
      <c r="C4" t="s">
        <v>2103</v>
      </c>
      <c r="E4">
        <v>53</v>
      </c>
      <c r="F4">
        <v>61</v>
      </c>
      <c r="M4">
        <v>193</v>
      </c>
      <c r="N4">
        <v>9</v>
      </c>
      <c r="O4">
        <v>9</v>
      </c>
      <c r="P4">
        <v>0</v>
      </c>
      <c r="Q4">
        <v>0</v>
      </c>
    </row>
    <row r="5" spans="1:17" x14ac:dyDescent="0.25">
      <c r="A5" t="s">
        <v>356</v>
      </c>
      <c r="B5" t="s">
        <v>2820</v>
      </c>
      <c r="C5" t="s">
        <v>2103</v>
      </c>
      <c r="E5">
        <v>9</v>
      </c>
      <c r="F5">
        <v>15</v>
      </c>
      <c r="M5">
        <v>121</v>
      </c>
      <c r="N5">
        <v>7</v>
      </c>
      <c r="O5">
        <v>7</v>
      </c>
      <c r="P5">
        <v>0</v>
      </c>
      <c r="Q5">
        <v>0</v>
      </c>
    </row>
    <row r="6" spans="1:17" x14ac:dyDescent="0.25">
      <c r="A6" t="s">
        <v>462</v>
      </c>
      <c r="B6" t="s">
        <v>2766</v>
      </c>
      <c r="C6" t="s">
        <v>2103</v>
      </c>
      <c r="E6">
        <v>52</v>
      </c>
      <c r="F6">
        <v>56</v>
      </c>
      <c r="M6">
        <v>82</v>
      </c>
      <c r="N6">
        <v>4</v>
      </c>
      <c r="O6">
        <v>4</v>
      </c>
      <c r="P6">
        <v>0</v>
      </c>
      <c r="Q6">
        <v>0</v>
      </c>
    </row>
    <row r="7" spans="1:17" x14ac:dyDescent="0.25">
      <c r="A7" t="s">
        <v>590</v>
      </c>
      <c r="B7" t="s">
        <v>2680</v>
      </c>
      <c r="C7" t="s">
        <v>2103</v>
      </c>
      <c r="E7">
        <v>49</v>
      </c>
      <c r="F7">
        <v>58</v>
      </c>
      <c r="M7">
        <v>202</v>
      </c>
      <c r="N7">
        <v>10</v>
      </c>
      <c r="O7">
        <v>10</v>
      </c>
      <c r="P7">
        <v>0</v>
      </c>
      <c r="Q7">
        <v>0</v>
      </c>
    </row>
    <row r="8" spans="1:17" x14ac:dyDescent="0.25">
      <c r="A8" t="s">
        <v>596</v>
      </c>
      <c r="B8" t="s">
        <v>2673</v>
      </c>
      <c r="C8" t="s">
        <v>2103</v>
      </c>
      <c r="E8">
        <v>584</v>
      </c>
      <c r="F8">
        <v>587</v>
      </c>
      <c r="G8">
        <v>2</v>
      </c>
      <c r="M8">
        <v>94</v>
      </c>
      <c r="N8">
        <v>4</v>
      </c>
      <c r="O8">
        <v>4</v>
      </c>
      <c r="P8">
        <v>0</v>
      </c>
      <c r="Q8">
        <v>1</v>
      </c>
    </row>
    <row r="9" spans="1:17" x14ac:dyDescent="0.25">
      <c r="A9" t="s">
        <v>596</v>
      </c>
      <c r="B9" t="s">
        <v>2588</v>
      </c>
      <c r="C9" t="s">
        <v>2103</v>
      </c>
      <c r="E9">
        <v>917</v>
      </c>
      <c r="F9">
        <v>924</v>
      </c>
      <c r="M9">
        <v>136</v>
      </c>
      <c r="N9">
        <v>6</v>
      </c>
      <c r="O9">
        <v>6</v>
      </c>
      <c r="P9">
        <v>0</v>
      </c>
      <c r="Q9">
        <v>0</v>
      </c>
    </row>
    <row r="10" spans="1:17" x14ac:dyDescent="0.25">
      <c r="A10" t="s">
        <v>596</v>
      </c>
      <c r="B10" t="s">
        <v>2649</v>
      </c>
      <c r="C10" t="s">
        <v>2103</v>
      </c>
      <c r="E10">
        <v>1249</v>
      </c>
      <c r="F10">
        <v>1259</v>
      </c>
      <c r="M10">
        <v>315</v>
      </c>
      <c r="N10">
        <v>5</v>
      </c>
      <c r="O10">
        <v>11</v>
      </c>
      <c r="P10">
        <v>0</v>
      </c>
      <c r="Q10">
        <v>6</v>
      </c>
    </row>
    <row r="11" spans="1:17" x14ac:dyDescent="0.25">
      <c r="A11" t="s">
        <v>837</v>
      </c>
      <c r="B11" t="s">
        <v>2649</v>
      </c>
      <c r="C11" t="s">
        <v>2103</v>
      </c>
      <c r="E11">
        <v>1103</v>
      </c>
      <c r="F11">
        <v>1107</v>
      </c>
      <c r="M11">
        <v>103</v>
      </c>
      <c r="N11">
        <v>5</v>
      </c>
      <c r="O11">
        <v>5</v>
      </c>
      <c r="P11">
        <v>0</v>
      </c>
      <c r="Q11">
        <v>0</v>
      </c>
    </row>
    <row r="12" spans="1:17" x14ac:dyDescent="0.25">
      <c r="A12" t="s">
        <v>837</v>
      </c>
      <c r="B12" t="s">
        <v>2516</v>
      </c>
      <c r="C12" t="s">
        <v>2103</v>
      </c>
      <c r="E12">
        <v>4729</v>
      </c>
      <c r="F12">
        <v>4737</v>
      </c>
      <c r="M12">
        <v>279</v>
      </c>
      <c r="N12">
        <v>7</v>
      </c>
      <c r="O12">
        <v>9</v>
      </c>
      <c r="P12">
        <v>0</v>
      </c>
      <c r="Q12">
        <v>5</v>
      </c>
    </row>
    <row r="13" spans="1:17" x14ac:dyDescent="0.25">
      <c r="A13" t="s">
        <v>837</v>
      </c>
      <c r="B13" t="s">
        <v>2515</v>
      </c>
      <c r="C13" t="s">
        <v>2103</v>
      </c>
      <c r="E13">
        <v>4739</v>
      </c>
      <c r="F13">
        <v>4773</v>
      </c>
      <c r="M13">
        <v>1108</v>
      </c>
      <c r="N13">
        <v>33</v>
      </c>
      <c r="O13">
        <v>33</v>
      </c>
      <c r="P13">
        <v>0</v>
      </c>
      <c r="Q13">
        <v>0</v>
      </c>
    </row>
    <row r="14" spans="1:17" x14ac:dyDescent="0.25">
      <c r="A14" t="s">
        <v>2487</v>
      </c>
      <c r="B14" t="s">
        <v>2472</v>
      </c>
      <c r="C14" t="s">
        <v>2103</v>
      </c>
      <c r="E14">
        <v>103</v>
      </c>
      <c r="F14">
        <v>114</v>
      </c>
      <c r="M14">
        <v>277</v>
      </c>
      <c r="N14">
        <v>4</v>
      </c>
      <c r="O14">
        <v>12</v>
      </c>
      <c r="P14">
        <v>0</v>
      </c>
      <c r="Q14">
        <v>8</v>
      </c>
    </row>
    <row r="15" spans="1:17" x14ac:dyDescent="0.25">
      <c r="A15" t="s">
        <v>855</v>
      </c>
      <c r="B15" t="s">
        <v>2485</v>
      </c>
      <c r="C15" t="s">
        <v>2103</v>
      </c>
      <c r="E15">
        <v>195</v>
      </c>
      <c r="F15">
        <v>199</v>
      </c>
      <c r="M15">
        <v>111</v>
      </c>
      <c r="N15">
        <v>4</v>
      </c>
      <c r="O15">
        <v>5</v>
      </c>
      <c r="P15">
        <v>0</v>
      </c>
      <c r="Q15">
        <v>1</v>
      </c>
    </row>
    <row r="16" spans="1:17" x14ac:dyDescent="0.25">
      <c r="A16" t="s">
        <v>874</v>
      </c>
      <c r="B16" t="s">
        <v>2478</v>
      </c>
      <c r="C16" t="s">
        <v>2103</v>
      </c>
      <c r="E16">
        <v>134</v>
      </c>
      <c r="F16">
        <v>137</v>
      </c>
      <c r="M16">
        <v>97</v>
      </c>
      <c r="N16">
        <v>4</v>
      </c>
      <c r="O16">
        <v>4</v>
      </c>
      <c r="P16">
        <v>0</v>
      </c>
      <c r="Q16">
        <v>0</v>
      </c>
    </row>
    <row r="17" spans="1:17" x14ac:dyDescent="0.25">
      <c r="A17" t="s">
        <v>2428</v>
      </c>
      <c r="B17" t="s">
        <v>2472</v>
      </c>
      <c r="C17" t="s">
        <v>2103</v>
      </c>
      <c r="E17">
        <v>63</v>
      </c>
      <c r="F17">
        <v>69</v>
      </c>
      <c r="M17">
        <v>250</v>
      </c>
      <c r="N17">
        <v>4</v>
      </c>
      <c r="O17">
        <v>7</v>
      </c>
      <c r="P17">
        <v>2</v>
      </c>
      <c r="Q17">
        <v>3</v>
      </c>
    </row>
    <row r="18" spans="1:17" x14ac:dyDescent="0.25">
      <c r="A18" t="s">
        <v>1033</v>
      </c>
      <c r="B18" t="s">
        <v>2400</v>
      </c>
      <c r="C18" t="s">
        <v>2103</v>
      </c>
      <c r="E18">
        <v>113</v>
      </c>
      <c r="F18">
        <v>120</v>
      </c>
      <c r="M18">
        <v>143</v>
      </c>
      <c r="N18">
        <v>7</v>
      </c>
      <c r="O18">
        <v>7</v>
      </c>
      <c r="P18">
        <v>0</v>
      </c>
      <c r="Q18">
        <v>0</v>
      </c>
    </row>
    <row r="19" spans="1:17" x14ac:dyDescent="0.25">
      <c r="A19" t="s">
        <v>1337</v>
      </c>
      <c r="B19" t="s">
        <v>2300</v>
      </c>
      <c r="C19" t="s">
        <v>2103</v>
      </c>
      <c r="E19">
        <v>83</v>
      </c>
      <c r="F19">
        <v>89</v>
      </c>
      <c r="M19">
        <v>184</v>
      </c>
      <c r="N19">
        <v>7</v>
      </c>
      <c r="O19">
        <v>7</v>
      </c>
      <c r="P19">
        <v>0</v>
      </c>
      <c r="Q19">
        <v>0</v>
      </c>
    </row>
    <row r="20" spans="1:17" x14ac:dyDescent="0.25">
      <c r="A20" t="s">
        <v>1417</v>
      </c>
      <c r="B20" t="s">
        <v>2270</v>
      </c>
      <c r="C20" t="s">
        <v>2103</v>
      </c>
      <c r="E20">
        <v>152</v>
      </c>
      <c r="F20">
        <v>184</v>
      </c>
      <c r="M20">
        <v>608</v>
      </c>
      <c r="N20">
        <v>12</v>
      </c>
      <c r="O20">
        <v>13</v>
      </c>
      <c r="P20">
        <v>0</v>
      </c>
      <c r="Q20">
        <v>1</v>
      </c>
    </row>
    <row r="21" spans="1:17" x14ac:dyDescent="0.25">
      <c r="A21" t="s">
        <v>1418</v>
      </c>
      <c r="B21" t="s">
        <v>2267</v>
      </c>
      <c r="C21" t="s">
        <v>2103</v>
      </c>
      <c r="E21">
        <v>106</v>
      </c>
      <c r="F21">
        <v>123</v>
      </c>
      <c r="M21">
        <v>518</v>
      </c>
      <c r="N21">
        <v>14</v>
      </c>
      <c r="O21">
        <v>14</v>
      </c>
      <c r="P21">
        <v>0</v>
      </c>
      <c r="Q21">
        <v>0</v>
      </c>
    </row>
    <row r="22" spans="1:17" x14ac:dyDescent="0.25">
      <c r="A22" t="s">
        <v>1418</v>
      </c>
      <c r="B22" t="s">
        <v>2266</v>
      </c>
      <c r="C22" t="s">
        <v>2103</v>
      </c>
      <c r="E22">
        <v>125</v>
      </c>
      <c r="F22">
        <v>143</v>
      </c>
      <c r="M22">
        <v>522</v>
      </c>
      <c r="N22">
        <v>18</v>
      </c>
      <c r="O22">
        <v>18</v>
      </c>
      <c r="P22">
        <v>0</v>
      </c>
      <c r="Q22">
        <v>0</v>
      </c>
    </row>
    <row r="23" spans="1:17" x14ac:dyDescent="0.25">
      <c r="A23" t="s">
        <v>1418</v>
      </c>
      <c r="B23" t="s">
        <v>2265</v>
      </c>
      <c r="C23" t="s">
        <v>2103</v>
      </c>
      <c r="E23">
        <v>145</v>
      </c>
      <c r="F23">
        <v>150</v>
      </c>
      <c r="M23">
        <v>161</v>
      </c>
      <c r="N23">
        <v>5</v>
      </c>
      <c r="O23">
        <v>5</v>
      </c>
      <c r="P23">
        <v>0</v>
      </c>
      <c r="Q23">
        <v>0</v>
      </c>
    </row>
    <row r="24" spans="1:17" x14ac:dyDescent="0.25">
      <c r="A24" t="s">
        <v>1418</v>
      </c>
      <c r="B24" t="s">
        <v>2264</v>
      </c>
      <c r="C24" t="s">
        <v>2103</v>
      </c>
      <c r="E24">
        <v>152</v>
      </c>
      <c r="F24">
        <v>157</v>
      </c>
      <c r="M24">
        <v>145</v>
      </c>
      <c r="N24">
        <v>5</v>
      </c>
      <c r="O24">
        <v>5</v>
      </c>
      <c r="P24">
        <v>0</v>
      </c>
      <c r="Q24">
        <v>0</v>
      </c>
    </row>
    <row r="25" spans="1:17" x14ac:dyDescent="0.25">
      <c r="A25" t="s">
        <v>1418</v>
      </c>
      <c r="B25" t="s">
        <v>2263</v>
      </c>
      <c r="C25" t="s">
        <v>2103</v>
      </c>
      <c r="E25">
        <v>159</v>
      </c>
      <c r="F25">
        <v>164</v>
      </c>
      <c r="M25">
        <v>134</v>
      </c>
      <c r="N25">
        <v>5</v>
      </c>
      <c r="O25">
        <v>5</v>
      </c>
      <c r="P25">
        <v>0</v>
      </c>
      <c r="Q25">
        <v>0</v>
      </c>
    </row>
    <row r="26" spans="1:17" x14ac:dyDescent="0.25">
      <c r="A26" t="s">
        <v>1418</v>
      </c>
      <c r="B26" t="s">
        <v>2262</v>
      </c>
      <c r="C26" t="s">
        <v>2103</v>
      </c>
      <c r="E26">
        <v>166</v>
      </c>
      <c r="F26">
        <v>166</v>
      </c>
      <c r="M26">
        <v>46</v>
      </c>
      <c r="N26">
        <v>1</v>
      </c>
      <c r="O26">
        <v>1</v>
      </c>
      <c r="P26">
        <v>0</v>
      </c>
      <c r="Q26">
        <v>0</v>
      </c>
    </row>
    <row r="27" spans="1:17" x14ac:dyDescent="0.25">
      <c r="A27" t="s">
        <v>1418</v>
      </c>
      <c r="B27" t="s">
        <v>2261</v>
      </c>
      <c r="C27" t="s">
        <v>2103</v>
      </c>
      <c r="E27">
        <v>168</v>
      </c>
      <c r="F27">
        <v>173</v>
      </c>
      <c r="M27">
        <v>151</v>
      </c>
      <c r="N27">
        <v>5</v>
      </c>
      <c r="O27">
        <v>5</v>
      </c>
      <c r="P27">
        <v>0</v>
      </c>
      <c r="Q27">
        <v>0</v>
      </c>
    </row>
    <row r="28" spans="1:17" x14ac:dyDescent="0.25">
      <c r="A28" t="s">
        <v>1418</v>
      </c>
      <c r="B28" t="s">
        <v>2260</v>
      </c>
      <c r="C28" t="s">
        <v>2103</v>
      </c>
      <c r="E28">
        <v>197</v>
      </c>
      <c r="F28">
        <v>212</v>
      </c>
      <c r="M28">
        <v>443</v>
      </c>
      <c r="N28">
        <v>15</v>
      </c>
      <c r="O28">
        <v>15</v>
      </c>
      <c r="P28">
        <v>0</v>
      </c>
      <c r="Q28">
        <v>0</v>
      </c>
    </row>
    <row r="29" spans="1:17" x14ac:dyDescent="0.25">
      <c r="A29" t="s">
        <v>1418</v>
      </c>
      <c r="B29" t="s">
        <v>2259</v>
      </c>
      <c r="C29" t="s">
        <v>2103</v>
      </c>
      <c r="E29">
        <v>214</v>
      </c>
      <c r="F29">
        <v>235</v>
      </c>
      <c r="M29">
        <v>496</v>
      </c>
      <c r="N29">
        <v>20</v>
      </c>
      <c r="O29">
        <v>20</v>
      </c>
      <c r="P29">
        <v>0</v>
      </c>
      <c r="Q29">
        <v>0</v>
      </c>
    </row>
    <row r="30" spans="1:17" x14ac:dyDescent="0.25">
      <c r="A30" t="s">
        <v>1418</v>
      </c>
      <c r="B30" t="s">
        <v>2258</v>
      </c>
      <c r="C30" t="s">
        <v>2103</v>
      </c>
      <c r="E30">
        <v>245</v>
      </c>
      <c r="F30">
        <v>245</v>
      </c>
      <c r="M30">
        <v>38</v>
      </c>
      <c r="N30">
        <v>1</v>
      </c>
      <c r="O30">
        <v>1</v>
      </c>
      <c r="P30">
        <v>0</v>
      </c>
      <c r="Q30">
        <v>0</v>
      </c>
    </row>
    <row r="31" spans="1:17" x14ac:dyDescent="0.25">
      <c r="A31" t="s">
        <v>1418</v>
      </c>
      <c r="B31" t="s">
        <v>2257</v>
      </c>
      <c r="C31" t="s">
        <v>2103</v>
      </c>
      <c r="E31">
        <v>249</v>
      </c>
      <c r="F31">
        <v>262</v>
      </c>
      <c r="M31">
        <v>370</v>
      </c>
      <c r="N31">
        <v>13</v>
      </c>
      <c r="O31">
        <v>13</v>
      </c>
      <c r="P31">
        <v>0</v>
      </c>
      <c r="Q31">
        <v>0</v>
      </c>
    </row>
    <row r="32" spans="1:17" x14ac:dyDescent="0.25">
      <c r="A32" t="s">
        <v>1418</v>
      </c>
      <c r="B32" t="s">
        <v>2256</v>
      </c>
      <c r="C32" t="s">
        <v>2103</v>
      </c>
      <c r="E32">
        <v>264</v>
      </c>
      <c r="F32">
        <v>268</v>
      </c>
      <c r="M32">
        <v>120</v>
      </c>
      <c r="N32">
        <v>5</v>
      </c>
      <c r="O32">
        <v>5</v>
      </c>
      <c r="P32">
        <v>0</v>
      </c>
      <c r="Q32">
        <v>0</v>
      </c>
    </row>
    <row r="33" spans="1:17" x14ac:dyDescent="0.25">
      <c r="A33" t="s">
        <v>1418</v>
      </c>
      <c r="B33" t="s">
        <v>2255</v>
      </c>
      <c r="C33" t="s">
        <v>2103</v>
      </c>
      <c r="E33">
        <v>270</v>
      </c>
      <c r="F33">
        <v>275</v>
      </c>
      <c r="M33">
        <v>142</v>
      </c>
      <c r="N33">
        <v>5</v>
      </c>
      <c r="O33">
        <v>5</v>
      </c>
      <c r="P33">
        <v>0</v>
      </c>
      <c r="Q33">
        <v>0</v>
      </c>
    </row>
    <row r="34" spans="1:17" x14ac:dyDescent="0.25">
      <c r="A34" t="s">
        <v>1418</v>
      </c>
      <c r="B34" t="s">
        <v>2254</v>
      </c>
      <c r="C34" t="s">
        <v>2103</v>
      </c>
      <c r="E34">
        <v>277</v>
      </c>
      <c r="F34">
        <v>282</v>
      </c>
      <c r="M34">
        <v>138</v>
      </c>
      <c r="N34">
        <v>5</v>
      </c>
      <c r="O34">
        <v>5</v>
      </c>
      <c r="P34">
        <v>0</v>
      </c>
      <c r="Q34">
        <v>0</v>
      </c>
    </row>
    <row r="35" spans="1:17" x14ac:dyDescent="0.25">
      <c r="A35" t="s">
        <v>1418</v>
      </c>
      <c r="B35" t="s">
        <v>2253</v>
      </c>
      <c r="C35" t="s">
        <v>2103</v>
      </c>
      <c r="E35">
        <v>292</v>
      </c>
      <c r="F35">
        <v>298</v>
      </c>
      <c r="M35">
        <v>152</v>
      </c>
      <c r="N35">
        <v>6</v>
      </c>
      <c r="O35">
        <v>6</v>
      </c>
      <c r="P35">
        <v>0</v>
      </c>
      <c r="Q35">
        <v>0</v>
      </c>
    </row>
    <row r="36" spans="1:17" x14ac:dyDescent="0.25">
      <c r="A36" t="s">
        <v>1418</v>
      </c>
      <c r="B36" t="s">
        <v>2250</v>
      </c>
      <c r="C36" t="s">
        <v>2103</v>
      </c>
      <c r="E36">
        <v>330</v>
      </c>
      <c r="F36">
        <v>337</v>
      </c>
      <c r="M36">
        <v>165</v>
      </c>
      <c r="N36">
        <v>7</v>
      </c>
      <c r="O36">
        <v>7</v>
      </c>
      <c r="P36">
        <v>0</v>
      </c>
      <c r="Q36">
        <v>0</v>
      </c>
    </row>
    <row r="37" spans="1:17" x14ac:dyDescent="0.25">
      <c r="A37" t="s">
        <v>1420</v>
      </c>
      <c r="B37" t="s">
        <v>2247</v>
      </c>
      <c r="C37" t="s">
        <v>2103</v>
      </c>
      <c r="E37">
        <v>80</v>
      </c>
      <c r="F37">
        <v>87</v>
      </c>
      <c r="M37">
        <v>182</v>
      </c>
      <c r="N37">
        <v>8</v>
      </c>
      <c r="O37">
        <v>8</v>
      </c>
      <c r="P37">
        <v>0</v>
      </c>
      <c r="Q37">
        <v>0</v>
      </c>
    </row>
    <row r="38" spans="1:17" x14ac:dyDescent="0.25">
      <c r="A38" t="s">
        <v>1502</v>
      </c>
      <c r="B38" t="s">
        <v>2217</v>
      </c>
      <c r="C38" t="s">
        <v>2103</v>
      </c>
      <c r="E38">
        <v>67</v>
      </c>
      <c r="F38">
        <v>73</v>
      </c>
      <c r="M38">
        <v>268</v>
      </c>
      <c r="N38">
        <v>7</v>
      </c>
      <c r="O38">
        <v>7</v>
      </c>
      <c r="P38">
        <v>0</v>
      </c>
      <c r="Q38">
        <v>0</v>
      </c>
    </row>
    <row r="39" spans="1:17" x14ac:dyDescent="0.25">
      <c r="A39" t="s">
        <v>1502</v>
      </c>
      <c r="B39" t="s">
        <v>2216</v>
      </c>
      <c r="C39" t="s">
        <v>2103</v>
      </c>
      <c r="E39">
        <v>77</v>
      </c>
      <c r="F39">
        <v>82</v>
      </c>
      <c r="M39">
        <v>212</v>
      </c>
      <c r="N39">
        <v>6</v>
      </c>
      <c r="O39">
        <v>6</v>
      </c>
      <c r="P39">
        <v>0</v>
      </c>
      <c r="Q39">
        <v>0</v>
      </c>
    </row>
    <row r="40" spans="1:17" x14ac:dyDescent="0.25">
      <c r="A40" t="s">
        <v>1502</v>
      </c>
      <c r="B40" t="s">
        <v>2215</v>
      </c>
      <c r="C40" t="s">
        <v>2103</v>
      </c>
      <c r="E40">
        <v>84</v>
      </c>
      <c r="F40">
        <v>88</v>
      </c>
      <c r="M40">
        <v>187</v>
      </c>
      <c r="N40">
        <v>5</v>
      </c>
      <c r="O40">
        <v>5</v>
      </c>
      <c r="P40">
        <v>0</v>
      </c>
      <c r="Q40">
        <v>0</v>
      </c>
    </row>
    <row r="41" spans="1:17" x14ac:dyDescent="0.25">
      <c r="A41" t="s">
        <v>1502</v>
      </c>
      <c r="B41" t="s">
        <v>2214</v>
      </c>
      <c r="C41" t="s">
        <v>2103</v>
      </c>
      <c r="E41">
        <v>90</v>
      </c>
      <c r="F41">
        <v>93</v>
      </c>
      <c r="M41">
        <v>131</v>
      </c>
      <c r="N41">
        <v>4</v>
      </c>
      <c r="O41">
        <v>4</v>
      </c>
      <c r="P41">
        <v>0</v>
      </c>
      <c r="Q41">
        <v>0</v>
      </c>
    </row>
    <row r="42" spans="1:17" x14ac:dyDescent="0.25">
      <c r="A42" t="s">
        <v>1502</v>
      </c>
      <c r="B42" t="s">
        <v>2213</v>
      </c>
      <c r="C42" t="s">
        <v>2103</v>
      </c>
      <c r="E42">
        <v>104</v>
      </c>
      <c r="F42">
        <v>111</v>
      </c>
      <c r="M42">
        <v>167</v>
      </c>
      <c r="N42">
        <v>8</v>
      </c>
      <c r="O42">
        <v>8</v>
      </c>
      <c r="P42">
        <v>0</v>
      </c>
      <c r="Q42">
        <v>0</v>
      </c>
    </row>
    <row r="43" spans="1:17" x14ac:dyDescent="0.25">
      <c r="A43" t="s">
        <v>1502</v>
      </c>
      <c r="B43" t="s">
        <v>2212</v>
      </c>
      <c r="C43" t="s">
        <v>2103</v>
      </c>
      <c r="E43">
        <v>113</v>
      </c>
      <c r="F43">
        <v>115</v>
      </c>
      <c r="M43">
        <v>45</v>
      </c>
      <c r="N43">
        <v>3</v>
      </c>
      <c r="O43">
        <v>3</v>
      </c>
      <c r="P43">
        <v>0</v>
      </c>
      <c r="Q43">
        <v>0</v>
      </c>
    </row>
    <row r="44" spans="1:17" x14ac:dyDescent="0.25">
      <c r="A44" t="s">
        <v>1502</v>
      </c>
      <c r="B44" t="s">
        <v>2211</v>
      </c>
      <c r="C44" t="s">
        <v>2103</v>
      </c>
      <c r="E44">
        <v>117</v>
      </c>
      <c r="F44">
        <v>125</v>
      </c>
      <c r="M44">
        <v>239</v>
      </c>
      <c r="N44">
        <v>9</v>
      </c>
      <c r="O44">
        <v>9</v>
      </c>
      <c r="P44">
        <v>0</v>
      </c>
      <c r="Q44">
        <v>0</v>
      </c>
    </row>
    <row r="45" spans="1:17" x14ac:dyDescent="0.25">
      <c r="A45" t="s">
        <v>1548</v>
      </c>
      <c r="B45" t="s">
        <v>2186</v>
      </c>
      <c r="C45" t="s">
        <v>2103</v>
      </c>
      <c r="E45">
        <v>90</v>
      </c>
      <c r="F45">
        <v>121</v>
      </c>
      <c r="M45">
        <v>504</v>
      </c>
      <c r="N45">
        <v>15</v>
      </c>
      <c r="O45">
        <v>16</v>
      </c>
      <c r="P45">
        <v>1</v>
      </c>
      <c r="Q45">
        <v>7</v>
      </c>
    </row>
    <row r="46" spans="1:17" x14ac:dyDescent="0.25">
      <c r="A46" t="s">
        <v>1700</v>
      </c>
      <c r="B46" t="s">
        <v>2121</v>
      </c>
      <c r="C46" t="s">
        <v>2103</v>
      </c>
      <c r="E46">
        <v>245</v>
      </c>
      <c r="F46">
        <v>271</v>
      </c>
      <c r="M46">
        <v>941</v>
      </c>
      <c r="N46">
        <v>26</v>
      </c>
      <c r="O46">
        <v>26</v>
      </c>
      <c r="P46">
        <v>0</v>
      </c>
      <c r="Q46">
        <v>0</v>
      </c>
    </row>
    <row r="47" spans="1:17" x14ac:dyDescent="0.25">
      <c r="A47" t="s">
        <v>1700</v>
      </c>
      <c r="B47" t="s">
        <v>2120</v>
      </c>
      <c r="C47" t="s">
        <v>2103</v>
      </c>
      <c r="E47">
        <v>273</v>
      </c>
      <c r="F47">
        <v>283</v>
      </c>
      <c r="M47">
        <v>354</v>
      </c>
      <c r="N47">
        <v>11</v>
      </c>
      <c r="O47">
        <v>11</v>
      </c>
      <c r="P47">
        <v>0</v>
      </c>
      <c r="Q47">
        <v>0</v>
      </c>
    </row>
    <row r="48" spans="1:17" x14ac:dyDescent="0.25">
      <c r="A48" t="s">
        <v>1700</v>
      </c>
      <c r="B48" t="s">
        <v>2119</v>
      </c>
      <c r="C48" t="s">
        <v>2103</v>
      </c>
      <c r="E48">
        <v>285</v>
      </c>
      <c r="F48">
        <v>288</v>
      </c>
      <c r="M48">
        <v>88</v>
      </c>
      <c r="N48">
        <v>4</v>
      </c>
      <c r="O48">
        <v>4</v>
      </c>
      <c r="P48">
        <v>0</v>
      </c>
      <c r="Q48">
        <v>0</v>
      </c>
    </row>
    <row r="49" spans="1:17" x14ac:dyDescent="0.25">
      <c r="A49" t="s">
        <v>1700</v>
      </c>
      <c r="B49" t="s">
        <v>2118</v>
      </c>
      <c r="C49" t="s">
        <v>2103</v>
      </c>
      <c r="E49">
        <v>290</v>
      </c>
      <c r="F49">
        <v>311</v>
      </c>
      <c r="M49">
        <v>477</v>
      </c>
      <c r="N49">
        <v>15</v>
      </c>
      <c r="O49">
        <v>15</v>
      </c>
      <c r="P49">
        <v>0</v>
      </c>
      <c r="Q49">
        <v>0</v>
      </c>
    </row>
    <row r="50" spans="1:17" x14ac:dyDescent="0.25">
      <c r="A50" t="s">
        <v>1734</v>
      </c>
      <c r="B50" t="s">
        <v>2113</v>
      </c>
      <c r="C50" t="s">
        <v>2103</v>
      </c>
      <c r="E50">
        <v>108</v>
      </c>
      <c r="F50">
        <v>113</v>
      </c>
      <c r="M50">
        <v>139</v>
      </c>
      <c r="N50">
        <v>6</v>
      </c>
      <c r="O50">
        <v>6</v>
      </c>
      <c r="P50">
        <v>0</v>
      </c>
      <c r="Q50">
        <v>0</v>
      </c>
    </row>
    <row r="51" spans="1:17" x14ac:dyDescent="0.25">
      <c r="A51" t="s">
        <v>1734</v>
      </c>
      <c r="B51" t="s">
        <v>2105</v>
      </c>
      <c r="C51" t="s">
        <v>2103</v>
      </c>
      <c r="E51">
        <v>171</v>
      </c>
      <c r="F51">
        <v>180</v>
      </c>
      <c r="M51">
        <v>259</v>
      </c>
      <c r="N51">
        <v>6</v>
      </c>
      <c r="O51">
        <v>8</v>
      </c>
      <c r="P51">
        <v>0</v>
      </c>
      <c r="Q51">
        <v>2</v>
      </c>
    </row>
    <row r="52" spans="1:17" x14ac:dyDescent="0.25">
      <c r="A52" t="s">
        <v>1734</v>
      </c>
      <c r="B52" t="s">
        <v>2104</v>
      </c>
      <c r="C52" t="s">
        <v>2103</v>
      </c>
      <c r="E52">
        <v>182</v>
      </c>
      <c r="F52">
        <v>187</v>
      </c>
      <c r="M52">
        <v>225</v>
      </c>
      <c r="N52">
        <v>5</v>
      </c>
      <c r="O52">
        <v>6</v>
      </c>
      <c r="P52">
        <v>0</v>
      </c>
      <c r="Q5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9"/>
  <sheetViews>
    <sheetView workbookViewId="0">
      <selection activeCell="M9" sqref="M9"/>
    </sheetView>
  </sheetViews>
  <sheetFormatPr defaultRowHeight="15" x14ac:dyDescent="0.25"/>
  <cols>
    <col min="1" max="1" width="37.5703125" customWidth="1"/>
    <col min="2" max="2" width="36.7109375" customWidth="1"/>
    <col min="3" max="3" width="7" customWidth="1"/>
    <col min="4" max="4" width="11.140625" customWidth="1"/>
    <col min="5" max="17" width="11.7109375" customWidth="1"/>
  </cols>
  <sheetData>
    <row r="1" spans="1:17" ht="48.75" customHeight="1" x14ac:dyDescent="0.25">
      <c r="A1" s="22" t="s">
        <v>2007</v>
      </c>
      <c r="B1" s="23" t="s">
        <v>2899</v>
      </c>
      <c r="C1" s="23" t="s">
        <v>2065</v>
      </c>
      <c r="D1" s="23" t="s">
        <v>2898</v>
      </c>
      <c r="E1" s="25" t="s">
        <v>2897</v>
      </c>
      <c r="F1" s="25" t="s">
        <v>2896</v>
      </c>
      <c r="G1" s="25" t="s">
        <v>2911</v>
      </c>
      <c r="H1" s="25" t="s">
        <v>2910</v>
      </c>
      <c r="I1" s="25" t="s">
        <v>2909</v>
      </c>
      <c r="J1" s="25" t="s">
        <v>2908</v>
      </c>
      <c r="K1" s="25" t="s">
        <v>2907</v>
      </c>
      <c r="L1" s="25" t="s">
        <v>2906</v>
      </c>
      <c r="M1" s="25" t="s">
        <v>2905</v>
      </c>
      <c r="N1" s="25" t="s">
        <v>2904</v>
      </c>
      <c r="O1" s="25" t="s">
        <v>2903</v>
      </c>
      <c r="P1" s="25" t="s">
        <v>2902</v>
      </c>
      <c r="Q1" s="26" t="s">
        <v>2901</v>
      </c>
    </row>
    <row r="2" spans="1:17" x14ac:dyDescent="0.25">
      <c r="A2" t="s">
        <v>162</v>
      </c>
      <c r="B2" t="s">
        <v>2024</v>
      </c>
      <c r="C2" t="s">
        <v>2023</v>
      </c>
      <c r="E2">
        <v>1</v>
      </c>
      <c r="F2">
        <v>64</v>
      </c>
      <c r="M2">
        <v>815</v>
      </c>
      <c r="N2">
        <v>0</v>
      </c>
      <c r="O2">
        <v>38</v>
      </c>
      <c r="P2">
        <v>1</v>
      </c>
      <c r="Q2">
        <v>37</v>
      </c>
    </row>
    <row r="3" spans="1:17" x14ac:dyDescent="0.25">
      <c r="A3" t="s">
        <v>164</v>
      </c>
      <c r="B3" t="s">
        <v>2024</v>
      </c>
      <c r="C3" t="s">
        <v>2023</v>
      </c>
      <c r="E3">
        <v>1</v>
      </c>
      <c r="F3">
        <v>83</v>
      </c>
      <c r="M3">
        <v>847</v>
      </c>
      <c r="N3">
        <v>0</v>
      </c>
      <c r="O3">
        <v>42</v>
      </c>
      <c r="P3">
        <v>5</v>
      </c>
      <c r="Q3">
        <v>37</v>
      </c>
    </row>
    <row r="4" spans="1:17" x14ac:dyDescent="0.25">
      <c r="A4" t="s">
        <v>165</v>
      </c>
      <c r="B4" t="s">
        <v>2024</v>
      </c>
      <c r="C4" t="s">
        <v>2023</v>
      </c>
      <c r="E4">
        <v>1</v>
      </c>
      <c r="F4">
        <v>75</v>
      </c>
      <c r="M4">
        <v>853</v>
      </c>
      <c r="N4">
        <v>0</v>
      </c>
      <c r="O4">
        <v>42</v>
      </c>
      <c r="P4">
        <v>5</v>
      </c>
      <c r="Q4">
        <v>37</v>
      </c>
    </row>
    <row r="5" spans="1:17" x14ac:dyDescent="0.25">
      <c r="A5" t="s">
        <v>169</v>
      </c>
      <c r="B5" t="s">
        <v>2024</v>
      </c>
      <c r="C5" t="s">
        <v>2023</v>
      </c>
      <c r="E5">
        <v>1</v>
      </c>
      <c r="F5">
        <v>86</v>
      </c>
      <c r="M5">
        <v>115</v>
      </c>
      <c r="N5">
        <v>1</v>
      </c>
      <c r="O5">
        <v>6</v>
      </c>
      <c r="P5">
        <v>5</v>
      </c>
      <c r="Q5">
        <v>0</v>
      </c>
    </row>
    <row r="6" spans="1:17" x14ac:dyDescent="0.25">
      <c r="A6" t="s">
        <v>170</v>
      </c>
      <c r="B6" t="s">
        <v>2024</v>
      </c>
      <c r="C6" t="s">
        <v>2023</v>
      </c>
      <c r="E6">
        <v>1</v>
      </c>
      <c r="F6">
        <v>56</v>
      </c>
      <c r="M6">
        <v>888</v>
      </c>
      <c r="N6">
        <v>0</v>
      </c>
      <c r="O6">
        <v>41</v>
      </c>
      <c r="P6">
        <v>4</v>
      </c>
      <c r="Q6">
        <v>37</v>
      </c>
    </row>
    <row r="7" spans="1:17" x14ac:dyDescent="0.25">
      <c r="A7" t="s">
        <v>187</v>
      </c>
      <c r="B7" t="s">
        <v>2024</v>
      </c>
      <c r="C7" t="s">
        <v>2023</v>
      </c>
      <c r="E7">
        <v>1</v>
      </c>
      <c r="F7">
        <v>134</v>
      </c>
      <c r="M7">
        <v>823</v>
      </c>
      <c r="N7">
        <v>0</v>
      </c>
      <c r="O7">
        <v>39</v>
      </c>
      <c r="P7">
        <v>2</v>
      </c>
      <c r="Q7">
        <v>37</v>
      </c>
    </row>
    <row r="8" spans="1:17" x14ac:dyDescent="0.25">
      <c r="A8" t="s">
        <v>192</v>
      </c>
      <c r="B8" t="s">
        <v>2024</v>
      </c>
      <c r="C8" t="s">
        <v>2023</v>
      </c>
      <c r="E8">
        <v>1</v>
      </c>
      <c r="F8">
        <v>49</v>
      </c>
      <c r="M8">
        <v>155</v>
      </c>
      <c r="N8">
        <v>1</v>
      </c>
      <c r="O8">
        <v>6</v>
      </c>
      <c r="P8">
        <v>5</v>
      </c>
      <c r="Q8">
        <v>0</v>
      </c>
    </row>
    <row r="9" spans="1:17" x14ac:dyDescent="0.25">
      <c r="A9" t="s">
        <v>203</v>
      </c>
      <c r="B9" t="s">
        <v>2024</v>
      </c>
      <c r="C9" t="s">
        <v>2023</v>
      </c>
      <c r="E9">
        <v>1</v>
      </c>
      <c r="F9">
        <v>157</v>
      </c>
      <c r="M9">
        <v>1699</v>
      </c>
      <c r="N9">
        <v>0</v>
      </c>
      <c r="O9">
        <v>35</v>
      </c>
      <c r="P9">
        <v>3</v>
      </c>
      <c r="Q9">
        <v>32</v>
      </c>
    </row>
    <row r="10" spans="1:17" x14ac:dyDescent="0.25">
      <c r="A10" t="s">
        <v>204</v>
      </c>
      <c r="B10" t="s">
        <v>2024</v>
      </c>
      <c r="C10" t="s">
        <v>2023</v>
      </c>
      <c r="E10">
        <v>1</v>
      </c>
      <c r="F10">
        <v>40</v>
      </c>
      <c r="M10">
        <v>116</v>
      </c>
      <c r="N10">
        <v>0</v>
      </c>
      <c r="O10">
        <v>5</v>
      </c>
      <c r="P10">
        <v>5</v>
      </c>
      <c r="Q10">
        <v>0</v>
      </c>
    </row>
    <row r="11" spans="1:17" x14ac:dyDescent="0.25">
      <c r="A11" t="s">
        <v>217</v>
      </c>
      <c r="B11" t="s">
        <v>2024</v>
      </c>
      <c r="C11" t="s">
        <v>2023</v>
      </c>
      <c r="E11">
        <v>1</v>
      </c>
      <c r="F11">
        <v>157</v>
      </c>
      <c r="M11">
        <v>817</v>
      </c>
      <c r="N11">
        <v>0</v>
      </c>
      <c r="O11">
        <v>40</v>
      </c>
      <c r="P11">
        <v>3</v>
      </c>
      <c r="Q11">
        <v>37</v>
      </c>
    </row>
    <row r="12" spans="1:17" x14ac:dyDescent="0.25">
      <c r="A12" t="s">
        <v>232</v>
      </c>
      <c r="B12" t="s">
        <v>2024</v>
      </c>
      <c r="C12" t="s">
        <v>2023</v>
      </c>
      <c r="E12">
        <v>1</v>
      </c>
      <c r="F12">
        <v>137</v>
      </c>
      <c r="M12">
        <v>782</v>
      </c>
      <c r="N12">
        <v>0</v>
      </c>
      <c r="O12">
        <v>39</v>
      </c>
      <c r="P12">
        <v>2</v>
      </c>
      <c r="Q12">
        <v>37</v>
      </c>
    </row>
    <row r="13" spans="1:17" x14ac:dyDescent="0.25">
      <c r="A13" t="s">
        <v>233</v>
      </c>
      <c r="B13" t="s">
        <v>2024</v>
      </c>
      <c r="C13" t="s">
        <v>2023</v>
      </c>
      <c r="E13">
        <v>1</v>
      </c>
      <c r="F13">
        <v>23</v>
      </c>
      <c r="M13">
        <v>91</v>
      </c>
      <c r="N13">
        <v>1</v>
      </c>
      <c r="O13">
        <v>5</v>
      </c>
      <c r="P13">
        <v>4</v>
      </c>
      <c r="Q13">
        <v>0</v>
      </c>
    </row>
    <row r="14" spans="1:17" x14ac:dyDescent="0.25">
      <c r="A14" t="s">
        <v>234</v>
      </c>
      <c r="B14" t="s">
        <v>2024</v>
      </c>
      <c r="C14" t="s">
        <v>2023</v>
      </c>
      <c r="E14">
        <v>1</v>
      </c>
      <c r="F14">
        <v>64</v>
      </c>
      <c r="M14">
        <v>858</v>
      </c>
      <c r="N14">
        <v>1</v>
      </c>
      <c r="O14">
        <v>43</v>
      </c>
      <c r="P14">
        <v>5</v>
      </c>
      <c r="Q14">
        <v>37</v>
      </c>
    </row>
    <row r="15" spans="1:17" x14ac:dyDescent="0.25">
      <c r="A15" t="s">
        <v>241</v>
      </c>
      <c r="B15" t="s">
        <v>2024</v>
      </c>
      <c r="C15" t="s">
        <v>2023</v>
      </c>
      <c r="E15">
        <v>1</v>
      </c>
      <c r="F15">
        <v>55</v>
      </c>
      <c r="M15">
        <v>57</v>
      </c>
      <c r="N15">
        <v>0</v>
      </c>
      <c r="O15">
        <v>2</v>
      </c>
      <c r="P15">
        <v>2</v>
      </c>
      <c r="Q15">
        <v>0</v>
      </c>
    </row>
    <row r="16" spans="1:17" x14ac:dyDescent="0.25">
      <c r="A16" t="s">
        <v>242</v>
      </c>
      <c r="B16" t="s">
        <v>2024</v>
      </c>
      <c r="C16" t="s">
        <v>2023</v>
      </c>
      <c r="E16">
        <v>1</v>
      </c>
      <c r="F16">
        <v>50</v>
      </c>
      <c r="M16">
        <v>788</v>
      </c>
      <c r="N16">
        <v>0</v>
      </c>
      <c r="O16">
        <v>38</v>
      </c>
      <c r="P16">
        <v>1</v>
      </c>
      <c r="Q16">
        <v>37</v>
      </c>
    </row>
    <row r="17" spans="1:17" x14ac:dyDescent="0.25">
      <c r="A17" t="s">
        <v>257</v>
      </c>
      <c r="B17" t="s">
        <v>2024</v>
      </c>
      <c r="C17" t="s">
        <v>2023</v>
      </c>
      <c r="E17">
        <v>1</v>
      </c>
      <c r="F17">
        <v>292</v>
      </c>
      <c r="M17">
        <v>236</v>
      </c>
      <c r="N17">
        <v>1</v>
      </c>
      <c r="O17">
        <v>9</v>
      </c>
      <c r="P17">
        <v>8</v>
      </c>
      <c r="Q17">
        <v>0</v>
      </c>
    </row>
    <row r="18" spans="1:17" x14ac:dyDescent="0.25">
      <c r="A18" t="s">
        <v>258</v>
      </c>
      <c r="B18" t="s">
        <v>2024</v>
      </c>
      <c r="C18" t="s">
        <v>2023</v>
      </c>
      <c r="E18">
        <v>1</v>
      </c>
      <c r="F18">
        <v>29</v>
      </c>
      <c r="M18">
        <v>108</v>
      </c>
      <c r="N18">
        <v>1</v>
      </c>
      <c r="O18">
        <v>6</v>
      </c>
      <c r="P18">
        <v>5</v>
      </c>
      <c r="Q18">
        <v>0</v>
      </c>
    </row>
    <row r="19" spans="1:17" x14ac:dyDescent="0.25">
      <c r="A19" t="s">
        <v>271</v>
      </c>
      <c r="B19" t="s">
        <v>2024</v>
      </c>
      <c r="C19" t="s">
        <v>2023</v>
      </c>
      <c r="E19">
        <v>1</v>
      </c>
      <c r="F19">
        <v>93</v>
      </c>
      <c r="M19">
        <v>47</v>
      </c>
      <c r="N19">
        <v>0</v>
      </c>
      <c r="O19">
        <v>1</v>
      </c>
      <c r="P19">
        <v>1</v>
      </c>
      <c r="Q19">
        <v>0</v>
      </c>
    </row>
    <row r="20" spans="1:17" x14ac:dyDescent="0.25">
      <c r="A20" t="s">
        <v>272</v>
      </c>
      <c r="B20" t="s">
        <v>2024</v>
      </c>
      <c r="C20" t="s">
        <v>2023</v>
      </c>
      <c r="E20">
        <v>1</v>
      </c>
      <c r="F20">
        <v>84</v>
      </c>
      <c r="M20">
        <v>851</v>
      </c>
      <c r="N20">
        <v>0</v>
      </c>
      <c r="O20">
        <v>42</v>
      </c>
      <c r="P20">
        <v>5</v>
      </c>
      <c r="Q20">
        <v>37</v>
      </c>
    </row>
    <row r="21" spans="1:17" x14ac:dyDescent="0.25">
      <c r="A21" t="s">
        <v>273</v>
      </c>
      <c r="B21" t="s">
        <v>2024</v>
      </c>
      <c r="C21" t="s">
        <v>2023</v>
      </c>
      <c r="E21">
        <v>1</v>
      </c>
      <c r="F21">
        <v>23</v>
      </c>
      <c r="M21">
        <v>88</v>
      </c>
      <c r="N21">
        <v>1</v>
      </c>
      <c r="O21">
        <v>5</v>
      </c>
      <c r="P21">
        <v>4</v>
      </c>
      <c r="Q21">
        <v>0</v>
      </c>
    </row>
    <row r="22" spans="1:17" x14ac:dyDescent="0.25">
      <c r="A22" t="s">
        <v>274</v>
      </c>
      <c r="B22" t="s">
        <v>2024</v>
      </c>
      <c r="C22" t="s">
        <v>2023</v>
      </c>
      <c r="E22">
        <v>1</v>
      </c>
      <c r="F22">
        <v>33</v>
      </c>
      <c r="M22">
        <v>110</v>
      </c>
      <c r="N22">
        <v>1</v>
      </c>
      <c r="O22">
        <v>6</v>
      </c>
      <c r="P22">
        <v>5</v>
      </c>
      <c r="Q22">
        <v>0</v>
      </c>
    </row>
    <row r="23" spans="1:17" x14ac:dyDescent="0.25">
      <c r="A23" t="s">
        <v>275</v>
      </c>
      <c r="B23" t="s">
        <v>2024</v>
      </c>
      <c r="C23" t="s">
        <v>2023</v>
      </c>
      <c r="E23">
        <v>1</v>
      </c>
      <c r="F23">
        <v>61</v>
      </c>
      <c r="M23">
        <v>870</v>
      </c>
      <c r="N23">
        <v>0</v>
      </c>
      <c r="O23">
        <v>41</v>
      </c>
      <c r="P23">
        <v>4</v>
      </c>
      <c r="Q23">
        <v>37</v>
      </c>
    </row>
    <row r="24" spans="1:17" x14ac:dyDescent="0.25">
      <c r="A24" t="s">
        <v>276</v>
      </c>
      <c r="B24" t="s">
        <v>2024</v>
      </c>
      <c r="C24" t="s">
        <v>2023</v>
      </c>
      <c r="E24">
        <v>1</v>
      </c>
      <c r="F24">
        <v>56</v>
      </c>
      <c r="M24">
        <v>883</v>
      </c>
      <c r="N24">
        <v>0</v>
      </c>
      <c r="O24">
        <v>41</v>
      </c>
      <c r="P24">
        <v>4</v>
      </c>
      <c r="Q24">
        <v>37</v>
      </c>
    </row>
    <row r="25" spans="1:17" x14ac:dyDescent="0.25">
      <c r="A25" t="s">
        <v>277</v>
      </c>
      <c r="B25" t="s">
        <v>2024</v>
      </c>
      <c r="C25" t="s">
        <v>2023</v>
      </c>
      <c r="E25">
        <v>1</v>
      </c>
      <c r="F25">
        <v>55</v>
      </c>
      <c r="M25">
        <v>819</v>
      </c>
      <c r="N25">
        <v>0</v>
      </c>
      <c r="O25">
        <v>40</v>
      </c>
      <c r="P25">
        <v>3</v>
      </c>
      <c r="Q25">
        <v>37</v>
      </c>
    </row>
    <row r="26" spans="1:17" x14ac:dyDescent="0.25">
      <c r="A26" t="s">
        <v>278</v>
      </c>
      <c r="B26" t="s">
        <v>2024</v>
      </c>
      <c r="C26" t="s">
        <v>2023</v>
      </c>
      <c r="E26">
        <v>1</v>
      </c>
      <c r="F26">
        <v>59</v>
      </c>
      <c r="M26">
        <v>901</v>
      </c>
      <c r="N26">
        <v>0</v>
      </c>
      <c r="O26">
        <v>42</v>
      </c>
      <c r="P26">
        <v>5</v>
      </c>
      <c r="Q26">
        <v>37</v>
      </c>
    </row>
    <row r="27" spans="1:17" x14ac:dyDescent="0.25">
      <c r="A27" t="s">
        <v>282</v>
      </c>
      <c r="B27" t="s">
        <v>2024</v>
      </c>
      <c r="C27" t="s">
        <v>2023</v>
      </c>
      <c r="E27">
        <v>1</v>
      </c>
      <c r="F27">
        <v>55</v>
      </c>
      <c r="M27">
        <v>61</v>
      </c>
      <c r="N27">
        <v>0</v>
      </c>
      <c r="O27">
        <v>2</v>
      </c>
      <c r="P27">
        <v>2</v>
      </c>
      <c r="Q27">
        <v>0</v>
      </c>
    </row>
    <row r="28" spans="1:17" x14ac:dyDescent="0.25">
      <c r="A28" t="s">
        <v>283</v>
      </c>
      <c r="B28" t="s">
        <v>2024</v>
      </c>
      <c r="C28" t="s">
        <v>2023</v>
      </c>
      <c r="E28">
        <v>1</v>
      </c>
      <c r="F28">
        <v>81</v>
      </c>
      <c r="M28">
        <v>1655</v>
      </c>
      <c r="N28">
        <v>0</v>
      </c>
      <c r="O28">
        <v>65</v>
      </c>
      <c r="P28">
        <v>15</v>
      </c>
      <c r="Q28">
        <v>50</v>
      </c>
    </row>
    <row r="29" spans="1:17" x14ac:dyDescent="0.25">
      <c r="A29" t="s">
        <v>284</v>
      </c>
      <c r="B29" t="s">
        <v>2024</v>
      </c>
      <c r="C29" t="s">
        <v>2023</v>
      </c>
      <c r="E29">
        <v>1</v>
      </c>
      <c r="F29">
        <v>56</v>
      </c>
      <c r="M29">
        <v>909</v>
      </c>
      <c r="N29">
        <v>0</v>
      </c>
      <c r="O29">
        <v>41</v>
      </c>
      <c r="P29">
        <v>4</v>
      </c>
      <c r="Q29">
        <v>37</v>
      </c>
    </row>
    <row r="30" spans="1:17" x14ac:dyDescent="0.25">
      <c r="A30" t="s">
        <v>285</v>
      </c>
      <c r="B30" t="s">
        <v>2024</v>
      </c>
      <c r="C30" t="s">
        <v>2023</v>
      </c>
      <c r="E30">
        <v>1</v>
      </c>
      <c r="F30">
        <v>86</v>
      </c>
      <c r="M30">
        <v>872</v>
      </c>
      <c r="N30">
        <v>0</v>
      </c>
      <c r="O30">
        <v>41</v>
      </c>
      <c r="P30">
        <v>4</v>
      </c>
      <c r="Q30">
        <v>37</v>
      </c>
    </row>
    <row r="31" spans="1:17" x14ac:dyDescent="0.25">
      <c r="A31" t="s">
        <v>287</v>
      </c>
      <c r="B31" t="s">
        <v>2024</v>
      </c>
      <c r="C31" t="s">
        <v>2023</v>
      </c>
      <c r="E31">
        <v>1</v>
      </c>
      <c r="F31">
        <v>72</v>
      </c>
      <c r="M31">
        <v>1694</v>
      </c>
      <c r="N31">
        <v>1</v>
      </c>
      <c r="O31">
        <v>37</v>
      </c>
      <c r="P31">
        <v>4</v>
      </c>
      <c r="Q31">
        <v>32</v>
      </c>
    </row>
    <row r="32" spans="1:17" x14ac:dyDescent="0.25">
      <c r="A32" t="s">
        <v>303</v>
      </c>
      <c r="B32" t="s">
        <v>2024</v>
      </c>
      <c r="C32" t="s">
        <v>2023</v>
      </c>
      <c r="E32">
        <v>1</v>
      </c>
      <c r="F32">
        <v>192</v>
      </c>
      <c r="M32">
        <v>788</v>
      </c>
      <c r="N32">
        <v>0</v>
      </c>
      <c r="O32">
        <v>38</v>
      </c>
      <c r="P32">
        <v>1</v>
      </c>
      <c r="Q32">
        <v>37</v>
      </c>
    </row>
    <row r="33" spans="1:17" x14ac:dyDescent="0.25">
      <c r="A33" t="s">
        <v>304</v>
      </c>
      <c r="B33" t="s">
        <v>2024</v>
      </c>
      <c r="C33" t="s">
        <v>2023</v>
      </c>
      <c r="E33">
        <v>1</v>
      </c>
      <c r="F33">
        <v>31</v>
      </c>
      <c r="M33">
        <v>125</v>
      </c>
      <c r="N33">
        <v>0</v>
      </c>
      <c r="O33">
        <v>6</v>
      </c>
      <c r="P33">
        <v>6</v>
      </c>
      <c r="Q33">
        <v>0</v>
      </c>
    </row>
    <row r="34" spans="1:17" x14ac:dyDescent="0.25">
      <c r="A34" t="s">
        <v>318</v>
      </c>
      <c r="B34" t="s">
        <v>2024</v>
      </c>
      <c r="C34" t="s">
        <v>2023</v>
      </c>
      <c r="E34">
        <v>1</v>
      </c>
      <c r="F34">
        <v>158</v>
      </c>
      <c r="M34">
        <v>803</v>
      </c>
      <c r="N34">
        <v>0</v>
      </c>
      <c r="O34">
        <v>38</v>
      </c>
      <c r="P34">
        <v>1</v>
      </c>
      <c r="Q34">
        <v>37</v>
      </c>
    </row>
    <row r="35" spans="1:17" x14ac:dyDescent="0.25">
      <c r="A35" t="s">
        <v>321</v>
      </c>
      <c r="B35" t="s">
        <v>2024</v>
      </c>
      <c r="C35" t="s">
        <v>2023</v>
      </c>
      <c r="E35">
        <v>1</v>
      </c>
      <c r="F35">
        <v>32</v>
      </c>
      <c r="M35">
        <v>73</v>
      </c>
      <c r="N35">
        <v>0</v>
      </c>
      <c r="O35">
        <v>3</v>
      </c>
      <c r="P35">
        <v>3</v>
      </c>
      <c r="Q35">
        <v>0</v>
      </c>
    </row>
    <row r="36" spans="1:17" x14ac:dyDescent="0.25">
      <c r="A36" t="s">
        <v>326</v>
      </c>
      <c r="B36" t="s">
        <v>2024</v>
      </c>
      <c r="C36" t="s">
        <v>2023</v>
      </c>
      <c r="E36">
        <v>1</v>
      </c>
      <c r="F36">
        <v>97</v>
      </c>
      <c r="M36">
        <v>814</v>
      </c>
      <c r="N36">
        <v>0</v>
      </c>
      <c r="O36">
        <v>40</v>
      </c>
      <c r="P36">
        <v>3</v>
      </c>
      <c r="Q36">
        <v>37</v>
      </c>
    </row>
    <row r="37" spans="1:17" x14ac:dyDescent="0.25">
      <c r="A37" t="s">
        <v>327</v>
      </c>
      <c r="B37" t="s">
        <v>2024</v>
      </c>
      <c r="C37" t="s">
        <v>2023</v>
      </c>
      <c r="E37">
        <v>1</v>
      </c>
      <c r="F37">
        <v>246</v>
      </c>
      <c r="M37">
        <v>574</v>
      </c>
      <c r="N37">
        <v>0</v>
      </c>
      <c r="O37">
        <v>24</v>
      </c>
      <c r="P37">
        <v>24</v>
      </c>
      <c r="Q37">
        <v>0</v>
      </c>
    </row>
    <row r="38" spans="1:17" x14ac:dyDescent="0.25">
      <c r="A38" t="s">
        <v>340</v>
      </c>
      <c r="B38" t="s">
        <v>2024</v>
      </c>
      <c r="C38" t="s">
        <v>2023</v>
      </c>
      <c r="E38">
        <v>1</v>
      </c>
      <c r="F38">
        <v>123</v>
      </c>
      <c r="M38">
        <v>844</v>
      </c>
      <c r="N38">
        <v>0</v>
      </c>
      <c r="O38">
        <v>40</v>
      </c>
      <c r="P38">
        <v>3</v>
      </c>
      <c r="Q38">
        <v>37</v>
      </c>
    </row>
    <row r="39" spans="1:17" x14ac:dyDescent="0.25">
      <c r="A39" t="s">
        <v>347</v>
      </c>
      <c r="B39" t="s">
        <v>2024</v>
      </c>
      <c r="C39" t="s">
        <v>2023</v>
      </c>
      <c r="E39">
        <v>1</v>
      </c>
      <c r="F39">
        <v>58</v>
      </c>
      <c r="M39">
        <v>832</v>
      </c>
      <c r="N39">
        <v>1</v>
      </c>
      <c r="O39">
        <v>40</v>
      </c>
      <c r="P39">
        <v>1</v>
      </c>
      <c r="Q39">
        <v>38</v>
      </c>
    </row>
    <row r="40" spans="1:17" x14ac:dyDescent="0.25">
      <c r="A40" t="s">
        <v>352</v>
      </c>
      <c r="B40" t="s">
        <v>2024</v>
      </c>
      <c r="C40" t="s">
        <v>2023</v>
      </c>
      <c r="E40">
        <v>1</v>
      </c>
      <c r="F40">
        <v>107</v>
      </c>
      <c r="M40">
        <v>822</v>
      </c>
      <c r="N40">
        <v>0</v>
      </c>
      <c r="O40">
        <v>39</v>
      </c>
      <c r="P40">
        <v>2</v>
      </c>
      <c r="Q40">
        <v>37</v>
      </c>
    </row>
    <row r="41" spans="1:17" x14ac:dyDescent="0.25">
      <c r="A41" t="s">
        <v>355</v>
      </c>
      <c r="B41" t="s">
        <v>2024</v>
      </c>
      <c r="C41" t="s">
        <v>2023</v>
      </c>
      <c r="E41">
        <v>1</v>
      </c>
      <c r="F41">
        <v>98</v>
      </c>
      <c r="M41">
        <v>839</v>
      </c>
      <c r="N41">
        <v>0</v>
      </c>
      <c r="O41">
        <v>41</v>
      </c>
      <c r="P41">
        <v>4</v>
      </c>
      <c r="Q41">
        <v>37</v>
      </c>
    </row>
    <row r="42" spans="1:17" x14ac:dyDescent="0.25">
      <c r="A42" t="s">
        <v>356</v>
      </c>
      <c r="B42" t="s">
        <v>2024</v>
      </c>
      <c r="C42" t="s">
        <v>2023</v>
      </c>
      <c r="E42">
        <v>1</v>
      </c>
      <c r="F42">
        <v>22</v>
      </c>
      <c r="M42">
        <v>98</v>
      </c>
      <c r="N42">
        <v>0</v>
      </c>
      <c r="O42">
        <v>5</v>
      </c>
      <c r="P42">
        <v>5</v>
      </c>
      <c r="Q42">
        <v>0</v>
      </c>
    </row>
    <row r="43" spans="1:17" x14ac:dyDescent="0.25">
      <c r="A43" t="s">
        <v>365</v>
      </c>
      <c r="B43" t="s">
        <v>2024</v>
      </c>
      <c r="C43" t="s">
        <v>2023</v>
      </c>
      <c r="E43">
        <v>1</v>
      </c>
      <c r="F43">
        <v>128</v>
      </c>
      <c r="M43">
        <v>166</v>
      </c>
      <c r="N43">
        <v>0</v>
      </c>
      <c r="O43">
        <v>7</v>
      </c>
      <c r="P43">
        <v>7</v>
      </c>
      <c r="Q43">
        <v>0</v>
      </c>
    </row>
    <row r="44" spans="1:17" x14ac:dyDescent="0.25">
      <c r="A44" t="s">
        <v>368</v>
      </c>
      <c r="B44" t="s">
        <v>2024</v>
      </c>
      <c r="C44" t="s">
        <v>2023</v>
      </c>
      <c r="E44">
        <v>1</v>
      </c>
      <c r="F44">
        <v>82</v>
      </c>
      <c r="M44">
        <v>821</v>
      </c>
      <c r="N44">
        <v>0</v>
      </c>
      <c r="O44">
        <v>38</v>
      </c>
      <c r="P44">
        <v>1</v>
      </c>
      <c r="Q44">
        <v>37</v>
      </c>
    </row>
    <row r="45" spans="1:17" x14ac:dyDescent="0.25">
      <c r="A45" t="s">
        <v>390</v>
      </c>
      <c r="B45" t="s">
        <v>2024</v>
      </c>
      <c r="C45" t="s">
        <v>2023</v>
      </c>
      <c r="E45">
        <v>1</v>
      </c>
      <c r="F45">
        <v>176</v>
      </c>
      <c r="M45">
        <v>1022</v>
      </c>
      <c r="N45">
        <v>0</v>
      </c>
      <c r="O45">
        <v>21</v>
      </c>
      <c r="P45">
        <v>7</v>
      </c>
      <c r="Q45">
        <v>14</v>
      </c>
    </row>
    <row r="46" spans="1:17" x14ac:dyDescent="0.25">
      <c r="A46" t="s">
        <v>391</v>
      </c>
      <c r="B46" t="s">
        <v>2024</v>
      </c>
      <c r="C46" t="s">
        <v>2023</v>
      </c>
      <c r="E46">
        <v>1</v>
      </c>
      <c r="F46">
        <v>62</v>
      </c>
      <c r="M46">
        <v>886</v>
      </c>
      <c r="N46">
        <v>2</v>
      </c>
      <c r="O46">
        <v>43</v>
      </c>
      <c r="P46">
        <v>3</v>
      </c>
      <c r="Q46">
        <v>38</v>
      </c>
    </row>
    <row r="47" spans="1:17" x14ac:dyDescent="0.25">
      <c r="A47" t="s">
        <v>403</v>
      </c>
      <c r="B47" t="s">
        <v>2024</v>
      </c>
      <c r="C47" t="s">
        <v>2023</v>
      </c>
      <c r="E47">
        <v>1</v>
      </c>
      <c r="F47">
        <v>151</v>
      </c>
      <c r="M47">
        <v>97</v>
      </c>
      <c r="N47">
        <v>0</v>
      </c>
      <c r="O47">
        <v>4</v>
      </c>
      <c r="P47">
        <v>4</v>
      </c>
      <c r="Q47">
        <v>0</v>
      </c>
    </row>
    <row r="48" spans="1:17" x14ac:dyDescent="0.25">
      <c r="A48" t="s">
        <v>404</v>
      </c>
      <c r="B48" t="s">
        <v>2024</v>
      </c>
      <c r="C48" t="s">
        <v>2023</v>
      </c>
      <c r="E48">
        <v>1</v>
      </c>
      <c r="F48">
        <v>41</v>
      </c>
      <c r="M48">
        <v>101</v>
      </c>
      <c r="N48">
        <v>0</v>
      </c>
      <c r="O48">
        <v>5</v>
      </c>
      <c r="P48">
        <v>5</v>
      </c>
      <c r="Q48">
        <v>0</v>
      </c>
    </row>
    <row r="49" spans="1:17" x14ac:dyDescent="0.25">
      <c r="A49" t="s">
        <v>410</v>
      </c>
      <c r="B49" t="s">
        <v>2024</v>
      </c>
      <c r="C49" t="s">
        <v>2023</v>
      </c>
      <c r="E49">
        <v>1</v>
      </c>
      <c r="F49">
        <v>100</v>
      </c>
      <c r="M49">
        <v>829</v>
      </c>
      <c r="N49">
        <v>0</v>
      </c>
      <c r="O49">
        <v>40</v>
      </c>
      <c r="P49">
        <v>3</v>
      </c>
      <c r="Q49">
        <v>37</v>
      </c>
    </row>
    <row r="50" spans="1:17" x14ac:dyDescent="0.25">
      <c r="A50" t="s">
        <v>414</v>
      </c>
      <c r="B50" t="s">
        <v>2024</v>
      </c>
      <c r="C50" t="s">
        <v>2023</v>
      </c>
      <c r="E50">
        <v>1</v>
      </c>
      <c r="F50">
        <v>51</v>
      </c>
      <c r="M50">
        <v>70</v>
      </c>
      <c r="N50">
        <v>0</v>
      </c>
      <c r="O50">
        <v>3</v>
      </c>
      <c r="P50">
        <v>3</v>
      </c>
      <c r="Q50">
        <v>0</v>
      </c>
    </row>
    <row r="51" spans="1:17" x14ac:dyDescent="0.25">
      <c r="A51" t="s">
        <v>415</v>
      </c>
      <c r="B51" t="s">
        <v>2024</v>
      </c>
      <c r="C51" t="s">
        <v>2023</v>
      </c>
      <c r="E51">
        <v>1</v>
      </c>
      <c r="F51">
        <v>46</v>
      </c>
      <c r="M51">
        <v>170</v>
      </c>
      <c r="N51">
        <v>0</v>
      </c>
      <c r="O51">
        <v>7</v>
      </c>
      <c r="P51">
        <v>7</v>
      </c>
      <c r="Q51">
        <v>0</v>
      </c>
    </row>
    <row r="52" spans="1:17" x14ac:dyDescent="0.25">
      <c r="A52" t="s">
        <v>416</v>
      </c>
      <c r="B52" t="s">
        <v>2024</v>
      </c>
      <c r="C52" t="s">
        <v>2023</v>
      </c>
      <c r="E52">
        <v>1</v>
      </c>
      <c r="F52">
        <v>73</v>
      </c>
      <c r="M52">
        <v>897</v>
      </c>
      <c r="N52">
        <v>0</v>
      </c>
      <c r="O52">
        <v>42</v>
      </c>
      <c r="P52">
        <v>5</v>
      </c>
      <c r="Q52">
        <v>37</v>
      </c>
    </row>
    <row r="53" spans="1:17" x14ac:dyDescent="0.25">
      <c r="A53" t="s">
        <v>434</v>
      </c>
      <c r="B53" t="s">
        <v>2024</v>
      </c>
      <c r="C53" t="s">
        <v>2023</v>
      </c>
      <c r="E53">
        <v>1</v>
      </c>
      <c r="F53">
        <v>284</v>
      </c>
      <c r="M53">
        <v>1744</v>
      </c>
      <c r="N53">
        <v>0</v>
      </c>
      <c r="O53">
        <v>37</v>
      </c>
      <c r="P53">
        <v>5</v>
      </c>
      <c r="Q53">
        <v>32</v>
      </c>
    </row>
    <row r="54" spans="1:17" x14ac:dyDescent="0.25">
      <c r="A54" t="s">
        <v>439</v>
      </c>
      <c r="B54" t="s">
        <v>2024</v>
      </c>
      <c r="C54" t="s">
        <v>2023</v>
      </c>
      <c r="E54">
        <v>1</v>
      </c>
      <c r="F54">
        <v>63</v>
      </c>
      <c r="M54">
        <v>800</v>
      </c>
      <c r="N54">
        <v>0</v>
      </c>
      <c r="O54">
        <v>39</v>
      </c>
      <c r="P54">
        <v>2</v>
      </c>
      <c r="Q54">
        <v>37</v>
      </c>
    </row>
    <row r="55" spans="1:17" x14ac:dyDescent="0.25">
      <c r="A55" t="s">
        <v>442</v>
      </c>
      <c r="B55" t="s">
        <v>2024</v>
      </c>
      <c r="C55" t="s">
        <v>2023</v>
      </c>
      <c r="E55">
        <v>1</v>
      </c>
      <c r="F55">
        <v>75</v>
      </c>
      <c r="M55">
        <v>812</v>
      </c>
      <c r="N55">
        <v>0</v>
      </c>
      <c r="O55">
        <v>38</v>
      </c>
      <c r="P55">
        <v>1</v>
      </c>
      <c r="Q55">
        <v>37</v>
      </c>
    </row>
    <row r="56" spans="1:17" x14ac:dyDescent="0.25">
      <c r="A56" t="s">
        <v>447</v>
      </c>
      <c r="B56" t="s">
        <v>2024</v>
      </c>
      <c r="C56" t="s">
        <v>2023</v>
      </c>
      <c r="E56">
        <v>1</v>
      </c>
      <c r="F56">
        <v>15</v>
      </c>
      <c r="M56">
        <v>55</v>
      </c>
      <c r="N56">
        <v>0</v>
      </c>
      <c r="O56">
        <v>2</v>
      </c>
      <c r="P56">
        <v>2</v>
      </c>
      <c r="Q56">
        <v>0</v>
      </c>
    </row>
    <row r="57" spans="1:17" x14ac:dyDescent="0.25">
      <c r="A57" t="s">
        <v>452</v>
      </c>
      <c r="B57" t="s">
        <v>2024</v>
      </c>
      <c r="C57" t="s">
        <v>2023</v>
      </c>
      <c r="E57">
        <v>1</v>
      </c>
      <c r="F57">
        <v>88</v>
      </c>
      <c r="M57">
        <v>812</v>
      </c>
      <c r="N57">
        <v>0</v>
      </c>
      <c r="O57">
        <v>38</v>
      </c>
      <c r="P57">
        <v>1</v>
      </c>
      <c r="Q57">
        <v>37</v>
      </c>
    </row>
    <row r="58" spans="1:17" x14ac:dyDescent="0.25">
      <c r="A58" t="s">
        <v>459</v>
      </c>
      <c r="B58" t="s">
        <v>2024</v>
      </c>
      <c r="C58" t="s">
        <v>2023</v>
      </c>
      <c r="E58">
        <v>1</v>
      </c>
      <c r="F58">
        <v>28</v>
      </c>
      <c r="M58">
        <v>49</v>
      </c>
      <c r="N58">
        <v>0</v>
      </c>
      <c r="O58">
        <v>2</v>
      </c>
      <c r="P58">
        <v>2</v>
      </c>
      <c r="Q58">
        <v>0</v>
      </c>
    </row>
    <row r="59" spans="1:17" x14ac:dyDescent="0.25">
      <c r="A59" t="s">
        <v>462</v>
      </c>
      <c r="B59" t="s">
        <v>2024</v>
      </c>
      <c r="C59" t="s">
        <v>2023</v>
      </c>
      <c r="E59">
        <v>1</v>
      </c>
      <c r="F59">
        <v>88</v>
      </c>
      <c r="M59">
        <v>890</v>
      </c>
      <c r="N59">
        <v>0</v>
      </c>
      <c r="O59">
        <v>42</v>
      </c>
      <c r="P59">
        <v>5</v>
      </c>
      <c r="Q59">
        <v>37</v>
      </c>
    </row>
    <row r="60" spans="1:17" x14ac:dyDescent="0.25">
      <c r="A60" t="s">
        <v>491</v>
      </c>
      <c r="B60" t="s">
        <v>2024</v>
      </c>
      <c r="C60" t="s">
        <v>2023</v>
      </c>
      <c r="E60">
        <v>1</v>
      </c>
      <c r="F60">
        <v>138</v>
      </c>
      <c r="M60">
        <v>910</v>
      </c>
      <c r="N60">
        <v>0</v>
      </c>
      <c r="O60">
        <v>15</v>
      </c>
      <c r="P60">
        <v>1</v>
      </c>
      <c r="Q60">
        <v>14</v>
      </c>
    </row>
    <row r="61" spans="1:17" x14ac:dyDescent="0.25">
      <c r="A61" t="s">
        <v>576</v>
      </c>
      <c r="B61" t="s">
        <v>2024</v>
      </c>
      <c r="C61" t="s">
        <v>2023</v>
      </c>
      <c r="E61">
        <v>1</v>
      </c>
      <c r="F61">
        <v>1834</v>
      </c>
      <c r="M61">
        <v>1605</v>
      </c>
      <c r="N61">
        <v>0</v>
      </c>
      <c r="O61">
        <v>73</v>
      </c>
      <c r="P61">
        <v>35</v>
      </c>
      <c r="Q61">
        <v>38</v>
      </c>
    </row>
    <row r="62" spans="1:17" x14ac:dyDescent="0.25">
      <c r="A62" t="s">
        <v>577</v>
      </c>
      <c r="B62" t="s">
        <v>2024</v>
      </c>
      <c r="C62" t="s">
        <v>2023</v>
      </c>
      <c r="E62">
        <v>1</v>
      </c>
      <c r="F62">
        <v>42</v>
      </c>
      <c r="M62">
        <v>24</v>
      </c>
      <c r="N62">
        <v>1</v>
      </c>
      <c r="O62">
        <v>2</v>
      </c>
      <c r="P62">
        <v>1</v>
      </c>
      <c r="Q62">
        <v>0</v>
      </c>
    </row>
    <row r="63" spans="1:17" x14ac:dyDescent="0.25">
      <c r="A63" t="s">
        <v>585</v>
      </c>
      <c r="B63" t="s">
        <v>2024</v>
      </c>
      <c r="C63" t="s">
        <v>2023</v>
      </c>
      <c r="E63">
        <v>1</v>
      </c>
      <c r="F63">
        <v>66</v>
      </c>
      <c r="M63">
        <v>104</v>
      </c>
      <c r="N63">
        <v>0</v>
      </c>
      <c r="O63">
        <v>4</v>
      </c>
      <c r="P63">
        <v>4</v>
      </c>
      <c r="Q63">
        <v>0</v>
      </c>
    </row>
    <row r="64" spans="1:17" x14ac:dyDescent="0.25">
      <c r="A64" t="s">
        <v>586</v>
      </c>
      <c r="B64" t="s">
        <v>2024</v>
      </c>
      <c r="C64" t="s">
        <v>2023</v>
      </c>
      <c r="E64">
        <v>1</v>
      </c>
      <c r="F64">
        <v>30</v>
      </c>
      <c r="M64">
        <v>124</v>
      </c>
      <c r="N64">
        <v>0</v>
      </c>
      <c r="O64">
        <v>5</v>
      </c>
      <c r="P64">
        <v>5</v>
      </c>
      <c r="Q64">
        <v>0</v>
      </c>
    </row>
    <row r="65" spans="1:17" x14ac:dyDescent="0.25">
      <c r="A65" t="s">
        <v>587</v>
      </c>
      <c r="B65" t="s">
        <v>2024</v>
      </c>
      <c r="C65" t="s">
        <v>2023</v>
      </c>
      <c r="E65">
        <v>1</v>
      </c>
      <c r="F65">
        <v>33</v>
      </c>
      <c r="M65">
        <v>96</v>
      </c>
      <c r="N65">
        <v>0</v>
      </c>
      <c r="O65">
        <v>4</v>
      </c>
      <c r="P65">
        <v>4</v>
      </c>
      <c r="Q65">
        <v>0</v>
      </c>
    </row>
    <row r="66" spans="1:17" x14ac:dyDescent="0.25">
      <c r="A66" t="s">
        <v>590</v>
      </c>
      <c r="B66" t="s">
        <v>2024</v>
      </c>
      <c r="C66" t="s">
        <v>2023</v>
      </c>
      <c r="E66">
        <v>1</v>
      </c>
      <c r="F66">
        <v>122</v>
      </c>
      <c r="M66">
        <v>1759</v>
      </c>
      <c r="N66">
        <v>3</v>
      </c>
      <c r="O66">
        <v>41</v>
      </c>
      <c r="P66">
        <v>6</v>
      </c>
      <c r="Q66">
        <v>32</v>
      </c>
    </row>
    <row r="67" spans="1:17" x14ac:dyDescent="0.25">
      <c r="A67" t="s">
        <v>591</v>
      </c>
      <c r="B67" t="s">
        <v>2024</v>
      </c>
      <c r="C67" t="s">
        <v>2023</v>
      </c>
      <c r="E67">
        <v>1</v>
      </c>
      <c r="F67">
        <v>37</v>
      </c>
      <c r="M67">
        <v>69</v>
      </c>
      <c r="N67">
        <v>1</v>
      </c>
      <c r="O67">
        <v>4</v>
      </c>
      <c r="P67">
        <v>3</v>
      </c>
      <c r="Q67">
        <v>0</v>
      </c>
    </row>
    <row r="68" spans="1:17" x14ac:dyDescent="0.25">
      <c r="A68" t="s">
        <v>592</v>
      </c>
      <c r="B68" t="s">
        <v>2024</v>
      </c>
      <c r="C68" t="s">
        <v>2023</v>
      </c>
      <c r="E68">
        <v>1</v>
      </c>
      <c r="F68">
        <v>40</v>
      </c>
      <c r="M68">
        <v>175</v>
      </c>
      <c r="N68">
        <v>1</v>
      </c>
      <c r="O68">
        <v>6</v>
      </c>
      <c r="P68">
        <v>5</v>
      </c>
      <c r="Q68">
        <v>0</v>
      </c>
    </row>
    <row r="69" spans="1:17" x14ac:dyDescent="0.25">
      <c r="A69" t="s">
        <v>593</v>
      </c>
      <c r="B69" t="s">
        <v>2024</v>
      </c>
      <c r="C69" t="s">
        <v>2023</v>
      </c>
      <c r="E69">
        <v>1</v>
      </c>
      <c r="F69">
        <v>66</v>
      </c>
      <c r="M69">
        <v>858</v>
      </c>
      <c r="N69">
        <v>0</v>
      </c>
      <c r="O69">
        <v>42</v>
      </c>
      <c r="P69">
        <v>5</v>
      </c>
      <c r="Q69">
        <v>37</v>
      </c>
    </row>
    <row r="70" spans="1:17" x14ac:dyDescent="0.25">
      <c r="A70" t="s">
        <v>596</v>
      </c>
      <c r="B70" t="s">
        <v>2024</v>
      </c>
      <c r="C70" t="s">
        <v>2023</v>
      </c>
      <c r="E70">
        <v>1</v>
      </c>
      <c r="F70">
        <v>2032</v>
      </c>
      <c r="M70">
        <v>16391</v>
      </c>
      <c r="N70">
        <v>0</v>
      </c>
      <c r="O70">
        <v>338</v>
      </c>
      <c r="P70">
        <v>160</v>
      </c>
      <c r="Q70">
        <v>178</v>
      </c>
    </row>
    <row r="71" spans="1:17" x14ac:dyDescent="0.25">
      <c r="A71" t="s">
        <v>597</v>
      </c>
      <c r="B71" t="s">
        <v>2024</v>
      </c>
      <c r="C71" t="s">
        <v>2023</v>
      </c>
      <c r="E71">
        <v>1</v>
      </c>
      <c r="F71">
        <v>256</v>
      </c>
      <c r="M71">
        <v>7963</v>
      </c>
      <c r="N71">
        <v>0</v>
      </c>
      <c r="O71">
        <v>160</v>
      </c>
      <c r="P71">
        <v>56</v>
      </c>
      <c r="Q71">
        <v>104</v>
      </c>
    </row>
    <row r="72" spans="1:17" x14ac:dyDescent="0.25">
      <c r="A72" t="s">
        <v>837</v>
      </c>
      <c r="B72" t="s">
        <v>2024</v>
      </c>
      <c r="C72" t="s">
        <v>2023</v>
      </c>
      <c r="E72">
        <v>1</v>
      </c>
      <c r="F72">
        <v>5114</v>
      </c>
      <c r="M72">
        <v>9619</v>
      </c>
      <c r="N72">
        <v>2</v>
      </c>
      <c r="O72">
        <v>210</v>
      </c>
      <c r="P72">
        <v>83</v>
      </c>
      <c r="Q72">
        <v>126</v>
      </c>
    </row>
    <row r="73" spans="1:17" x14ac:dyDescent="0.25">
      <c r="A73" t="s">
        <v>838</v>
      </c>
      <c r="B73" t="s">
        <v>2024</v>
      </c>
      <c r="C73" t="s">
        <v>2023</v>
      </c>
      <c r="E73">
        <v>1</v>
      </c>
      <c r="F73">
        <v>144</v>
      </c>
      <c r="M73">
        <v>3667</v>
      </c>
      <c r="N73">
        <v>10</v>
      </c>
      <c r="O73">
        <v>125</v>
      </c>
      <c r="P73">
        <v>11</v>
      </c>
      <c r="Q73">
        <v>104</v>
      </c>
    </row>
    <row r="74" spans="1:17" x14ac:dyDescent="0.25">
      <c r="A74" t="s">
        <v>2487</v>
      </c>
      <c r="B74" t="s">
        <v>2024</v>
      </c>
      <c r="C74" t="s">
        <v>2023</v>
      </c>
      <c r="E74">
        <v>1</v>
      </c>
      <c r="F74">
        <v>277</v>
      </c>
      <c r="M74">
        <v>4504</v>
      </c>
      <c r="N74">
        <v>13</v>
      </c>
      <c r="O74">
        <v>126</v>
      </c>
      <c r="P74">
        <v>9</v>
      </c>
      <c r="Q74">
        <v>104</v>
      </c>
    </row>
    <row r="75" spans="1:17" x14ac:dyDescent="0.25">
      <c r="A75" t="s">
        <v>855</v>
      </c>
      <c r="B75" t="s">
        <v>2024</v>
      </c>
      <c r="C75" t="s">
        <v>2023</v>
      </c>
      <c r="E75">
        <v>1</v>
      </c>
      <c r="F75">
        <v>432</v>
      </c>
      <c r="M75">
        <v>967</v>
      </c>
      <c r="N75">
        <v>1</v>
      </c>
      <c r="O75">
        <v>45</v>
      </c>
      <c r="P75">
        <v>7</v>
      </c>
      <c r="Q75">
        <v>37</v>
      </c>
    </row>
    <row r="76" spans="1:17" x14ac:dyDescent="0.25">
      <c r="A76" t="s">
        <v>874</v>
      </c>
      <c r="B76" t="s">
        <v>2024</v>
      </c>
      <c r="C76" t="s">
        <v>2023</v>
      </c>
      <c r="E76">
        <v>1</v>
      </c>
      <c r="F76">
        <v>210</v>
      </c>
      <c r="M76">
        <v>1483</v>
      </c>
      <c r="N76">
        <v>6</v>
      </c>
      <c r="O76">
        <v>66</v>
      </c>
      <c r="P76">
        <v>10</v>
      </c>
      <c r="Q76">
        <v>50</v>
      </c>
    </row>
    <row r="77" spans="1:17" x14ac:dyDescent="0.25">
      <c r="A77" t="s">
        <v>2428</v>
      </c>
      <c r="B77" t="s">
        <v>2024</v>
      </c>
      <c r="C77" t="s">
        <v>2023</v>
      </c>
      <c r="E77">
        <v>1</v>
      </c>
      <c r="F77">
        <v>603</v>
      </c>
      <c r="M77">
        <v>2469</v>
      </c>
      <c r="N77">
        <v>1</v>
      </c>
      <c r="O77">
        <v>62</v>
      </c>
      <c r="P77">
        <v>38</v>
      </c>
      <c r="Q77">
        <v>23</v>
      </c>
    </row>
    <row r="78" spans="1:17" x14ac:dyDescent="0.25">
      <c r="A78" t="s">
        <v>890</v>
      </c>
      <c r="B78" t="s">
        <v>2024</v>
      </c>
      <c r="C78" t="s">
        <v>2023</v>
      </c>
      <c r="E78">
        <v>1</v>
      </c>
      <c r="F78">
        <v>115</v>
      </c>
      <c r="M78">
        <v>191</v>
      </c>
      <c r="N78">
        <v>1</v>
      </c>
      <c r="O78">
        <v>10</v>
      </c>
      <c r="P78">
        <v>9</v>
      </c>
      <c r="Q78">
        <v>0</v>
      </c>
    </row>
    <row r="79" spans="1:17" x14ac:dyDescent="0.25">
      <c r="A79" t="s">
        <v>891</v>
      </c>
      <c r="B79" t="s">
        <v>2024</v>
      </c>
      <c r="C79" t="s">
        <v>2023</v>
      </c>
      <c r="E79">
        <v>1</v>
      </c>
      <c r="F79">
        <v>283</v>
      </c>
      <c r="M79">
        <v>1198</v>
      </c>
      <c r="N79">
        <v>0</v>
      </c>
      <c r="O79">
        <v>50</v>
      </c>
      <c r="P79">
        <v>7</v>
      </c>
      <c r="Q79">
        <v>43</v>
      </c>
    </row>
    <row r="80" spans="1:17" x14ac:dyDescent="0.25">
      <c r="A80" t="s">
        <v>914</v>
      </c>
      <c r="B80" t="s">
        <v>2024</v>
      </c>
      <c r="C80" t="s">
        <v>2023</v>
      </c>
      <c r="E80">
        <v>1</v>
      </c>
      <c r="F80">
        <v>220</v>
      </c>
      <c r="M80">
        <v>808</v>
      </c>
      <c r="N80">
        <v>0</v>
      </c>
      <c r="O80">
        <v>40</v>
      </c>
      <c r="P80">
        <v>3</v>
      </c>
      <c r="Q80">
        <v>37</v>
      </c>
    </row>
    <row r="81" spans="1:17" x14ac:dyDescent="0.25">
      <c r="A81" t="s">
        <v>992</v>
      </c>
      <c r="B81" t="s">
        <v>2024</v>
      </c>
      <c r="C81" t="s">
        <v>2023</v>
      </c>
      <c r="E81">
        <v>1</v>
      </c>
      <c r="F81">
        <v>436</v>
      </c>
      <c r="M81">
        <v>1618</v>
      </c>
      <c r="N81">
        <v>0</v>
      </c>
      <c r="O81">
        <v>63</v>
      </c>
      <c r="P81">
        <v>8</v>
      </c>
      <c r="Q81">
        <v>55</v>
      </c>
    </row>
    <row r="82" spans="1:17" x14ac:dyDescent="0.25">
      <c r="A82" t="s">
        <v>1019</v>
      </c>
      <c r="B82" t="s">
        <v>2024</v>
      </c>
      <c r="C82" t="s">
        <v>2023</v>
      </c>
      <c r="E82">
        <v>1</v>
      </c>
      <c r="F82">
        <v>299</v>
      </c>
      <c r="M82">
        <v>1582</v>
      </c>
      <c r="N82">
        <v>0</v>
      </c>
      <c r="O82">
        <v>60</v>
      </c>
      <c r="P82">
        <v>7</v>
      </c>
      <c r="Q82">
        <v>53</v>
      </c>
    </row>
    <row r="83" spans="1:17" x14ac:dyDescent="0.25">
      <c r="A83" t="s">
        <v>1030</v>
      </c>
      <c r="B83" t="s">
        <v>2024</v>
      </c>
      <c r="C83" t="s">
        <v>2023</v>
      </c>
      <c r="E83">
        <v>1</v>
      </c>
      <c r="F83">
        <v>77</v>
      </c>
      <c r="M83">
        <v>776</v>
      </c>
      <c r="N83">
        <v>0</v>
      </c>
      <c r="O83">
        <v>38</v>
      </c>
      <c r="P83">
        <v>1</v>
      </c>
      <c r="Q83">
        <v>37</v>
      </c>
    </row>
    <row r="84" spans="1:17" x14ac:dyDescent="0.25">
      <c r="A84" t="s">
        <v>1033</v>
      </c>
      <c r="B84" t="s">
        <v>2024</v>
      </c>
      <c r="C84" t="s">
        <v>2023</v>
      </c>
      <c r="E84">
        <v>1</v>
      </c>
      <c r="F84">
        <v>158</v>
      </c>
      <c r="M84">
        <v>1557</v>
      </c>
      <c r="N84">
        <v>0</v>
      </c>
      <c r="O84">
        <v>61</v>
      </c>
      <c r="P84">
        <v>9</v>
      </c>
      <c r="Q84">
        <v>52</v>
      </c>
    </row>
    <row r="85" spans="1:17" x14ac:dyDescent="0.25">
      <c r="A85" t="s">
        <v>1058</v>
      </c>
      <c r="B85" t="s">
        <v>2024</v>
      </c>
      <c r="C85" t="s">
        <v>2023</v>
      </c>
      <c r="E85">
        <v>1</v>
      </c>
      <c r="F85">
        <v>271</v>
      </c>
      <c r="M85">
        <v>883</v>
      </c>
      <c r="N85">
        <v>1</v>
      </c>
      <c r="O85">
        <v>44</v>
      </c>
      <c r="P85">
        <v>6</v>
      </c>
      <c r="Q85">
        <v>37</v>
      </c>
    </row>
    <row r="86" spans="1:17" x14ac:dyDescent="0.25">
      <c r="A86" t="s">
        <v>1059</v>
      </c>
      <c r="B86" t="s">
        <v>2024</v>
      </c>
      <c r="C86" t="s">
        <v>2023</v>
      </c>
      <c r="E86">
        <v>1</v>
      </c>
      <c r="F86">
        <v>174</v>
      </c>
      <c r="M86">
        <v>1498</v>
      </c>
      <c r="N86">
        <v>0</v>
      </c>
      <c r="O86">
        <v>56</v>
      </c>
      <c r="P86">
        <v>4</v>
      </c>
      <c r="Q86">
        <v>52</v>
      </c>
    </row>
    <row r="87" spans="1:17" x14ac:dyDescent="0.25">
      <c r="A87" t="s">
        <v>1060</v>
      </c>
      <c r="B87" t="s">
        <v>2024</v>
      </c>
      <c r="C87" t="s">
        <v>2023</v>
      </c>
      <c r="E87">
        <v>1</v>
      </c>
      <c r="F87">
        <v>108</v>
      </c>
      <c r="M87">
        <v>1511</v>
      </c>
      <c r="N87">
        <v>0</v>
      </c>
      <c r="O87">
        <v>57</v>
      </c>
      <c r="P87">
        <v>5</v>
      </c>
      <c r="Q87">
        <v>52</v>
      </c>
    </row>
    <row r="88" spans="1:17" x14ac:dyDescent="0.25">
      <c r="A88" t="s">
        <v>1083</v>
      </c>
      <c r="B88" t="s">
        <v>2024</v>
      </c>
      <c r="C88" t="s">
        <v>2023</v>
      </c>
      <c r="E88">
        <v>1</v>
      </c>
      <c r="F88">
        <v>288</v>
      </c>
      <c r="M88">
        <v>869</v>
      </c>
      <c r="N88">
        <v>1</v>
      </c>
      <c r="O88">
        <v>43</v>
      </c>
      <c r="P88">
        <v>5</v>
      </c>
      <c r="Q88">
        <v>37</v>
      </c>
    </row>
    <row r="89" spans="1:17" x14ac:dyDescent="0.25">
      <c r="A89" t="s">
        <v>1106</v>
      </c>
      <c r="B89" t="s">
        <v>2024</v>
      </c>
      <c r="C89" t="s">
        <v>2023</v>
      </c>
      <c r="E89">
        <v>1</v>
      </c>
      <c r="F89">
        <v>238</v>
      </c>
      <c r="M89">
        <v>879</v>
      </c>
      <c r="N89">
        <v>0</v>
      </c>
      <c r="O89">
        <v>43</v>
      </c>
      <c r="P89">
        <v>6</v>
      </c>
      <c r="Q89">
        <v>37</v>
      </c>
    </row>
    <row r="90" spans="1:17" x14ac:dyDescent="0.25">
      <c r="A90" t="s">
        <v>1108</v>
      </c>
      <c r="B90" t="s">
        <v>2024</v>
      </c>
      <c r="C90" t="s">
        <v>2023</v>
      </c>
      <c r="E90">
        <v>1</v>
      </c>
      <c r="F90">
        <v>90</v>
      </c>
      <c r="M90">
        <v>983</v>
      </c>
      <c r="N90">
        <v>0</v>
      </c>
      <c r="O90">
        <v>44</v>
      </c>
      <c r="P90">
        <v>4</v>
      </c>
      <c r="Q90">
        <v>40</v>
      </c>
    </row>
    <row r="91" spans="1:17" x14ac:dyDescent="0.25">
      <c r="A91" t="s">
        <v>1110</v>
      </c>
      <c r="B91" t="s">
        <v>2024</v>
      </c>
      <c r="C91" t="s">
        <v>2023</v>
      </c>
      <c r="E91">
        <v>1</v>
      </c>
      <c r="F91">
        <v>42</v>
      </c>
      <c r="M91">
        <v>63</v>
      </c>
      <c r="N91">
        <v>1</v>
      </c>
      <c r="O91">
        <v>3</v>
      </c>
      <c r="P91">
        <v>2</v>
      </c>
      <c r="Q91">
        <v>0</v>
      </c>
    </row>
    <row r="92" spans="1:17" x14ac:dyDescent="0.25">
      <c r="A92" t="s">
        <v>1154</v>
      </c>
      <c r="B92" t="s">
        <v>2024</v>
      </c>
      <c r="C92" t="s">
        <v>2023</v>
      </c>
      <c r="E92">
        <v>1</v>
      </c>
      <c r="F92">
        <v>597</v>
      </c>
      <c r="M92">
        <v>1009</v>
      </c>
      <c r="N92">
        <v>2</v>
      </c>
      <c r="O92">
        <v>49</v>
      </c>
      <c r="P92">
        <v>10</v>
      </c>
      <c r="Q92">
        <v>37</v>
      </c>
    </row>
    <row r="93" spans="1:17" x14ac:dyDescent="0.25">
      <c r="A93" t="s">
        <v>1155</v>
      </c>
      <c r="B93" t="s">
        <v>2024</v>
      </c>
      <c r="C93" t="s">
        <v>2023</v>
      </c>
      <c r="E93">
        <v>1</v>
      </c>
      <c r="F93">
        <v>78</v>
      </c>
      <c r="M93">
        <v>1592</v>
      </c>
      <c r="N93">
        <v>0</v>
      </c>
      <c r="O93">
        <v>63</v>
      </c>
      <c r="P93">
        <v>14</v>
      </c>
      <c r="Q93">
        <v>49</v>
      </c>
    </row>
    <row r="94" spans="1:17" x14ac:dyDescent="0.25">
      <c r="A94" t="s">
        <v>1197</v>
      </c>
      <c r="B94" t="s">
        <v>2024</v>
      </c>
      <c r="C94" t="s">
        <v>2023</v>
      </c>
      <c r="E94">
        <v>1</v>
      </c>
      <c r="F94">
        <v>176</v>
      </c>
      <c r="M94">
        <v>787</v>
      </c>
      <c r="N94">
        <v>0</v>
      </c>
      <c r="O94">
        <v>38</v>
      </c>
      <c r="P94">
        <v>1</v>
      </c>
      <c r="Q94">
        <v>37</v>
      </c>
    </row>
    <row r="95" spans="1:17" x14ac:dyDescent="0.25">
      <c r="A95" t="s">
        <v>1257</v>
      </c>
      <c r="B95" t="s">
        <v>2024</v>
      </c>
      <c r="C95" t="s">
        <v>2023</v>
      </c>
      <c r="E95">
        <v>1</v>
      </c>
      <c r="F95">
        <v>782</v>
      </c>
      <c r="M95">
        <v>1256</v>
      </c>
      <c r="N95">
        <v>1</v>
      </c>
      <c r="O95">
        <v>59</v>
      </c>
      <c r="P95">
        <v>20</v>
      </c>
      <c r="Q95">
        <v>38</v>
      </c>
    </row>
    <row r="96" spans="1:17" x14ac:dyDescent="0.25">
      <c r="A96" t="s">
        <v>1280</v>
      </c>
      <c r="B96" t="s">
        <v>2024</v>
      </c>
      <c r="C96" t="s">
        <v>2023</v>
      </c>
      <c r="E96">
        <v>1</v>
      </c>
      <c r="F96">
        <v>335</v>
      </c>
      <c r="M96">
        <v>997</v>
      </c>
      <c r="N96">
        <v>1</v>
      </c>
      <c r="O96">
        <v>49</v>
      </c>
      <c r="P96">
        <v>11</v>
      </c>
      <c r="Q96">
        <v>37</v>
      </c>
    </row>
    <row r="97" spans="1:17" x14ac:dyDescent="0.25">
      <c r="A97" t="s">
        <v>1285</v>
      </c>
      <c r="B97" t="s">
        <v>2024</v>
      </c>
      <c r="C97" t="s">
        <v>2023</v>
      </c>
      <c r="E97">
        <v>1</v>
      </c>
      <c r="F97">
        <v>234</v>
      </c>
      <c r="M97">
        <v>1534</v>
      </c>
      <c r="N97">
        <v>0</v>
      </c>
      <c r="O97">
        <v>59</v>
      </c>
      <c r="P97">
        <v>6</v>
      </c>
      <c r="Q97">
        <v>53</v>
      </c>
    </row>
    <row r="98" spans="1:17" x14ac:dyDescent="0.25">
      <c r="A98" t="s">
        <v>1288</v>
      </c>
      <c r="B98" t="s">
        <v>2024</v>
      </c>
      <c r="C98" t="s">
        <v>2023</v>
      </c>
      <c r="E98">
        <v>1</v>
      </c>
      <c r="F98">
        <v>135</v>
      </c>
      <c r="M98">
        <v>3193</v>
      </c>
      <c r="N98">
        <v>5</v>
      </c>
      <c r="O98">
        <v>102</v>
      </c>
      <c r="P98">
        <v>35</v>
      </c>
      <c r="Q98">
        <v>62</v>
      </c>
    </row>
    <row r="99" spans="1:17" x14ac:dyDescent="0.25">
      <c r="A99" t="s">
        <v>1297</v>
      </c>
      <c r="B99" t="s">
        <v>2024</v>
      </c>
      <c r="C99" t="s">
        <v>2023</v>
      </c>
      <c r="E99">
        <v>1</v>
      </c>
      <c r="F99">
        <v>157</v>
      </c>
      <c r="M99">
        <v>785</v>
      </c>
      <c r="N99">
        <v>0</v>
      </c>
      <c r="O99">
        <v>38</v>
      </c>
      <c r="P99">
        <v>1</v>
      </c>
      <c r="Q99">
        <v>37</v>
      </c>
    </row>
    <row r="100" spans="1:17" x14ac:dyDescent="0.25">
      <c r="A100" t="s">
        <v>1298</v>
      </c>
      <c r="B100" t="s">
        <v>2024</v>
      </c>
      <c r="C100" t="s">
        <v>2023</v>
      </c>
      <c r="E100">
        <v>1</v>
      </c>
      <c r="F100">
        <v>77</v>
      </c>
      <c r="M100">
        <v>1751</v>
      </c>
      <c r="N100">
        <v>0</v>
      </c>
      <c r="O100">
        <v>66</v>
      </c>
      <c r="P100">
        <v>20</v>
      </c>
      <c r="Q100">
        <v>46</v>
      </c>
    </row>
    <row r="101" spans="1:17" x14ac:dyDescent="0.25">
      <c r="A101" t="s">
        <v>1327</v>
      </c>
      <c r="B101" t="s">
        <v>2024</v>
      </c>
      <c r="C101" t="s">
        <v>2023</v>
      </c>
      <c r="E101">
        <v>1</v>
      </c>
      <c r="F101">
        <v>436</v>
      </c>
      <c r="M101">
        <v>967</v>
      </c>
      <c r="N101">
        <v>0</v>
      </c>
      <c r="O101">
        <v>48</v>
      </c>
      <c r="P101">
        <v>11</v>
      </c>
      <c r="Q101">
        <v>37</v>
      </c>
    </row>
    <row r="102" spans="1:17" x14ac:dyDescent="0.25">
      <c r="A102" t="s">
        <v>1332</v>
      </c>
      <c r="B102" t="s">
        <v>2024</v>
      </c>
      <c r="C102" t="s">
        <v>2023</v>
      </c>
      <c r="E102">
        <v>1</v>
      </c>
      <c r="F102">
        <v>252</v>
      </c>
      <c r="M102">
        <v>1735</v>
      </c>
      <c r="N102">
        <v>1</v>
      </c>
      <c r="O102">
        <v>69</v>
      </c>
      <c r="P102">
        <v>11</v>
      </c>
      <c r="Q102">
        <v>57</v>
      </c>
    </row>
    <row r="103" spans="1:17" x14ac:dyDescent="0.25">
      <c r="A103" t="s">
        <v>1333</v>
      </c>
      <c r="B103" t="s">
        <v>2024</v>
      </c>
      <c r="C103" t="s">
        <v>2023</v>
      </c>
      <c r="E103">
        <v>1</v>
      </c>
      <c r="F103">
        <v>89</v>
      </c>
      <c r="M103">
        <v>2465</v>
      </c>
      <c r="N103">
        <v>0</v>
      </c>
      <c r="O103">
        <v>81</v>
      </c>
      <c r="P103">
        <v>28</v>
      </c>
      <c r="Q103">
        <v>53</v>
      </c>
    </row>
    <row r="104" spans="1:17" x14ac:dyDescent="0.25">
      <c r="A104" t="s">
        <v>1334</v>
      </c>
      <c r="B104" t="s">
        <v>2024</v>
      </c>
      <c r="C104" t="s">
        <v>2023</v>
      </c>
      <c r="E104">
        <v>1</v>
      </c>
      <c r="F104">
        <v>96</v>
      </c>
      <c r="M104">
        <v>1490</v>
      </c>
      <c r="N104">
        <v>0</v>
      </c>
      <c r="O104">
        <v>56</v>
      </c>
      <c r="P104">
        <v>4</v>
      </c>
      <c r="Q104">
        <v>52</v>
      </c>
    </row>
    <row r="105" spans="1:17" x14ac:dyDescent="0.25">
      <c r="A105" t="s">
        <v>1335</v>
      </c>
      <c r="B105" t="s">
        <v>2024</v>
      </c>
      <c r="C105" t="s">
        <v>2023</v>
      </c>
      <c r="E105">
        <v>1</v>
      </c>
      <c r="F105">
        <v>61</v>
      </c>
      <c r="M105">
        <v>1224</v>
      </c>
      <c r="N105">
        <v>0</v>
      </c>
      <c r="O105">
        <v>53</v>
      </c>
      <c r="P105">
        <v>12</v>
      </c>
      <c r="Q105">
        <v>41</v>
      </c>
    </row>
    <row r="106" spans="1:17" x14ac:dyDescent="0.25">
      <c r="A106" t="s">
        <v>1336</v>
      </c>
      <c r="B106" t="s">
        <v>2024</v>
      </c>
      <c r="C106" t="s">
        <v>2023</v>
      </c>
      <c r="E106">
        <v>1</v>
      </c>
      <c r="F106">
        <v>164</v>
      </c>
      <c r="M106">
        <v>1540</v>
      </c>
      <c r="N106">
        <v>0</v>
      </c>
      <c r="O106">
        <v>58</v>
      </c>
      <c r="P106">
        <v>6</v>
      </c>
      <c r="Q106">
        <v>52</v>
      </c>
    </row>
    <row r="107" spans="1:17" x14ac:dyDescent="0.25">
      <c r="A107" t="s">
        <v>1337</v>
      </c>
      <c r="B107" t="s">
        <v>2024</v>
      </c>
      <c r="C107" t="s">
        <v>2023</v>
      </c>
      <c r="E107">
        <v>1</v>
      </c>
      <c r="F107">
        <v>108</v>
      </c>
      <c r="M107">
        <v>1554</v>
      </c>
      <c r="N107">
        <v>0</v>
      </c>
      <c r="O107">
        <v>60</v>
      </c>
      <c r="P107">
        <v>7</v>
      </c>
      <c r="Q107">
        <v>53</v>
      </c>
    </row>
    <row r="108" spans="1:17" x14ac:dyDescent="0.25">
      <c r="A108" t="s">
        <v>1353</v>
      </c>
      <c r="B108" t="s">
        <v>2024</v>
      </c>
      <c r="C108" t="s">
        <v>2023</v>
      </c>
      <c r="E108">
        <v>1</v>
      </c>
      <c r="F108">
        <v>158</v>
      </c>
      <c r="M108">
        <v>933</v>
      </c>
      <c r="N108">
        <v>0</v>
      </c>
      <c r="O108">
        <v>45</v>
      </c>
      <c r="P108">
        <v>8</v>
      </c>
      <c r="Q108">
        <v>37</v>
      </c>
    </row>
    <row r="109" spans="1:17" x14ac:dyDescent="0.25">
      <c r="A109" t="s">
        <v>1404</v>
      </c>
      <c r="B109" t="s">
        <v>2024</v>
      </c>
      <c r="C109" t="s">
        <v>2023</v>
      </c>
      <c r="E109">
        <v>1</v>
      </c>
      <c r="F109">
        <v>615</v>
      </c>
      <c r="M109">
        <v>972</v>
      </c>
      <c r="N109">
        <v>1</v>
      </c>
      <c r="O109">
        <v>47</v>
      </c>
      <c r="P109">
        <v>9</v>
      </c>
      <c r="Q109">
        <v>37</v>
      </c>
    </row>
    <row r="110" spans="1:17" x14ac:dyDescent="0.25">
      <c r="A110" t="s">
        <v>1417</v>
      </c>
      <c r="B110" t="s">
        <v>2024</v>
      </c>
      <c r="C110" t="s">
        <v>2023</v>
      </c>
      <c r="E110">
        <v>1</v>
      </c>
      <c r="F110">
        <v>216</v>
      </c>
      <c r="M110">
        <v>941</v>
      </c>
      <c r="N110">
        <v>0</v>
      </c>
      <c r="O110">
        <v>46</v>
      </c>
      <c r="P110">
        <v>9</v>
      </c>
      <c r="Q110">
        <v>37</v>
      </c>
    </row>
    <row r="111" spans="1:17" x14ac:dyDescent="0.25">
      <c r="A111" t="s">
        <v>1418</v>
      </c>
      <c r="B111" t="s">
        <v>2024</v>
      </c>
      <c r="C111" t="s">
        <v>2023</v>
      </c>
      <c r="E111">
        <v>1</v>
      </c>
      <c r="F111">
        <v>344</v>
      </c>
      <c r="M111">
        <v>1660</v>
      </c>
      <c r="N111">
        <v>0</v>
      </c>
      <c r="O111">
        <v>65</v>
      </c>
      <c r="P111">
        <v>9</v>
      </c>
      <c r="Q111">
        <v>56</v>
      </c>
    </row>
    <row r="112" spans="1:17" x14ac:dyDescent="0.25">
      <c r="A112" t="s">
        <v>1419</v>
      </c>
      <c r="B112" t="s">
        <v>2024</v>
      </c>
      <c r="C112" t="s">
        <v>2023</v>
      </c>
      <c r="E112">
        <v>1</v>
      </c>
      <c r="F112">
        <v>110</v>
      </c>
      <c r="M112">
        <v>1556</v>
      </c>
      <c r="N112">
        <v>0</v>
      </c>
      <c r="O112">
        <v>59</v>
      </c>
      <c r="P112">
        <v>6</v>
      </c>
      <c r="Q112">
        <v>53</v>
      </c>
    </row>
    <row r="113" spans="1:17" x14ac:dyDescent="0.25">
      <c r="A113" t="s">
        <v>1420</v>
      </c>
      <c r="B113" t="s">
        <v>2024</v>
      </c>
      <c r="C113" t="s">
        <v>2023</v>
      </c>
      <c r="E113">
        <v>1</v>
      </c>
      <c r="F113">
        <v>153</v>
      </c>
      <c r="M113">
        <v>1515</v>
      </c>
      <c r="N113">
        <v>0</v>
      </c>
      <c r="O113">
        <v>57</v>
      </c>
      <c r="P113">
        <v>5</v>
      </c>
      <c r="Q113">
        <v>52</v>
      </c>
    </row>
    <row r="114" spans="1:17" x14ac:dyDescent="0.25">
      <c r="A114" t="s">
        <v>1435</v>
      </c>
      <c r="B114" t="s">
        <v>2024</v>
      </c>
      <c r="C114" t="s">
        <v>2023</v>
      </c>
      <c r="E114">
        <v>1</v>
      </c>
      <c r="F114">
        <v>346</v>
      </c>
      <c r="M114">
        <v>935</v>
      </c>
      <c r="N114">
        <v>1</v>
      </c>
      <c r="O114">
        <v>46</v>
      </c>
      <c r="P114">
        <v>8</v>
      </c>
      <c r="Q114">
        <v>37</v>
      </c>
    </row>
    <row r="115" spans="1:17" x14ac:dyDescent="0.25">
      <c r="A115" t="s">
        <v>1480</v>
      </c>
      <c r="B115" t="s">
        <v>2024</v>
      </c>
      <c r="C115" t="s">
        <v>2023</v>
      </c>
      <c r="E115">
        <v>1</v>
      </c>
      <c r="F115">
        <v>820</v>
      </c>
      <c r="M115">
        <v>1162</v>
      </c>
      <c r="N115">
        <v>0</v>
      </c>
      <c r="O115">
        <v>57</v>
      </c>
      <c r="P115">
        <v>20</v>
      </c>
      <c r="Q115">
        <v>37</v>
      </c>
    </row>
    <row r="116" spans="1:17" x14ac:dyDescent="0.25">
      <c r="A116" t="s">
        <v>1497</v>
      </c>
      <c r="B116" t="s">
        <v>2024</v>
      </c>
      <c r="C116" t="s">
        <v>2023</v>
      </c>
      <c r="E116">
        <v>1</v>
      </c>
      <c r="F116">
        <v>273</v>
      </c>
      <c r="M116">
        <v>877</v>
      </c>
      <c r="N116">
        <v>0</v>
      </c>
      <c r="O116">
        <v>43</v>
      </c>
      <c r="P116">
        <v>6</v>
      </c>
      <c r="Q116">
        <v>37</v>
      </c>
    </row>
    <row r="117" spans="1:17" x14ac:dyDescent="0.25">
      <c r="A117" t="s">
        <v>1500</v>
      </c>
      <c r="B117" t="s">
        <v>2024</v>
      </c>
      <c r="C117" t="s">
        <v>2023</v>
      </c>
      <c r="E117">
        <v>1</v>
      </c>
      <c r="F117">
        <v>93</v>
      </c>
      <c r="M117">
        <v>1632</v>
      </c>
      <c r="N117">
        <v>0</v>
      </c>
      <c r="O117">
        <v>59</v>
      </c>
      <c r="P117">
        <v>4</v>
      </c>
      <c r="Q117">
        <v>55</v>
      </c>
    </row>
    <row r="118" spans="1:17" x14ac:dyDescent="0.25">
      <c r="A118" t="s">
        <v>1501</v>
      </c>
      <c r="B118" t="s">
        <v>2024</v>
      </c>
      <c r="C118" t="s">
        <v>2023</v>
      </c>
      <c r="E118">
        <v>1</v>
      </c>
      <c r="F118">
        <v>163</v>
      </c>
      <c r="M118">
        <v>1562</v>
      </c>
      <c r="N118">
        <v>0</v>
      </c>
      <c r="O118">
        <v>59</v>
      </c>
      <c r="P118">
        <v>6</v>
      </c>
      <c r="Q118">
        <v>53</v>
      </c>
    </row>
    <row r="119" spans="1:17" x14ac:dyDescent="0.25">
      <c r="A119" t="s">
        <v>1502</v>
      </c>
      <c r="B119" t="s">
        <v>2024</v>
      </c>
      <c r="C119" t="s">
        <v>2023</v>
      </c>
      <c r="E119">
        <v>1</v>
      </c>
      <c r="F119">
        <v>130</v>
      </c>
      <c r="M119">
        <v>1242</v>
      </c>
      <c r="N119">
        <v>1</v>
      </c>
      <c r="O119">
        <v>52</v>
      </c>
      <c r="P119">
        <v>7</v>
      </c>
      <c r="Q119">
        <v>44</v>
      </c>
    </row>
    <row r="120" spans="1:17" x14ac:dyDescent="0.25">
      <c r="A120" t="s">
        <v>1531</v>
      </c>
      <c r="B120" t="s">
        <v>2024</v>
      </c>
      <c r="C120" t="s">
        <v>2023</v>
      </c>
      <c r="E120">
        <v>1</v>
      </c>
      <c r="F120">
        <v>408</v>
      </c>
      <c r="M120">
        <v>1078</v>
      </c>
      <c r="N120">
        <v>2</v>
      </c>
      <c r="O120">
        <v>52</v>
      </c>
      <c r="P120">
        <v>13</v>
      </c>
      <c r="Q120">
        <v>38</v>
      </c>
    </row>
    <row r="121" spans="1:17" x14ac:dyDescent="0.25">
      <c r="A121" t="s">
        <v>1532</v>
      </c>
      <c r="B121" t="s">
        <v>2024</v>
      </c>
      <c r="C121" t="s">
        <v>2023</v>
      </c>
      <c r="E121">
        <v>1</v>
      </c>
      <c r="F121">
        <v>154</v>
      </c>
      <c r="M121">
        <v>1495</v>
      </c>
      <c r="N121">
        <v>0</v>
      </c>
      <c r="O121">
        <v>56</v>
      </c>
      <c r="P121">
        <v>4</v>
      </c>
      <c r="Q121">
        <v>52</v>
      </c>
    </row>
    <row r="122" spans="1:17" x14ac:dyDescent="0.25">
      <c r="A122" t="s">
        <v>1533</v>
      </c>
      <c r="B122" t="s">
        <v>2024</v>
      </c>
      <c r="C122" t="s">
        <v>2023</v>
      </c>
      <c r="E122">
        <v>1</v>
      </c>
      <c r="F122">
        <v>243</v>
      </c>
      <c r="M122">
        <v>972</v>
      </c>
      <c r="N122">
        <v>0</v>
      </c>
      <c r="O122">
        <v>47</v>
      </c>
      <c r="P122">
        <v>10</v>
      </c>
      <c r="Q122">
        <v>37</v>
      </c>
    </row>
    <row r="123" spans="1:17" x14ac:dyDescent="0.25">
      <c r="A123" t="s">
        <v>1536</v>
      </c>
      <c r="B123" t="s">
        <v>2024</v>
      </c>
      <c r="C123" t="s">
        <v>2023</v>
      </c>
      <c r="E123">
        <v>1</v>
      </c>
      <c r="F123">
        <v>239</v>
      </c>
      <c r="M123">
        <v>1544</v>
      </c>
      <c r="N123">
        <v>0</v>
      </c>
      <c r="O123">
        <v>57</v>
      </c>
      <c r="P123">
        <v>5</v>
      </c>
      <c r="Q123">
        <v>52</v>
      </c>
    </row>
    <row r="124" spans="1:17" x14ac:dyDescent="0.25">
      <c r="A124" t="s">
        <v>1537</v>
      </c>
      <c r="B124" t="s">
        <v>2024</v>
      </c>
      <c r="C124" t="s">
        <v>2023</v>
      </c>
      <c r="E124">
        <v>1</v>
      </c>
      <c r="F124">
        <v>144</v>
      </c>
      <c r="M124">
        <v>1516</v>
      </c>
      <c r="N124">
        <v>0</v>
      </c>
      <c r="O124">
        <v>57</v>
      </c>
      <c r="P124">
        <v>5</v>
      </c>
      <c r="Q124">
        <v>52</v>
      </c>
    </row>
    <row r="125" spans="1:17" x14ac:dyDescent="0.25">
      <c r="A125" t="s">
        <v>1538</v>
      </c>
      <c r="B125" t="s">
        <v>2024</v>
      </c>
      <c r="C125" t="s">
        <v>2023</v>
      </c>
      <c r="E125">
        <v>1</v>
      </c>
      <c r="F125">
        <v>131</v>
      </c>
      <c r="M125">
        <v>1522</v>
      </c>
      <c r="N125">
        <v>0</v>
      </c>
      <c r="O125">
        <v>57</v>
      </c>
      <c r="P125">
        <v>5</v>
      </c>
      <c r="Q125">
        <v>52</v>
      </c>
    </row>
    <row r="126" spans="1:17" x14ac:dyDescent="0.25">
      <c r="A126" t="s">
        <v>1545</v>
      </c>
      <c r="B126" t="s">
        <v>2024</v>
      </c>
      <c r="C126" t="s">
        <v>2023</v>
      </c>
      <c r="E126">
        <v>1</v>
      </c>
      <c r="F126">
        <v>90</v>
      </c>
      <c r="M126">
        <v>803</v>
      </c>
      <c r="N126">
        <v>1</v>
      </c>
      <c r="O126">
        <v>40</v>
      </c>
      <c r="P126">
        <v>2</v>
      </c>
      <c r="Q126">
        <v>37</v>
      </c>
    </row>
    <row r="127" spans="1:17" x14ac:dyDescent="0.25">
      <c r="A127" t="s">
        <v>1548</v>
      </c>
      <c r="B127" t="s">
        <v>2024</v>
      </c>
      <c r="C127" t="s">
        <v>2023</v>
      </c>
      <c r="E127">
        <v>1</v>
      </c>
      <c r="F127">
        <v>157</v>
      </c>
      <c r="M127">
        <v>1675</v>
      </c>
      <c r="N127">
        <v>0</v>
      </c>
      <c r="O127">
        <v>66</v>
      </c>
      <c r="P127">
        <v>12</v>
      </c>
      <c r="Q127">
        <v>54</v>
      </c>
    </row>
    <row r="128" spans="1:17" x14ac:dyDescent="0.25">
      <c r="A128" t="s">
        <v>1561</v>
      </c>
      <c r="B128" t="s">
        <v>2024</v>
      </c>
      <c r="C128" t="s">
        <v>2023</v>
      </c>
      <c r="E128">
        <v>1</v>
      </c>
      <c r="F128">
        <v>131</v>
      </c>
      <c r="M128">
        <v>790</v>
      </c>
      <c r="N128">
        <v>0</v>
      </c>
      <c r="O128">
        <v>38</v>
      </c>
      <c r="P128">
        <v>1</v>
      </c>
      <c r="Q128">
        <v>37</v>
      </c>
    </row>
    <row r="129" spans="1:17" x14ac:dyDescent="0.25">
      <c r="A129" t="s">
        <v>1578</v>
      </c>
      <c r="B129" t="s">
        <v>2024</v>
      </c>
      <c r="C129" t="s">
        <v>2023</v>
      </c>
      <c r="E129">
        <v>1</v>
      </c>
      <c r="F129">
        <v>189</v>
      </c>
      <c r="M129">
        <v>1683</v>
      </c>
      <c r="N129">
        <v>1</v>
      </c>
      <c r="O129">
        <v>64</v>
      </c>
      <c r="P129">
        <v>7</v>
      </c>
      <c r="Q129">
        <v>56</v>
      </c>
    </row>
    <row r="130" spans="1:17" x14ac:dyDescent="0.25">
      <c r="A130" t="s">
        <v>1597</v>
      </c>
      <c r="B130" t="s">
        <v>2024</v>
      </c>
      <c r="C130" t="s">
        <v>2023</v>
      </c>
      <c r="E130">
        <v>1</v>
      </c>
      <c r="F130">
        <v>124</v>
      </c>
      <c r="M130">
        <v>873</v>
      </c>
      <c r="N130">
        <v>0</v>
      </c>
      <c r="O130">
        <v>43</v>
      </c>
      <c r="P130">
        <v>6</v>
      </c>
      <c r="Q130">
        <v>37</v>
      </c>
    </row>
    <row r="131" spans="1:17" x14ac:dyDescent="0.25">
      <c r="A131" t="s">
        <v>1598</v>
      </c>
      <c r="B131" t="s">
        <v>2024</v>
      </c>
      <c r="C131" t="s">
        <v>2023</v>
      </c>
      <c r="E131">
        <v>1</v>
      </c>
      <c r="F131">
        <v>122</v>
      </c>
      <c r="M131">
        <v>1831</v>
      </c>
      <c r="N131">
        <v>0</v>
      </c>
      <c r="O131">
        <v>64</v>
      </c>
      <c r="P131">
        <v>5</v>
      </c>
      <c r="Q131">
        <v>59</v>
      </c>
    </row>
    <row r="132" spans="1:17" x14ac:dyDescent="0.25">
      <c r="A132" t="s">
        <v>1648</v>
      </c>
      <c r="B132" t="s">
        <v>2024</v>
      </c>
      <c r="C132" t="s">
        <v>2023</v>
      </c>
      <c r="E132">
        <v>1</v>
      </c>
      <c r="F132">
        <v>695</v>
      </c>
      <c r="M132">
        <v>937</v>
      </c>
      <c r="N132">
        <v>1</v>
      </c>
      <c r="O132">
        <v>45</v>
      </c>
      <c r="P132">
        <v>8</v>
      </c>
      <c r="Q132">
        <v>37</v>
      </c>
    </row>
    <row r="133" spans="1:17" x14ac:dyDescent="0.25">
      <c r="A133" t="s">
        <v>1653</v>
      </c>
      <c r="B133" t="s">
        <v>2024</v>
      </c>
      <c r="C133" t="s">
        <v>2023</v>
      </c>
      <c r="E133">
        <v>1</v>
      </c>
      <c r="F133">
        <v>179</v>
      </c>
      <c r="M133">
        <v>1567</v>
      </c>
      <c r="N133">
        <v>0</v>
      </c>
      <c r="O133">
        <v>60</v>
      </c>
      <c r="P133">
        <v>7</v>
      </c>
      <c r="Q133">
        <v>53</v>
      </c>
    </row>
    <row r="134" spans="1:17" x14ac:dyDescent="0.25">
      <c r="A134" t="s">
        <v>1693</v>
      </c>
      <c r="B134" t="s">
        <v>2024</v>
      </c>
      <c r="C134" t="s">
        <v>2023</v>
      </c>
      <c r="E134">
        <v>1</v>
      </c>
      <c r="F134">
        <v>513</v>
      </c>
      <c r="M134">
        <v>989</v>
      </c>
      <c r="N134">
        <v>0</v>
      </c>
      <c r="O134">
        <v>49</v>
      </c>
      <c r="P134">
        <v>12</v>
      </c>
      <c r="Q134">
        <v>37</v>
      </c>
    </row>
    <row r="135" spans="1:17" x14ac:dyDescent="0.25">
      <c r="A135" t="s">
        <v>1700</v>
      </c>
      <c r="B135" t="s">
        <v>2024</v>
      </c>
      <c r="C135" t="s">
        <v>2023</v>
      </c>
      <c r="E135">
        <v>1</v>
      </c>
      <c r="F135">
        <v>340</v>
      </c>
      <c r="M135">
        <v>1517</v>
      </c>
      <c r="N135">
        <v>0</v>
      </c>
      <c r="O135">
        <v>58</v>
      </c>
      <c r="P135">
        <v>5</v>
      </c>
      <c r="Q135">
        <v>53</v>
      </c>
    </row>
    <row r="136" spans="1:17" x14ac:dyDescent="0.25">
      <c r="A136" t="s">
        <v>1701</v>
      </c>
      <c r="B136" t="s">
        <v>2024</v>
      </c>
      <c r="C136" t="s">
        <v>2023</v>
      </c>
      <c r="E136">
        <v>1</v>
      </c>
      <c r="F136">
        <v>91</v>
      </c>
      <c r="M136">
        <v>2341</v>
      </c>
      <c r="N136">
        <v>0</v>
      </c>
      <c r="O136">
        <v>76</v>
      </c>
      <c r="P136">
        <v>14</v>
      </c>
      <c r="Q136">
        <v>62</v>
      </c>
    </row>
    <row r="137" spans="1:17" x14ac:dyDescent="0.25">
      <c r="A137" t="s">
        <v>1702</v>
      </c>
      <c r="B137" t="s">
        <v>2024</v>
      </c>
      <c r="C137" t="s">
        <v>2023</v>
      </c>
      <c r="E137">
        <v>1</v>
      </c>
      <c r="F137">
        <v>195</v>
      </c>
      <c r="M137">
        <v>1190</v>
      </c>
      <c r="N137">
        <v>0</v>
      </c>
      <c r="O137">
        <v>49</v>
      </c>
      <c r="P137">
        <v>6</v>
      </c>
      <c r="Q137">
        <v>43</v>
      </c>
    </row>
    <row r="138" spans="1:17" x14ac:dyDescent="0.25">
      <c r="A138" t="s">
        <v>1705</v>
      </c>
      <c r="B138" t="s">
        <v>2024</v>
      </c>
      <c r="C138" t="s">
        <v>2023</v>
      </c>
      <c r="E138">
        <v>1</v>
      </c>
      <c r="F138">
        <v>216</v>
      </c>
      <c r="M138">
        <v>2699</v>
      </c>
      <c r="N138">
        <v>0</v>
      </c>
      <c r="O138">
        <v>90</v>
      </c>
      <c r="P138">
        <v>23</v>
      </c>
      <c r="Q138">
        <v>67</v>
      </c>
    </row>
    <row r="139" spans="1:17" x14ac:dyDescent="0.25">
      <c r="A139" t="s">
        <v>1706</v>
      </c>
      <c r="B139" t="s">
        <v>2024</v>
      </c>
      <c r="C139" t="s">
        <v>2023</v>
      </c>
      <c r="E139">
        <v>1</v>
      </c>
      <c r="F139">
        <v>108</v>
      </c>
      <c r="M139">
        <v>2753</v>
      </c>
      <c r="N139">
        <v>0</v>
      </c>
      <c r="O139">
        <v>93</v>
      </c>
      <c r="P139">
        <v>20</v>
      </c>
      <c r="Q139">
        <v>73</v>
      </c>
    </row>
    <row r="140" spans="1:17" x14ac:dyDescent="0.25">
      <c r="A140" t="s">
        <v>1707</v>
      </c>
      <c r="B140" t="s">
        <v>2024</v>
      </c>
      <c r="C140" t="s">
        <v>2023</v>
      </c>
      <c r="E140">
        <v>1</v>
      </c>
      <c r="F140">
        <v>90</v>
      </c>
      <c r="M140">
        <v>2550</v>
      </c>
      <c r="N140">
        <v>0</v>
      </c>
      <c r="O140">
        <v>82</v>
      </c>
      <c r="P140">
        <v>29</v>
      </c>
      <c r="Q140">
        <v>53</v>
      </c>
    </row>
    <row r="141" spans="1:17" x14ac:dyDescent="0.25">
      <c r="A141" t="s">
        <v>1734</v>
      </c>
      <c r="B141" t="s">
        <v>2024</v>
      </c>
      <c r="C141" t="s">
        <v>2023</v>
      </c>
      <c r="E141">
        <v>1</v>
      </c>
      <c r="F141">
        <v>444</v>
      </c>
      <c r="M141">
        <v>1978</v>
      </c>
      <c r="N141">
        <v>1</v>
      </c>
      <c r="O141">
        <v>70</v>
      </c>
      <c r="P141">
        <v>12</v>
      </c>
      <c r="Q141">
        <v>57</v>
      </c>
    </row>
    <row r="142" spans="1:17" x14ac:dyDescent="0.25">
      <c r="A142" t="s">
        <v>1735</v>
      </c>
      <c r="B142" t="s">
        <v>2024</v>
      </c>
      <c r="C142" t="s">
        <v>2023</v>
      </c>
      <c r="E142">
        <v>1</v>
      </c>
      <c r="F142">
        <v>86</v>
      </c>
      <c r="M142">
        <v>2162</v>
      </c>
      <c r="N142">
        <v>0</v>
      </c>
      <c r="O142">
        <v>74</v>
      </c>
      <c r="P142">
        <v>12</v>
      </c>
      <c r="Q142">
        <v>62</v>
      </c>
    </row>
    <row r="143" spans="1:17" x14ac:dyDescent="0.25">
      <c r="A143" t="s">
        <v>1740</v>
      </c>
      <c r="B143" t="s">
        <v>2024</v>
      </c>
      <c r="C143" t="s">
        <v>2023</v>
      </c>
      <c r="E143">
        <v>1</v>
      </c>
      <c r="F143">
        <v>324</v>
      </c>
      <c r="M143">
        <v>2641</v>
      </c>
      <c r="N143">
        <v>0</v>
      </c>
      <c r="O143">
        <v>80</v>
      </c>
      <c r="P143">
        <v>13</v>
      </c>
      <c r="Q143">
        <v>67</v>
      </c>
    </row>
    <row r="144" spans="1:17" x14ac:dyDescent="0.25">
      <c r="A144" t="s">
        <v>1763</v>
      </c>
      <c r="B144" t="s">
        <v>2024</v>
      </c>
      <c r="C144" t="s">
        <v>2023</v>
      </c>
      <c r="E144">
        <v>1</v>
      </c>
      <c r="F144">
        <v>173</v>
      </c>
      <c r="M144">
        <v>806</v>
      </c>
      <c r="N144">
        <v>0</v>
      </c>
      <c r="O144">
        <v>39</v>
      </c>
      <c r="P144">
        <v>2</v>
      </c>
      <c r="Q144">
        <v>37</v>
      </c>
    </row>
    <row r="145" spans="1:17" x14ac:dyDescent="0.25">
      <c r="A145" t="s">
        <v>1797</v>
      </c>
      <c r="B145" t="s">
        <v>2024</v>
      </c>
      <c r="C145" t="s">
        <v>2023</v>
      </c>
      <c r="E145">
        <v>1</v>
      </c>
      <c r="F145">
        <v>369</v>
      </c>
      <c r="M145">
        <v>903</v>
      </c>
      <c r="N145">
        <v>0</v>
      </c>
      <c r="O145">
        <v>45</v>
      </c>
      <c r="P145">
        <v>8</v>
      </c>
      <c r="Q145">
        <v>37</v>
      </c>
    </row>
    <row r="146" spans="1:17" x14ac:dyDescent="0.25">
      <c r="A146" t="s">
        <v>1798</v>
      </c>
      <c r="B146" t="s">
        <v>2024</v>
      </c>
      <c r="C146" t="s">
        <v>2023</v>
      </c>
      <c r="E146">
        <v>1</v>
      </c>
      <c r="F146">
        <v>9</v>
      </c>
      <c r="M146">
        <v>102</v>
      </c>
      <c r="N146">
        <v>0</v>
      </c>
      <c r="O146">
        <v>6</v>
      </c>
      <c r="P146">
        <v>6</v>
      </c>
      <c r="Q146">
        <v>0</v>
      </c>
    </row>
    <row r="147" spans="1:17" x14ac:dyDescent="0.25">
      <c r="A147" t="s">
        <v>1807</v>
      </c>
      <c r="B147" t="s">
        <v>2024</v>
      </c>
      <c r="C147" t="s">
        <v>2023</v>
      </c>
      <c r="E147">
        <v>1</v>
      </c>
      <c r="F147">
        <v>36</v>
      </c>
      <c r="M147">
        <v>66</v>
      </c>
      <c r="N147">
        <v>0</v>
      </c>
      <c r="O147">
        <v>3</v>
      </c>
      <c r="P147">
        <v>2</v>
      </c>
      <c r="Q147">
        <v>1</v>
      </c>
    </row>
    <row r="148" spans="1:17" x14ac:dyDescent="0.25">
      <c r="A148" t="s">
        <v>1812</v>
      </c>
      <c r="B148" t="s">
        <v>2024</v>
      </c>
      <c r="C148" t="s">
        <v>2023</v>
      </c>
      <c r="E148">
        <v>1</v>
      </c>
      <c r="F148">
        <v>29</v>
      </c>
      <c r="M148">
        <v>91</v>
      </c>
      <c r="N148">
        <v>0</v>
      </c>
      <c r="O148">
        <v>5</v>
      </c>
      <c r="P148">
        <v>4</v>
      </c>
      <c r="Q148">
        <v>1</v>
      </c>
    </row>
    <row r="149" spans="1:17" x14ac:dyDescent="0.25">
      <c r="A149" t="s">
        <v>1819</v>
      </c>
      <c r="B149" t="s">
        <v>2024</v>
      </c>
      <c r="C149" t="s">
        <v>2023</v>
      </c>
      <c r="E149">
        <v>1</v>
      </c>
      <c r="F149">
        <v>28</v>
      </c>
      <c r="M149">
        <v>67</v>
      </c>
      <c r="N149">
        <v>0</v>
      </c>
      <c r="O149">
        <v>3</v>
      </c>
      <c r="P149">
        <v>2</v>
      </c>
      <c r="Q149">
        <v>1</v>
      </c>
    </row>
    <row r="150" spans="1:17" x14ac:dyDescent="0.25">
      <c r="A150" t="s">
        <v>1822</v>
      </c>
      <c r="B150" t="s">
        <v>2024</v>
      </c>
      <c r="C150" t="s">
        <v>2023</v>
      </c>
      <c r="E150">
        <v>1</v>
      </c>
      <c r="F150">
        <v>42</v>
      </c>
      <c r="M150">
        <v>178</v>
      </c>
      <c r="N150">
        <v>1</v>
      </c>
      <c r="O150">
        <v>10</v>
      </c>
      <c r="P150">
        <v>8</v>
      </c>
      <c r="Q150">
        <v>1</v>
      </c>
    </row>
    <row r="151" spans="1:17" x14ac:dyDescent="0.25">
      <c r="A151" t="s">
        <v>1940</v>
      </c>
      <c r="B151" t="s">
        <v>2024</v>
      </c>
      <c r="C151" t="s">
        <v>2023</v>
      </c>
      <c r="E151">
        <v>1</v>
      </c>
      <c r="F151">
        <v>507</v>
      </c>
      <c r="M151">
        <v>155</v>
      </c>
      <c r="N151">
        <v>1</v>
      </c>
      <c r="O151">
        <v>7</v>
      </c>
      <c r="P151">
        <v>5</v>
      </c>
      <c r="Q151">
        <v>1</v>
      </c>
    </row>
    <row r="152" spans="1:17" x14ac:dyDescent="0.25">
      <c r="A152" t="s">
        <v>1942</v>
      </c>
      <c r="B152" t="s">
        <v>2024</v>
      </c>
      <c r="C152" t="s">
        <v>2023</v>
      </c>
      <c r="E152">
        <v>1</v>
      </c>
      <c r="F152">
        <v>163</v>
      </c>
      <c r="M152">
        <v>186</v>
      </c>
      <c r="N152">
        <v>1</v>
      </c>
      <c r="O152">
        <v>10</v>
      </c>
      <c r="P152">
        <v>8</v>
      </c>
      <c r="Q152">
        <v>1</v>
      </c>
    </row>
    <row r="153" spans="1:17" x14ac:dyDescent="0.25">
      <c r="A153" t="s">
        <v>1945</v>
      </c>
      <c r="B153" t="s">
        <v>2024</v>
      </c>
      <c r="C153" t="s">
        <v>2023</v>
      </c>
      <c r="E153">
        <v>1</v>
      </c>
      <c r="F153">
        <v>38</v>
      </c>
      <c r="M153">
        <v>180</v>
      </c>
      <c r="N153">
        <v>1</v>
      </c>
      <c r="O153">
        <v>10</v>
      </c>
      <c r="P153">
        <v>8</v>
      </c>
      <c r="Q153">
        <v>1</v>
      </c>
    </row>
    <row r="154" spans="1:17" x14ac:dyDescent="0.25">
      <c r="A154" t="s">
        <v>1950</v>
      </c>
      <c r="B154" t="s">
        <v>2024</v>
      </c>
      <c r="C154" t="s">
        <v>2023</v>
      </c>
      <c r="E154">
        <v>1</v>
      </c>
      <c r="F154">
        <v>35</v>
      </c>
      <c r="M154">
        <v>131</v>
      </c>
      <c r="N154">
        <v>0</v>
      </c>
      <c r="O154">
        <v>6</v>
      </c>
      <c r="P154">
        <v>5</v>
      </c>
      <c r="Q154">
        <v>1</v>
      </c>
    </row>
    <row r="155" spans="1:17" x14ac:dyDescent="0.25">
      <c r="A155" t="s">
        <v>1963</v>
      </c>
      <c r="B155" t="s">
        <v>2024</v>
      </c>
      <c r="C155" t="s">
        <v>2023</v>
      </c>
      <c r="E155">
        <v>1</v>
      </c>
      <c r="F155">
        <v>140</v>
      </c>
      <c r="M155">
        <v>174</v>
      </c>
      <c r="N155">
        <v>1</v>
      </c>
      <c r="O155">
        <v>8</v>
      </c>
      <c r="P155">
        <v>6</v>
      </c>
      <c r="Q155">
        <v>1</v>
      </c>
    </row>
    <row r="156" spans="1:17" x14ac:dyDescent="0.25">
      <c r="A156" t="s">
        <v>1964</v>
      </c>
      <c r="B156" t="s">
        <v>2024</v>
      </c>
      <c r="C156" t="s">
        <v>2023</v>
      </c>
      <c r="E156">
        <v>1</v>
      </c>
      <c r="F156">
        <v>280</v>
      </c>
      <c r="M156">
        <v>1822</v>
      </c>
      <c r="N156">
        <v>0</v>
      </c>
      <c r="O156">
        <v>73</v>
      </c>
      <c r="P156">
        <v>19</v>
      </c>
      <c r="Q156">
        <v>54</v>
      </c>
    </row>
    <row r="157" spans="1:17" x14ac:dyDescent="0.25">
      <c r="A157" t="s">
        <v>1965</v>
      </c>
      <c r="B157" t="s">
        <v>2024</v>
      </c>
      <c r="C157" t="s">
        <v>2023</v>
      </c>
      <c r="E157">
        <v>1</v>
      </c>
      <c r="F157">
        <v>55</v>
      </c>
      <c r="M157">
        <v>819</v>
      </c>
      <c r="N157">
        <v>0</v>
      </c>
      <c r="O157">
        <v>40</v>
      </c>
      <c r="P157">
        <v>3</v>
      </c>
      <c r="Q157">
        <v>37</v>
      </c>
    </row>
    <row r="158" spans="1:17" x14ac:dyDescent="0.25">
      <c r="A158" t="s">
        <v>1967</v>
      </c>
      <c r="B158" t="s">
        <v>2024</v>
      </c>
      <c r="C158" t="s">
        <v>2023</v>
      </c>
      <c r="E158">
        <v>1</v>
      </c>
      <c r="F158">
        <v>46</v>
      </c>
      <c r="M158">
        <v>801</v>
      </c>
      <c r="N158">
        <v>0</v>
      </c>
      <c r="O158">
        <v>38</v>
      </c>
      <c r="P158">
        <v>1</v>
      </c>
      <c r="Q158">
        <v>37</v>
      </c>
    </row>
    <row r="159" spans="1:17" x14ac:dyDescent="0.25">
      <c r="A159" t="s">
        <v>1981</v>
      </c>
      <c r="B159" t="s">
        <v>2024</v>
      </c>
      <c r="C159" t="s">
        <v>2023</v>
      </c>
      <c r="E159">
        <v>1</v>
      </c>
      <c r="F159">
        <v>319</v>
      </c>
      <c r="M159">
        <v>922</v>
      </c>
      <c r="N159">
        <v>0</v>
      </c>
      <c r="O159">
        <v>43</v>
      </c>
      <c r="P159">
        <v>6</v>
      </c>
      <c r="Q159">
        <v>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topLeftCell="A72" workbookViewId="0">
      <selection activeCell="B110" sqref="B110"/>
    </sheetView>
  </sheetViews>
  <sheetFormatPr defaultRowHeight="15" x14ac:dyDescent="0.25"/>
  <cols>
    <col min="1" max="1" width="37.5703125" customWidth="1"/>
    <col min="2" max="2" width="36.7109375" customWidth="1"/>
    <col min="3" max="3" width="7" customWidth="1"/>
    <col min="4" max="4" width="11.140625" customWidth="1"/>
    <col min="5" max="17" width="11.7109375" customWidth="1"/>
  </cols>
  <sheetData>
    <row r="1" spans="1:17" ht="48.75" customHeight="1" x14ac:dyDescent="0.25">
      <c r="A1" s="22" t="s">
        <v>2007</v>
      </c>
      <c r="B1" s="23" t="s">
        <v>2899</v>
      </c>
      <c r="C1" s="23" t="s">
        <v>2065</v>
      </c>
      <c r="D1" s="23" t="s">
        <v>2898</v>
      </c>
      <c r="E1" s="25" t="s">
        <v>2897</v>
      </c>
      <c r="F1" s="25" t="s">
        <v>2896</v>
      </c>
      <c r="G1" s="25" t="s">
        <v>2911</v>
      </c>
      <c r="H1" s="25" t="s">
        <v>2910</v>
      </c>
      <c r="I1" s="25" t="s">
        <v>2909</v>
      </c>
      <c r="J1" s="25" t="s">
        <v>2908</v>
      </c>
      <c r="K1" s="25" t="s">
        <v>2907</v>
      </c>
      <c r="L1" s="25" t="s">
        <v>2906</v>
      </c>
      <c r="M1" s="25" t="s">
        <v>2905</v>
      </c>
      <c r="N1" s="25" t="s">
        <v>2904</v>
      </c>
      <c r="O1" s="25" t="s">
        <v>2903</v>
      </c>
      <c r="P1" s="25" t="s">
        <v>2902</v>
      </c>
      <c r="Q1" s="26" t="s">
        <v>2901</v>
      </c>
    </row>
    <row r="2" spans="1:17" x14ac:dyDescent="0.25">
      <c r="A2" t="s">
        <v>165</v>
      </c>
      <c r="B2" t="s">
        <v>2834</v>
      </c>
      <c r="C2" t="s">
        <v>2025</v>
      </c>
      <c r="E2">
        <v>48</v>
      </c>
      <c r="F2">
        <v>70</v>
      </c>
      <c r="G2">
        <v>1</v>
      </c>
      <c r="M2">
        <v>380</v>
      </c>
      <c r="N2">
        <v>18</v>
      </c>
      <c r="O2">
        <v>18</v>
      </c>
      <c r="P2">
        <v>0</v>
      </c>
      <c r="Q2">
        <v>0</v>
      </c>
    </row>
    <row r="3" spans="1:17" x14ac:dyDescent="0.25">
      <c r="A3" t="s">
        <v>169</v>
      </c>
      <c r="B3" t="s">
        <v>2859</v>
      </c>
      <c r="C3" t="s">
        <v>2025</v>
      </c>
      <c r="E3">
        <v>8</v>
      </c>
      <c r="F3">
        <v>38</v>
      </c>
      <c r="M3">
        <v>692</v>
      </c>
      <c r="N3">
        <v>22</v>
      </c>
      <c r="O3">
        <v>22</v>
      </c>
      <c r="P3">
        <v>0</v>
      </c>
      <c r="Q3">
        <v>0</v>
      </c>
    </row>
    <row r="4" spans="1:17" x14ac:dyDescent="0.25">
      <c r="A4" t="s">
        <v>169</v>
      </c>
      <c r="B4" t="s">
        <v>2857</v>
      </c>
      <c r="C4" t="s">
        <v>2025</v>
      </c>
      <c r="E4">
        <v>46</v>
      </c>
      <c r="F4">
        <v>81</v>
      </c>
      <c r="M4">
        <v>801</v>
      </c>
      <c r="N4">
        <v>29</v>
      </c>
      <c r="O4">
        <v>29</v>
      </c>
      <c r="P4">
        <v>0</v>
      </c>
      <c r="Q4">
        <v>0</v>
      </c>
    </row>
    <row r="5" spans="1:17" x14ac:dyDescent="0.25">
      <c r="A5" t="s">
        <v>170</v>
      </c>
      <c r="B5" t="s">
        <v>2880</v>
      </c>
      <c r="C5" t="s">
        <v>2025</v>
      </c>
      <c r="E5">
        <v>45</v>
      </c>
      <c r="F5">
        <v>51</v>
      </c>
      <c r="M5">
        <v>100</v>
      </c>
      <c r="N5">
        <v>5</v>
      </c>
      <c r="O5">
        <v>5</v>
      </c>
      <c r="P5">
        <v>0</v>
      </c>
      <c r="Q5">
        <v>0</v>
      </c>
    </row>
    <row r="6" spans="1:17" x14ac:dyDescent="0.25">
      <c r="A6" t="s">
        <v>204</v>
      </c>
      <c r="B6" t="s">
        <v>2819</v>
      </c>
      <c r="C6" t="s">
        <v>2025</v>
      </c>
      <c r="E6">
        <v>14</v>
      </c>
      <c r="F6">
        <v>35</v>
      </c>
      <c r="M6">
        <v>404</v>
      </c>
      <c r="N6">
        <v>18</v>
      </c>
      <c r="O6">
        <v>18</v>
      </c>
      <c r="P6">
        <v>0</v>
      </c>
      <c r="Q6">
        <v>0</v>
      </c>
    </row>
    <row r="7" spans="1:17" x14ac:dyDescent="0.25">
      <c r="A7" t="s">
        <v>233</v>
      </c>
      <c r="B7" t="s">
        <v>2774</v>
      </c>
      <c r="C7" t="s">
        <v>2025</v>
      </c>
      <c r="E7">
        <v>10</v>
      </c>
      <c r="F7">
        <v>20</v>
      </c>
      <c r="M7">
        <v>182</v>
      </c>
      <c r="N7">
        <v>9</v>
      </c>
      <c r="O7">
        <v>9</v>
      </c>
      <c r="P7">
        <v>0</v>
      </c>
      <c r="Q7">
        <v>0</v>
      </c>
    </row>
    <row r="8" spans="1:17" x14ac:dyDescent="0.25">
      <c r="A8" t="s">
        <v>234</v>
      </c>
      <c r="B8" t="s">
        <v>2778</v>
      </c>
      <c r="C8" t="s">
        <v>2025</v>
      </c>
      <c r="E8">
        <v>48</v>
      </c>
      <c r="F8">
        <v>61</v>
      </c>
      <c r="M8">
        <v>252</v>
      </c>
      <c r="N8">
        <v>11</v>
      </c>
      <c r="O8">
        <v>11</v>
      </c>
      <c r="P8">
        <v>0</v>
      </c>
      <c r="Q8">
        <v>0</v>
      </c>
    </row>
    <row r="9" spans="1:17" x14ac:dyDescent="0.25">
      <c r="A9" t="s">
        <v>258</v>
      </c>
      <c r="B9" t="s">
        <v>2851</v>
      </c>
      <c r="C9" t="s">
        <v>2025</v>
      </c>
      <c r="E9">
        <v>7</v>
      </c>
      <c r="F9">
        <v>25</v>
      </c>
      <c r="M9">
        <v>331</v>
      </c>
      <c r="N9">
        <v>14</v>
      </c>
      <c r="O9">
        <v>15</v>
      </c>
      <c r="P9">
        <v>0</v>
      </c>
      <c r="Q9">
        <v>1</v>
      </c>
    </row>
    <row r="10" spans="1:17" x14ac:dyDescent="0.25">
      <c r="A10" t="s">
        <v>272</v>
      </c>
      <c r="B10" t="s">
        <v>2846</v>
      </c>
      <c r="C10" t="s">
        <v>2025</v>
      </c>
      <c r="E10">
        <v>47</v>
      </c>
      <c r="F10">
        <v>67</v>
      </c>
      <c r="M10">
        <v>930</v>
      </c>
      <c r="N10">
        <v>15</v>
      </c>
      <c r="O10">
        <v>19</v>
      </c>
      <c r="P10">
        <v>0</v>
      </c>
      <c r="Q10">
        <v>4</v>
      </c>
    </row>
    <row r="11" spans="1:17" x14ac:dyDescent="0.25">
      <c r="A11" t="s">
        <v>273</v>
      </c>
      <c r="B11" t="s">
        <v>2836</v>
      </c>
      <c r="C11" t="s">
        <v>2025</v>
      </c>
      <c r="E11">
        <v>10</v>
      </c>
      <c r="F11">
        <v>20</v>
      </c>
      <c r="M11">
        <v>154</v>
      </c>
      <c r="N11">
        <v>9</v>
      </c>
      <c r="O11">
        <v>9</v>
      </c>
      <c r="P11">
        <v>0</v>
      </c>
      <c r="Q11">
        <v>0</v>
      </c>
    </row>
    <row r="12" spans="1:17" x14ac:dyDescent="0.25">
      <c r="A12" t="s">
        <v>274</v>
      </c>
      <c r="B12" t="s">
        <v>2690</v>
      </c>
      <c r="C12" t="s">
        <v>2025</v>
      </c>
      <c r="E12">
        <v>11</v>
      </c>
      <c r="F12">
        <v>30</v>
      </c>
      <c r="M12">
        <v>314</v>
      </c>
      <c r="N12">
        <v>15</v>
      </c>
      <c r="O12">
        <v>15</v>
      </c>
      <c r="P12">
        <v>0</v>
      </c>
      <c r="Q12">
        <v>0</v>
      </c>
    </row>
    <row r="13" spans="1:17" x14ac:dyDescent="0.25">
      <c r="A13" t="s">
        <v>275</v>
      </c>
      <c r="B13" t="s">
        <v>2823</v>
      </c>
      <c r="C13" t="s">
        <v>2025</v>
      </c>
      <c r="E13">
        <v>45</v>
      </c>
      <c r="F13">
        <v>56</v>
      </c>
      <c r="M13">
        <v>243</v>
      </c>
      <c r="N13">
        <v>8</v>
      </c>
      <c r="O13">
        <v>8</v>
      </c>
      <c r="P13">
        <v>0</v>
      </c>
      <c r="Q13">
        <v>0</v>
      </c>
    </row>
    <row r="14" spans="1:17" x14ac:dyDescent="0.25">
      <c r="A14" t="s">
        <v>276</v>
      </c>
      <c r="B14" t="s">
        <v>2775</v>
      </c>
      <c r="C14" t="s">
        <v>2025</v>
      </c>
      <c r="E14">
        <v>45</v>
      </c>
      <c r="F14">
        <v>51</v>
      </c>
      <c r="M14">
        <v>97</v>
      </c>
      <c r="N14">
        <v>5</v>
      </c>
      <c r="O14">
        <v>5</v>
      </c>
      <c r="P14">
        <v>0</v>
      </c>
      <c r="Q14">
        <v>0</v>
      </c>
    </row>
    <row r="15" spans="1:17" x14ac:dyDescent="0.25">
      <c r="A15" t="s">
        <v>278</v>
      </c>
      <c r="B15" t="s">
        <v>2772</v>
      </c>
      <c r="C15" t="s">
        <v>2025</v>
      </c>
      <c r="E15">
        <v>46</v>
      </c>
      <c r="F15">
        <v>54</v>
      </c>
      <c r="M15">
        <v>138</v>
      </c>
      <c r="N15">
        <v>6</v>
      </c>
      <c r="O15">
        <v>6</v>
      </c>
      <c r="P15">
        <v>0</v>
      </c>
      <c r="Q15">
        <v>0</v>
      </c>
    </row>
    <row r="16" spans="1:17" x14ac:dyDescent="0.25">
      <c r="A16" t="s">
        <v>284</v>
      </c>
      <c r="B16" t="s">
        <v>2812</v>
      </c>
      <c r="C16" t="s">
        <v>2025</v>
      </c>
      <c r="E16">
        <v>45</v>
      </c>
      <c r="F16">
        <v>51</v>
      </c>
      <c r="M16">
        <v>110</v>
      </c>
      <c r="N16">
        <v>5</v>
      </c>
      <c r="O16">
        <v>5</v>
      </c>
      <c r="P16">
        <v>0</v>
      </c>
      <c r="Q16">
        <v>0</v>
      </c>
    </row>
    <row r="17" spans="1:17" x14ac:dyDescent="0.25">
      <c r="A17" t="s">
        <v>285</v>
      </c>
      <c r="B17" t="s">
        <v>2840</v>
      </c>
      <c r="C17" t="s">
        <v>2025</v>
      </c>
      <c r="E17">
        <v>45</v>
      </c>
      <c r="F17">
        <v>81</v>
      </c>
      <c r="M17">
        <v>671</v>
      </c>
      <c r="N17">
        <v>20</v>
      </c>
      <c r="O17">
        <v>20</v>
      </c>
      <c r="P17">
        <v>0</v>
      </c>
      <c r="Q17">
        <v>0</v>
      </c>
    </row>
    <row r="18" spans="1:17" x14ac:dyDescent="0.25">
      <c r="A18" t="s">
        <v>304</v>
      </c>
      <c r="B18" t="s">
        <v>2770</v>
      </c>
      <c r="C18" t="s">
        <v>2025</v>
      </c>
      <c r="E18">
        <v>15</v>
      </c>
      <c r="F18">
        <v>27</v>
      </c>
      <c r="M18">
        <v>185</v>
      </c>
      <c r="N18">
        <v>10</v>
      </c>
      <c r="O18">
        <v>10</v>
      </c>
      <c r="P18">
        <v>0</v>
      </c>
      <c r="Q18">
        <v>0</v>
      </c>
    </row>
    <row r="19" spans="1:17" x14ac:dyDescent="0.25">
      <c r="A19" t="s">
        <v>327</v>
      </c>
      <c r="B19" t="s">
        <v>2756</v>
      </c>
      <c r="C19" t="s">
        <v>2025</v>
      </c>
      <c r="E19">
        <v>37</v>
      </c>
      <c r="F19">
        <v>241</v>
      </c>
      <c r="M19">
        <v>5101</v>
      </c>
      <c r="N19">
        <v>147</v>
      </c>
      <c r="O19">
        <v>161</v>
      </c>
      <c r="P19">
        <v>2</v>
      </c>
      <c r="Q19">
        <v>12</v>
      </c>
    </row>
    <row r="20" spans="1:17" x14ac:dyDescent="0.25">
      <c r="A20" t="s">
        <v>355</v>
      </c>
      <c r="B20" t="s">
        <v>2822</v>
      </c>
      <c r="C20" t="s">
        <v>2025</v>
      </c>
      <c r="E20">
        <v>45</v>
      </c>
      <c r="F20">
        <v>93</v>
      </c>
      <c r="M20">
        <v>950</v>
      </c>
      <c r="N20">
        <v>25</v>
      </c>
      <c r="O20">
        <v>27</v>
      </c>
      <c r="P20">
        <v>0</v>
      </c>
      <c r="Q20">
        <v>2</v>
      </c>
    </row>
    <row r="21" spans="1:17" x14ac:dyDescent="0.25">
      <c r="A21" t="s">
        <v>391</v>
      </c>
      <c r="B21" t="s">
        <v>2806</v>
      </c>
      <c r="C21" t="s">
        <v>2025</v>
      </c>
      <c r="E21">
        <v>43</v>
      </c>
      <c r="F21">
        <v>57</v>
      </c>
      <c r="M21">
        <v>212</v>
      </c>
      <c r="N21">
        <v>10</v>
      </c>
      <c r="O21">
        <v>10</v>
      </c>
      <c r="P21">
        <v>0</v>
      </c>
      <c r="Q21">
        <v>0</v>
      </c>
    </row>
    <row r="22" spans="1:17" x14ac:dyDescent="0.25">
      <c r="A22" t="s">
        <v>404</v>
      </c>
      <c r="B22" t="s">
        <v>2798</v>
      </c>
      <c r="C22" t="s">
        <v>2025</v>
      </c>
      <c r="E22">
        <v>13</v>
      </c>
      <c r="F22">
        <v>36</v>
      </c>
      <c r="M22">
        <v>526</v>
      </c>
      <c r="N22">
        <v>20</v>
      </c>
      <c r="O22">
        <v>20</v>
      </c>
      <c r="P22">
        <v>0</v>
      </c>
      <c r="Q22">
        <v>0</v>
      </c>
    </row>
    <row r="23" spans="1:17" x14ac:dyDescent="0.25">
      <c r="A23" t="s">
        <v>415</v>
      </c>
      <c r="B23" t="s">
        <v>2794</v>
      </c>
      <c r="C23" t="s">
        <v>2025</v>
      </c>
      <c r="E23">
        <v>16</v>
      </c>
      <c r="F23">
        <v>41</v>
      </c>
      <c r="M23">
        <v>610</v>
      </c>
      <c r="N23">
        <v>22</v>
      </c>
      <c r="O23">
        <v>22</v>
      </c>
      <c r="P23">
        <v>0</v>
      </c>
      <c r="Q23">
        <v>0</v>
      </c>
    </row>
    <row r="24" spans="1:17" x14ac:dyDescent="0.25">
      <c r="A24" t="s">
        <v>416</v>
      </c>
      <c r="B24" t="s">
        <v>2793</v>
      </c>
      <c r="C24" t="s">
        <v>2025</v>
      </c>
      <c r="E24">
        <v>46</v>
      </c>
      <c r="F24">
        <v>68</v>
      </c>
      <c r="M24">
        <v>553</v>
      </c>
      <c r="N24">
        <v>15</v>
      </c>
      <c r="O24">
        <v>16</v>
      </c>
      <c r="P24">
        <v>0</v>
      </c>
      <c r="Q24">
        <v>1</v>
      </c>
    </row>
    <row r="25" spans="1:17" x14ac:dyDescent="0.25">
      <c r="A25" t="s">
        <v>462</v>
      </c>
      <c r="B25" t="s">
        <v>2767</v>
      </c>
      <c r="C25" t="s">
        <v>2025</v>
      </c>
      <c r="E25">
        <v>46</v>
      </c>
      <c r="F25">
        <v>83</v>
      </c>
      <c r="M25">
        <v>858</v>
      </c>
      <c r="N25">
        <v>24</v>
      </c>
      <c r="O25">
        <v>24</v>
      </c>
      <c r="P25">
        <v>0</v>
      </c>
      <c r="Q25">
        <v>0</v>
      </c>
    </row>
    <row r="26" spans="1:17" x14ac:dyDescent="0.25">
      <c r="A26" t="s">
        <v>577</v>
      </c>
      <c r="B26" t="s">
        <v>2691</v>
      </c>
      <c r="C26" t="s">
        <v>2025</v>
      </c>
      <c r="E26">
        <v>1</v>
      </c>
      <c r="F26">
        <v>39</v>
      </c>
      <c r="M26">
        <v>836</v>
      </c>
      <c r="N26">
        <v>25</v>
      </c>
      <c r="O26">
        <v>31</v>
      </c>
      <c r="P26">
        <v>6</v>
      </c>
      <c r="Q26">
        <v>0</v>
      </c>
    </row>
    <row r="27" spans="1:17" x14ac:dyDescent="0.25">
      <c r="A27" t="s">
        <v>586</v>
      </c>
      <c r="B27" t="s">
        <v>2683</v>
      </c>
      <c r="C27" t="s">
        <v>2025</v>
      </c>
      <c r="E27">
        <v>13</v>
      </c>
      <c r="F27">
        <v>25</v>
      </c>
      <c r="M27">
        <v>213</v>
      </c>
      <c r="N27">
        <v>10</v>
      </c>
      <c r="O27">
        <v>10</v>
      </c>
      <c r="P27">
        <v>0</v>
      </c>
      <c r="Q27">
        <v>0</v>
      </c>
    </row>
    <row r="28" spans="1:17" x14ac:dyDescent="0.25">
      <c r="A28" t="s">
        <v>587</v>
      </c>
      <c r="B28" t="s">
        <v>2681</v>
      </c>
      <c r="C28" t="s">
        <v>2025</v>
      </c>
      <c r="E28">
        <v>12</v>
      </c>
      <c r="F28">
        <v>28</v>
      </c>
      <c r="M28">
        <v>309</v>
      </c>
      <c r="N28">
        <v>14</v>
      </c>
      <c r="O28">
        <v>14</v>
      </c>
      <c r="P28">
        <v>0</v>
      </c>
      <c r="Q28">
        <v>0</v>
      </c>
    </row>
    <row r="29" spans="1:17" x14ac:dyDescent="0.25">
      <c r="A29" t="s">
        <v>590</v>
      </c>
      <c r="B29" t="s">
        <v>2679</v>
      </c>
      <c r="C29" t="s">
        <v>2025</v>
      </c>
      <c r="E29">
        <v>108</v>
      </c>
      <c r="F29">
        <v>119</v>
      </c>
      <c r="M29">
        <v>54</v>
      </c>
      <c r="N29">
        <v>3</v>
      </c>
      <c r="O29">
        <v>3</v>
      </c>
      <c r="P29">
        <v>0</v>
      </c>
      <c r="Q29">
        <v>0</v>
      </c>
    </row>
    <row r="30" spans="1:17" x14ac:dyDescent="0.25">
      <c r="A30" t="s">
        <v>591</v>
      </c>
      <c r="B30" t="s">
        <v>2678</v>
      </c>
      <c r="C30" t="s">
        <v>2025</v>
      </c>
      <c r="E30">
        <v>4</v>
      </c>
      <c r="F30">
        <v>34</v>
      </c>
      <c r="M30">
        <v>994</v>
      </c>
      <c r="N30">
        <v>21</v>
      </c>
      <c r="O30">
        <v>26</v>
      </c>
      <c r="P30">
        <v>5</v>
      </c>
      <c r="Q30">
        <v>0</v>
      </c>
    </row>
    <row r="31" spans="1:17" x14ac:dyDescent="0.25">
      <c r="A31" t="s">
        <v>592</v>
      </c>
      <c r="B31" t="s">
        <v>2677</v>
      </c>
      <c r="C31" t="s">
        <v>2025</v>
      </c>
      <c r="E31">
        <v>7</v>
      </c>
      <c r="F31">
        <v>37</v>
      </c>
      <c r="M31">
        <v>941</v>
      </c>
      <c r="N31">
        <v>26</v>
      </c>
      <c r="O31">
        <v>26</v>
      </c>
      <c r="P31">
        <v>0</v>
      </c>
      <c r="Q31">
        <v>0</v>
      </c>
    </row>
    <row r="32" spans="1:17" x14ac:dyDescent="0.25">
      <c r="A32" t="s">
        <v>593</v>
      </c>
      <c r="B32" t="s">
        <v>2676</v>
      </c>
      <c r="C32" t="s">
        <v>2025</v>
      </c>
      <c r="E32">
        <v>47</v>
      </c>
      <c r="F32">
        <v>61</v>
      </c>
      <c r="M32">
        <v>435</v>
      </c>
      <c r="N32">
        <v>14</v>
      </c>
      <c r="O32">
        <v>14</v>
      </c>
      <c r="P32">
        <v>0</v>
      </c>
      <c r="Q32">
        <v>0</v>
      </c>
    </row>
    <row r="33" spans="1:17" x14ac:dyDescent="0.25">
      <c r="A33" t="s">
        <v>596</v>
      </c>
      <c r="B33" t="s">
        <v>2662</v>
      </c>
      <c r="C33" t="s">
        <v>2025</v>
      </c>
      <c r="E33">
        <v>300</v>
      </c>
      <c r="F33">
        <v>338</v>
      </c>
      <c r="M33">
        <v>1228</v>
      </c>
      <c r="N33">
        <v>10</v>
      </c>
      <c r="O33">
        <v>33</v>
      </c>
      <c r="P33">
        <v>0</v>
      </c>
      <c r="Q33">
        <v>23</v>
      </c>
    </row>
    <row r="34" spans="1:17" x14ac:dyDescent="0.25">
      <c r="A34" t="s">
        <v>596</v>
      </c>
      <c r="B34" t="s">
        <v>2662</v>
      </c>
      <c r="C34" t="s">
        <v>2025</v>
      </c>
      <c r="E34">
        <v>392</v>
      </c>
      <c r="F34">
        <v>403</v>
      </c>
      <c r="M34">
        <v>334</v>
      </c>
      <c r="N34">
        <v>8</v>
      </c>
      <c r="O34">
        <v>12</v>
      </c>
      <c r="P34">
        <v>0</v>
      </c>
      <c r="Q34">
        <v>4</v>
      </c>
    </row>
    <row r="35" spans="1:17" x14ac:dyDescent="0.25">
      <c r="A35" t="s">
        <v>596</v>
      </c>
      <c r="B35" t="s">
        <v>2662</v>
      </c>
      <c r="C35" t="s">
        <v>2025</v>
      </c>
      <c r="E35">
        <v>405</v>
      </c>
      <c r="F35">
        <v>414</v>
      </c>
      <c r="M35">
        <v>276</v>
      </c>
      <c r="N35">
        <v>4</v>
      </c>
      <c r="O35">
        <v>10</v>
      </c>
      <c r="P35">
        <v>0</v>
      </c>
      <c r="Q35">
        <v>6</v>
      </c>
    </row>
    <row r="36" spans="1:17" x14ac:dyDescent="0.25">
      <c r="A36" t="s">
        <v>596</v>
      </c>
      <c r="B36" t="s">
        <v>2662</v>
      </c>
      <c r="C36" t="s">
        <v>2025</v>
      </c>
      <c r="E36">
        <v>416</v>
      </c>
      <c r="F36">
        <v>425</v>
      </c>
      <c r="M36">
        <v>281</v>
      </c>
      <c r="N36">
        <v>4</v>
      </c>
      <c r="O36">
        <v>10</v>
      </c>
      <c r="P36">
        <v>0</v>
      </c>
      <c r="Q36">
        <v>6</v>
      </c>
    </row>
    <row r="37" spans="1:17" x14ac:dyDescent="0.25">
      <c r="A37" t="s">
        <v>596</v>
      </c>
      <c r="B37" t="s">
        <v>2662</v>
      </c>
      <c r="C37" t="s">
        <v>2025</v>
      </c>
      <c r="E37">
        <v>458</v>
      </c>
      <c r="F37">
        <v>482</v>
      </c>
      <c r="M37">
        <v>549</v>
      </c>
      <c r="N37">
        <v>5</v>
      </c>
      <c r="O37">
        <v>19</v>
      </c>
      <c r="P37">
        <v>0</v>
      </c>
      <c r="Q37">
        <v>14</v>
      </c>
    </row>
    <row r="38" spans="1:17" x14ac:dyDescent="0.25">
      <c r="A38" t="s">
        <v>596</v>
      </c>
      <c r="B38" t="s">
        <v>2662</v>
      </c>
      <c r="C38" t="s">
        <v>2025</v>
      </c>
      <c r="E38">
        <v>484</v>
      </c>
      <c r="F38">
        <v>952</v>
      </c>
      <c r="G38">
        <v>1</v>
      </c>
      <c r="M38">
        <v>15777</v>
      </c>
      <c r="N38">
        <v>151</v>
      </c>
      <c r="O38">
        <v>384</v>
      </c>
      <c r="P38">
        <v>22</v>
      </c>
      <c r="Q38">
        <v>220</v>
      </c>
    </row>
    <row r="39" spans="1:17" x14ac:dyDescent="0.25">
      <c r="A39" t="s">
        <v>596</v>
      </c>
      <c r="B39" t="s">
        <v>2586</v>
      </c>
      <c r="C39" t="s">
        <v>2025</v>
      </c>
      <c r="E39">
        <v>559</v>
      </c>
      <c r="F39">
        <v>594</v>
      </c>
      <c r="M39">
        <v>863</v>
      </c>
      <c r="N39">
        <v>28</v>
      </c>
      <c r="O39">
        <v>30</v>
      </c>
      <c r="P39">
        <v>1</v>
      </c>
      <c r="Q39">
        <v>2</v>
      </c>
    </row>
    <row r="40" spans="1:17" x14ac:dyDescent="0.25">
      <c r="A40" t="s">
        <v>596</v>
      </c>
      <c r="B40" t="s">
        <v>2662</v>
      </c>
      <c r="C40" t="s">
        <v>2025</v>
      </c>
      <c r="E40">
        <v>954</v>
      </c>
      <c r="F40">
        <v>975</v>
      </c>
      <c r="M40">
        <v>414</v>
      </c>
      <c r="N40">
        <v>17</v>
      </c>
      <c r="O40">
        <v>20</v>
      </c>
      <c r="P40">
        <v>0</v>
      </c>
      <c r="Q40">
        <v>3</v>
      </c>
    </row>
    <row r="41" spans="1:17" x14ac:dyDescent="0.25">
      <c r="A41" t="s">
        <v>596</v>
      </c>
      <c r="B41" t="s">
        <v>2662</v>
      </c>
      <c r="C41" t="s">
        <v>2025</v>
      </c>
      <c r="E41">
        <v>977</v>
      </c>
      <c r="F41">
        <v>1015</v>
      </c>
      <c r="M41">
        <v>1372</v>
      </c>
      <c r="N41">
        <v>22</v>
      </c>
      <c r="O41">
        <v>35</v>
      </c>
      <c r="P41">
        <v>0</v>
      </c>
      <c r="Q41">
        <v>13</v>
      </c>
    </row>
    <row r="42" spans="1:17" x14ac:dyDescent="0.25">
      <c r="A42" t="s">
        <v>596</v>
      </c>
      <c r="B42" t="s">
        <v>2662</v>
      </c>
      <c r="C42" t="s">
        <v>2025</v>
      </c>
      <c r="E42">
        <v>1017</v>
      </c>
      <c r="F42">
        <v>1080</v>
      </c>
      <c r="M42">
        <v>1714</v>
      </c>
      <c r="N42">
        <v>26</v>
      </c>
      <c r="O42">
        <v>44</v>
      </c>
      <c r="P42">
        <v>0</v>
      </c>
      <c r="Q42">
        <v>18</v>
      </c>
    </row>
    <row r="43" spans="1:17" x14ac:dyDescent="0.25">
      <c r="A43" t="s">
        <v>596</v>
      </c>
      <c r="B43" t="s">
        <v>2662</v>
      </c>
      <c r="C43" t="s">
        <v>2025</v>
      </c>
      <c r="E43">
        <v>1082</v>
      </c>
      <c r="F43">
        <v>1130</v>
      </c>
      <c r="M43">
        <v>614</v>
      </c>
      <c r="N43">
        <v>13</v>
      </c>
      <c r="O43">
        <v>20</v>
      </c>
      <c r="P43">
        <v>0</v>
      </c>
      <c r="Q43">
        <v>7</v>
      </c>
    </row>
    <row r="44" spans="1:17" x14ac:dyDescent="0.25">
      <c r="A44" t="s">
        <v>596</v>
      </c>
      <c r="B44" t="s">
        <v>2662</v>
      </c>
      <c r="C44" t="s">
        <v>2025</v>
      </c>
      <c r="E44">
        <v>1132</v>
      </c>
      <c r="F44">
        <v>1181</v>
      </c>
      <c r="M44">
        <v>649</v>
      </c>
      <c r="N44">
        <v>17</v>
      </c>
      <c r="O44">
        <v>21</v>
      </c>
      <c r="P44">
        <v>0</v>
      </c>
      <c r="Q44">
        <v>4</v>
      </c>
    </row>
    <row r="45" spans="1:17" x14ac:dyDescent="0.25">
      <c r="A45" t="s">
        <v>596</v>
      </c>
      <c r="B45" t="s">
        <v>2662</v>
      </c>
      <c r="C45" t="s">
        <v>2025</v>
      </c>
      <c r="E45">
        <v>1239</v>
      </c>
      <c r="F45">
        <v>1454</v>
      </c>
      <c r="M45">
        <v>6837</v>
      </c>
      <c r="N45">
        <v>92</v>
      </c>
      <c r="O45">
        <v>178</v>
      </c>
      <c r="P45">
        <v>0</v>
      </c>
      <c r="Q45">
        <v>86</v>
      </c>
    </row>
    <row r="46" spans="1:17" x14ac:dyDescent="0.25">
      <c r="A46" t="s">
        <v>596</v>
      </c>
      <c r="B46" t="s">
        <v>2477</v>
      </c>
      <c r="C46" t="s">
        <v>2025</v>
      </c>
      <c r="E46">
        <v>1387</v>
      </c>
      <c r="F46">
        <v>1392</v>
      </c>
      <c r="M46">
        <v>88</v>
      </c>
      <c r="N46">
        <v>6</v>
      </c>
      <c r="O46">
        <v>6</v>
      </c>
      <c r="P46">
        <v>0</v>
      </c>
      <c r="Q46">
        <v>0</v>
      </c>
    </row>
    <row r="47" spans="1:17" x14ac:dyDescent="0.25">
      <c r="A47" t="s">
        <v>596</v>
      </c>
      <c r="B47" t="s">
        <v>2648</v>
      </c>
      <c r="C47" t="s">
        <v>2025</v>
      </c>
      <c r="E47">
        <v>1394</v>
      </c>
      <c r="F47">
        <v>1399</v>
      </c>
      <c r="M47">
        <v>96</v>
      </c>
      <c r="N47">
        <v>6</v>
      </c>
      <c r="O47">
        <v>6</v>
      </c>
      <c r="P47">
        <v>0</v>
      </c>
      <c r="Q47">
        <v>0</v>
      </c>
    </row>
    <row r="48" spans="1:17" x14ac:dyDescent="0.25">
      <c r="A48" t="s">
        <v>596</v>
      </c>
      <c r="B48" t="s">
        <v>2662</v>
      </c>
      <c r="C48" t="s">
        <v>2025</v>
      </c>
      <c r="E48">
        <v>1456</v>
      </c>
      <c r="F48">
        <v>1490</v>
      </c>
      <c r="M48">
        <v>972</v>
      </c>
      <c r="N48">
        <v>6</v>
      </c>
      <c r="O48">
        <v>25</v>
      </c>
      <c r="P48">
        <v>0</v>
      </c>
      <c r="Q48">
        <v>20</v>
      </c>
    </row>
    <row r="49" spans="1:17" x14ac:dyDescent="0.25">
      <c r="A49" t="s">
        <v>596</v>
      </c>
      <c r="B49" t="s">
        <v>2665</v>
      </c>
      <c r="C49" t="s">
        <v>2025</v>
      </c>
      <c r="E49">
        <v>1482</v>
      </c>
      <c r="F49">
        <v>1489</v>
      </c>
      <c r="M49">
        <v>215</v>
      </c>
      <c r="N49">
        <v>3</v>
      </c>
      <c r="O49">
        <v>6</v>
      </c>
      <c r="P49">
        <v>0</v>
      </c>
      <c r="Q49">
        <v>3</v>
      </c>
    </row>
    <row r="50" spans="1:17" x14ac:dyDescent="0.25">
      <c r="A50" t="s">
        <v>596</v>
      </c>
      <c r="B50" t="s">
        <v>2662</v>
      </c>
      <c r="C50" t="s">
        <v>2025</v>
      </c>
      <c r="E50">
        <v>1492</v>
      </c>
      <c r="F50">
        <v>1569</v>
      </c>
      <c r="M50">
        <v>2856</v>
      </c>
      <c r="N50">
        <v>11</v>
      </c>
      <c r="O50">
        <v>71</v>
      </c>
      <c r="P50">
        <v>0</v>
      </c>
      <c r="Q50">
        <v>60</v>
      </c>
    </row>
    <row r="51" spans="1:17" x14ac:dyDescent="0.25">
      <c r="A51" t="s">
        <v>596</v>
      </c>
      <c r="B51" t="s">
        <v>2662</v>
      </c>
      <c r="C51" t="s">
        <v>2025</v>
      </c>
      <c r="E51">
        <v>1653</v>
      </c>
      <c r="F51">
        <v>1690</v>
      </c>
      <c r="M51">
        <v>865</v>
      </c>
      <c r="N51">
        <v>9</v>
      </c>
      <c r="O51">
        <v>27</v>
      </c>
      <c r="P51">
        <v>0</v>
      </c>
      <c r="Q51">
        <v>20</v>
      </c>
    </row>
    <row r="52" spans="1:17" x14ac:dyDescent="0.25">
      <c r="A52" t="s">
        <v>596</v>
      </c>
      <c r="B52" t="s">
        <v>2662</v>
      </c>
      <c r="C52" t="s">
        <v>2025</v>
      </c>
      <c r="E52">
        <v>1680</v>
      </c>
      <c r="F52">
        <v>1689</v>
      </c>
      <c r="M52">
        <v>305</v>
      </c>
      <c r="N52">
        <v>5</v>
      </c>
      <c r="O52">
        <v>10</v>
      </c>
      <c r="P52">
        <v>0</v>
      </c>
      <c r="Q52">
        <v>5</v>
      </c>
    </row>
    <row r="53" spans="1:17" x14ac:dyDescent="0.25">
      <c r="A53" t="s">
        <v>596</v>
      </c>
      <c r="B53" t="s">
        <v>2662</v>
      </c>
      <c r="C53" t="s">
        <v>2025</v>
      </c>
      <c r="E53">
        <v>1698</v>
      </c>
      <c r="F53">
        <v>1758</v>
      </c>
      <c r="M53">
        <v>2077</v>
      </c>
      <c r="N53">
        <v>10</v>
      </c>
      <c r="O53">
        <v>55</v>
      </c>
      <c r="P53">
        <v>0</v>
      </c>
      <c r="Q53">
        <v>45</v>
      </c>
    </row>
    <row r="54" spans="1:17" x14ac:dyDescent="0.25">
      <c r="A54" t="s">
        <v>596</v>
      </c>
      <c r="B54" t="s">
        <v>2662</v>
      </c>
      <c r="C54" t="s">
        <v>2025</v>
      </c>
      <c r="E54">
        <v>1760</v>
      </c>
      <c r="F54">
        <v>1768</v>
      </c>
      <c r="M54">
        <v>231</v>
      </c>
      <c r="N54">
        <v>5</v>
      </c>
      <c r="O54">
        <v>8</v>
      </c>
      <c r="P54">
        <v>0</v>
      </c>
      <c r="Q54">
        <v>3</v>
      </c>
    </row>
    <row r="55" spans="1:17" x14ac:dyDescent="0.25">
      <c r="A55" t="s">
        <v>596</v>
      </c>
      <c r="B55" t="s">
        <v>2662</v>
      </c>
      <c r="C55" t="s">
        <v>2025</v>
      </c>
      <c r="E55">
        <v>1770</v>
      </c>
      <c r="F55">
        <v>1806</v>
      </c>
      <c r="M55">
        <v>1060</v>
      </c>
      <c r="N55">
        <v>15</v>
      </c>
      <c r="O55">
        <v>29</v>
      </c>
      <c r="P55">
        <v>0</v>
      </c>
      <c r="Q55">
        <v>15</v>
      </c>
    </row>
    <row r="56" spans="1:17" x14ac:dyDescent="0.25">
      <c r="A56" t="s">
        <v>596</v>
      </c>
      <c r="B56" t="s">
        <v>2662</v>
      </c>
      <c r="C56" t="s">
        <v>2025</v>
      </c>
      <c r="E56">
        <v>1808</v>
      </c>
      <c r="F56">
        <v>1866</v>
      </c>
      <c r="M56">
        <v>2035</v>
      </c>
      <c r="N56">
        <v>26</v>
      </c>
      <c r="O56">
        <v>54</v>
      </c>
      <c r="P56">
        <v>0</v>
      </c>
      <c r="Q56">
        <v>29</v>
      </c>
    </row>
    <row r="57" spans="1:17" x14ac:dyDescent="0.25">
      <c r="A57" t="s">
        <v>596</v>
      </c>
      <c r="B57" t="s">
        <v>2662</v>
      </c>
      <c r="C57" t="s">
        <v>2025</v>
      </c>
      <c r="E57">
        <v>1868</v>
      </c>
      <c r="F57">
        <v>1931</v>
      </c>
      <c r="M57">
        <v>2269</v>
      </c>
      <c r="N57">
        <v>27</v>
      </c>
      <c r="O57">
        <v>59</v>
      </c>
      <c r="P57">
        <v>0</v>
      </c>
      <c r="Q57">
        <v>32</v>
      </c>
    </row>
    <row r="58" spans="1:17" x14ac:dyDescent="0.25">
      <c r="A58" t="s">
        <v>837</v>
      </c>
      <c r="B58" t="s">
        <v>2651</v>
      </c>
      <c r="C58" t="s">
        <v>2025</v>
      </c>
      <c r="E58">
        <v>1067</v>
      </c>
      <c r="F58">
        <v>1080</v>
      </c>
      <c r="M58">
        <v>297</v>
      </c>
      <c r="N58">
        <v>13</v>
      </c>
      <c r="O58">
        <v>14</v>
      </c>
      <c r="P58">
        <v>0</v>
      </c>
      <c r="Q58">
        <v>1</v>
      </c>
    </row>
    <row r="59" spans="1:17" x14ac:dyDescent="0.25">
      <c r="A59" t="s">
        <v>837</v>
      </c>
      <c r="B59" t="s">
        <v>2647</v>
      </c>
      <c r="C59" t="s">
        <v>2025</v>
      </c>
      <c r="E59">
        <v>1098</v>
      </c>
      <c r="F59">
        <v>1211</v>
      </c>
      <c r="M59">
        <v>2973</v>
      </c>
      <c r="N59">
        <v>90</v>
      </c>
      <c r="O59">
        <v>91</v>
      </c>
      <c r="P59">
        <v>0</v>
      </c>
      <c r="Q59">
        <v>3</v>
      </c>
    </row>
    <row r="60" spans="1:17" x14ac:dyDescent="0.25">
      <c r="A60" t="s">
        <v>837</v>
      </c>
      <c r="B60" t="s">
        <v>2477</v>
      </c>
      <c r="C60" t="s">
        <v>2025</v>
      </c>
      <c r="E60">
        <v>1141</v>
      </c>
      <c r="F60">
        <v>1146</v>
      </c>
      <c r="M60">
        <v>88</v>
      </c>
      <c r="N60">
        <v>6</v>
      </c>
      <c r="O60">
        <v>6</v>
      </c>
      <c r="P60">
        <v>0</v>
      </c>
      <c r="Q60">
        <v>0</v>
      </c>
    </row>
    <row r="61" spans="1:17" x14ac:dyDescent="0.25">
      <c r="A61" t="s">
        <v>837</v>
      </c>
      <c r="B61" t="s">
        <v>2648</v>
      </c>
      <c r="C61" t="s">
        <v>2025</v>
      </c>
      <c r="E61">
        <v>1148</v>
      </c>
      <c r="F61">
        <v>1153</v>
      </c>
      <c r="M61">
        <v>96</v>
      </c>
      <c r="N61">
        <v>6</v>
      </c>
      <c r="O61">
        <v>6</v>
      </c>
      <c r="P61">
        <v>0</v>
      </c>
      <c r="Q61">
        <v>0</v>
      </c>
    </row>
    <row r="62" spans="1:17" x14ac:dyDescent="0.25">
      <c r="A62" t="s">
        <v>837</v>
      </c>
      <c r="B62" t="s">
        <v>2618</v>
      </c>
      <c r="C62" t="s">
        <v>2025</v>
      </c>
      <c r="E62">
        <v>2026</v>
      </c>
      <c r="F62">
        <v>2045</v>
      </c>
      <c r="M62">
        <v>99</v>
      </c>
      <c r="N62">
        <v>4</v>
      </c>
      <c r="O62">
        <v>4</v>
      </c>
      <c r="P62">
        <v>0</v>
      </c>
      <c r="Q62">
        <v>0</v>
      </c>
    </row>
    <row r="63" spans="1:17" x14ac:dyDescent="0.25">
      <c r="A63" t="s">
        <v>874</v>
      </c>
      <c r="B63" t="s">
        <v>2477</v>
      </c>
      <c r="C63" t="s">
        <v>2025</v>
      </c>
      <c r="E63">
        <v>139</v>
      </c>
      <c r="F63">
        <v>153</v>
      </c>
      <c r="M63">
        <v>152</v>
      </c>
      <c r="N63">
        <v>7</v>
      </c>
      <c r="O63">
        <v>7</v>
      </c>
      <c r="P63">
        <v>0</v>
      </c>
      <c r="Q63">
        <v>0</v>
      </c>
    </row>
    <row r="64" spans="1:17" x14ac:dyDescent="0.25">
      <c r="A64" t="s">
        <v>874</v>
      </c>
      <c r="B64" t="s">
        <v>2474</v>
      </c>
      <c r="C64" t="s">
        <v>2025</v>
      </c>
      <c r="E64">
        <v>155</v>
      </c>
      <c r="F64">
        <v>163</v>
      </c>
      <c r="M64">
        <v>128</v>
      </c>
      <c r="N64">
        <v>6</v>
      </c>
      <c r="O64">
        <v>6</v>
      </c>
      <c r="P64">
        <v>0</v>
      </c>
      <c r="Q64">
        <v>0</v>
      </c>
    </row>
    <row r="65" spans="1:17" x14ac:dyDescent="0.25">
      <c r="A65" t="s">
        <v>874</v>
      </c>
      <c r="B65" t="s">
        <v>2473</v>
      </c>
      <c r="C65" t="s">
        <v>2025</v>
      </c>
      <c r="E65">
        <v>167</v>
      </c>
      <c r="F65">
        <v>199</v>
      </c>
      <c r="M65">
        <v>831</v>
      </c>
      <c r="N65">
        <v>16</v>
      </c>
      <c r="O65">
        <v>23</v>
      </c>
      <c r="P65">
        <v>0</v>
      </c>
      <c r="Q65">
        <v>12</v>
      </c>
    </row>
    <row r="66" spans="1:17" x14ac:dyDescent="0.25">
      <c r="A66" t="s">
        <v>2428</v>
      </c>
      <c r="B66" t="s">
        <v>2470</v>
      </c>
      <c r="C66" t="s">
        <v>2025</v>
      </c>
      <c r="E66">
        <v>86</v>
      </c>
      <c r="F66">
        <v>105</v>
      </c>
      <c r="M66">
        <v>126</v>
      </c>
      <c r="N66">
        <v>6</v>
      </c>
      <c r="O66">
        <v>6</v>
      </c>
      <c r="P66">
        <v>0</v>
      </c>
      <c r="Q66">
        <v>0</v>
      </c>
    </row>
    <row r="67" spans="1:17" x14ac:dyDescent="0.25">
      <c r="A67" t="s">
        <v>2428</v>
      </c>
      <c r="B67" t="s">
        <v>2464</v>
      </c>
      <c r="C67" t="s">
        <v>2025</v>
      </c>
      <c r="E67">
        <v>136</v>
      </c>
      <c r="F67">
        <v>260</v>
      </c>
      <c r="M67">
        <v>524</v>
      </c>
      <c r="N67">
        <v>9</v>
      </c>
      <c r="O67">
        <v>13</v>
      </c>
      <c r="P67">
        <v>1</v>
      </c>
      <c r="Q67">
        <v>3</v>
      </c>
    </row>
    <row r="68" spans="1:17" x14ac:dyDescent="0.25">
      <c r="A68" t="s">
        <v>2428</v>
      </c>
      <c r="B68" t="s">
        <v>2459</v>
      </c>
      <c r="C68" t="s">
        <v>2025</v>
      </c>
      <c r="E68">
        <v>262</v>
      </c>
      <c r="F68">
        <v>328</v>
      </c>
      <c r="M68">
        <v>491</v>
      </c>
      <c r="N68">
        <v>12</v>
      </c>
      <c r="O68">
        <v>16</v>
      </c>
      <c r="P68">
        <v>1</v>
      </c>
      <c r="Q68">
        <v>3</v>
      </c>
    </row>
    <row r="69" spans="1:17" x14ac:dyDescent="0.25">
      <c r="A69" t="s">
        <v>2428</v>
      </c>
      <c r="B69" t="s">
        <v>2456</v>
      </c>
      <c r="C69" t="s">
        <v>2025</v>
      </c>
      <c r="E69">
        <v>330</v>
      </c>
      <c r="F69">
        <v>477</v>
      </c>
      <c r="M69">
        <v>516</v>
      </c>
      <c r="N69">
        <v>14</v>
      </c>
      <c r="O69">
        <v>16</v>
      </c>
      <c r="P69">
        <v>2</v>
      </c>
      <c r="Q69">
        <v>0</v>
      </c>
    </row>
    <row r="70" spans="1:17" x14ac:dyDescent="0.25">
      <c r="A70" t="s">
        <v>2428</v>
      </c>
      <c r="B70" t="s">
        <v>2444</v>
      </c>
      <c r="C70" t="s">
        <v>2025</v>
      </c>
      <c r="E70">
        <v>479</v>
      </c>
      <c r="F70">
        <v>599</v>
      </c>
      <c r="M70">
        <v>191</v>
      </c>
      <c r="N70">
        <v>5</v>
      </c>
      <c r="O70">
        <v>5</v>
      </c>
      <c r="P70">
        <v>0</v>
      </c>
      <c r="Q70">
        <v>0</v>
      </c>
    </row>
    <row r="71" spans="1:17" x14ac:dyDescent="0.25">
      <c r="A71" t="s">
        <v>890</v>
      </c>
      <c r="B71" t="s">
        <v>2427</v>
      </c>
      <c r="C71" t="s">
        <v>2025</v>
      </c>
      <c r="E71">
        <v>12</v>
      </c>
      <c r="F71">
        <v>112</v>
      </c>
      <c r="M71">
        <v>362</v>
      </c>
      <c r="N71">
        <v>11</v>
      </c>
      <c r="O71">
        <v>11</v>
      </c>
      <c r="P71">
        <v>0</v>
      </c>
      <c r="Q71">
        <v>2</v>
      </c>
    </row>
    <row r="72" spans="1:17" x14ac:dyDescent="0.25">
      <c r="A72" t="s">
        <v>891</v>
      </c>
      <c r="B72" t="s">
        <v>2347</v>
      </c>
      <c r="C72" t="s">
        <v>2025</v>
      </c>
      <c r="E72">
        <v>62</v>
      </c>
      <c r="F72">
        <v>260</v>
      </c>
      <c r="M72">
        <v>8273</v>
      </c>
      <c r="N72">
        <v>64</v>
      </c>
      <c r="O72">
        <v>164</v>
      </c>
      <c r="P72">
        <v>0</v>
      </c>
      <c r="Q72">
        <v>100</v>
      </c>
    </row>
    <row r="73" spans="1:17" x14ac:dyDescent="0.25">
      <c r="A73" t="s">
        <v>1019</v>
      </c>
      <c r="B73" t="s">
        <v>2379</v>
      </c>
      <c r="C73" t="s">
        <v>2025</v>
      </c>
      <c r="E73">
        <v>78</v>
      </c>
      <c r="F73">
        <v>294</v>
      </c>
      <c r="G73">
        <v>1</v>
      </c>
      <c r="M73">
        <v>6648</v>
      </c>
      <c r="N73">
        <v>53</v>
      </c>
      <c r="O73">
        <v>129</v>
      </c>
      <c r="P73">
        <v>0</v>
      </c>
      <c r="Q73">
        <v>76</v>
      </c>
    </row>
    <row r="74" spans="1:17" x14ac:dyDescent="0.25">
      <c r="A74" t="s">
        <v>1033</v>
      </c>
      <c r="B74" t="s">
        <v>2401</v>
      </c>
      <c r="C74" t="s">
        <v>2025</v>
      </c>
      <c r="E74">
        <v>76</v>
      </c>
      <c r="F74">
        <v>153</v>
      </c>
      <c r="M74">
        <v>2276</v>
      </c>
      <c r="N74">
        <v>47</v>
      </c>
      <c r="O74">
        <v>56</v>
      </c>
      <c r="P74">
        <v>6</v>
      </c>
      <c r="Q74">
        <v>3</v>
      </c>
    </row>
    <row r="75" spans="1:17" x14ac:dyDescent="0.25">
      <c r="A75" t="s">
        <v>1059</v>
      </c>
      <c r="B75" t="s">
        <v>2210</v>
      </c>
      <c r="C75" t="s">
        <v>2025</v>
      </c>
      <c r="E75">
        <v>75</v>
      </c>
      <c r="F75">
        <v>169</v>
      </c>
      <c r="M75">
        <v>4076</v>
      </c>
      <c r="N75">
        <v>23</v>
      </c>
      <c r="O75">
        <v>76</v>
      </c>
      <c r="P75">
        <v>0</v>
      </c>
      <c r="Q75">
        <v>54</v>
      </c>
    </row>
    <row r="76" spans="1:17" x14ac:dyDescent="0.25">
      <c r="A76" t="s">
        <v>1060</v>
      </c>
      <c r="B76" t="s">
        <v>2364</v>
      </c>
      <c r="C76" t="s">
        <v>2025</v>
      </c>
      <c r="E76">
        <v>71</v>
      </c>
      <c r="F76">
        <v>103</v>
      </c>
      <c r="M76">
        <v>829</v>
      </c>
      <c r="N76">
        <v>26</v>
      </c>
      <c r="O76">
        <v>30</v>
      </c>
      <c r="P76">
        <v>0</v>
      </c>
      <c r="Q76">
        <v>4</v>
      </c>
    </row>
    <row r="77" spans="1:17" x14ac:dyDescent="0.25">
      <c r="A77" t="s">
        <v>1108</v>
      </c>
      <c r="B77" t="s">
        <v>2383</v>
      </c>
      <c r="C77" t="s">
        <v>2025</v>
      </c>
      <c r="E77">
        <v>58</v>
      </c>
      <c r="F77">
        <v>67</v>
      </c>
      <c r="M77">
        <v>278</v>
      </c>
      <c r="N77">
        <v>10</v>
      </c>
      <c r="O77">
        <v>10</v>
      </c>
      <c r="P77">
        <v>0</v>
      </c>
      <c r="Q77">
        <v>0</v>
      </c>
    </row>
    <row r="78" spans="1:17" x14ac:dyDescent="0.25">
      <c r="A78" t="s">
        <v>1108</v>
      </c>
      <c r="B78" t="s">
        <v>2382</v>
      </c>
      <c r="C78" t="s">
        <v>2025</v>
      </c>
      <c r="E78">
        <v>69</v>
      </c>
      <c r="F78">
        <v>72</v>
      </c>
      <c r="M78">
        <v>100</v>
      </c>
      <c r="N78">
        <v>4</v>
      </c>
      <c r="O78">
        <v>4</v>
      </c>
      <c r="P78">
        <v>0</v>
      </c>
      <c r="Q78">
        <v>0</v>
      </c>
    </row>
    <row r="79" spans="1:17" x14ac:dyDescent="0.25">
      <c r="A79" t="s">
        <v>1108</v>
      </c>
      <c r="B79" t="s">
        <v>2381</v>
      </c>
      <c r="C79" t="s">
        <v>2025</v>
      </c>
      <c r="E79">
        <v>74</v>
      </c>
      <c r="F79">
        <v>77</v>
      </c>
      <c r="M79">
        <v>96</v>
      </c>
      <c r="N79">
        <v>4</v>
      </c>
      <c r="O79">
        <v>4</v>
      </c>
      <c r="P79">
        <v>0</v>
      </c>
      <c r="Q79">
        <v>0</v>
      </c>
    </row>
    <row r="80" spans="1:17" x14ac:dyDescent="0.25">
      <c r="A80" t="s">
        <v>1108</v>
      </c>
      <c r="B80" t="s">
        <v>2380</v>
      </c>
      <c r="C80" t="s">
        <v>2025</v>
      </c>
      <c r="E80">
        <v>79</v>
      </c>
      <c r="F80">
        <v>82</v>
      </c>
      <c r="M80">
        <v>85</v>
      </c>
      <c r="N80">
        <v>4</v>
      </c>
      <c r="O80">
        <v>4</v>
      </c>
      <c r="P80">
        <v>0</v>
      </c>
      <c r="Q80">
        <v>0</v>
      </c>
    </row>
    <row r="81" spans="1:17" x14ac:dyDescent="0.25">
      <c r="A81" t="s">
        <v>1332</v>
      </c>
      <c r="B81" t="s">
        <v>2303</v>
      </c>
      <c r="C81" t="s">
        <v>2025</v>
      </c>
      <c r="E81">
        <v>83</v>
      </c>
      <c r="F81">
        <v>247</v>
      </c>
      <c r="M81">
        <v>7205</v>
      </c>
      <c r="N81">
        <v>44</v>
      </c>
      <c r="O81">
        <v>130</v>
      </c>
      <c r="P81">
        <v>0</v>
      </c>
      <c r="Q81">
        <v>86</v>
      </c>
    </row>
    <row r="82" spans="1:17" x14ac:dyDescent="0.25">
      <c r="A82" t="s">
        <v>1334</v>
      </c>
      <c r="B82" t="s">
        <v>2190</v>
      </c>
      <c r="C82" t="s">
        <v>2025</v>
      </c>
      <c r="E82">
        <v>71</v>
      </c>
      <c r="F82">
        <v>91</v>
      </c>
      <c r="M82">
        <v>735</v>
      </c>
      <c r="N82">
        <v>7</v>
      </c>
      <c r="O82">
        <v>16</v>
      </c>
      <c r="P82">
        <v>0</v>
      </c>
      <c r="Q82">
        <v>9</v>
      </c>
    </row>
    <row r="83" spans="1:17" x14ac:dyDescent="0.25">
      <c r="A83" t="s">
        <v>1336</v>
      </c>
      <c r="B83" t="s">
        <v>2301</v>
      </c>
      <c r="C83" t="s">
        <v>2025</v>
      </c>
      <c r="E83">
        <v>76</v>
      </c>
      <c r="F83">
        <v>159</v>
      </c>
      <c r="M83">
        <v>3319</v>
      </c>
      <c r="N83">
        <v>32</v>
      </c>
      <c r="O83">
        <v>67</v>
      </c>
      <c r="P83">
        <v>0</v>
      </c>
      <c r="Q83">
        <v>35</v>
      </c>
    </row>
    <row r="84" spans="1:17" x14ac:dyDescent="0.25">
      <c r="A84" t="s">
        <v>1337</v>
      </c>
      <c r="B84" t="s">
        <v>2273</v>
      </c>
      <c r="C84" t="s">
        <v>2025</v>
      </c>
      <c r="E84">
        <v>74</v>
      </c>
      <c r="F84">
        <v>103</v>
      </c>
      <c r="M84">
        <v>578</v>
      </c>
      <c r="N84">
        <v>16</v>
      </c>
      <c r="O84">
        <v>19</v>
      </c>
      <c r="P84">
        <v>0</v>
      </c>
      <c r="Q84">
        <v>3</v>
      </c>
    </row>
    <row r="85" spans="1:17" x14ac:dyDescent="0.25">
      <c r="A85" t="s">
        <v>1418</v>
      </c>
      <c r="B85" t="s">
        <v>2252</v>
      </c>
      <c r="C85" t="s">
        <v>2025</v>
      </c>
      <c r="E85">
        <v>300</v>
      </c>
      <c r="F85">
        <v>302</v>
      </c>
      <c r="M85">
        <v>164</v>
      </c>
      <c r="N85">
        <v>1</v>
      </c>
      <c r="O85">
        <v>3</v>
      </c>
      <c r="P85">
        <v>0</v>
      </c>
      <c r="Q85">
        <v>2</v>
      </c>
    </row>
    <row r="86" spans="1:17" x14ac:dyDescent="0.25">
      <c r="A86" t="s">
        <v>1418</v>
      </c>
      <c r="B86" t="s">
        <v>2251</v>
      </c>
      <c r="C86" t="s">
        <v>2025</v>
      </c>
      <c r="E86">
        <v>303</v>
      </c>
      <c r="F86">
        <v>303</v>
      </c>
      <c r="M86">
        <v>59</v>
      </c>
      <c r="N86">
        <v>1</v>
      </c>
      <c r="O86">
        <v>1</v>
      </c>
      <c r="P86">
        <v>0</v>
      </c>
      <c r="Q86">
        <v>0</v>
      </c>
    </row>
    <row r="87" spans="1:17" x14ac:dyDescent="0.25">
      <c r="A87" t="s">
        <v>1419</v>
      </c>
      <c r="B87" t="s">
        <v>2249</v>
      </c>
      <c r="C87" t="s">
        <v>2025</v>
      </c>
      <c r="E87">
        <v>73</v>
      </c>
      <c r="F87">
        <v>105</v>
      </c>
      <c r="M87">
        <v>956</v>
      </c>
      <c r="N87">
        <v>24</v>
      </c>
      <c r="O87">
        <v>27</v>
      </c>
      <c r="P87">
        <v>0</v>
      </c>
      <c r="Q87">
        <v>3</v>
      </c>
    </row>
    <row r="88" spans="1:17" x14ac:dyDescent="0.25">
      <c r="A88" t="s">
        <v>1420</v>
      </c>
      <c r="B88" t="s">
        <v>2248</v>
      </c>
      <c r="C88" t="s">
        <v>2025</v>
      </c>
      <c r="E88">
        <v>72</v>
      </c>
      <c r="F88">
        <v>148</v>
      </c>
      <c r="M88">
        <v>2747</v>
      </c>
      <c r="N88">
        <v>22</v>
      </c>
      <c r="O88">
        <v>55</v>
      </c>
      <c r="P88">
        <v>0</v>
      </c>
      <c r="Q88">
        <v>33</v>
      </c>
    </row>
    <row r="89" spans="1:17" x14ac:dyDescent="0.25">
      <c r="A89" t="s">
        <v>1501</v>
      </c>
      <c r="B89" t="s">
        <v>2218</v>
      </c>
      <c r="C89" t="s">
        <v>2025</v>
      </c>
      <c r="E89">
        <v>73</v>
      </c>
      <c r="F89">
        <v>158</v>
      </c>
      <c r="M89">
        <v>3684</v>
      </c>
      <c r="N89">
        <v>27</v>
      </c>
      <c r="O89">
        <v>69</v>
      </c>
      <c r="P89">
        <v>0</v>
      </c>
      <c r="Q89">
        <v>42</v>
      </c>
    </row>
    <row r="90" spans="1:17" x14ac:dyDescent="0.25">
      <c r="A90" t="s">
        <v>1532</v>
      </c>
      <c r="B90" t="s">
        <v>2196</v>
      </c>
      <c r="C90" t="s">
        <v>2025</v>
      </c>
      <c r="E90">
        <v>72</v>
      </c>
      <c r="F90">
        <v>139</v>
      </c>
      <c r="M90">
        <v>2241</v>
      </c>
      <c r="N90">
        <v>42</v>
      </c>
      <c r="O90">
        <v>54</v>
      </c>
      <c r="P90">
        <v>0</v>
      </c>
      <c r="Q90">
        <v>12</v>
      </c>
    </row>
    <row r="91" spans="1:17" x14ac:dyDescent="0.25">
      <c r="A91" t="s">
        <v>1533</v>
      </c>
      <c r="B91" t="s">
        <v>2195</v>
      </c>
      <c r="C91" t="s">
        <v>2025</v>
      </c>
      <c r="E91">
        <v>56</v>
      </c>
      <c r="F91">
        <v>238</v>
      </c>
      <c r="G91">
        <v>1</v>
      </c>
      <c r="M91">
        <v>6553</v>
      </c>
      <c r="N91">
        <v>63</v>
      </c>
      <c r="O91">
        <v>145</v>
      </c>
      <c r="P91">
        <v>2</v>
      </c>
      <c r="Q91">
        <v>80</v>
      </c>
    </row>
    <row r="92" spans="1:17" x14ac:dyDescent="0.25">
      <c r="A92" t="s">
        <v>1536</v>
      </c>
      <c r="B92" t="s">
        <v>2194</v>
      </c>
      <c r="C92" t="s">
        <v>2025</v>
      </c>
      <c r="E92">
        <v>71</v>
      </c>
      <c r="F92">
        <v>234</v>
      </c>
      <c r="M92">
        <v>7372</v>
      </c>
      <c r="N92">
        <v>42</v>
      </c>
      <c r="O92">
        <v>135</v>
      </c>
      <c r="P92">
        <v>0</v>
      </c>
      <c r="Q92">
        <v>93</v>
      </c>
    </row>
    <row r="93" spans="1:17" x14ac:dyDescent="0.25">
      <c r="A93" t="s">
        <v>1537</v>
      </c>
      <c r="B93" t="s">
        <v>2192</v>
      </c>
      <c r="C93" t="s">
        <v>2025</v>
      </c>
      <c r="E93">
        <v>72</v>
      </c>
      <c r="F93">
        <v>139</v>
      </c>
      <c r="M93">
        <v>2650</v>
      </c>
      <c r="N93">
        <v>20</v>
      </c>
      <c r="O93">
        <v>53</v>
      </c>
      <c r="P93">
        <v>0</v>
      </c>
      <c r="Q93">
        <v>33</v>
      </c>
    </row>
    <row r="94" spans="1:17" x14ac:dyDescent="0.25">
      <c r="A94" t="s">
        <v>1538</v>
      </c>
      <c r="B94" t="s">
        <v>2191</v>
      </c>
      <c r="C94" t="s">
        <v>2025</v>
      </c>
      <c r="E94">
        <v>72</v>
      </c>
      <c r="F94">
        <v>126</v>
      </c>
      <c r="M94">
        <v>2157</v>
      </c>
      <c r="N94">
        <v>19</v>
      </c>
      <c r="O94">
        <v>44</v>
      </c>
      <c r="P94">
        <v>0</v>
      </c>
      <c r="Q94">
        <v>25</v>
      </c>
    </row>
    <row r="95" spans="1:17" x14ac:dyDescent="0.25">
      <c r="A95" t="s">
        <v>1548</v>
      </c>
      <c r="B95" t="s">
        <v>2187</v>
      </c>
      <c r="C95" t="s">
        <v>2025</v>
      </c>
      <c r="E95">
        <v>81</v>
      </c>
      <c r="F95">
        <v>152</v>
      </c>
      <c r="M95">
        <v>1428</v>
      </c>
      <c r="N95">
        <v>26</v>
      </c>
      <c r="O95">
        <v>32</v>
      </c>
      <c r="P95">
        <v>3</v>
      </c>
      <c r="Q95">
        <v>3</v>
      </c>
    </row>
    <row r="96" spans="1:17" x14ac:dyDescent="0.25">
      <c r="A96" t="s">
        <v>1598</v>
      </c>
      <c r="B96" t="s">
        <v>2102</v>
      </c>
      <c r="C96" t="s">
        <v>2025</v>
      </c>
      <c r="E96">
        <v>81</v>
      </c>
      <c r="F96">
        <v>117</v>
      </c>
      <c r="G96">
        <v>1</v>
      </c>
      <c r="M96">
        <v>845</v>
      </c>
      <c r="N96">
        <v>25</v>
      </c>
      <c r="O96">
        <v>28</v>
      </c>
      <c r="P96">
        <v>0</v>
      </c>
      <c r="Q96">
        <v>3</v>
      </c>
    </row>
    <row r="97" spans="1:17" x14ac:dyDescent="0.25">
      <c r="A97" t="s">
        <v>1653</v>
      </c>
      <c r="B97" t="s">
        <v>2144</v>
      </c>
      <c r="C97" t="s">
        <v>2025</v>
      </c>
      <c r="E97">
        <v>75</v>
      </c>
      <c r="F97">
        <v>174</v>
      </c>
      <c r="M97">
        <v>3255</v>
      </c>
      <c r="N97">
        <v>16</v>
      </c>
      <c r="O97">
        <v>78</v>
      </c>
      <c r="P97">
        <v>0</v>
      </c>
      <c r="Q97">
        <v>62</v>
      </c>
    </row>
    <row r="98" spans="1:17" x14ac:dyDescent="0.25">
      <c r="A98" t="s">
        <v>1702</v>
      </c>
      <c r="B98" t="s">
        <v>2117</v>
      </c>
      <c r="C98" t="s">
        <v>2025</v>
      </c>
      <c r="E98">
        <v>63</v>
      </c>
      <c r="F98">
        <v>190</v>
      </c>
      <c r="M98">
        <v>4879</v>
      </c>
      <c r="N98">
        <v>28</v>
      </c>
      <c r="O98">
        <v>107</v>
      </c>
      <c r="P98">
        <v>0</v>
      </c>
      <c r="Q98">
        <v>79</v>
      </c>
    </row>
    <row r="99" spans="1:17" x14ac:dyDescent="0.25">
      <c r="A99" t="s">
        <v>1705</v>
      </c>
      <c r="B99" t="s">
        <v>2116</v>
      </c>
      <c r="C99" t="s">
        <v>2025</v>
      </c>
      <c r="E99">
        <v>111</v>
      </c>
      <c r="F99">
        <v>211</v>
      </c>
      <c r="M99">
        <v>3526</v>
      </c>
      <c r="N99">
        <v>30</v>
      </c>
      <c r="O99">
        <v>78</v>
      </c>
      <c r="P99">
        <v>0</v>
      </c>
      <c r="Q99">
        <v>48</v>
      </c>
    </row>
    <row r="100" spans="1:17" x14ac:dyDescent="0.25">
      <c r="A100" t="s">
        <v>1734</v>
      </c>
      <c r="B100" t="s">
        <v>2114</v>
      </c>
      <c r="C100" t="s">
        <v>2025</v>
      </c>
      <c r="E100">
        <v>86</v>
      </c>
      <c r="F100">
        <v>437</v>
      </c>
      <c r="G100">
        <v>1</v>
      </c>
      <c r="M100">
        <v>12573</v>
      </c>
      <c r="N100">
        <v>68</v>
      </c>
      <c r="O100">
        <v>251</v>
      </c>
      <c r="P100">
        <v>0</v>
      </c>
      <c r="Q100">
        <v>183</v>
      </c>
    </row>
    <row r="101" spans="1:17" x14ac:dyDescent="0.25">
      <c r="A101" t="s">
        <v>1734</v>
      </c>
      <c r="B101" t="s">
        <v>2112</v>
      </c>
      <c r="C101" t="s">
        <v>2025</v>
      </c>
      <c r="E101">
        <v>121</v>
      </c>
      <c r="F101">
        <v>150</v>
      </c>
      <c r="M101">
        <v>214</v>
      </c>
      <c r="N101">
        <v>5</v>
      </c>
      <c r="O101">
        <v>5</v>
      </c>
      <c r="P101">
        <v>0</v>
      </c>
      <c r="Q101">
        <v>0</v>
      </c>
    </row>
    <row r="102" spans="1:17" x14ac:dyDescent="0.25">
      <c r="A102" t="s">
        <v>1740</v>
      </c>
      <c r="B102" t="s">
        <v>2090</v>
      </c>
      <c r="C102" t="s">
        <v>2025</v>
      </c>
      <c r="E102">
        <v>98</v>
      </c>
      <c r="F102">
        <v>319</v>
      </c>
      <c r="G102">
        <v>5</v>
      </c>
      <c r="M102">
        <v>7909</v>
      </c>
      <c r="N102">
        <v>45</v>
      </c>
      <c r="O102">
        <v>183</v>
      </c>
      <c r="P102">
        <v>0</v>
      </c>
      <c r="Q102">
        <v>138</v>
      </c>
    </row>
    <row r="103" spans="1:17" x14ac:dyDescent="0.25">
      <c r="A103" t="s">
        <v>1812</v>
      </c>
      <c r="B103" t="s">
        <v>2072</v>
      </c>
      <c r="C103" t="s">
        <v>2025</v>
      </c>
      <c r="E103">
        <v>14</v>
      </c>
      <c r="F103">
        <v>24</v>
      </c>
      <c r="M103">
        <v>278</v>
      </c>
      <c r="N103">
        <v>6</v>
      </c>
      <c r="O103">
        <v>6</v>
      </c>
      <c r="P103">
        <v>0</v>
      </c>
      <c r="Q103">
        <v>0</v>
      </c>
    </row>
    <row r="104" spans="1:17" x14ac:dyDescent="0.25">
      <c r="A104" t="s">
        <v>1822</v>
      </c>
      <c r="B104" t="s">
        <v>2069</v>
      </c>
      <c r="C104" t="s">
        <v>2025</v>
      </c>
      <c r="E104">
        <v>22</v>
      </c>
      <c r="F104">
        <v>37</v>
      </c>
      <c r="M104">
        <v>190</v>
      </c>
      <c r="N104">
        <v>8</v>
      </c>
      <c r="O104">
        <v>8</v>
      </c>
      <c r="P104">
        <v>0</v>
      </c>
      <c r="Q104">
        <v>0</v>
      </c>
    </row>
    <row r="105" spans="1:17" x14ac:dyDescent="0.25">
      <c r="A105" t="s">
        <v>1942</v>
      </c>
      <c r="B105" t="s">
        <v>2037</v>
      </c>
      <c r="C105" t="s">
        <v>2025</v>
      </c>
      <c r="E105">
        <v>21</v>
      </c>
      <c r="F105">
        <v>136</v>
      </c>
      <c r="M105">
        <v>2508</v>
      </c>
      <c r="N105">
        <v>86</v>
      </c>
      <c r="O105">
        <v>86</v>
      </c>
      <c r="P105">
        <v>0</v>
      </c>
      <c r="Q105">
        <v>0</v>
      </c>
    </row>
    <row r="106" spans="1:17" x14ac:dyDescent="0.25">
      <c r="A106" t="s">
        <v>1945</v>
      </c>
      <c r="B106" t="s">
        <v>2036</v>
      </c>
      <c r="C106" t="s">
        <v>2025</v>
      </c>
      <c r="E106">
        <v>22</v>
      </c>
      <c r="F106">
        <v>33</v>
      </c>
      <c r="M106">
        <v>117</v>
      </c>
      <c r="N106">
        <v>6</v>
      </c>
      <c r="O106">
        <v>6</v>
      </c>
      <c r="P106">
        <v>0</v>
      </c>
      <c r="Q106">
        <v>0</v>
      </c>
    </row>
    <row r="107" spans="1:17" x14ac:dyDescent="0.25">
      <c r="A107" t="s">
        <v>1950</v>
      </c>
      <c r="B107" t="s">
        <v>2034</v>
      </c>
      <c r="C107" t="s">
        <v>2025</v>
      </c>
      <c r="E107">
        <v>16</v>
      </c>
      <c r="F107">
        <v>30</v>
      </c>
      <c r="M107">
        <v>398</v>
      </c>
      <c r="N107">
        <v>9</v>
      </c>
      <c r="O107">
        <v>9</v>
      </c>
      <c r="P107">
        <v>0</v>
      </c>
      <c r="Q107">
        <v>0</v>
      </c>
    </row>
    <row r="108" spans="1:17" x14ac:dyDescent="0.25">
      <c r="A108" t="s">
        <v>1964</v>
      </c>
      <c r="B108" t="s">
        <v>2020</v>
      </c>
      <c r="C108" t="s">
        <v>2025</v>
      </c>
      <c r="E108">
        <v>90</v>
      </c>
      <c r="F108">
        <v>275</v>
      </c>
      <c r="M108">
        <v>8120</v>
      </c>
      <c r="N108">
        <v>34</v>
      </c>
      <c r="O108">
        <v>156</v>
      </c>
      <c r="P108">
        <v>0</v>
      </c>
      <c r="Q108">
        <v>122</v>
      </c>
    </row>
    <row r="109" spans="1:17" x14ac:dyDescent="0.25">
      <c r="B109">
        <f>COUNTA(Table8[region])</f>
        <v>107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vt:lpstr>
      <vt:lpstr>pmccabe</vt:lpstr>
      <vt:lpstr>pmccabe-lines</vt:lpstr>
      <vt:lpstr>metrix++</vt:lpstr>
      <vt:lpstr>QPF.metrix++.func</vt:lpstr>
      <vt:lpstr>QPF.metrix++.ns</vt:lpstr>
      <vt:lpstr>QPF.metrix++.struct</vt:lpstr>
      <vt:lpstr>QPF.metrix++.glbl</vt:lpstr>
      <vt:lpstr>QPF.metrix++.class</vt:lpstr>
      <vt:lpstr>QPF.metrix++.file</vt:lpstr>
      <vt:lpstr>FILE-VERSIONS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JCGonzalez</dc:creator>
  <cp:lastModifiedBy>JCGonzalez</cp:lastModifiedBy>
  <dcterms:created xsi:type="dcterms:W3CDTF">2016-09-22T14:36:00Z</dcterms:created>
  <dcterms:modified xsi:type="dcterms:W3CDTF">2016-09-26T12:22:00Z</dcterms:modified>
</cp:coreProperties>
</file>