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5600" windowHeight="979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Sheet1!$A$2:$O$12</definedName>
  </definedNames>
  <calcPr calcId="144525"/>
</workbook>
</file>

<file path=xl/calcChain.xml><?xml version="1.0" encoding="utf-8"?>
<calcChain xmlns="http://schemas.openxmlformats.org/spreadsheetml/2006/main">
  <c r="M3" i="1" l="1"/>
  <c r="H26" i="2" l="1"/>
  <c r="H25" i="2"/>
  <c r="L4" i="1"/>
  <c r="L3" i="1"/>
  <c r="F22" i="2"/>
  <c r="I18" i="2" l="1"/>
  <c r="I17" i="2"/>
  <c r="I16" i="2"/>
  <c r="I15" i="2"/>
  <c r="I14" i="2"/>
  <c r="E12" i="2"/>
  <c r="E11" i="2"/>
  <c r="E10" i="2"/>
  <c r="L10" i="1" l="1"/>
  <c r="L9" i="1"/>
  <c r="M9" i="1" s="1"/>
  <c r="L6" i="1"/>
  <c r="M6" i="1" s="1"/>
  <c r="L5" i="1"/>
  <c r="M5" i="1" s="1"/>
  <c r="L12" i="1"/>
  <c r="L8" i="1"/>
  <c r="L11" i="1"/>
  <c r="L7" i="1"/>
  <c r="M7" i="1" s="1"/>
  <c r="N8" i="1" l="1"/>
  <c r="M8" i="1"/>
  <c r="O8" i="1" s="1"/>
  <c r="N9" i="1"/>
  <c r="O9" i="1"/>
  <c r="N7" i="1"/>
  <c r="O7" i="1"/>
  <c r="N12" i="1"/>
  <c r="M12" i="1"/>
  <c r="O12" i="1" s="1"/>
  <c r="N10" i="1"/>
  <c r="M10" i="1"/>
  <c r="O10" i="1" s="1"/>
  <c r="N11" i="1"/>
  <c r="M11" i="1"/>
  <c r="O11" i="1" s="1"/>
  <c r="N5" i="1"/>
  <c r="O5" i="1"/>
  <c r="N4" i="1"/>
  <c r="M4" i="1"/>
  <c r="O4" i="1" s="1"/>
  <c r="N6" i="1"/>
  <c r="O6" i="1"/>
  <c r="N3" i="1"/>
  <c r="O3" i="1" l="1"/>
  <c r="F23" i="2"/>
</calcChain>
</file>

<file path=xl/sharedStrings.xml><?xml version="1.0" encoding="utf-8"?>
<sst xmlns="http://schemas.openxmlformats.org/spreadsheetml/2006/main" count="64" uniqueCount="54">
  <si>
    <t xml:space="preserve">NAME </t>
  </si>
  <si>
    <t xml:space="preserve">ROLL NO </t>
  </si>
  <si>
    <t xml:space="preserve">CLASS </t>
  </si>
  <si>
    <t xml:space="preserve">FATHER'S NAME </t>
  </si>
  <si>
    <t>MOTHER'S  NAME</t>
  </si>
  <si>
    <t xml:space="preserve">HINDI </t>
  </si>
  <si>
    <t xml:space="preserve">ENGLISH </t>
  </si>
  <si>
    <t xml:space="preserve">MATHS </t>
  </si>
  <si>
    <t xml:space="preserve">SCIENCE </t>
  </si>
  <si>
    <t>SST</t>
  </si>
  <si>
    <t xml:space="preserve">RESULT </t>
  </si>
  <si>
    <t xml:space="preserve">GRADE </t>
  </si>
  <si>
    <t xml:space="preserve">ARFI PARVEEN </t>
  </si>
  <si>
    <t xml:space="preserve">RANU </t>
  </si>
  <si>
    <t xml:space="preserve">TANISHA </t>
  </si>
  <si>
    <t xml:space="preserve">DIVYA </t>
  </si>
  <si>
    <t xml:space="preserve">ARYA </t>
  </si>
  <si>
    <t xml:space="preserve">NIDHI </t>
  </si>
  <si>
    <t xml:space="preserve">HEMA </t>
  </si>
  <si>
    <t xml:space="preserve">MANSI </t>
  </si>
  <si>
    <t xml:space="preserve">ANSHU </t>
  </si>
  <si>
    <t xml:space="preserve">SHWETA </t>
  </si>
  <si>
    <t>MOHD. ZAKIR HUSSAIN</t>
  </si>
  <si>
    <t xml:space="preserve">NEERAJ </t>
  </si>
  <si>
    <t xml:space="preserve">MOHIT </t>
  </si>
  <si>
    <t xml:space="preserve">DEEPAK </t>
  </si>
  <si>
    <t>AKHIL</t>
  </si>
  <si>
    <t xml:space="preserve">SHABANA PARWEEN </t>
  </si>
  <si>
    <t xml:space="preserve">SHEELA </t>
  </si>
  <si>
    <t>KESHAV</t>
  </si>
  <si>
    <t>SUMIT</t>
  </si>
  <si>
    <t>VISHAL</t>
  </si>
  <si>
    <t>KUNAL</t>
  </si>
  <si>
    <t>NIDHI</t>
  </si>
  <si>
    <t>ANSHU</t>
  </si>
  <si>
    <t>DIVYA</t>
  </si>
  <si>
    <t>AADHYA</t>
  </si>
  <si>
    <t>MANSI</t>
  </si>
  <si>
    <t>RITU</t>
  </si>
  <si>
    <t>ARYA</t>
  </si>
  <si>
    <t>PERCENTAGE</t>
  </si>
  <si>
    <t>GOVT. GIRL SINIER SECENDARY SCHOOL</t>
  </si>
  <si>
    <t>ROLL NO</t>
  </si>
  <si>
    <t xml:space="preserve">FATHER NAME </t>
  </si>
  <si>
    <t xml:space="preserve">MOTHER NAME </t>
  </si>
  <si>
    <t xml:space="preserve">SUBJECT </t>
  </si>
  <si>
    <t xml:space="preserve">TOTAL MARKS </t>
  </si>
  <si>
    <t xml:space="preserve">PASSING MARKS </t>
  </si>
  <si>
    <t xml:space="preserve">OBTAIN MARKS </t>
  </si>
  <si>
    <t>HINDI</t>
  </si>
  <si>
    <t xml:space="preserve"> </t>
  </si>
  <si>
    <t>RESULT</t>
  </si>
  <si>
    <t>OBTAIN MARKS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</si>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</sst>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"/>
  <sheetViews>
    <sheetView zoomScale="90" zoomScaleNormal="90" workbookViewId="0">
      <selection activeCell="M4" sqref="M4"/>
    </sheetView>
  </sheetViews>
  <sheetFormatPr defaultRowHeight="15" x14ac:dyDescent="0.25"/>
  <cols>
    <col min="2" max="2" width="14.28515625" bestFit="1" customWidth="1"/>
    <col min="4" max="4" width="21.5703125" bestFit="1" customWidth="1"/>
    <col min="5" max="5" width="19.7109375" bestFit="1" customWidth="1"/>
    <col min="11" max="11" width="13.85546875" bestFit="1" customWidth="1"/>
    <col min="12" max="12" width="15.5703125" bestFit="1" customWidth="1"/>
    <col min="13" max="13" width="12.42578125" bestFit="1" customWidth="1"/>
  </cols>
  <sheetData>
    <row r="2" spans="1:15" x14ac:dyDescent="0.25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53</v>
      </c>
      <c r="L2" t="s">
        <v>52</v>
      </c>
      <c r="M2" t="s">
        <v>40</v>
      </c>
      <c r="N2" t="s">
        <v>10</v>
      </c>
      <c r="O2" t="s">
        <v>11</v>
      </c>
    </row>
    <row r="3" spans="1:15" x14ac:dyDescent="0.25">
      <c r="A3">
        <v>1</v>
      </c>
      <c r="B3" t="s">
        <v>12</v>
      </c>
      <c r="C3" s="1">
        <v>10</v>
      </c>
      <c r="D3" t="s">
        <v>22</v>
      </c>
      <c r="E3" t="s">
        <v>27</v>
      </c>
      <c r="F3">
        <v>63</v>
      </c>
      <c r="G3">
        <v>70</v>
      </c>
      <c r="H3">
        <v>81</v>
      </c>
      <c r="I3">
        <v>44</v>
      </c>
      <c r="J3">
        <v>83</v>
      </c>
      <c r="K3">
        <v>500</v>
      </c>
      <c r="L3">
        <f>SUM(F3:K3)</f>
        <v>841</v>
      </c>
      <c r="M3">
        <f>L3/5</f>
        <v>168.2</v>
      </c>
      <c r="N3" t="str">
        <f>IF(L3&gt;33,"PASS","FAIL")</f>
        <v>PASS</v>
      </c>
      <c r="O3" t="str">
        <f>IF(M3&gt;90,"A",IF(M3&gt;70,"B",IF(M3&gt;50,"C",IF(M3&gt;40,"D",))))</f>
        <v>A</v>
      </c>
    </row>
    <row r="4" spans="1:15" x14ac:dyDescent="0.25">
      <c r="A4">
        <v>2</v>
      </c>
      <c r="B4" t="s">
        <v>13</v>
      </c>
      <c r="C4" s="1">
        <v>10</v>
      </c>
      <c r="D4" t="s">
        <v>23</v>
      </c>
      <c r="E4" t="s">
        <v>28</v>
      </c>
      <c r="F4">
        <v>31</v>
      </c>
      <c r="G4">
        <v>97</v>
      </c>
      <c r="H4">
        <v>47</v>
      </c>
      <c r="I4">
        <v>45</v>
      </c>
      <c r="J4">
        <v>82</v>
      </c>
      <c r="K4">
        <v>500</v>
      </c>
      <c r="L4">
        <f>SUM(F4:K4)</f>
        <v>802</v>
      </c>
      <c r="M4">
        <f t="shared" ref="M4:M12" si="0">L4/5</f>
        <v>160.4</v>
      </c>
      <c r="N4" t="str">
        <f t="shared" ref="N4:N12" si="1">IF(L4&gt;33,"PASS","FAIL")</f>
        <v>PASS</v>
      </c>
      <c r="O4" t="str">
        <f>IF(M4&gt;90,"A",IF(M4&gt;70,"B",IF(M4&gt;50,"C",IF(M4&gt;40,"D",))))</f>
        <v>A</v>
      </c>
    </row>
    <row r="5" spans="1:15" x14ac:dyDescent="0.25">
      <c r="A5">
        <v>3</v>
      </c>
      <c r="B5" t="s">
        <v>14</v>
      </c>
      <c r="C5" s="1">
        <v>10</v>
      </c>
      <c r="D5" t="s">
        <v>24</v>
      </c>
      <c r="E5" t="s">
        <v>33</v>
      </c>
      <c r="F5">
        <v>56</v>
      </c>
      <c r="G5">
        <v>84</v>
      </c>
      <c r="H5">
        <v>76</v>
      </c>
      <c r="I5">
        <v>60</v>
      </c>
      <c r="J5">
        <v>75</v>
      </c>
      <c r="K5">
        <v>500</v>
      </c>
      <c r="L5">
        <f t="shared" ref="L5:L12" si="2">SUM(F5:J5)</f>
        <v>351</v>
      </c>
      <c r="M5">
        <f>L5/5</f>
        <v>70.2</v>
      </c>
      <c r="N5" t="str">
        <f t="shared" si="1"/>
        <v>PASS</v>
      </c>
      <c r="O5" t="str">
        <f t="shared" ref="O5:O12" si="3">IF(M5&gt;90,"A",IF(M5&gt;70,"B",IF(M5&gt;50,"C",IF(M5&gt;40,"D",))))</f>
        <v>B</v>
      </c>
    </row>
    <row r="6" spans="1:15" x14ac:dyDescent="0.25">
      <c r="A6">
        <v>4</v>
      </c>
      <c r="B6" t="s">
        <v>15</v>
      </c>
      <c r="C6" s="1">
        <v>10</v>
      </c>
      <c r="D6" t="s">
        <v>25</v>
      </c>
      <c r="E6" t="s">
        <v>34</v>
      </c>
      <c r="F6">
        <v>35</v>
      </c>
      <c r="G6">
        <v>66</v>
      </c>
      <c r="H6">
        <v>97</v>
      </c>
      <c r="I6">
        <v>65</v>
      </c>
      <c r="J6">
        <v>43</v>
      </c>
      <c r="K6">
        <v>500</v>
      </c>
      <c r="L6">
        <f t="shared" si="2"/>
        <v>306</v>
      </c>
      <c r="M6">
        <f>L6/5</f>
        <v>61.2</v>
      </c>
      <c r="N6" t="str">
        <f t="shared" si="1"/>
        <v>PASS</v>
      </c>
      <c r="O6" t="str">
        <f t="shared" si="3"/>
        <v>C</v>
      </c>
    </row>
    <row r="7" spans="1:15" x14ac:dyDescent="0.25">
      <c r="A7">
        <v>5</v>
      </c>
      <c r="B7" t="s">
        <v>16</v>
      </c>
      <c r="C7" s="1">
        <v>10</v>
      </c>
      <c r="D7" t="s">
        <v>26</v>
      </c>
      <c r="E7" t="s">
        <v>18</v>
      </c>
      <c r="F7">
        <v>97</v>
      </c>
      <c r="G7">
        <v>58</v>
      </c>
      <c r="H7">
        <v>85</v>
      </c>
      <c r="I7">
        <v>35</v>
      </c>
      <c r="J7">
        <v>73</v>
      </c>
      <c r="K7">
        <v>500</v>
      </c>
      <c r="L7">
        <f t="shared" si="2"/>
        <v>348</v>
      </c>
      <c r="M7">
        <f>L7/5</f>
        <v>69.599999999999994</v>
      </c>
      <c r="N7" t="str">
        <f t="shared" si="1"/>
        <v>PASS</v>
      </c>
      <c r="O7" t="str">
        <f t="shared" si="3"/>
        <v>C</v>
      </c>
    </row>
    <row r="8" spans="1:15" x14ac:dyDescent="0.25">
      <c r="A8">
        <v>6</v>
      </c>
      <c r="B8" t="s">
        <v>17</v>
      </c>
      <c r="C8" s="1">
        <v>10</v>
      </c>
      <c r="D8" t="s">
        <v>29</v>
      </c>
      <c r="E8" t="s">
        <v>39</v>
      </c>
      <c r="F8">
        <v>59</v>
      </c>
      <c r="G8">
        <v>46</v>
      </c>
      <c r="H8">
        <v>47</v>
      </c>
      <c r="I8">
        <v>77</v>
      </c>
      <c r="J8">
        <v>68</v>
      </c>
      <c r="K8">
        <v>500</v>
      </c>
      <c r="L8">
        <f t="shared" si="2"/>
        <v>297</v>
      </c>
      <c r="M8">
        <f t="shared" si="0"/>
        <v>59.4</v>
      </c>
      <c r="N8" t="str">
        <f t="shared" si="1"/>
        <v>PASS</v>
      </c>
      <c r="O8" t="str">
        <f t="shared" si="3"/>
        <v>C</v>
      </c>
    </row>
    <row r="9" spans="1:15" x14ac:dyDescent="0.25">
      <c r="A9">
        <v>7</v>
      </c>
      <c r="B9" t="s">
        <v>18</v>
      </c>
      <c r="C9" s="1">
        <v>10</v>
      </c>
      <c r="D9" t="s">
        <v>30</v>
      </c>
      <c r="E9" t="s">
        <v>35</v>
      </c>
      <c r="F9">
        <v>40</v>
      </c>
      <c r="G9">
        <v>66</v>
      </c>
      <c r="H9">
        <v>36</v>
      </c>
      <c r="I9">
        <v>43</v>
      </c>
      <c r="J9">
        <v>96</v>
      </c>
      <c r="K9">
        <v>500</v>
      </c>
      <c r="L9">
        <f t="shared" si="2"/>
        <v>281</v>
      </c>
      <c r="M9">
        <f>L9/5</f>
        <v>56.2</v>
      </c>
      <c r="N9" t="str">
        <f t="shared" si="1"/>
        <v>PASS</v>
      </c>
      <c r="O9" t="str">
        <f t="shared" si="3"/>
        <v>C</v>
      </c>
    </row>
    <row r="10" spans="1:15" x14ac:dyDescent="0.25">
      <c r="A10">
        <v>8</v>
      </c>
      <c r="B10" t="s">
        <v>19</v>
      </c>
      <c r="C10" s="1">
        <v>10</v>
      </c>
      <c r="D10" t="s">
        <v>31</v>
      </c>
      <c r="E10" t="s">
        <v>36</v>
      </c>
      <c r="F10">
        <v>32</v>
      </c>
      <c r="G10">
        <v>68</v>
      </c>
      <c r="H10">
        <v>63</v>
      </c>
      <c r="I10">
        <v>86</v>
      </c>
      <c r="J10">
        <v>84</v>
      </c>
      <c r="K10">
        <v>500</v>
      </c>
      <c r="L10">
        <f>SUM(F10:J10)</f>
        <v>333</v>
      </c>
      <c r="M10">
        <f t="shared" si="0"/>
        <v>66.599999999999994</v>
      </c>
      <c r="N10" t="str">
        <f t="shared" si="1"/>
        <v>PASS</v>
      </c>
      <c r="O10" t="str">
        <f t="shared" si="3"/>
        <v>C</v>
      </c>
    </row>
    <row r="11" spans="1:15" x14ac:dyDescent="0.25">
      <c r="A11">
        <v>9</v>
      </c>
      <c r="B11" t="s">
        <v>20</v>
      </c>
      <c r="C11" s="1">
        <v>10</v>
      </c>
      <c r="D11" t="s">
        <v>26</v>
      </c>
      <c r="E11" t="s">
        <v>37</v>
      </c>
      <c r="F11">
        <v>56</v>
      </c>
      <c r="G11">
        <v>80</v>
      </c>
      <c r="H11">
        <v>78</v>
      </c>
      <c r="I11">
        <v>44</v>
      </c>
      <c r="J11">
        <v>62</v>
      </c>
      <c r="K11">
        <v>500</v>
      </c>
      <c r="L11">
        <f t="shared" si="2"/>
        <v>320</v>
      </c>
      <c r="M11">
        <f t="shared" si="0"/>
        <v>64</v>
      </c>
      <c r="N11" t="str">
        <f t="shared" si="1"/>
        <v>PASS</v>
      </c>
      <c r="O11" t="str">
        <f t="shared" si="3"/>
        <v>C</v>
      </c>
    </row>
    <row r="12" spans="1:15" x14ac:dyDescent="0.25">
      <c r="A12">
        <v>10</v>
      </c>
      <c r="B12" t="s">
        <v>21</v>
      </c>
      <c r="C12" s="1">
        <v>10</v>
      </c>
      <c r="D12" t="s">
        <v>32</v>
      </c>
      <c r="E12" t="s">
        <v>38</v>
      </c>
      <c r="F12">
        <v>87</v>
      </c>
      <c r="G12">
        <v>72</v>
      </c>
      <c r="H12">
        <v>33</v>
      </c>
      <c r="I12">
        <v>78</v>
      </c>
      <c r="J12">
        <v>61</v>
      </c>
      <c r="K12">
        <v>500</v>
      </c>
      <c r="L12">
        <f t="shared" si="2"/>
        <v>331</v>
      </c>
      <c r="M12">
        <f t="shared" si="0"/>
        <v>66.2</v>
      </c>
      <c r="N12" t="str">
        <f t="shared" si="1"/>
        <v>PASS</v>
      </c>
      <c r="O12" t="str">
        <f t="shared" si="3"/>
        <v>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26"/>
  <sheetViews>
    <sheetView tabSelected="1" zoomScale="90" zoomScaleNormal="90" workbookViewId="0">
      <selection activeCell="E10" sqref="E10"/>
    </sheetView>
  </sheetViews>
  <sheetFormatPr defaultRowHeight="15" x14ac:dyDescent="0.25"/>
  <cols>
    <col min="4" max="4" width="15.140625" bestFit="1" customWidth="1"/>
    <col min="5" max="5" width="21.5703125" bestFit="1" customWidth="1"/>
    <col min="6" max="6" width="8.7109375" bestFit="1" customWidth="1"/>
    <col min="7" max="7" width="13.85546875" bestFit="1" customWidth="1"/>
    <col min="8" max="8" width="16" bestFit="1" customWidth="1"/>
    <col min="9" max="9" width="15.140625" bestFit="1" customWidth="1"/>
  </cols>
  <sheetData>
    <row r="3" spans="4:11" x14ac:dyDescent="0.25">
      <c r="D3" s="2" t="s">
        <v>41</v>
      </c>
      <c r="E3" s="3"/>
      <c r="F3" s="3"/>
      <c r="G3" s="3"/>
      <c r="H3" s="3"/>
      <c r="I3" s="3"/>
      <c r="J3" s="3"/>
      <c r="K3" s="3"/>
    </row>
    <row r="4" spans="4:11" x14ac:dyDescent="0.25">
      <c r="D4" s="3"/>
      <c r="E4" s="3"/>
      <c r="F4" s="3"/>
      <c r="G4" s="3"/>
      <c r="H4" s="3"/>
      <c r="I4" s="3"/>
      <c r="J4" s="3"/>
      <c r="K4" s="3"/>
    </row>
    <row r="5" spans="4:11" x14ac:dyDescent="0.25">
      <c r="D5" s="3"/>
      <c r="E5" s="3"/>
      <c r="F5" s="3"/>
      <c r="G5" s="3"/>
      <c r="H5" s="3"/>
      <c r="I5" s="3"/>
      <c r="J5" s="3"/>
      <c r="K5" s="3"/>
    </row>
    <row r="6" spans="4:11" x14ac:dyDescent="0.25">
      <c r="D6" s="3"/>
      <c r="E6" s="3"/>
      <c r="F6" s="3"/>
      <c r="G6" s="3"/>
      <c r="H6" s="3"/>
      <c r="I6" s="3"/>
      <c r="J6" s="3"/>
      <c r="K6" s="3"/>
    </row>
    <row r="7" spans="4:11" x14ac:dyDescent="0.25">
      <c r="D7" s="3"/>
      <c r="E7" s="3"/>
      <c r="F7" s="3"/>
      <c r="G7" s="3"/>
      <c r="H7" s="3"/>
      <c r="I7" s="3"/>
      <c r="J7" s="3"/>
      <c r="K7" s="3"/>
    </row>
    <row r="9" spans="4:11" x14ac:dyDescent="0.25">
      <c r="D9" t="s">
        <v>42</v>
      </c>
      <c r="E9">
        <v>1</v>
      </c>
    </row>
    <row r="10" spans="4:11" x14ac:dyDescent="0.25">
      <c r="D10" t="s">
        <v>0</v>
      </c>
      <c r="E10" t="str">
        <f>VLOOKUP(E9,Sheet1!A2:O12,2,FALSE)</f>
        <v xml:space="preserve">ARFI PARVEEN </v>
      </c>
    </row>
    <row r="11" spans="4:11" x14ac:dyDescent="0.25">
      <c r="D11" t="s">
        <v>43</v>
      </c>
      <c r="E11" t="str">
        <f>VLOOKUP(Sheet2!E9,Sheet1!A2:O12,4,FALSE)</f>
        <v>MOHD. ZAKIR HUSSAIN</v>
      </c>
    </row>
    <row r="12" spans="4:11" x14ac:dyDescent="0.25">
      <c r="D12" t="s">
        <v>44</v>
      </c>
      <c r="E12" t="str">
        <f>VLOOKUP(E9,Sheet1!A2:O12,5,FALSE)</f>
        <v xml:space="preserve">SHABANA PARWEEN </v>
      </c>
    </row>
    <row r="13" spans="4:11" x14ac:dyDescent="0.25">
      <c r="F13" t="s">
        <v>45</v>
      </c>
      <c r="G13" t="s">
        <v>46</v>
      </c>
      <c r="H13" t="s">
        <v>47</v>
      </c>
      <c r="I13" t="s">
        <v>48</v>
      </c>
    </row>
    <row r="14" spans="4:11" x14ac:dyDescent="0.25">
      <c r="F14" t="s">
        <v>49</v>
      </c>
      <c r="G14">
        <v>100</v>
      </c>
      <c r="H14">
        <v>33</v>
      </c>
      <c r="I14">
        <f>VLOOKUP(E9,Sheet1!A2:O12,6,)</f>
        <v>63</v>
      </c>
      <c r="J14" t="s">
        <v>50</v>
      </c>
    </row>
    <row r="15" spans="4:11" x14ac:dyDescent="0.25">
      <c r="F15" t="s">
        <v>6</v>
      </c>
      <c r="G15">
        <v>100</v>
      </c>
      <c r="H15">
        <v>33</v>
      </c>
      <c r="I15">
        <f>VLOOKUP(E9,Sheet1!A2:O12,7,)</f>
        <v>70</v>
      </c>
    </row>
    <row r="16" spans="4:11" x14ac:dyDescent="0.25">
      <c r="F16" t="s">
        <v>7</v>
      </c>
      <c r="G16">
        <v>100</v>
      </c>
      <c r="H16">
        <v>33</v>
      </c>
      <c r="I16">
        <f>VLOOKUP(E9,Sheet1!A2:O12,8,)</f>
        <v>81</v>
      </c>
    </row>
    <row r="17" spans="5:9" x14ac:dyDescent="0.25">
      <c r="F17" t="s">
        <v>8</v>
      </c>
      <c r="G17">
        <v>100</v>
      </c>
      <c r="H17">
        <v>33</v>
      </c>
      <c r="I17">
        <f>VLOOKUP(E9,Sheet1!A2:O12,9,)</f>
        <v>44</v>
      </c>
    </row>
    <row r="18" spans="5:9" x14ac:dyDescent="0.25">
      <c r="F18" t="s">
        <v>9</v>
      </c>
      <c r="G18">
        <v>100</v>
      </c>
      <c r="H18">
        <v>33</v>
      </c>
      <c r="I18">
        <f>VLOOKUP(E9,Sheet1!A2:O12,10,)</f>
        <v>83</v>
      </c>
    </row>
    <row r="22" spans="5:9" x14ac:dyDescent="0.25">
      <c r="E22" t="s">
        <v>40</v>
      </c>
      <c r="F22">
        <f>VLOOKUP(E9,Sheet1!A2:O12,12,)</f>
        <v>841</v>
      </c>
    </row>
    <row r="23" spans="5:9" x14ac:dyDescent="0.25">
      <c r="E23" t="s">
        <v>51</v>
      </c>
      <c r="F23">
        <f>VLOOKUP(E9,Sheet1!A2:O12,13,)</f>
        <v>168.2</v>
      </c>
    </row>
    <row r="25" spans="5:9" x14ac:dyDescent="0.25">
      <c r="G25" t="s">
        <v>46</v>
      </c>
      <c r="H25">
        <f>VLOOKUP(E9,Sheet1!A2:O12,11,)</f>
        <v>500</v>
      </c>
    </row>
    <row r="26" spans="5:9" x14ac:dyDescent="0.25">
      <c r="G26" t="s">
        <v>48</v>
      </c>
      <c r="H26">
        <f>VLOOKUP(E9,Sheet1!A2:O12,12,)</f>
        <v>841</v>
      </c>
    </row>
  </sheetData>
  <mergeCells count="1">
    <mergeCell ref="D3:K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2024-06-07T07:39:58Z</dcterms:created>
  <dcterms:modified xsi:type="dcterms:W3CDTF">2024-06-13T09:33:12Z</dcterms:modified>
</cp:coreProperties>
</file>