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<sst xmlns="http://schemas.openxmlformats.org/spreadsheetml/2006/main" uniqueCount="721">
  <si>
    <t>Consolidado_BOE</t>
  </si>
  <si>
    <t>Item_id</t>
  </si>
  <si>
    <t>Item_Name</t>
  </si>
  <si>
    <t>Fecha_publicacion</t>
  </si>
  <si>
    <t>Materias</t>
  </si>
  <si>
    <t>Alertas</t>
  </si>
  <si>
    <t>Referencias</t>
  </si>
  <si>
    <t>Referencias_completas</t>
  </si>
  <si>
    <t>Tags</t>
  </si>
  <si>
    <t>Match_ASECORP_BBDD</t>
  </si>
  <si>
    <r>
      <rPr>
        <b val="1"/>
        <u val="single"/>
        <sz val="10"/>
        <color indexed="8"/>
        <rFont val="Helvetica Neue"/>
      </rPr>
      <t>BOE-A-2021-1857</t>
    </r>
  </si>
  <si>
    <t>Orden INT/98/2021, de 8 de febrero, por la que se prorrogan los controles en la frontera interior terrestre con Portugal, restablecidos con motivo de la situación de crisis sanitaria ocasionada por la COVID-19.</t>
  </si>
  <si>
    <t>2021-02-09</t>
  </si>
  <si>
    <t>Enfermedades, Epidemias, Fronteras, Libre circulación de personas, Portugal, Unión Europea</t>
  </si>
  <si>
    <t>Sanidad, Seguridad y Defensa, Unión Europea</t>
  </si>
  <si>
    <t>DOUE-L-2016-80504, BOE-A-2021-1346</t>
  </si>
  <si>
    <t>DE CONFORMIDAD con el art. 28 del Reglamento (UE) 2016/399, de 9 de marzo, EN RELACIÓN sobre la Orden INT/68/2021, de 29 de enero</t>
  </si>
  <si>
    <t>Reglamento (UE) 2016/399, Orden INT/68/2021</t>
  </si>
  <si>
    <r>
      <rPr>
        <b val="1"/>
        <u val="single"/>
        <sz val="10"/>
        <color indexed="8"/>
        <rFont val="Helvetica Neue"/>
      </rPr>
      <t>BOE-A-2021-1856</t>
    </r>
  </si>
  <si>
    <t>Resolución de 29 de enero de 2021, de la Secretaría General Técnica, sobre aplicación del artículo 24.2 de la Ley 25/2014, de 27 de noviembre, de Tratados y otros Acuerdos Internacionales.</t>
  </si>
  <si>
    <t>Acuerdos internacionales, Comunicaciones, Ministerio de Asuntos Exteriores Unión Europea y Cooperación</t>
  </si>
  <si>
    <t>Relaciones internacionales</t>
  </si>
  <si>
    <t>BOE-A-2014-12326</t>
  </si>
  <si>
    <t>DE CONFORMIDAD con el art. 24.2 de la Ley 25/2014, de 27 de noviembre</t>
  </si>
  <si>
    <t>Ley 25/2014</t>
  </si>
  <si>
    <r>
      <rPr>
        <b val="1"/>
        <u val="single"/>
        <sz val="10"/>
        <color indexed="8"/>
        <rFont val="Helvetica Neue"/>
      </rPr>
      <t>BOE-A-2021-1855</t>
    </r>
  </si>
  <si>
    <t>Modificaciones al Reglamento del Tratado de cooperación en materia de patentes (PCT) adoptadas el 9 de octubre de 2019 por la Asamblea de la Unión Internacional de Cooperación en materia de patentes (Unión PCT) en su 51º periodo de sesiones (22º ordinario).</t>
  </si>
  <si>
    <t>Acuerdos internacionales, Lenguas oficiales, Organización Mundial de la Propiedad Intelectual, Patentes, Procedimiento administrativo, Propiedad Industrial, Tasas</t>
  </si>
  <si>
    <t>Derecho Administrativo, Derecho Mercantil, Relaciones internacionales</t>
  </si>
  <si>
    <t>BOE-A-1989-26066</t>
  </si>
  <si>
    <t>MODIFICA determinados preceptos del Reglamento del Tratado de 19 de junio de 1970</t>
  </si>
  <si>
    <r>
      <rPr>
        <b val="1"/>
        <u val="single"/>
        <sz val="10"/>
        <color indexed="8"/>
        <rFont val="Helvetica Neue"/>
      </rPr>
      <t>BOE-A-2021-1860</t>
    </r>
  </si>
  <si>
    <t>Ley 4/2020, de 30 de diciembre, de Presupuestos de la Generalitat para el ejercicio 2021.</t>
  </si>
  <si>
    <t>Comunidad Valenciana, Presupuestos de las Comunidades Autónomas</t>
  </si>
  <si>
    <t>Sistema financiero</t>
  </si>
  <si>
    <t>BOE-A-2015-1952, BOE-A-1982-17235</t>
  </si>
  <si>
    <t>AMPLIA , hasta el 31 de diciembre de 2021, los plazos previstos en las disposiciones transitorias 3, 4 y 5 de la Ley 1/2015, de 6 de febrero, DE CONFORMIDAD con el Estatuto aprobado por Ley Orgánica 5/1982, de 1 de julio</t>
  </si>
  <si>
    <t>Ley 1/2015</t>
  </si>
  <si>
    <r>
      <rPr>
        <b val="1"/>
        <u val="single"/>
        <sz val="10"/>
        <color indexed="8"/>
        <rFont val="Helvetica Neue"/>
      </rPr>
      <t>BOE-A-2021-1858</t>
    </r>
  </si>
  <si>
    <t>Sentencia de 16 de diciembre de 2020, de la Sala Tercera del Tribunal Supremo, que declara estimar el recurso contencioso-administrativo número 382/2019 contra el Real Decreto 536/2019, de 20 de septiembre, por el que se modifica el Real Decreto 1338/2018, de 29 de octubre, por el que se regula el potencial de producción vitícola.</t>
  </si>
  <si>
    <t>Autorizaciones, Comunidades Autónomas, Denominaciones de origen, Ministerio de Agricultura Pesca y Alimentación, Tribunal Supremo, Vinos, Viticultura</t>
  </si>
  <si>
    <t>Agricultura, Alimentación, Organización de la Administración</t>
  </si>
  <si>
    <t>BOE-A-2018-14803, BOE-A-2019-13412</t>
  </si>
  <si>
    <t>DECLARA la nulidad de los arts. 7.3,4 y 7 y 18.3,4 y 7 del Real Decreto 1338/2018, de 29 de octubre, en la redacción dada por los arts. 1 y 6 del Real Decreto 536/2019, de 20 de septiembre, DECLARA ,</t>
  </si>
  <si>
    <t>Real Decreto 1338/2018, Real Decreto 536/2019</t>
  </si>
  <si>
    <r>
      <rPr>
        <b val="1"/>
        <u val="single"/>
        <sz val="10"/>
        <color indexed="8"/>
        <rFont val="Helvetica Neue"/>
      </rPr>
      <t>BOE-A-2021-1859</t>
    </r>
  </si>
  <si>
    <t>Ley 3/2020, de 30 de diciembre, de medidas fiscales, de gestión administrativa y financiera y de organización de la Generalitat 2021.</t>
  </si>
  <si>
    <t>Administración Local, Aguas, Aparcamiento, Asistencia farmacéutica, Autotaxis, Bosques, Cámaras Oficiales de Comercio Industria y Navegación, Centros de enseñanza, Cesión de Tributos, Comunidad Valenciana, Contaminación acústica, Explotaciones agrarias, Ferias, Ferrocarriles, Financiación de las Comunidades Autónomas, Función Pública, Ganadería, Gestión de residuos, Igualdad de género, Impuesto sobre la Renta de las Personas Físicas, Incompatibilidades, Inmigración, Juego, Juventud, Mediación, Ordenación del territorio, Organización de las Comunidades Autónomas, Patrimonio de las Comunidades Autónomas, Pesca marítima, Policía, Política económica, Políticas de medio ambiente, Protección Civil, Puertos, Radiodifusión, Renta Mínima de Inserción, Retracto, Saneamiento, Servicios Sociales de las Comunidades Autónomas, Sistema tributario, Subvenciones, Tanteo, Tasas, Televisión, Transporte de viajeros, Urbanismo, Violencia de género, Viviendas</t>
  </si>
  <si>
    <t>Agricultura, Asuntos sociales, Cultura y ocio, Educación y enseñanza, Función Pública, Ganadería y animales, Medio ambiente, Organización de la Administración, Pesca, Sanidad, Seguridad y Defensa, Sistema financiero, Sistema tributario, Telecomunicaciones, Transportes y tráfico, Vivienda y urbanismo</t>
  </si>
  <si>
    <t>DOCV-r-2013-90037, DOCV-r-2020-90078, BOE-A-2020-9589, BOE-A-2019-4086, BOE-A-2019-3489, BOE-A-2019-2784, BOE-A-2019-1987, BOE-A-2019-1986, BOE-A-2019-966, BOE-A-2019-281, BOE-A-2018-16341, BOE-A-2018-8947, BOE-A-2018-5396, BOE-A-2018-3438, BOE-A-2018-1871, BOE-A-2018-1870, BOE-A-2018-98, DOCV-r-2017-90481, BOE-A-2017-15372, BOE-A-2017-15371, BOE-A-2017-15370, BOE-A-2017-2424, BOE-A-2016-11022, BOE-A-2016-11021, BOE-A-2016-7691, BOE-A-2015-4547, BOE-A-2015-1952, BOE-A-2014-9626, BOE-A-2014-9625, BOE-A-2014-7141, BOE-A-2014-970, BOE-A-2013-6047, BOE-A-2013-663, BOE-A-2011-7330, BOE-A-2010-19046, BOE-A-2010-12629, BOE-A-2010-11729, BOE-A-2009-20073, BOE-A-2009-442, BOE-A-2004-19752, BOE-A-2003-10295, BOE-A-2003-6806, BOE-A-1999-10811, BOE-A-1998-8202, BOE-A-1994-1915, BOE-A-1992-12147, BOE-A-1990-18410, BOE-A-2020-11046, BOE-A-2015-4548, BOE-A-2012-14978, BOE-A-2011-6875, BOE-A-2003-10298, BOE-A-2003-613, BOE-A-1998-17351</t>
  </si>
  <si>
    <t>DEROGA los capítulos I, II y III del Decreto-ley 2/2013, de 1 de marzo, MODIFICA , con efectos desde el 30 de marzo de 2020, el art. 10 del Decreto-ley 1/2020, de 27 de marzo, MODIFICA el art. 10 y la disposición transitoria 2 del Decreto-ley 6/2020, de 5 de junio, MODIFICA los arts. 4, 32, 71, 79, 80 a 83 y la disposición adicional 2 de la Ley 5/2019, de 28 de febrero, MODIFICA determinados preceptos y AÑADE la disposición transitoria 10 a la Ley 3/2019, de 18 de febrero, MODIFICA la disposición transitoria 8 y AÑADE disposición adicional a la Ley 1/2019, de 5 de febrero, MODIFICA el art. 104.1 de la Ley 27/2018, de 27 de diciembre, MODIFICA la disposición adicional 3 de la Ley 26/2018, de 21 de diciembre, MODIFICA los arts. 10.2, 19.5, 37.1 y 41.4 de la Ley 24/2018, de 5 de diciembre, MODIFICA el art. 8.5 y la disposición final 2 de la Ley 23/2018, de 29 de noviembre, MODIFICA los arts. 2.3, 12, 20, 22, 24 y AÑADE la disposición transitoria 2 a la Ley 21/2018, de 16 de octubre, MODIFICA los arts. 2.1, 9.1 y 11 de la Ley 12/2018, de 24 de mayo, MODIFICA los arts. 14 y 18 de la Ley 7/2018, de 26 de marzo, MODIFICA los arts. 4, 5, 6, 8, 9, 11, 12 y 14 de la Ley 1/2018, de 9 de febrero, MODIFICA el art. 9 de la Ley 21/2017, de 28 de diciembre, MODIFICA y AÑADE determinados preceptos a la Ley 20/2017, de 28 de diciembre, MODIFICA el art. 35 y AÑADE disposiciones transitorias a la Ley 17/2017, de 13 de diciembre, MODIFICA los arts. 3.1 y 10.7 del Decreto-ley 5/2017, de 20 de octubre, MODIFICA los arts. 1, 17 y 35 de la Ley 15/2017, de 10 de noviembre, MODIFICA los arts. 10, 12, 39, 61 y AÑADE la disposición adicional 8 a la Ley 14/2017, de 10 de noviembre, MODIFICA los arts. 7.3, 9.2, 13, 14 y AÑADE la disposición adicional 4 a la Ley 13/2017, de 8 de noviembre, MODIFICA los arts. 5, 16, 45, 79, 87, 88 y la disposición transitoria 2 de la Ley 5/2017, de 10 de febrero, MODIFICA el art. 3 y el anexo de la Ley 9/2016, de 28 de octubre, MODIFICA los arts. 3, 4, 7, 9, 10, 12, 13 y 17 de la Ley 8/2016, de 28 de octubre, MODIFICA los arts. 11.3, 15, 36, 39.1 y la disposición adicional 8 de la Ley 6/2016, de 15 de julio, MODIFICA el art. 46 y AÑADE el 46 bis de la Ley 2/2015, de 2 de abril, MODIFICA el art. 171.5.f) de la Ley 1/2015, de 6 de febrero, MODIFICA la disposición adicional 4, anexo II y AÑADE las disposiciones adicionales indicadas a la Ley 6/2014, de 25 de julio, MODIFICA determinados preceptos y AÑADE disposición transitoria a la Ley 5/2014, de 25 de julio, MODIFICA los arts. 82 y 83 de la Ley 2/2014, de 13 de junio, MODIFICA el art. 171 de la Ley 5/2013, de 23 de diciembre, MODIFICA el art. 29 de la Ley 1/2013, de 21 de mayo, MODIFICA el art. 154 de la Ley 10/2012, de 21 de diciembre, MODIFICA los arts. 21, 40, 66, 72, 80 y AÑADE la disposición final 3 a la Ley 6/2011, de 1 de abril, MODIFICA los arts. 10 y 12 de la Ley 13/2010, de 23 de noviembre, MODIFICA el art. 40.3, anexo I y en la forma indicada el art. 129.4 de la Ley 10/2010, de 9 de julio, MODIFICA el art. 85 y la disposición adicional única de la Ley 8/2010, de 23 de junio, MODIFICA los arts. 7, 8, 10 y 11 de la Ley 10/2009, de 20 de noviembre, MODIFICA el art. 15 de la Ley 15/2008, de 5 de diciembre, MODIFICA el art. 57 y AÑADE la disposición adicional 9 a la Ley 8/2004, de 20 de octubre, MODIFICA los arts. 32 y 37 de la Ley 11/2003, de 10 de abril, MODIFICA los arts. 27, 44, 150 y SUPRIME la disposición adicional 2 de la Ley 6/2003, de 4 de marzo, MODIFICA los arts. 11 y 30 de la Ley 1/1999, de 31 de marzo, MODIFICA determinados preceptos y AÑADE la disposición adicional 17 a la Ley 13/1997, de 23 de diciembre, MODIFICA los arts. 57, 59, 62, 75 y AÑADE los arts. 49 bis, 59 bis a la Ley 3/1993, de 9 de diciembre, MODIFICA el art. 2 y AÑADE la disposición adicional 3 a la Ley 2/1992, de 26 de marzo, MODIFICA los arts. 4, 9, 33, 36, 37, 73 y AÑADE el 36 bis, la disposición adicional única y la transitoria única a la Ley 5/1990, de 7 de junio, AÑADE la disposición adicional 6 a la Ley 1/2020, de 11 de junio, AÑADE la disposición adicional única a la Ley 3/2015, de 2 de abril, AÑADE los arts. 53 bis, 55 bis y las disposiciones adicionales indicadas a la Ley 7/2012, de 23 de noviembre, AÑADE la disposición adicional 4 a la Ley 3/2011, de 23 de marzo, AÑADE la disposición adicional 5 bis a la Ley 14/2003. de 10 de abril, AÑADE la disposición adicional 4 a la Ley 7/2002, de 3 de diciembre, AÑADE el art. 5 bis a la Ley 6/1998, de 22 de junio</t>
  </si>
  <si>
    <t>ley 2/2013, ley 1/2020, ley 6/2020, Ley 5/2019, Ley 3/2019, Ley 1/2019, Ley 27/2018, Ley 26/2018, Ley 24/2018, Ley 23/2018, Ley 21/2018, Ley 12/2018, Ley 7/2018, Ley 1/2018, Ley 21/2017, Ley 20/2017, Ley 17/2017, ley 5/2017, Ley 15/2017, Ley 14/2017, Ley 13/2017, Ley 5/2017, Ley 9/2016, Ley 8/2016, Ley 6/2016, Ley 2/2015, Ley 1/2015, Ley 6/2014, Ley 5/2014, Ley 2/2014, Ley 5/2013, Ley 1/2013, Ley 10/2012, Ley 6/2011, Ley 13/2010, Ley 10/2010, Ley 8/2010, Ley 10/2009, Ley 15/2008, Ley 8/2004, Ley 11/2003, Ley 6/2003, Ley 1/1999, Ley 13/1997, Ley 3/1993, Ley 2/1992, Ley 5/1990, Ley 1/2020, Ley 3/2015, Ley 7/2012, Ley 3/2011, Ley 14/2003, Ley 7/2002, Ley 6/1998</t>
  </si>
  <si>
    <t>LEY 1/2018 ESP, LEY 13/2010 ESP, LEY 5/2013 ESP, LEY 5/2014 ESP, LEY 8/2010 ESP, ORD APA/1401/2018 ESP, ORD JUS/836/2013 ESP, ORD JUS/909/2017 ESP, ORD JUS/992/2015 ESP, RDL 1/2019 ESP , RES 17/12/2019 CAN</t>
  </si>
  <si>
    <r>
      <rPr>
        <b val="1"/>
        <u val="single"/>
        <sz val="10"/>
        <color indexed="8"/>
        <rFont val="Helvetica Neue"/>
      </rPr>
      <t>BOE-A-2021-1929</t>
    </r>
  </si>
  <si>
    <t>Enmiendas de 2016 al código internacional sobre el programa mejorado de inspecciones durante los reconocimientos de graneleros y petroleros, 2011 (Código ESP 2011) adoptadas en Londres el 25 de noviembre de 2016 mediante la Resolución MSC. 412(97).</t>
  </si>
  <si>
    <t>2021-02-10</t>
  </si>
  <si>
    <t>Acuerdos internacionales, Buques, Certificaciones, Organización Marítima Internacional, Productos petrolíferos, Transporte de mercancías, Transportes marítimos</t>
  </si>
  <si>
    <t>Relaciones internacionales, Transportes y tráfico</t>
  </si>
  <si>
    <t>BOE-A-2018-14291, BOE-A-1980-12179, BOE-A-1989-5520</t>
  </si>
  <si>
    <t>ENMIENDAS a los anexos A, B, 1 y 2 del Código de 30 de noviembre de 2011, DE CONFORMIDAD con el art. VIII del Convenio de 1 de noviembre de 1974 (SOLAS), CITA Convenio de 6 de marzo de 1948 (OMI)</t>
  </si>
  <si>
    <r>
      <rPr>
        <b val="1"/>
        <u val="single"/>
        <sz val="10"/>
        <color indexed="8"/>
        <rFont val="Helvetica Neue"/>
      </rPr>
      <t>BOE-A-2021-1928</t>
    </r>
  </si>
  <si>
    <t>Enmiendas al Código Internacional de Estabilidad sin Avería, 2008 (Código IS 2008) adoptadas en Londres el 24 de mayo de 2018 mediante la Resolución MSC. 444(99).</t>
  </si>
  <si>
    <t>Acuerdos internacionales, Buques, Construcciones navales, Navegación marítima, Organización Marítima Internacional, Seguridad de la vida humana en el mar</t>
  </si>
  <si>
    <t>BOE-A-2011-5295, BOE-A-1999-19444</t>
  </si>
  <si>
    <t>ENMIENDAS a la parte A del Código de 4 de diciembre de 2008, DE CONFORMIDAD con el art. VI.2.d) del Protocolo de 11 de noviembre de 1988</t>
  </si>
  <si>
    <r>
      <rPr>
        <b val="1"/>
        <u val="single"/>
        <sz val="10"/>
        <color indexed="8"/>
        <rFont val="Helvetica Neue"/>
      </rPr>
      <t>BOE-A-2021-1976</t>
    </r>
  </si>
  <si>
    <t>Resolución de 4 de febrero de 2021, del Congreso de los Diputados, por la que se ordena la publicación del Acuerdo de convalidación del Real Decreto-ley 1/2021, de 19 de enero, de protección de los consumidores y usuarios frente a situaciones de vulnerabilidad social y económica.</t>
  </si>
  <si>
    <t>2021-02-11</t>
  </si>
  <si>
    <t>Aguas residuales, Autoridades Portuarias, Comercialización, Consumidores y usuarios, Contratos, Desahucios, Dominio Público Hidráulico, Epidemias, Igualdad de oportunidades, Puertos, Tasas, Viviendas</t>
  </si>
  <si>
    <t>Asuntos sociales, Comercio, Consumidores y usuarios, Medio ambiente, Sistema tributario, Vivienda y urbanismo</t>
  </si>
  <si>
    <r>
      <rPr>
        <b val="1"/>
        <u val="single"/>
        <sz val="10"/>
        <color indexed="8"/>
        <rFont val="Helvetica Neue"/>
      </rPr>
      <t>BOE-A-2021-1977</t>
    </r>
  </si>
  <si>
    <t>Orden ETD/110/2021, de 9 de febrero, por la que se modifica la Orden ETD/920/2020, de 28 de septiembre, por la que se crea y regula el Consejo Consultivo para la Transformación Digital.</t>
  </si>
  <si>
    <t>Administración electrónica, Asociaciones, Consejos consultivos, Ministerio de Asuntos Económicos y Transformación Digital, Organización de la Administración del Estado</t>
  </si>
  <si>
    <t>Administración electrónica, Organización de la Administración</t>
  </si>
  <si>
    <r>
      <rPr>
        <b val="1"/>
        <u val="single"/>
        <sz val="10"/>
        <color indexed="8"/>
        <rFont val="Helvetica Neue"/>
      </rPr>
      <t>BOE-A-2021-2045</t>
    </r>
  </si>
  <si>
    <t>Orden HAC/114/2021, de 5 de febrero, por la que se modifica la Orden HFP/1979/2016, de 29 de diciembre, por la que se aprueban las normas sobre los gastos subvencionables de los Programas Operativos del Fondo Europeo de Desarrollo Regional para el período 2014-2020.</t>
  </si>
  <si>
    <t>2021-02-12</t>
  </si>
  <si>
    <t>Ayudas, Desarrollo regional, Financiación comunitaria, Fondo Europeo de Desarrollo Regional, Gastos, Subvenciones</t>
  </si>
  <si>
    <t>Sistema financiero, Unión Europea</t>
  </si>
  <si>
    <t>BOE-A-2016-12485, BOE-A-2003-20977, DOUE-L-2020-80637, DOUE-L-2020-80477, DOUE-L-2018-81227</t>
  </si>
  <si>
    <t>MODIFICA las normas 1, 3, 6, 10, 12 a 16, SE AÑADE las  normas 10 bis y 14 bis y SE SUPRIME la norma 19 de la Orden HFP/1979/2016, de 29 de diciembre, DE CONFORMIDAD con la Ley 38/2003, de 17 de noviembre, CITA Reglamento (UE) 2020/558, de 23 de abril, CITA Reglamento (UE) 2020/460, de 30 de marzo, CITA Reglamento (UE) 2018/1046, de 18 de julio</t>
  </si>
  <si>
    <t>Orden HFP/1979/2016, Ley 38/2003, Reglamento (UE) 2020/558, Reglamento (UE) 2020/460, Reglamento (UE) 2018/1046</t>
  </si>
  <si>
    <r>
      <rPr>
        <b val="1"/>
        <u val="single"/>
        <sz val="10"/>
        <color indexed="8"/>
        <rFont val="Helvetica Neue"/>
      </rPr>
      <t>BOE-A-2021-2047</t>
    </r>
  </si>
  <si>
    <t>Resolución de 3 de febrero de 2021, de la Dirección de Tráfico, del Departamento de Seguridad, por la que se establecen medidas especiales de regulación de tráfico durante el año 2021 en la Comunidad Autónoma del País Vasco.</t>
  </si>
  <si>
    <t>Carreteras, Circulación vial, Deporte, Mercancías peligrosas, País Vasco, Seguridad vial, Transporte de mercancías</t>
  </si>
  <si>
    <t>Transportes y tráfico</t>
  </si>
  <si>
    <t>BOE-A-2015-11722, BOE-A-2003-23514, BOE-A-2019-18623</t>
  </si>
  <si>
    <t>DE CONFORMIDAD con el art. 18 de la Ley sobre Tráfico, Circulación de Vehículos a Motor y Seguridad Vial, texto refundido aprobado por Real Decreto Legislativo 6/2015, de 30 de octubre, DE CONFORMIDAD con los arts. 37 y 39 del Reglamento aprobado por Real Decreto 1428/2003, de 21 de noviembre, EN RELACIÓN sobre la Resolución de 20 de diciembre de 2019</t>
  </si>
  <si>
    <t>Real Decreto Legislativo 6/2015, Real Decreto 1428/2003, Resolución de 20 de diciembre de 2019</t>
  </si>
  <si>
    <t>RD 1428/2003 ESP, RD 1514/2018 ESP, RD 667/2015 ESP, RD 965/2006 ESP, RDG 6/2015 ESP</t>
  </si>
  <si>
    <r>
      <rPr>
        <b val="1"/>
        <u val="single"/>
        <sz val="10"/>
        <color indexed="8"/>
        <rFont val="Helvetica Neue"/>
      </rPr>
      <t>BOE-A-2021-2046</t>
    </r>
  </si>
  <si>
    <t>Orden CSM/115/2021, de 11 de febrero, por la que se establecen los requisitos de información y comercialización de mascarillas higiénicas.</t>
  </si>
  <si>
    <t>Comercialización, Entidades de acreditación, Epidemias, Etiquetas, Información, Laboratorios, Material sanitario, Normalización, Reglamentaciones técnicas</t>
  </si>
  <si>
    <t>Comercio, Consumidores y usuarios, Sanidad, Tecnología e investigación</t>
  </si>
  <si>
    <t>BOE-A-2020-4761, BOE-A-2020-4525</t>
  </si>
  <si>
    <t>DE CONFORMIDAD con el art. 3 del Real Decreto 495/2020, de 28 de abril, EN RELACIÓN con la Orden SND/354/2020, de 19 de abril</t>
  </si>
  <si>
    <t>Real Decreto 495/2020, Orden SND/354/2020</t>
  </si>
  <si>
    <r>
      <rPr>
        <b val="1"/>
        <u val="single"/>
        <sz val="10"/>
        <color indexed="8"/>
        <rFont val="Helvetica Neue"/>
      </rPr>
      <t>BOE-A-2021-2169</t>
    </r>
  </si>
  <si>
    <t>Corrección de errores de la Ley 18/2020, de 28 de diciembre, de facilitación de la actividad económica.</t>
  </si>
  <si>
    <t>2021-02-15</t>
  </si>
  <si>
    <t>Actividades económicas, Administraciones Públicas, Ayudas, Cataluña, Organización de las Comunidades Autónomas, Política económica, Procedimiento administrativo</t>
  </si>
  <si>
    <t>Derecho Administrativo, Organización de la Administración</t>
  </si>
  <si>
    <r>
      <rPr>
        <b val="1"/>
        <u val="single"/>
        <sz val="10"/>
        <color indexed="8"/>
        <rFont val="Helvetica Neue"/>
      </rPr>
      <t>BOE-A-2021-2168</t>
    </r>
  </si>
  <si>
    <t>Orden CUD/123/2021, de 9 de febrero, por la que se establece la obligatoriedad de comunicaciones y notificaciones por medios electrónicos en el procedimiento de concesión de las ayudas para la modernización e innovación de las industrias culturales y creativas mediante proyectos digitales y tecnológicos.</t>
  </si>
  <si>
    <r>
      <rPr>
        <b val="1"/>
        <u val="single"/>
        <sz val="10"/>
        <color indexed="8"/>
        <rFont val="Helvetica Neue"/>
      </rPr>
      <t>BOE-A-2021-2166</t>
    </r>
  </si>
  <si>
    <t>Resolución de 8 de febrero de 2021, de la Dirección General de Política Energética y Minas, por la que se publican los nuevos precios de venta, antes de impuestos, de los gases licuados del petróleo por canalización.</t>
  </si>
  <si>
    <t>Gas, Precios, Productos petrolíferos</t>
  </si>
  <si>
    <t>Energía</t>
  </si>
  <si>
    <r>
      <rPr>
        <b val="1"/>
        <u val="single"/>
        <sz val="10"/>
        <color indexed="8"/>
        <rFont val="Helvetica Neue"/>
      </rPr>
      <t>BOE-A-2021-2167</t>
    </r>
  </si>
  <si>
    <t>Orden CUD/122/2021, de 9 de febrero, por la que se determina la composición y funciones de la Comisión Administradora del Fondo de Ayuda a las Bellas Artes.</t>
  </si>
  <si>
    <t>Comisiones de Control y Seguimiento, Ministerio de Cultura y Deporte, Organización de la Administración del Estado, Órganos colegiados</t>
  </si>
  <si>
    <t>Organización de la Administración</t>
  </si>
  <si>
    <r>
      <rPr>
        <b val="1"/>
        <u val="single"/>
        <sz val="10"/>
        <color indexed="8"/>
        <rFont val="Helvetica Neue"/>
      </rPr>
      <t>BOE-A-2021-2171</t>
    </r>
  </si>
  <si>
    <t>Decreto-ley 15/2020, de 21 de diciembre, de modificación del Decreto-ley 11/2020, de 10 de julio, por el que se establece un régimen sancionador específico para afrontar los incumplimientos de las disposiciones dictadas para paliar los efectos de la crisis ocasionada por la COVID-19.</t>
  </si>
  <si>
    <t>Baleares, Enfermedades, Epidemias, Procedimiento sancionador, Sanidad</t>
  </si>
  <si>
    <t>Derecho Administrativo, Sanidad</t>
  </si>
  <si>
    <t>BOE-A-2020-9942, BOE-A-2007-4233, BOE-A-2020-12898, BOE-A-2020-5895</t>
  </si>
  <si>
    <t>MODIFICA los arts. 3 y 4 del Decreto-ley 11/2020, de 10 de julio, DE CONFORMIDAD con el Estatuto aprobado por Ley Orgánica 1/2007, de 28 de febrero, CITA Real Decreto 926/2020, de 25 de octubre, CITA Real Decreto-ley 21/2020, de 9 de junio</t>
  </si>
  <si>
    <t>ley 11/2020, Real Decreto 926/2020, Real Decreto-ley 21/2020</t>
  </si>
  <si>
    <t>RDL 21/2020 ESP</t>
  </si>
  <si>
    <r>
      <rPr>
        <b val="1"/>
        <u val="single"/>
        <sz val="10"/>
        <color indexed="8"/>
        <rFont val="Helvetica Neue"/>
      </rPr>
      <t>BOE-A-2021-2170</t>
    </r>
  </si>
  <si>
    <t>Corrección de errores de la Ley 3/2020, de 30 de diciembre, de Presupuestos Generales para 2021.</t>
  </si>
  <si>
    <t>Asturias, Juego, Presupuestos de las Comunidades Autónomas, Tasas</t>
  </si>
  <si>
    <t>Sistema financiero, Sistema tributario</t>
  </si>
  <si>
    <r>
      <rPr>
        <b val="1"/>
        <u val="single"/>
        <sz val="10"/>
        <color indexed="8"/>
        <rFont val="Helvetica Neue"/>
      </rPr>
      <t>BOE-A-2021-2313</t>
    </r>
  </si>
  <si>
    <t>Ley Orgánica 1/2021, de 15 de febrero, de reforma de la Ley Orgánica 4/1982, de 9 de junio, de Estatuto de Autonomía de la Región de Murcia.</t>
  </si>
  <si>
    <t>2021-02-16</t>
  </si>
  <si>
    <t>Diputados, Estatutos de Autonomía, Gobierno, Murcia, Parlamento Autonómico</t>
  </si>
  <si>
    <t>Derecho Constitucional, Organización de la Administración</t>
  </si>
  <si>
    <t>BOE-A-1982-15031</t>
  </si>
  <si>
    <t>MODIFICA los arts. 25 y 33 del Estatuto aprobado por Ley Orgánica 4/1982, de 9 de junio, MODIFICA los arts. 25 y 33 del Estatuto aprobado por Ley Orgánica 4/1982, de 9 de junio, MODIFICA los arts. 25 y 33 del Estatuto aprobado por Ley Orgánica 4/1982, de 9 de junio, MODIFICA los arts. 25 y 33 del Estatuto aprobado por Ley Orgánica 4/1982, de 9 de junio, MODIFICA los arts. 25 y 33 del Estatuto aprobado por Ley Orgánica 4/1982, de 9 de junio</t>
  </si>
  <si>
    <r>
      <rPr>
        <b val="1"/>
        <u val="single"/>
        <sz val="10"/>
        <color indexed="8"/>
        <rFont val="Helvetica Neue"/>
      </rPr>
      <t>BOE-A-2021-2315</t>
    </r>
  </si>
  <si>
    <t>Acuerdo entre el Reino de España y la República Socialista de Vietnam sobre intercambio y protección mutua de información clasificada, hecho en Madrid el 27 de marzo de 2019.</t>
  </si>
  <si>
    <t>Acuerdos internacionales, Centro Nacional de Inteligencia, Información, Secretos oficiales, Vietnam</t>
  </si>
  <si>
    <t>Relaciones internacionales, Seguridad y Defensa</t>
  </si>
  <si>
    <r>
      <rPr>
        <b val="1"/>
        <u val="single"/>
        <sz val="10"/>
        <color indexed="8"/>
        <rFont val="Helvetica Neue"/>
      </rPr>
      <t>BOE-A-2021-2314</t>
    </r>
  </si>
  <si>
    <t>Enmiendas de 2017 al Código internacional de seguridad para los buques que utilicen gases u otros combustibles de bajo punto de inflamación (Código IGF) adoptadas en Londres el 15 de junio de 2017 mediante la Resolución MSC. 422(98).</t>
  </si>
  <si>
    <t>Acuerdos internacionales, Buques, Construcciones navales, Gas, Incendios, Navegación marítima, Organización Marítima Internacional, Seguridad de la vida humana en el mar, Transporte de mercancías, Transportes marítimos</t>
  </si>
  <si>
    <t>BOE-A-2017-4763, BOE-A-1980-12179</t>
  </si>
  <si>
    <t>ENMIENDAS a la regla 11.3.2 del Código IGF de 11 de junio de 2015, DE CONFORMIDAD con el Convenio de 1 de noviembre de 1974 (SOLAS), ENMIENDAS a la regla 11.3.2 del Código IGF de 11 de junio de 2015, DE CONFORMIDAD con el Convenio de 1 de noviembre de 1974 (SOLAS), ENMIENDAS a la regla 11.3.2 del Código IGF de 11 de junio de 2015, DE CONFORMIDAD con el Convenio de 1 de noviembre de 1974 (SOLAS), ENMIENDAS a la regla 11.3.2 del Código IGF de 11 de junio de 2015, DE CONFORMIDAD con el Convenio de 1 de noviembre de 1974 (SOLAS), ENMIENDAS a la regla 11.3.2 del Código IGF de 11 de junio de 2015, DE CONFORMIDAD con el Convenio de 1 de noviembre de 1974 (SOLAS)</t>
  </si>
  <si>
    <r>
      <rPr>
        <b val="1"/>
        <u val="single"/>
        <sz val="10"/>
        <color indexed="8"/>
        <rFont val="Helvetica Neue"/>
      </rPr>
      <t>BOE-A-2021-2316</t>
    </r>
  </si>
  <si>
    <t>Resolución de 15 de febrero de 2021, de la Presidencia del Comisionado para el Mercado de Tabacos, por la que se corrigen errores en la de 12 de febrero de 2021, por la que se publican los precios de venta al público de determinadas labores de tabaco en Expendedurías de Tabaco y Timbre del área del Monopolio.</t>
  </si>
  <si>
    <t>Expendedurías de Tabaco y Efectos Timbrados, Precios, Tabaco</t>
  </si>
  <si>
    <t>BOE-A-2021-2130</t>
  </si>
  <si>
    <t>CORRIGE errores en la Resolución de 12 de febrero de 2021, CORRIGE errores en la Resolución de 12 de febrero de 2021, CORRIGE errores en la Resolución de 12 de febrero de 2021, CORRIGE errores en la Resolución de 12 de febrero de 2021, CORRIGE errores en la Resolución de 12 de febrero de 2021</t>
  </si>
  <si>
    <t>Resolución de 12 de febrero de 2021</t>
  </si>
  <si>
    <t>ACU M-150 ESP, ACU M-159 ESP, ACU M-168 ESP, ACU M-170 ESP, ACU M-171 ESP, ACU M-173 ESP, ACU M-175 ESP, ACU M-178 2006 ESP, ACU M-198 ESP, ACU M-214 2010 ESP, ACU M-218/2011 ESP, ACU M-226/2012 ESP, ACU M-228/2014 ESP, ACU M-231 2011 ESP, ACU M-236/2012 ESP, ACU M-245/2012 ESP, ACU M-254/2013 ESP, ACU M-259/2013 ESP, ACU M-265/2014 ESP, ACU M-268/2014 ESP, ACU M-271/2014 ESP, ACU M-273/2014 ESP, ACU M-276/2014 ESP, ACU M-291/2016 ESP, ACU M-292/2016 ESP, AUTO 24/9/2020 ESP, AUTO 30/9/2013 ESP, AUTO 8/11/2017 ESP, CH CANTABRICO RES 9/7/2009 ESP, CH MIIÑO-SIL RES 4/5/2010 ESP, CH MIÑO-SIL RDE 266/2008 ESP, CH TAJO RES 17/9/2007 ESP (1), CIR 1/2008 ESP, CIR 1/2010 ESP, CIR 1/2013 ESP, CIR 1/2015 ESP, CIR 1/2016 ESP, CIR 1/2017 ESP, CIR 1/2018 ESP, CIR 1/2019 ESP, CIR 2/2007 ESP, CIR 2/2009 ESP, CIR 2/2014 ESP, CIR 2/2015 ESP, CIR 2/2017 ESP, CIR 2/2018 ESP, CIR 3/2014 ESP, CIR 3/2016 ESP, CIR 3/2018 ESP, CIR 3/2019 ESP, CIR 3/2020 ESP, CIR 4/2012 ESP, CIR 4/2014 ESP, CIR 5/2012 ESP, CIR 5/2020 ESP, CIR 6/2012 ESP, CIR 7/2012 ESP, DEC 833/1975 ESP, INS IS-01 ESP, INS IS-05 ESP, INS IS-06 ESP, LEY 1/2005 ESP, LEY 1/2018 ESP, LEY 10/1998 ESP, LEY 10/2001 ESP, LEY 10/2013 ESP, LEY 11/1997 ESP, LEY 11/2005 ESP, LEY 11/2012 ESP, LEY 11/2013 ESP, LEY 11/2014 ESP, LEY 11/2018 ESP, LEY 11/2020 ESP, LEY 12/2007 ESP, LEY 12/2011 ESP, LEY 12/2012 ESP, LEY 12/2013 ESP, LEY 13/2003 ESP, LEY 13/2010 ESP, LEY 13/2012 ESP , LEY 14/1986 ESP, LEY 14/1994 ESP, LEY 14/2000 ESP, LEY 14/2013 ESP, LEY 14/2014 ESP, LEY 15/1995 ESP, LEY 15/2009 ESP, LEY 15/2012 ESP, LEY 15/2013 ESP, LEY 16/2002 ESP, LEY 16/2013 ESP, LEY 17/2009 ESP, LEY 17/2011 ESP, LEY 17/2012 ESP, LEY 17/2013 ESP, LEY 17/2015 ESP, LEY 18/1989 ESP, LEY 18/2014 ESP, LEY 19/2015 ESP, LEY 2/1985 ESP, LEY 2/2008 ESP, LEY 2/2011 ESP, LEY 2/2012 ESP, LEY 2/2013 ESP, LEY 20/1986 ESP, LEY 20/2007 ESP, LEY 20/2013 ESP, LEY 21/1992 ESP, LEY 21/2013 ESP, LEY 21/2015 ESP, LEY 22/1973 ESP, LEY 22/1988 ESP, LEY 22/2005 ESP, LEY 22/2011 ESP, LEY 22/2013 ESP, LEY 23/1992 ESP, LEY 23/2015 ESP, LEY 24/1988 ESP, LEY 24/2001 ESP, LEY 24/2005 ESP, LEY 24/2013 ESP, LEY 25/1964 ESP, LEY 25/2009 ESP, LEY 26/2007 ESP, LEY 26/2011 ESP, LEY 26/2015 ESP, LEY 27/1992 ESP, LEY 27/2006 ESP, LEY 27/2007 ESP, LEY 27/2011 ESP, LEY 27/2013 ESP, LEY 27/2014 ESP, LEY 28/2005 ESP, LEY 28/2009 ESP, LEY 28/2014 ESP, LEY 28/2015 ESP, LEY 29/1985 ESP, LEY 29/2006 ESP, LEY 3/1985 ESP, LEY 3/1996 ESP, LEY 3/2012 ESP, LEY 3/2014 ESP, LEY 3/2017 ESP, LEY 30/2005 ESP, LEY 30/2015 ESP, LEY 31/1995 ESP, LEY 32/2006 ESP, LEY 32/2010 ESP, LEY 32/2014 ESP, LEY 33/2010 ESP, LEY 33/2011 ESP, LEY 33/2015 ESP, LEY 34/1998 ESP, LEY 34/2007 ESP, LEY 34/2014 ESP, LEY 35/2010 ESP, LEY 35/2014 ESP, LEY 36/2011 ESP, LEY 36/2014 ESP, LEY 37/2003 ESP, LEY 37/2015 ESP, LEY 38/1972 ESP, LEY 38/1992 ESP, LEY 38/1995 ESP, LEY 39/1999 ESP, LEY 39/2010 ESP, LEY 4/1990 ESP, LEY 4/1998 ESP, LEY 4/2004 ESP, LEY 4/2009 ESP, LEY 40/2010 ESP, LEY 41/2002 ESP, LEY 41/2010 ESP, LEY 42/1975 ESP, LEY 42/1997 ESP, LEY 42/2007 ESP, LEY 42/2010 ESP, LEY 43/2002 ESP, LEY 43/2010 ESP, LEY 44/2003 ESP, LEY 44/2010 ESP, LEY 45/1999 ESP, LEY 46/1999 ESP, LEY 48/2003 ESP, LEY 48/2015 ESP, LEY 49/1999 ESP, LEY 5/2009 ESP, LEY 5/2013 ESP, LEY 5/2014 ESP, LEY 5/2015 ESP, LEY 50/1998 ESP, LEY 51/2007 ESP, LEY 53/2002 ESP, LEY 53/2007 ESP, LEY 54/1980 ESP, LEY 54/1997 ESP, LEY 54/2003 ESP, LEY 6/1977 ESP, LEY 6/2001 ESP, LEY 6/2010 ESP, LEY 6/2017 ESP, LEY 6/2018 ESP, LEY 62/2003 ESP, LEY 66/1997 ESP, LEY 8/1972 ESP, LEY 8/2007 ESP, LEY 8/2010 ESP, LEY 8/2011 ESP, LEY 8/2013 ESP, LEY 8/2015 ESP, LEY 8/2020 ESP, LEY 9/2003 ESP, LEY 9/2006 ESP, LEY 9/2015 ESP, LEY 9/2017 ESP, LEY 9/2018 ESP, LEY 9/2020 ESP, NS 1/2007 ESP, NS 1/2010 ESP, NS 1/2014 ESP, NS 1/2015 ESP, NS 1/2016 ESP, NS 1/2017 ESP, NS 1/2018 ESP, NS 2/2007 ESP, NS 2/2010 ESP, NS 2/2016 ESP, NS 2/2017 ESP, NS 27/4/2001 ESP, NS 3/2006 ESP, NS 3/2011 ESP, NS 3/2012 ESP, NS 3/2017 ESP, NS 4/2010 ESP, NS 4/2011 ESP, NS 4/2017 ESP, NS 5/2001 ESP, NS 5/2006 ESP, NS 5/2010 ESP, NS 5/2012 ESP, NS 5/2014 ESP, NS 7/2001 ESP, NS 8/2014 ESP, NS 9/2014 ESP, OC 1/2019 ESP, OC 11/2002 ESP, OC 14/2003 ESP, OC 15/2/1996 ESP, OC 15/2003 ESP, OC 16/2003 ESP, OC 17/2003 ESP, OC 20/2006 ESP, OC 21/2007 ESP, OC 22/07 ESP, OC 27/2008 ESP, OC 30/2012 ESP, OC 31/2012 ESP, OC 32/2012 ESP, OC 320/1994 ESP, OC 33/2013 ESP, OC 35/2014 ESP, OC 36/2015 ESP, OC 37/2016 ESP, OC 38/2016 ESP, OC 39/2017 ESP, OC 40/2017 ESP, OC 41/2017 ESP, OC 7/2001 ESP, OC 8/2001 ESP, ORD 1/12/1997 ESP, ORD 1/2/1996 ESP, ORD 1/3/1984 ESP, ORD 1/3/1999 ESP, ORD 1/3/2000 ESP (1), ORD 1/3/2000 ESP (2), ORD 1/3/2000 ESP (3), ORD 1/7/1987 ESP, ORD 1/9/1982 ESP, ORD 10/11/1983 ESP, ORD 10/3/1988 ESP, ORD 10/3/1998 ESP, ORD 10/3/2000 ESP, ORD 10/8/1976 ESP, ORD 11/1/2001 ESP, ORD 11/10/1976 ESP, ORD 11/10/1988 ESP, ORD 11/10/1988 ESP (2), ORD 11/10/1988 ESP (3), ORD 11/10/1996 ESP, ORD 11/12/1990 ESP, ORD 11/2/2000 ESP, ORD 11/7/1983 ESP (3), ORD 11/9/1998 ESP, ORD 12/1/1963 ESP, ORD 12/11/1987 ESP, ORD 12/3/1982 ESP, ORD 12/3/1996 ESP, ORD 12/6/2001 ESP, ORD 12/7/2001 ESP (1), ORD 12/7/2001 ESP (2), ORD 12/9/1991 ESP, ORD 13/10/1989 ESP, ORD 13/12/2000 ESP, ORD 13/3/1989 ESP, ORD 13/6/1984 ESP, ORD 13/6/1985 ESP, ORD 13/6/1990 ESP, ORD 13/7/1993 ESP, ORD 13/8/1999 ESP, ORD 13/8/1999 ESP (2), ORD 13/8/1999 ESP (3), ORD 13/8/1999 ESP (4), ORD 13/8/1999 ESP (5), ORD 13/8/1999 ESP (6), ORD 13/8/1999 ESP (7), ORD 13/8/1999 ESP (8), ORD 13/9/1985 ESP, ORD 13/9/1995 ESP, ORD 14/10/1997 ESP (1), ORD 14/10/1997 ESP (2), ORD 14/2/1983 ESP, ORD 14/3/1963 ESP, ORD 14/4/1999 ESP, ORD 14/4/2000 ESP, ORD 14/5/1998 ESP, ORD 14/9/1981 ESP, ORD 15/10/2001 ESP, ORD 15/11/1989 ESP, ORD 15/12/1965 ESP, ORD 15/12/1988 ESP, ORD 15/12/1998 ESP, ORD 15/3/1963 ESP, ORD 15/7/1998 ESP, ORD 15/9/1999 ESP, ORD 15/9/2000 ESP, ORD 16/11/1981 ESP, ORD 16/12/1987 ESP, ORD 16/12/1997 ESP, ORD 16/12/1998 ESP, ORD 16/3/1984 ESP, ORD 16/4/1990 ESP, ORD 16/4/1991 ESP, ORD 16/4/1998 ESP, ORD 16/5/1994 ESP, ORD 16/7/1979 ESP, ORD 16/7/1981 ESP, ORD 16/7/1985 ESP, ORD 16/7/1987 ESP, ORD 16/7/1987 ESP (2), ORD 16/7/1999 ESP, ORD 17/12/1984 ESP, ORD 17/12/1985 ESP, ORD 17/3/1981 ESP, ORD 18/10/1976 ESP, ORD 18/10/1984 ESP, ORD 18/10/1994 ESP, ORD 18/11/1974 ESP, ORD 18/5/1992 ESP_281138, ORD 18/5/1992 ESP_281370, ORD 18/7/1991 ESP, ORD 19/10/1999 ESP, ORD 19/12/1980 ESP, ORD 19/12/1989 ESP, ORD 19/12/2000 ESP, ORD 19/4/1994 ESP, ORD 19/7/2001 ESP, ORD 2/10/1985 ESP, ORD 2/2/1998 ESP, ORD 2/4/1993 ESP, ORD 2/7/1976 ESP, ORD 2/8/1991 ESP, ORD 20/1/1994 ESP, ORD 20/11/1973 ESP, ORD 20/11/1984 ESP, ORD 20/11/2001 ESP, ORD 20/12/1995 ESP, ORD 20/2/1997 ESP, ORD 20/5/2016 ESP, ORD 20/6/1986 ESP, ORD 20/7/1976 ESP, ORD 20/7/2000 ESP, ORD 21/10/1999 ESP (1), ORD 21/10/1999 ESP (2), ORD 21/2/1997 ESP, ORD 21/4/1981 ESP, ORD 21/7/1982 ESP, ORD 21/7/1992 ESP, ORD 21/8/1967 ESP, ORD 22/10/1981 ESP, ORD 22/12/1987 ESP, ORD 22/2/1991 ESP, ORD 22/3/1988 ESP, ORD 22/3/1990 ESP, ORD 22/3/1993 ESP, ORD 22/4/1988 ESP, ORD 22/4/1997 ESP, ORD 22/6/1995 ESP, ORD 23/11/1974 ESP, ORD 23/11/2020 ESP, ORD 23/12/1986 ESP, ORD 23/12/1994, ORD 23/2/1996 ESP, ORD 23/4/1987 ESP, ORD 23/5/1977 ESP (1), ORD 23/5/1977 ESP (2), ORD 23/6/1988 ESP, ORD 23/9/1987 ESP, ORD 24/1/1978 ESP, ORD 24/10/1979 ESP, ORD 24/2/1993 ESP (1), ORD 24/2/1993 ESP (2), ORD 24/4/2000 ESP, ORD 24/9/1979 ESP, ORD 25/10/1975 ESP, ORD 25/10/2000 ESP, ORD 25/2/1980 ESP, ORD 25/3/1998 ESP, ORD 25/4/1973 ESP, ORD 25/4/1997 ESP, ORD 25/5/1992 ESP, ORD 25/6/1984 ESP, ORD 25/9/1979 ESP, ORD 26/10/1983 ESP (1), ORD 26/10/1983 ESP (2), ORD 26/10/1993 ESP, ORD 26/12/1995 ESP, ORD 26/4/1994 ESP, ORD 26/4/2000 ESP, ORD 26/5/1976 ESP, ORD 26/5/1989 ESP, ORD 26/7/1993 ESP, ORD 27/11/1987 ESP, ORD 27/11/1995 ESP, ORD 27/12/1999 ESP, ORD 27/2/1991 ESP, ORD 27/3/1990 ESP, ORD 27/4/1982 ESP, ORD 27/4/1998 ESP, ORD 27/5/1967 ESP, ORD 27/5/1971 ESP (1), ORD 27/5/1971 ESP (2), ORD 27/6/1975 ESP, ORD 27/6/1997 ESP, ORD 27/7/1999 ESP, ORD 27/7/2017 ESP, ORD 28/10/1992 ESP, ORD 28/12/1990 ESP, ORD 28/2/1989 ESP, ORD 28/3/1985 ESP, ORD 28/3/1995 ESP, ORD 28/6/1984 ESP, ORD 28/6/1988 ESP, ORD 28/6/1991 ESP_281310, ORD 28/6/1991 ESP_281372, ORD 28/7/1969 ESP (1), ORD 28/7/1969 ESP (2), ORD 28/7/1989 ESP, ORD 29/10/1986 ESP, ORD 29/11/1984 ESP, ORD 29/11/2001 ESP, ORD 29/4/1977 ESP, ORD 29/4/1999 ESP, ORD 29/6/1987 ESP, ORD 29/6/1993 ESP, ORD 29/7/1991 ESP, ORD 29/9/1966 ESP, ORD 3/2/1986 ESP, ORD 3/3/2000 ESP, ORD 3/4/1992 ESP, ORD 3/6/1986 ESP, ORD 3/7/1987 ESP, ORD 3/9/1998 ESP, ORD 30/10/1992 ESP, ORD 30/11/1981 ESP (1), ORD 30/11/1981 ESP (2), ORD 30/12/1993 ESP, ORD 30/4/2020 ESP, ORD 30/5/1990 ESP, ORD 30/6/1966 ESP, ORD 30/6/1993 ESP, ORD 30/6/1998 ESP, ORD 30/7/1974 ESP, ORD 30/7/2018 ESP, ORD 31/10/1973 ESP, ORD 31/10/1984 ESP, ORD 31/10/1989 ESP, ORD 31/10/2000 ESP, ORD 31/12/1976 ESP, ORD 31/3/1967 ESP, ORD 31/3/1977 ESP, ORD 31/3/1980 ESP, ORD 31/3/1981 ESP, ORD 31/3/1986 ESP, ORD 31/5/1982 ESP, ORD 31/5/1985 ESP (1), ORD 31/5/1985 ESP (2), ORD 31/5/1985 ESP (3), ORD 31/5/1985 ESP (4), ORD 31/7/1987 ESP, ORD 31/8/1987 ESP, ORD 31/8/1992 ESP, ORD 4/2/1994 ESP, ORD 4/3/1999 ESP, ORD 5/1/2000 ESP, ORD 5/10/2000 ESP, ORD 5/10/2001 ESP, ORD 5/4/2001 ESP, ORD 5/6/1987 ESP, ORD 5/6/2000 ESP, ORD 5/9/1985 ESP, ORD 6/10/1980 ESP, ORD 6/2/1997 ESP, ORD 6/5/1965 ESP, ORD 6/5/1988 ESP, ORD 6/7/1984 ESP, ORD 6/7/2000 ESP, ORD 6/9/1999 ESP, ORD 7/1/1987 ESP, ORD 7/11/1983 ESP, ORD 7/12/2001 ESP, ORD 7/12/2001 ESP (2), ORD 7/3/1981 ESP (1), ORD 7/3/1981 ESP (2), ORD 7/4/1981 ESP, ORD 7/4/2006 VAL, ORD 8/10/2001 ESP, ORD 8/2/1996 ESP, ORD 8/3/1994 ESP, ORD 8/4/1964 ESP, ORD 8/4/1983 ESP, ORD 8/6/1988 ESP, ORD 9/12/1999 ESP, ORD 9/3/1971 ESP (1), ORD 9/3/1971 ESP (2), ORD 9/3/1982 ESP, ORD 9/5/1962 ESP, ORD 9/5/1991 ESP, ORD 9/6/1971 ESP, ORD AAA/1072/2013 ESP, ORD AAA/1601/2012 ESP, ORD AAA/1783/2013 ESP, ORD AAA/1834/2014 ESP, ORD AAA/1903/2013 ESP, ORD AAA/2056/2014 ESP, ORD AAA/2272/2013 ESP, ORD AAA/2394/2013 ESP, ORD AAA/2564/2015 ESP, ORD AAA/2809/2012 ESP, ORD AAA/351/2013 ESP, ORD AAA/458/2013 ESP, ORD AAA/661/2013 ESP, ORD AAA/699/2016 ESP, ORD AAA/702/2014 ESP, ORD AAA/770/2014 ESP, ORD AAA/990/2015 ESP, ORD AAM/1053/2012 ESP, ORD APA/1299/2019 ESP, ORD APA/1401/2018 ESP, ORD APA/1470/2007 ESP, ORD APA/1556/2002 ESP, ORD APA/161/2020 ESP, ORD APA/3290/2007 ESP, ORD APA/863/2008 ESP, ORD APM/1007/2017 ESP, ORD APM/1040/2017 ESP, ORD APM/189/2018 ESP, ORD APM/205/2018 ESP, ORD APM/206/2018 ESP, ORD APM/241/2018 ESP, ORD APM/397/2018 ESP, ORD ARM/1029/2009 ESP, ORD ARM/1163/2010 ESP, ORD ARM/1195/2011 ESP, ORD ARM/1312/2009 ESP, ORD ARM/1358/2010 ESP, ORD ARM/1783/2011 ESP, ORD ARM/1840/2010 ESP, ORD ARM/1856/2008 ESP, ORD ARM/2005/2009 ESP, ORD ARM/2050/2008 ESP, ORD ARM/2213/2010 ESP, ORD ARM/2656/2008 ESP, ORD ARM/2676/2009 ESP, ORD ARM/3085/2009 ESP, ORD ARM/3797/2008 ESP, ORD ARM/568/2011 ESP, ORD ARM/795/2011 ESP, ORD CIN/1865/2011 ESP, ORD CIN/2570/2011 ESP, ORD CIN/2954/2009 ESP, ORD CTE/2723/2002 ESP, ORD CTE/3185/2003 ESP, ORD CTE/3216/2002 ESP, ORD CTE/964/2004 ESP, ORD DEF/1056/2013 ESP, ORD ECC/1493/2016 ESP, ORD ECC/1936/2014 ESP, ORD ECC/705/2013 ESP, ORD ECI/2357/2004 ESP, ORD ECO 2692/2002 ESP, ORD ECO/1449/2003 ESP, ORD ECO/1985/2002 ESP, ORD ECO/3888/2003 ESP, ORD ESS/1003/2016 ESP, ORD ESS/1068/2015 ESP, ORD ESS/1187/2015 ESP, ORD ESS/1338/2013 ESP, ORD ESS/1368/2012 ESP, ORD ESS/1451/2013 ESP, ORD ESS/1452/2016 ESP, ORD ESS/1554/2016 ESP , ORD ESS/2259/2015 ESP, ORD ESS/2542/2014 ESP, ORD ESS/256/2018 ESP, ORD ESS/419/2015 ESP, ORD ESS/66/2013 ESP, ORD ESS/911/2013 ESP, ORD ESS/996/2014 ESP, ORD ETU/1046/2017 ESP, ORD ETU/1133/2017 ESP, ORD ETU/1282/2017 ESP, ORD ETU/130/2017 ESP, ORD ETU/1948/2016 ESP, ORD ETU/257/2018 ESP, ORD ETU/258/2017 ESP, ORD ETU/315/2017 ESP, ORD ETU/360/2018 ESP, ORD ETU/362/2018 ESP, ORD ETU/555/2017 ESP, ORD ETU/615/2017 ESP, ORD ETU/66/2018 ESP, ORD ETU/753/2017 ESP, ORD ETU/995/2017 ESP, ORD EYE/644/2006 CYL, ORD FOM/1051/2018 ESP, ORD FOM/1190/2005 ESP, ORD FOM/1194/2011 ESP, ORD FOM/1320/2016 ESP, ORD FOM/1382/2002 ESP, ORD FOM/1392/2004 ESP, ORD FOM/163/2014 ESP, ORD FOM/1635/2013 ESP, ORD FOM/1649/2012 ESP, ORD FOM/1793/2014 ESP, ORD FOM/185/2017 ESP, ORD FOM/1882/2012 ESP, ORD FOM/1904/2008 ESP, ORD FOM/2083/2014 ESP, ORD FOM/2107/2007 ESP, ORD FOM/2258/2015 ESP, ORD FOM/2283/2012 ESP, ORD FOM/231/2011 ESP, ORD FOM/2330/2007 ESP, ORD FOM/2380/2015 ESP, ORD FOM/2523/2014 ESP, ORD FOM/273/2016 ESP, ORD FOM/2842/2011 ESP, ORD FOM/2861/2012 ESP, ORD FOM/2873/2007 ESP, ORD FOM/2924/2006 ESP, ORD FOM/2931/2015 ESP, ORD FOM/298/2016 ESP, ORD FOM/3053/2008 ESP, ORD FOM/3056/2002 ESP, ORD FOM/3317/2010 ESP, ORD FOM/3459/2003 ESP, ORD FOM/3460/2003 ESP, ORD FOM/3553/2011 ESP, ORD FOM/3769/2007 ESP, ORD FOM/3818/2007 ESP, ORD FOM/456/2014 ESP, ORD FOM/475/2002 ESP, ORD FOM/510/2018 ESP, ORD FOM/534/2014 ESP, ORD FOM/555/2005 ESP, ORD FOM/588/2017 ESP, ORD FOM/605/2004 ESP, ORD FOM/606/2018 ESP, ORD FOM/769/2014 ESP, ORD FOM/808/2006 ESP, ORD FOM/819/2015 ESP, ORD FOM/822/2015 ESP, ORD FOM/882/2015 ESP, ORD FOM/93/2008 ESP, ORD FOM/938/2008 ESP, ORD FOM/943/2019 ESP, ORD HAC/235/2019 ESP, ORD HAP/1349/2016 ESP, ORD HAP/2328/2014 ESP, ORD HAP/2489/2014 ESP, ORD HAP/369/2015 ESP, ORD HAP/685/2014 ESP, ORD HAP/703/2013 ESP, ORD ICT/1212/2018 ESP, ORD ICT/155/2020 ESP, ORD ICT/2590/2010 ESP, ORD ICT/397/2020 ESP, ORD ICT/657/2018 ESP, ORD ICT/697/2019 ESP, ORD ICT/778/2020 ESP, ORD ICT/971/2020 ESP, ORD IET/1014/2013 ESP, ORD IET/1043/2012 ESP, ORD IET/1045/2014 ESP, ORD IET/107/2014 ESP, ORD IET/1071/2013 ESP, ORD IET/1074/2012 ESP, ORD IET/1075/2012 ESP, ORD IET/1105/2014 ESP, ORD IET/1168/2014 ESP, ORD IET/1209/2016 ESP, ORD IET/1344/2015 ESP, ORD IET/1345/2015 ESP, ORD IET/1459/2014 ESP, ORD IET/1491/2013 ESP, ORD IET/1624/2012 ESP, ORD IET/1752/2014 ESP, ORD IET/1804/2013 ESP, ORD IET/1882/2014 ESP, ORD IET/1912/2012 ESP, ORD IET/1946/2013 ESP, ORD IET/1951/2013 ESP, ORD IET/1953/2015 ESP, ORD IET/2013/2013 ESP, ORD IET/2059/2013 ESP, ORD IET/2176/2014 ESP, ORD IET/2199/2012 ESP, ORD IET/2208/2012 ESP, ORD IET/221/2013 ESP, ORD IET/2212/2015 ESP, ORD IET/2271/2015 ESP, ORD IET/2434/2012 ESP, ORD IET/2444/2014 ESP, ORD IET/2458/2013 ESP, ORD IET/2556/2014 ESP, ORD IET/2660/2015 ESP, ORD IET/2735/2015 ESP, ORD IET/2736/2012 ESP, ORD IET/2786/2015 ESP, ORD IET/2804/2012 ESP, ORD IET/289/2015 ESP, ORD IET/290/2012 ESP, ORD IET/325/2016 ESP, ORD IET/338/2014 ESP, ORD IET/346/2014 ESP, ORD IET/3586/2011 ESP, ORD IET/359/2016 ESP, ORD IET/557/2012 ESP, ORD IET/565/2013 ESP, ORD IET/593/2014 ESP, ORD IET/611/2013 ESP, ORD IET/631/2012 ESP, ORD IET/697/2015 ESP, ORD IET/753/2013 ESP, ORD IET/754/2013 ESP, ORD IET/759/2013 ESP, ORD IET/822/2012 ESP, ORD IET/843/2012 ESP, ORD IET/849/2012 ESP, ORD IET/904/2016 ESP, ORD IET/931/2015 ESP, ORD INT/1504/2013 ESP, ORD INT/1676/2016 ESP, ORD INT/1920/2011 ESP, ORD INT/2229/2013 ESP, ORD INT/249/2004 ESP, ORD INT/2535/2015 ESP, ORD INT/262/2020 ESP, ORD INT/284/2020 ESP, ORD INT/2850/2011 ESP, ORD INT/314/2011 ESP, ORD INT/316/2003 ESP, ORD INT/316/2011 ESP, ORD INT/317/2011 ESP, ORD INT/318/2011 ESP, ORD INT/3716/2004 ESP, ORD INT/624/2008 ESP, ORD INT/826/2020 ESP, ORD ITC/101/2006 ESP, ORD ITC/102/2005 ESP, ORD ITC/1038/2005 ESP, ORD ITC/1201/2006 ESP, ORD ITC/1231/2010 ESP, ORD ITC/1251/2009 ESP, ORD ITC/1316/2008 ESP, ORD ITC/1389/2008 ESP, ORD ITC/1515/2010 ESP, ORD ITC/1522/2007 ESP, ORD ITC/1559/2010 ESP, ORD ITC/1607/2009 ESP, ORD ITC/1637/2009 ESP, ORD ITC/1683/2007 ESP, ORD ITC/1701/2006 ESP, ORD ITC/1721/2009 ESP, ORD ITC/1732/2010 ESP, ORD ITC/1797/2007 ESP, ORD ITC/1857/2008 ESP, ORD ITC/1929/2005 ESP, ORD ITC/2060/2010 ESP, ORD ITC/21/2009 ESP, ORD ITC/2107/2009 ESP, ORD ITC/2308/2007 ESP, ORD ITC/2308/2008 ESP, ORD ITC/2366/2011 ESP, ORD ITC/2370/2007 ESP, ORD ITC/2534/2009 ESP, ORD ITC/254/2007 ESP, ORD ITC/2585/2007 ESP, ORD ITC/2632/2010 ESP, ORD ITC/2643/2007 ESP, ORD ITC/2699/2011 ESP, ORD ITC/2765/2005 ESP, ORD ITC/279/2008 ESP, ORD ITC/2845/2007 ESP, ORD ITC/2857/2008, ORD ITC/2877/2008 ESP, ORD ITC/2914/2011 ESP, ORD ITC/3022/2007 ESP, ORD ITC/3046/2009 ESP, ORD ITC/3108/2010 ESP, ORD ITC/3109/2010 ESP, ORD ITC/3110/2010 ESP, ORD ITC/3126/2005 ESP, ORD ITC/3163/2009 ESP, ORD ITC/3164/2009 ESP, ORD ITC/3165/2009 ESP, ORD ITC/318/2009 ESP, ORD ITC/3190/2011 ESP, ORD ITC/3219/2011 ESP, ORD ITC/3315/2007 ESP, ORD ITC/3354/2010 ESP, ORD ITC/3366/2010 ESP, ORD ITC/3520/2009 ESP, ORD ITC/3655/2005 ESP, ORD ITC/3801/2008 ESP, ORD ITC/3802/2008 ESP, ORD ITC/3860/2007 ESP, ORD ITC/3863/2007 ESP, ORD ITC/3993/2006 ESP, ORD ITC/3995/2006 ESP, ORD ITC/404/2010 ESP, ORD ITC/427/2005 ESP, ORD ITC/445/2006 ESP, ORD ITC/473/2011 ESP, ORD ITC/527/2011 ESP, ORD ITC/633/2007 ESP, ORD ITC/66/2011 ESP, ORD ITC/675/2006 ESP, ORD ITC/676/2009 ESP, ORD ITC/694/2008 ESP, ORD ITC/713/2007 ESP, ORD ITC/732/2008 ESP, ORD ITC/786/2009 ESP, ORD ITC/82/2009 ESP, ORD ITC/822/2008 ESP, ORD ITC/909/2009 ESP, ORD ITC/933/2011 ESP, ORD ITC/958/2008 ESP, ORD JUS/1291/2009 ESP, ORD JUS/1698/2011 ESP, ORD JUS/206/2009 ESP, ORD JUS/318/2018 ESP, ORD JUS/470/2017 ESP, ORD JUS/836/2013 ESP, ORD JUS/909/2017 ESP, ORD JUS/992/2015 ESP, ORD MAM/1024/2002 ESP, ORD MAM/1253/2003 ESP, ORD MAM/1276/2003 ESP, ORD MAM/1390/2005 ESP, ORD MAM/1444/2006 ESP, ORD MAM/1445/2006 ESP, ORD MAM/1807/2006 ESP, ORD MAM/1872/2004 ESP, ORD MAM/1873/2004 ESP, ORD MAM/190/2006 ESP, ORD MAM/2116/2007 ESP, ORD MAM/2191/2005 ESP, ORD MAM/2192/2005 ESP, ORD MAM/2390/2007 ESP, ORD MAM/2544/2004 ESP, ORD MAM/2545/2004 ESP, ORD MAM/304/2002 ESP, ORD MAM/3040/2002 ESP, ORD MAM/3207/2006 ESP, ORD MAM/3219/2007 ESP, ORD MAM/3364/2002 ESP, ORD MAM/3457/2003 ESP, ORD MAM/3624/2006 ESP, ORD MAM/4143/2004 ESP, ORD MAM/427/2008 ESP, ORD MAM/638/2002 ESP, ORD MAM/698/2007 ESP, ORD MAM/817/2004 ESP, ORD MAM/85/2008 ESP, ORD MAM/960/2005 ESP, ORD MAM/985/2006 ESP, ORD PCI/1188/2018 ESP, ORD PCI/1319/2018 ESP, ORD PCI/168/2019 ESP, ORD PCI/488/2019 ESP, ORD PCI/810/2018 ESP, ORD PCI/824/2018 ESP, ORD PCI/891/2018 ESP, ORD PCI/962/2019 ESP, ORD PCM/390/2020 ESP, ORD PCM/810/2020 ESP, ORD PCM/831/2020 ESP, ORD PRA 222/2018 ESP, ORD PRA/1080/2017 ESP, ORD PRA/1861/2016 ESP, ORD PRA/321/2017 ESP, ORD PRA/329/2017 ESP, ORD PRA/375/2018 ESP, ORD PRA/499/2017 ESP, ORD PRA/905/2017 ESP, ORD PRE/1016/2008 ESP, ORD PRE/1069/2011 ESP, ORD PRE/1131/2011 ESP, ORD PRE/1164/2010 ESP, ORD PRE/1165/2010 ESP, ORD PRE/1206/2014 ESP, ORD PRE/1244/2006 ESP, ORD PRE/1253/2005 ESP, ORD PRE/1293/2013 ESP, ORD PRE/1349/2014 ESP, ORD PRE/1376/2002 ESP, ORD PRE/1393/2004 ESP, ORD PRE/1435/2013 ESP, ORD PRE/1447/2003 ESP, ORD PRE/1597/2014 ESP, ORD PRE/1624/2002 ESP, ORD PRE/164/2007 ESP, ORD PRE/1648/2007 ESP, ORD PRE/1665/2012 ESP, ORD PRE/1691/2013 ESP, ORD PRE/1702/2006 ESP, ORD PRE/1784/2011 ESP, ORD PRE/1895/2004 ESP, ORD PRE/1933/2005 ESP, ORD PRE/1954/2004 ESP, ORD PRE/1980/2006 ESP, ORD PRE/1982/2007 ESP, ORD PRE/1983/2007 ESP, ORD PRE/2046/2010 ESP, ORD PRE/2047/2010 ESP, ORD PRE/2056/2013 ESP, ORD PRE/2125/2010 ESP, ORD PRE/2171/2007 ESP, ORD PRE/222/2009 ESP, ORD PRE/2277/2003 ESP, ORD PRE/2315/2015 ESP, ORD PRE/2317/2002 ESP, ORD PRE/2356/2010 ESP, ORD PRE/236/2002 ESP, ORD PRE/2382/2010 ESP, ORD PRE/2383/2010 ESP, ORD PRE/2421/2011 ESP, ORD PRE/2426/2004 ESP, ORD PRE/2429/2008 ESP, ORD PRE/2439/2010 ESP, ORD PRE/2476/2015 ESP, ORD PRE/252/2006 ESP, ORD PRE/2543/2008 ESP, ORD PRE/255/2013 ESP, ORD PRE/2556/2002 ESP, ORD PRE/26/2014 ESP, ORD PRE/2610/2011 ESP, ORD PRE/2666/2002 ESP, ORD PRE/2671/2009 ESP, ORD PRE/2743/2006 ESP, ORD PRE/2744/2006 ESP, ORD PRE/2745/2012 ESP, ORD PRE/2772/2007 ESP, ORD PRE/2788/2015 ESP, ORD PRE/2827/2009 ESP, ORD PRE/2843/2009 ESP, ORD PRE/2851/2010 ESP, ORD PRE/2871/2011 ESP, ORD PRE/2872/2011 ESP, ORD PRE/29/2004 ESP, ORD PRE/2922/2005 ESP, ORD PRE/2957/2008 ESP, ORD PRE/3/2006 ESP, ORD PRE/3159/2004 ESP, ORD PRE/321/2009 ESP, ORD PRE/3271/2011 ESP, ORD PRE/3290/2002 ESP, ORD PRE/3297/2004 ESP, ORD PRE/3298/2004 ESP, ORD PRE/3302/2006 ESP, ORD PRE/3338/2007 ESP, ORD PRE/3420/2007 ESP, ORD PRE/3476/2003 ESP, ORD PRE/3539/2008 ESP, ORD PRE/370/2012 ESP, ORD PRE/374/2008 ESP, ORD PRE/375/2003 ESP, ORD PRE/3834/2005 ESP, ORD PRE/3856/2005 ESP, ORD PRE/3929/2004 ESP, ORD PRE/402/2006 ESP, ORD PRE/402/2008 CAT, ORD PRE/456/2007 ESP, ORD PRE/468/2008 ESP, ORD PRE/473/2004 ESP, ORD PRE/507/2008 ESP, ORD PRE/52/2010 ESP, ORD PRE/531/2010 ESP, ORD PRE/556/2005 ESP, ORD PRE/568/2009 ESP, ORD PRE/628/2011 ESP, ORD PRE/629/2011 ESP, ORD PRE/630/2011 ESP, ORD PRE/631/2011 ESP, ORD PRE/662/2013 ESP, ORD PRE/675/2013 ESP, ORD PRE/690/2005 ESP, ORD PRE/696/2008 ESP, ORD PRE/730/2003 ESP, ORD PRE/77/2008 ESP, ORD PRE/772/2016 ESP, ORD PRE/777/2009 ESP, ORD PRE/777/2011 ESP, ORD PRE/839/2010 ESP, ORD PRE/864/2009 ESP, ORD PRE/865/2009 ESP, ORD PRE/866/2009 ESP, ORD PRE/927/2012 ESP, ORD PRE/928/2012 ESP, ORD PRE/930/2002 ESP, ORD PRE/968/2008 ESP, ORD PRE/985/2007 ESP, ORD SAS/1915/2009 ESP, ORD SCO/1591/2005 ESP, ORD SCO/1741/2006 ESP, ORD SCO/317/2003 ESP, ORD SCO/3269/2006 ESP, ORD SCO/3276/2007 ESP, ORD SCO/3719/2005 ESP, ORD SCO/3866/2007 ESP, ORD SCO/778/2009 ESP, ORD SND/260/2020 ESP, ORD SND/271/2020 ESP, ORD SND/274/2020 ESP, ORD SND/325/2020 ESP, ORD SND/399/2020 ESP, ORD SND/413/2020 ESP, ORD SND/414/2020 ESP, ORD SND/422/2020 ESP, ORD SND/440/2020 ESP, ORD SND/442/2020 ESP, ORD SND/445/2020 ESP, ORD SND/458/2020 ESP, ORD SND/507/2020 ESP, ORD SND/520/2020 ESP, ORD SND/535/2020 ESP, ORD SPI/643/2011 ESP, ORD SSI/194/2018 ESP, ORD SSI/200/2013 ESP, ORD SSI/304/2013 ESP, ORD SSI/445/2015 ESP, ORD SSI/890/2017 ESP, ORD TAS/1/2007 ESP, ORD TAS/2926/2002 ESP, ORD TAS/2947/2007 ESP, ORD TAS/3018/2006 ESP, ORD TAS/3623/2006 ESP, ORD TAS/3768/2005 ESP, ORD TAS/4053/2005 ESP, ORD TAS/642/2008 ESP, ORD TAS/762/2008 ESP, ORD TEC/1023/2019 ESP, ORD TEC/1146/2018 ESP, ORD TEC/1171/2018 ESP, ORD TEC/1172/2018 ESP, ORD TEC/1174/2018 ESP, ORD TEC/1196/2018 ESP, ORD TEC/1260/2019 ESP, ORD TEC/1281/2019 ESP, ORD TEC/1297/2018 ESP, ORD TEC/1380/2018 ESP, ORD TEC/1399/2018 ESP, ORD TEC/1420/2018 ESP, ORD TEC/212/2019 ESP, ORD TEC/332/2019 ESP, ORD TEC/351/2019 ESP, ORD TEC/406/2019 ESP, ORD TEC/427/2019 ESP, ORD TEC/544/2019 ESP, ORD TEC/625/2018 ESP, ORD TEC/752/2019 ESP, ORD TEC/813/2019 ESP, ORD TEC/852/2019 ESP, ORD TEC/897/2019 ESP, ORD TEC/921/2018 ESP, ORD TED/1161/2020 ESP, ORD TED/252/2020 ESP, ORD TED/287/2020 ESP, ORD TED/363/2020 ESP, ORD TED/426/2020 ESP, ORD TED/749/2020 ESP, ORD TED/765/2020 ESP, ORD TED/766/2020 ESP, ORD TES/1180/2020 ESP, ORD TIN/1071/2010 ESP, ORD TIN/1448/2010 ESP, ORD TIN/1512/2011 ESP, ORD TIN/2504/2010 ESP, ORD TIN/2786/2009 ESP, ORD TIN/442/2009 ESP, ORD TMA/178/2020 ESP, ORD TMA/254/2020 ESP, ORD TMA/259/2020 ESP, ORD TMA/273/2020 ESP, ORD TMA/278/2020 ESP, ORD TMA/384/2020 ESP, ORD TMA/400/2020 ESP, ORD TMA/424/2020 ESP, ORD TMA/692/2020 ESP, ORD VIV/1744/2008 ESP, ORD VIV/984/2009 ESP, RD 1/2016 ESP, RD 100/2011 ESP, RD 1000/2010 ESP, RD 1002/2012 ESP, RD 1004/2014 ESP, RD 1007/2015 ESP, RD 1008/2015 ESP, RD 101/2011 ESP, RD 1011/2009 ESP, RD 102/2011 ESP, RD 102/2014 ESP, RD 1025/2015 ESP, RD 1027/2006 ESP, RD 1027/2007 ESP, RD 103/2009 ESP, RD 1030/2006 ESP, RD 1030/2007 ESP, RD 1031/2007 ESP, RD 1032/2007 ESP, RD 1036/2009 ESP, RD 1038/2012 ESP, RD 104/2010 ESP, RD 1041/2013 ESP, RD 1042/2013 ESP, RD 1042/2017 ESP, RD 1048/2013 ESP, RD 105/2008 ESP, RD 105/2010 ESP, RD 1053/2014 ESP, RD 1053/2015 ESP, RD 1054/2002 ESP, RD 1054/2014 ESP, RD 1054/2015 ESP, RD 1055/2014 ESP, RD 1055/2015 ESP, RD 106/2008 ESP, RD 1062/1998 ESP, RD 1066/2001 ESP, RD 107/1995 ESP, RD 1070/2012 ESP, RD 1071/2015 ESP, RD 1072/2015 ESP, RD 1073/2002 ESP, RD 1073/2015 ESP, RD 1074/2014 ESP, RD 1074/2015 ESP, RD 1075/2015 ESP, RD 1075/2017 ESP, RD 1078/2015 ESP, RD 108/1991 ESP, RD 108/2016 ESP, RD 1081/2014 ESP, RD 1082/2014 ESP, RD 1084/2009 ESP, RD 1084/2014 ESP, RD 1085/1992 ESP, RD 1085/2009 ESP, RD 1085/2015 ESP, RD 1086/2015 ESP, RD 1086/2020 ESP, RD 1088/1992 ESP, RD 1088/2010 ESP, RD 1089/2020 ESP, RD 109/2010 ESP, RD 1090/2010 ESP, RD 1090/2015 ESP, RD 1093/2010 ESP, RD 1098/2001 ESP, RD 11/2016 ESP, RD 110/2008 ESP, RD 110/2015 ESP, RD 1101/2011 ESP, RD 1106/2020 ESP, RD 1109/1991 ESP, RD 1109/2007 ESP, RD 1110/2007 ESP, RD 1112/1992 ESP, RD 1114/2006 ESP, RD 1114/2018 ESP, RD 1116/1984 ESP, RD 1120/2012 ESP, RD 1123/2000 ESP, RD 1123/2001 ESP, RD 1124/2000 ESP, RD 1125/1982 ESP, RD 1131/1988 ESP, RD 1132/1990 ESP, RD 115/2017 ESP, RD 1150/2015 ESP, RD 1154/1986 ESP, RD 1154/2020 ESP, RD 1161/2001 ESP, RD 1161/2010 ESP, RD 1164/2001 ESP, RD 1164/2005 ESP, RD 1165/1995 ESP, RD 1167/1978 ESP, RD 117/1992 ESP, RD 117/2003 ESP, RD 1178/2008 ESP, RD 1183/2020 ESP, RD 1184/1994 ESP, RD 1184/2020 ESP, RD 1186/2020 ESP, RD 119/2005 ESP, RD 1196/2003 ESP, RD 12/2005 ESP, RD 1209/2018 ESP, RD 1210/2018 ESP, RD 1211/1990 ESP, RD 1215/1997 ESP, RD 1217/1997 ESP, RD 1218/2002 ESP, RD 1219/2011 ESP, RD 1223/2010 ESP, RD 1225/2010 ESP, RD 1231/2003 ESP, RD 1237/2011 ESP, RD 124/1994 ESP, RD 124/2015 ESP, RD 1244/1979 ESP, RD 1245/2008 ESP, RD 1247/1995 ESP, RD 1247/2008 ESP, RD 125/2007 ESP, RD 125/2017 ESP, RD 1251/2001 ESP, RD 1254/1999 ESP, RD 1255/2010 ESP, RD 1256/2003 ESP, RD 126/2007 ESP, RD 126/2015 ESP, RD 126/2018 ESP, RD 1264/2005 ESP, RD 1265/2005 ESP, RD 1274/2011 ESP, RD 1276/2011 ESP, RD 1277/2003 ESP, RD 128/2013 ESP, RD 128/2014 ESP, RD 1284/2010 ESP, RD 129/1985 ESP, RD 129/2014 ESP, RD 129/2017 ESP, RD 1290/2012 ESP, RD 1299/2006 ESP, RD 13/2008 ESP, RD 130/2017 ESP, RD 1302/2018 ESP, RD 1304/2009 ESP, RD 1308/2011 ESP, RD 1310/1990 ESP, RD 1311/2005 ESP, RD 1311/2012 ESP, RD 1314/1997 ESP, RD 1315/1992 ESP, RD 1315/2005 ESP, RD 1316/1989 ESP, RD 1321/1992 ESP, RD 1324/2002 ESP, RD 1326/1995 ESP, RD 1328/1995 ESP, RD 1329/2012 ESP, RD 1330/2012 ESP, RD 1331/2012 ESP, RD 1332/2012 ESP, RD 1334/1999 ESP, RD 1338/2011 ESP, RD 1339/2018 ESP, RD 1341/2007 ESP, RD 135/2010 ESP, RD 1359/2011 ESP, RD 1361/2011 ESP, RD 1364/2018 ESP, RD 1365/2018 ESP, RD 1367/2007 ESP, RD 1369/2007 ESP, RD 1370/2006 ESP, RD 1371/2007 ESP, RD 1377/2009 ESP, RD 1378/1985 ESP, RD 1378/1999 ESP, RD 138/2000 ESP, RD 138/2011 ESP, RD 1381/2002 ESP, RD 1381/2009 ESP, RD 1383/2002 ESP, RD 1388/2011 ESP, RD 1389/1997 ESP, RD 1389/2011 ESP, RD 1390/2011 ESP, RD 140/2003 ESP, RD 1402/2007 ESP, RD 1406/1989 ESP, RD 1407/1992 ESP, RD 1411/2018 ESP, RD 1413/1994 ESP, RD 1416/2001 ESP, RD 1416/2006 ESP, RD 1417/2005 ESP, RD 1419/2005 ESP, RD 142/2002 ESP, RD 142/2003 ESP, RD 1420/2006 ESP, RD 1427/1997 ESP, RD 1428/1986 ESP, RD 1428/1992 ESP, RD 1428/2003 ESP, RD 1428/2009 ESP, RD 1429/2003 ESP, RD 1430/2009 ESP, RD 1431/2003 ESP, RD 1432/2008 ESP, RD 1434/2002 ESP, RD 1435/1992 ESP, RD 1435/2002 ESP, RD 1436/2010 ESP, RD 1437/2002 ESP, RD 1439/2010 ESP, RD 144/2016 ESP, RD 145/1989 ESP, RD 1454/2005 ESP, RD 1465/2009 ESP, RD 1466/1995 ESP, RD 1466/2009 ESP, RD 1468/2008 ESP, RD 1471/1989 ESP, RD 1477/1990 ESP, RD 1481/2001 ESP, RD 1488/1998 ESP, RD 1494/1995 ESP, RD 1494/2007 ESP, RD 1494/2011 ESP, RD 1495/1991 ESP, RD 15/2016 ESP, RD 150/1996 ESP, RD 1504/1990 ESP, RD 1506/2003 ESP, RD 1507/2008 ESP, RD 1513/2005 ESP, RD 1514/2009 ESP, RD 1514/2018 ESP, RD 1523/1999 ESP, RD 1528/2012 ESP, RD 1536/2011 ESP, RD 1539/2011 ESP, RD 1541/1994 ESP, RD 1544/2011 ESP, RD 1546/2004 ESP, RD 1561/1995 ESP, RD 1562/1998 ESP, RD 1564/2010 ESP, RD 1565/2010 ESP, RD 1566/1998 ESP, RD 1566/1999 ESP, RD 1573/1993 ESP, RD 1578/2008 ESP, RD 1579/2006 ESP, RD 1579/2008 ESP, RD 158/1995 ESP, RD 1580/2006 ESP, RD 159/1995 ESP, RD 159/2016 ESP, RD 1591/2009 ESP, RD 1593/2010 ESP, RD 1594/1997 ESP, RD 1597/2011 ESP, RD 1598/2011 ESP, RD 1613/1985 ESP, RD 1616/2009 ESP, RD 1617/2007 ESP, RD 1618/1980 ESP, RD 1619/2005 ESP, RD 162/1991 ESP, RD 1620/2007 ESP, RD 1626/1997 ESP, RD 1626/2011 ESP, RD 1627/1997 ESP, RD 1628/2009 ESP, RD 163/2014 ESP, RD 1630/1992 ESP, RD 1630/2011 ESP, RD 1635/2011 ESP, RD 1644/2008 ESP, RD 1663/2000 ESP, RD 1664/1998 ESP, RD 1675/2008 ESP, RD 1675/2010 ESP, RD 1695/2012 ESP, RD 1699/2011 ESP, RD 1700/2003 ESP, RD 1700/2011 ESP, RD 1702/2011 ESP, RD 171/2004 ESP, RD 1715/2012 ESP, RD 1718/2010 ESP, RD 1720/2007 ESP, RD 1722/2012 ESP, RD 173/2010 ESP, RD 1737/2010 ESP, RD 1749/1984 ESP, RD 1751/1998 ESP, RD 176/2013 ESP, RD 1769/2007 ESP, RD 177/2015 ESP, RD 1771/1994 ESP, RD 1777/2004 ESP, RD 178/2004 ESP, RD 1782/2004 ESP, RD 1785/2011 ESP, RD 1793/2008 ESP, RD 1795/2008 ESP, RD 1796/2003 ESP, RD 1798/2010 ESP, RD 1799/2010 ESP, RD 18/2016 ESP, RD 18/2019 ESP, RD 180/2008 ESP, RD 180/2015 ESP, RD 1800/1995 ESP, RD 1801/2003 ESP, RD 1802/2008 ESP, RD 1808/1991 ESP, RD 1812/1994 ESP, RD 1826/2009 ESP, RD 183/2015 ESP, RD 1830/1995 ESP, RD 1836/1999 ESP, RD 1837/2008 ESP, RD 1841/1997 ESP, RD 1853/1993 ESP, RD 186/2016 ESP, RD 1866/2004 ESP, RD 187/2011 ESP, RD 187/2016 ESP, RD 189/2013 ESP, RD 1890/2008 ESP, RD 1891/1991 ESP, RD 1892/2004 ESP, RD 19/2016 ESP, RD 1905/1995 ESP, RD 191/2011 ESP, RD 191/2013 ESP, RD 1942/1993 ESP, RD 195/2010 ESP, RD 1955/2000 ESP, RD 197/2010 ESP, RD 1976/1999 ESP, RD 198/2015 ESP, RD 198/2017 ESP, RD 1993/1995 ESP, RD 1995/1978 ESP, RD 20/2016 ESP, RD 20/2017 ESP, RD 2001/1995 ESP, RD 2002/1995 ESP, RD 201/2002 ESP, RD 201/2012 ESP, RD 2016/2004 ESP, RD 202/2000 ESP, RD 202/2006 ESP, RD 203/2016 ESP, RD 2042/1994 ESP, RD 2043/1994 ESP, RD 2060/2008 ESP, RD 2061/2008 ESP, RD 2068/1996 ESP, RD 208/2005 ESP, RD 2085/1994 ESP, RD 2088/1994 ESP, RD 2090/2008 ESP, RD 2097/2004 ESP, RD 21/2018 ESP, RD 210/2003 ESP, RD 210/2004 ESP, RD 2102/1996 ESP, RD 2115/1998 ESP, RD 2116/1998 ESP, RD 212/2002 ESP, RD 2129/2004 ESP, RD 2135/1980 ESP, RD 2159/1978 ESP, RD 216/1999 ESP, RD 216/2014 ESP, RD 2163/1994 ESP, RD 2177/1996 ESP, RD 2177/2004 ESP, RD 219/2004 ESP, RD 219/2013 ESP, RD 22/2014 ESP, RD 2200/1995 ESP, RD 2201/1995 ESP, RD 2210/1995 ESP, RD 222/2001 ESP, RD 222/2008 ESP, RD 2220/2004 ESP, RD 223/2004 ESP, RD 223/2008 ESP, RD 224/2008 ESP, RD 226/2006 ESP, RD 2267/2004 ESP, RD 227/2006 ESP, RD 228/2006 ESP, RD 229/2006 ESP, RD 2291/1985 ESP, RD 2295/1985 ESP, RD 2296/1981 ESP, RD 231/2014 ESP, RD 231/2017 ESP, RD 233/2008 ESP, RD 234/2013 ESP, RD 235/2013 ESP, RD 235/2018 ESP, RD 2351/2004 ESP, RD 2364/1994 ESP, RD 2366/1994 ESP, RD 237/2000 ESP, RD 238/2000 ESP, RD 238/2013 ESP, RD 239/2013 ESP, RD 243/2009 ESP, RD 244/2016 ESP, RD 244/2019 ESP, RD 248/2001 ESP, RD 2486/1994 ESP, RD 2487/1994 ESP, RD 249/2010 ESP, RD 2512/1978 ESP, RD 252/2006 ESP, RD 2526/1998 ESP, RD 253/2004 ESP, RD 254/2016 ESP, RD 2549/1994 ESP, RD 255/2003 ESP, RD 255/2013 ESP, RD 256/2016 ESP, RD 257/2018 ESP, RD 258/1989 ESP, RD 258/1999 ESP, RD 261/1996 ESP, RD 263/2008 ESP, RD 263/2019 ESP, RD 264/2017 ESP, RD 27/2021 ESP, RD 270/2014 ESP, RD 275/1995 ESP, RD 276/1995 ESP, RD 277/2003 ESP, RD 2816/1982 ESP, RD 2818/1998 ESP, RD 2821/1981 ESP, RD 2822/1998 ESP, RD 2826/1979 ESP, RD 283/2001 ESP, RD 284/1999 ESP, RD 285/2002 ESP, RD 285/2006 ESP, RD 285/2013 ESP, RD 2857/1978 ESP, RD 286/2006 ESP, RD 287/2015 ESP, RD 29/1990 ESP, RD 29/2011 ESP, RD 290/2015 ESP, RD 293/2003 ESP, RD 293/2018 ESP, RD 294/2004 ESP, RD 294/2013 ESP, RD 294/2016 ESP, RD 2946/1982 ESP, RD 298/2009 ESP, RD 299/2016 ESP , RD 299/2019 ESP, RD 2994/1982 ESP, RD 300/2011 ESP, RD 3008/1978 ESP, RD 301/2011 ESP, RD 308/1983 ESP, RD 3099/1977 ESP, RD 311/2016 ESP, RD 312/2005 ESP, RD 314/2006 ESP, RD 314/2016 ESP, RD 317/2019 ESP, RD 3177/1983 ESP, RD 320/1994 ESP, RD 327/2009 ESP, RD 3275/1982 ESP, RD 330/2009 ESP, RD 334/1982 ESP, RD 334/2019 ESP, RD 3349/1983 ESP, RD 335/2016 ESP, RD 335/2018 ESP, RD 337/2010 ESP, RD 337/2014 ESP, RD 338/2010 ESP, RD 339/2010 ESP, RD 34/2008 ESP, RD 340/2010 ESP, RD 341/2010 ESP, RD 345/2011 ESP, RD 3484/1983 ESP, RD 3484/2000 ESP, RD 3485/1983 ESP, RD 349/2003  ESP, RD 35/2008 ESP, RD 35/2014 ESP, RD 354/2013 ESP, RD 355/2013 ESP, RD 355/2015 ESP, RD 356/2015 ESP, RD 359/2017 ESP, RD 36/2008 ESP, RD 363/1995 ESP, RD 363/2017 ESP, RD 364/2017 ESP, RD 365/2005 ESP, RD 365/2009 ESP, RD 366/2005 ESP, RD 367/2010 ESP, RD 369/2010 ESP, RD 374/2001 ESP, RD 378/1977 ESP, RD 378/2001 ESP, RD 379/2001 ESP, RD 380/1993 ESP, RD 380/2001 ESP, RD 380/2015 ESP, RD 387/1996 ESP, RD 39/1997 ESP, RD 39/2017 ESP, RD 393/1996 ESP, RD 393/2007 ESP, RD 394/1979 ESP, RD 396/2006 ESP, RD 397/1990 ESP, RD 399/2013 ESP, RD 4/2008 ESP, RD 40/2009 ESP, RD 400/1996 ESP, RD 400/2013 ESP, RD 404/2010 ESP, RD 407/1992 ESP, RD 410/2010 ESP, RD 411/1997 ESP, RD 412/2001 ESP, RD 413/1997 ESP, RD 413/2014 ESP, RD 414/2014 ESP, RD 417/2012 ESP, RD 419/1993 ESP, RD 424/2005 ESP, RD 429/2020 ESP, RD 430/2004 ESP, RD 436/2004 ESP, RD 436/2010 ESP, RD 439/1994 ESP, RD 443/1994 ESP, RD 443/2001 ESP, RD 445/1994 ESP, RD 45/1996 ESP, RD 450/2017 ESP, RD 451/2020 ESP, RD 452/2019 ESP, RD 455/2012 ESP, RD 459/2011 ESP, RD 464/2003 ESP, RD 465/2003 ESP, RD 469/2016 ESP, RD 47/2007 ESP, RD 473/1988 ESP, RD 473/2014 ESP, RD 474/1988 ESP, RD 475/2013 ESP, RD 476/2014 ESP, RD 478/2013 ESP, RD 484/1995 ESP, RD 485/1997 ESP, RD 486/1997 ESP, RD 486/2010 ESP, RD 487/1997 ESP, RD 488/1997 ESP, RD 494/2012 ESP, RD 494/2020 ESP, RD 505/2007 ESP, RD 506/2013 ESP, RD 507/1982 ESP, RD 507/2001 ESP, RD 508/2007 ESP, RD 509/1996 ESP, RD 509/2007 ESP, RD 513/2017 ESP, RD 517/2013 ESP, RD 524/2006 ESP, RD 525/2014 ESP, RD 53/1992 ESP, RD 534/2017 ESP, RD 535/2017 ESP, RD 538/2015 ESP, RD 542/2020 ESP, RD 543/2007 ESP, RD 547/1979 ESP, RD 550/2020 ESP, RD 551/2006 ESP, RD 552/2014 ESP, RD 552/2019 ESP, RD 553/2020 ESP, RD 555/2019 ESP, RD 559/2010 ESP, RD 56/1995 ESP, RD 56/2016 ESP, RD 560/2010 ESP, RD 563/2017 ESP, RD 564/2011 ESP, RD 564/2017 ESP, RD 568/2011 ESP, RD 569/1990 ESP, RD 569/2020 ESP, RD 57/2005 ESP, RD 574/1996 ESP, RD 575/2013 ESP, RD 578/2014 ESP, RD 586/2020 ESP, RD 594/2014 ESP, RD 595/2014 ESP, RD 596/2015 ESP , RD 597/2007 ESP, RD 598/1994 ESP, RD 598/2015 ESP, RD 60/2005 ESP, RD 60/2011 ESP, RD 601/2019 ESP, RD 602/2016 ESP, RD 604/2006 ESP, RD 605/2006 ESP, RD 606/2003 ESP, RD 607/1996 ESP, RD 61/2006 ESP, RD 614/2001 ESP, RD 615/1998 ESP, RD 616/2007 ESP, RD 617/2017 ESP, RD 619/1998 ESP, RD 624/2013 ESP, RD 625/2014 ESP, RD 629/2019 ESP, RD 631/2013 ESP, RD 634/2015 ESP, RD 635/2006 ESP, RD 635/2013 ESP, RD 637/2007 ESP, RD 638/2016 ESP, RD 638/2019 ESP, RD 639/2016 ESP, RD 64/2015 ESP, RD 640/2006 ESP, RD 640/2007 ESP, RD 640/2014 ESP, RD 643/2011 ESP, RD 646/1991 ESP, RD 646/2020 ESP, RD 647/2020 ESP, RD 648/2011 ESP, RD 650/1987 ESP, RD 650/2017 ESP, RD 653/2003 ESP, RD 655/2017 ESP, RD 656/2017 ESP, RD 66/2015 ESP, RD 661/2007 ESP, RD 664/1997 ESP, RD 665/1997 ESP, RD 667/2015 ESP, RD 668/1980 ESP, RD 668/1990 ESP, RD 67/2010 ESP, RD 670/2013 ESP, RD 678/2014 ESP, RD 679/2006 ESP, RD 679/2014 ESP, RD 681/2003 ESP, RD 682/2014 ESP, RD 684/2013 ESP, RD 684/2017 ESP, RD 687/2011 ESP, RD 688/2005 ESP, RD 691/2005 ESP, RD 697/1995 ESP, RD 699/2013 ESP, RD 70/2019 ESP, RD 700/1998 ESP, RD 701/1998 ESP, RD 701/2015 ESP, RD 701/2016 ESP, RD 702/2016 ESP, RD 704/2011 ESP, RD 706/2015 ESP, RD 706/2017 ESP, RD 707/2002 ESP, RD 709/2015 ESP, RD 71/2016 ESP, RD 710/2015 ESP, RD 711/2006 ESP, RD 717/1987 ESP, RD 717/2010 ESP, RD 72/2019 ESP, RD 724/2019 ESP, RD 731/2020 ESP, RD 734/1988 ESP, RD 734/2019 ESP, RD 736/2020 ESP, RD 737/2020 ESP, RD 738/2015 ESP, RD 739/2013 ESP, RD 740/2013 ESP, RD 742/2013 ESP, RD 750/2010 ESP, RD 751/2011 ESP, RD 754/1981 ESP, RD 769/1999 ESP, RD 769/2012 ESP, RD 773/1997 ESP, RD 773/2014 ESP, RD 773/2015 ESP, RD 773/2017 ESP, RD 773/2019 ESP, RD 775/2015 ESP, RD 777/2006 ESP, RD 777/2012 ESP, RD 78/2019 ESP, RD 780/1998 ESP, RD 781/2013 ESP, RD 782/1998 ESP, RD 783/2001 ESP, RD 786/2001 ESP, RD 79/2019 ESP, RD 795/2010 ESP, RD 799/2011 ESP, RD 800/2011 ESP, RD 809/1999 ESP, RD 81/2014 ESP, RD 812/2007 ESP, RD 815/2001 ESP, RD 815/2013 ESP, RD 817/2009 ESP, RD 817/2015 ESP, RD 818/2009 ESP, RD 818/2018 ESP, RD 821/2008 ESP, RD 824/2005 ESP, RD 825/1993 ESP, RD 830/2010 ESP, RD 830/2013 ESP, RD 831/2013 ESP, RD 833/1988 ESP, RD 833/2014 ESP, RD 836/2003 ESP, RD 836/2012 ESP, RD 837/2002 ESP, RD 837/2003 ESP, RD 837/2020 ESP, RD 838/2002 ESP, RD 840/2015 ESP, RD 842/2002 ESP, RD 842/2013 ESP, RD 843/2011 ESP, RD 844/2011 ESP, RD 846/2011 ESP, RD 847/2011 ESP, RD 849/1986 ESP, RD 85/1996 ESP, RD 850/2017 ESP, RD 851/2017 ESP, RD 860/2018 ESP, RD 862/2008 ESP, RD 863/1985 ESP, RD 864/1998 ESP, RD 865/1997 ESP, RD 865/2003 ESP, RD 866/2008 ESP, RD 866/2010 ESP, RD 876/2014 ESP, RD 877/2011 ESP, RD 88/2013 ESP, RD 885/2020 ESP, RD 886/1988 ESP, RD 888/1988 ESP, RD 888/2006 ESP, RD 889/2006 ESP, RD 89/2013 ESP, RD 890/2011 ESP, RD 892/2005 ESP, RD 893/2013 ESP, RD 895/2013 ESP, RD 897/2017 ESP, RD 899/2015 ESP, RD 899/2017 ESP, RD 9/2005 ESP, RD 9/2008 ESP, RD 900/2015 ESP, RD 901/2015 ESP, RD 902/2007 ESP, RD 902/2018 ESP, RD 903/1987 ESP, RD 903/2010 ESP, RD 907/2007 ESP, RD 909/2001 ESP, RD 919/2006 ESP, RD 920/2017 ESP, RD 927/1988 ESP, RD 927/2020 ESP, RD 930/1992 ESP, RD 937/1989 ESP, RD 938/1997 ESP, RD 942/2005 ESP, RD 943/2010 ESP, RD 947/2015 ESP, RD 948/2003 ESP, RD 948/2005 ESP, RD 949/1997 ESP, RD 949/2001 ESP, RD 949/2009 ESP, RD 951/2014 ESP, RD 952/1990 ESP, RD 952/1997 ESP, RD 954/2015 ESP, RD 957/2002 ESP, RD 957/2018 ESP, RD 960/2020 ESP, RD 965/2006 ESP, RD 967/2002 ESP, RD 97/2014 ESP, RD 971/2014 ESP, RD 975/2009 ESP, RD 984/2015 ESP, RD 986/2015 ESP, RD 988/1998 ESP, RD 988/2014 ESP, RD 989/2014 ESP, RD 99/2003 ESP, RD 995/2000 ESP, RD 997/2002 ESP, RDG 1/1994 ESP, RDG 1/2001 ESP, RDG 1/2008 ESP, RDG 1/2013 ESP, RDG 1/2015 ESP, RDG 1/2016 ESP, RDG 1163/1986 ESP, RDG 1302/1986 ESP, RDG 1303/1986 ESP, RDG 2/2008 ESP, RDG 2/2011 ESP, RDG 2/2015 ESP, RDG 3/2011 ESP, RDG 4/2004 ESP, RDG 5/2000 ESP, RDG 6/2015 ESP, RDG 7/2015 ESP, RDG 8/2004 ESP, RDG 8/2015 ESP, RDL 1/1986 ESP, RDL 1/2007 ESP, RDL 1/2012 ESP, RDL 1/2014 ESP, RDL 1/2019 ESP , RDL 10/2010 ESP, RDL 10/2017 ESP, RDL 11/1995 ESP, RDL 11/2013 ESP, RDL 12/2011 ESP, RDL 12/2012 ESP, RDL 13/2012 ESP, RDL 13/2013 ESP, RDL 14/2009 ESP, RDL 15/1999 ESP, RDL 15/2005 ESP, RDL 15/2013 ESP, RDL 15/2014 ESP, RDL 15/2018 ESP, RDL 16/2012 ESP, RDL 16/2013 ESP, RDL 17/2012 ESP, RDL 17/2017 ESP, RDL 17/2019 ESP, RDL 18/2018 ESP, RDL 19/2012 ESP, RDL 2/1999 ESP, RDL 2/2004 ESP, RDL 2/2006 ESP, RDL 2/2013 ESP, RDL 20/2018 ESP, RDL 21/2020 ESP, RDL 23/2020 ESP, RDL 24/2020 ESP, RDL 25/2020 ESP, RDL 26/2020 ESP, RDL 27/2020 ESP, RDL 28/2018 ESP, RDL 28/2020 ESP, RDL 29/2020 ESP, RDL 3/2006 ESP, RDL 3/2008 ESP, RDL 3/2012 ESP, RDL 36/2020 ESP, RDL 4/2001 ESP, RDL 4/2007 ESP, RDL 4/2013 ESP, RDL 4/2015 ESP, RDL 4/2017 ESP, RDL 5/2004 ESP, RDL 5/2005 ESP, RDL 5/2020 ESP, RDL 6/1999 ESP, RDL 6/2000 ESP, RDL 6/2009 ESP, RDL 7/2013 ESP, RDL 7/2016 ESP, RDL 8/2007 ESP, RDL 8/2008 ESP, RDL 8/2011 ESP, RDL 8/2014 ESP, RDL 8/2017 ESP, RDL 9/2000 ESP, RDL 9/2006 ESP, RDL 9/2007 ESP, RDL 9/2011 ESP, RDL 9/2013 ESP, RDL 9/2015 ESP, RDL 9/2017 ESP, RDL 9/2019 ESP, RES 1/10/1993 ESP, RES 1/11/2001 ESP, RES 1/2/2005 ESP, RES 1/2/2016 ESP, RES 1/2/2018 ESP, RES 1/3/2012 ESP, RES 1/4/2005 ESP (1), RES 1/4/2005 ESP (2), RES 1/6/2006 ESP, RES 1/6/2009 ESP, RES 1/8/2005 ESP, RES 1/8/2007 ESP, RES 1/8/2013 ESP, RES 1/8/2014 ESP (1), RES 1/8/2014 ESP (2), RES 10/1/2018 ESP, RES 10/1/2020 ESP, RES 10/10/2003 ESP, RES 10/10/2014 ESP, RES 10/12/2004 ESP, RES 10/12/2020 (1) ESP, RES 10/12/2020 (4) ESP, RES 10/12/2020 ESP (2), RES 10/12/2020 ESP (3), RES 10/3/2011 ESP, RES 10/3/2020 ESP, RES 10/4/2013 ESP (1), RES 10/5/2006 ESP, RES 10/6/1980 ESP, RES 10/6/2011 ESP, RES 10/6/2015 ESP, RES 10/7/2001 ESP, RES 10/7/2006 ESP, RES 10/7/2014 ESP , RES 10/9/1998 ESP, RES 10/9/2020 ESP, RES 11/1/2005 ESP, RES 11/10/2017 ESP, RES 11/12/2014 ESP, RES 11/12/2019 ESP, RES 11/12/2019 ESP (2), RES 11/2/2014 ESP, RES 11/3/2005 ESP, RES 11/3/2014 ESP, RES 11/3/2019 ESP, RES 11/4/2006 ESP (1), RES 11/4/2006 ESP (2), RES 11/5/2005 ESP, RES 11/9/2003 ESP, RES 12/11/2012 ESP, RES 12/2/2016 ESP , RES 12/4/2012 ESP, RES 12/4/2013 ESP, RES 12/6/2003 ESP, RES 12/7/2013 ESP, RES 12/9/2013 ESP, RES 13/1/2000 ESP, RES 13/10/1999 ESP, RES 13/10/2004 ESP, RES 13/11/2015 ESP, RES 13/12/2016 ESP, RES 13/2/2014 ESP, RES 13/2/2020 ESP, RES 13/3/2006 ESP, RES 13/3/2009 ESP, RES 13/3/2020 ESP, RES 13/4/2009 ESP, RES 13/4/2016 ESP, RES 13/5/2008 ESP, RES 13/5/2013 ESP, RES 13/6/2014 ESP, RES 13/7/2009 ESP, RES 13/9/2007 ESP, RES 14/1/2004 ESP, RES 14/1/2008 ESP, RES 14/1/2019 ESP, RES 14/1/2020 ESP, RES 14/11/2017 ESP, RES 14/11/2018 ESP, RES 14/12/2017 ESP, RES 14/2/2013 ESP, RES 14/2/2013 ESP (2), RES 14/3/2006 ESP, RES 14/3/2013 ESP, RES 14/5/2008 ESP, RES 14/6/2001 ESP, RES 14/6/2011 ESP (1), RES 14/6/2011 ESP (2), RES 14/6/2013 ESP, RES 14/6/2017 ESP, RES 14/9/2017 ESP (1), RES 14/9/2017 ESP (2), RES 15/1/2013 ESP (1), RES 15/1/2013 ESP (2), RES 15/11/2007 ESP, RES 15/11/2011 ESP, RES 15/12/2008 ESP, RES 15/12/2011 ESP, RES 15/2/2012 ESP, RES 15/4/1996 ESP, RES 15/4/2015 ESP, RES 15/4/2019 ESP, RES 15/7/2016 ESP, RES 15/9/2011 ESP, RES 16/1/2013 ESP, RES 16/10/2007 ESP, RES 16/10/2014  ESP (2), RES 16/10/2014 ESP (1), RES 16/10/2017 ESP, RES 16/11/2010 ESP, RES 16/11/2015 ESP, RES 16/12/2013 ESP, RES 16/12/2019 ESP, RES 16/12/2020 ESP, RES 16/12/2020 ESP (3), RES 16/2/2005 ESP, RES 16/2/2016 ESP, RES 16/2/2017 ESP, RES 16/3/2011 ESP, RES 16/3/2017 ESP, RES 16/3/2020 ESP, RES 16/4/2007 ESP, RES 16/4/2012 ESP, RES 16/4/2020 ESP, RES 16/6/1998 ESP, RES 16/6/2000 ESP, RES 16/7/1997 ESP, RES 16/9/2004 ESP, RES 16/9/2020 ESP, RES 17/11/1998 ESP, RES 17/12/2014 ESP, RES 17/12/2019 CAN, RES 17/2/2004 ESP, RES 17/2/2006 ESP, RES 17/3/2011 ESP, RES 17/4/1986 ESP, RES 17/4/2007 ESP, RES 17/4/2017 ESP, RES 17/7/2013 ESP, RES 17/7/2013 ESP (2), RES 17/9/2004 ESP, RES 17/9/2007 ESP (2), RES 18/1/2016 ESP, RES 18/11/2002 ESP, RES 18/11/2010 ESP (1), RES 18/11/2010 ESP (2), RES 18/11/2010 ESP (3), RES 18/12/2015 ESP (1), RES 18/12/2015 ESP (2), RES 18/12/2020 ESP (1), RES 18/5/2004 ESP, RES 18/9/2014 ESP, RES 19/10/2016 ESP, RES 19/11/1999 ESP, RES 19/11/2003 ESP, RES 19/12/2014 ESP, RES 19/12/2017 ESP, RES 19/4/2005 ESP, RES 19/4/2016 ESP (1), RES 19/4/2016 ESP (2), RES 19/4/2018 ESP, RES 19/5/2010 ESP, RES 19/5/2017 ESP, RES 19/7/2013 ESP, RES 19/8/2013 ESP, RES 19/9/2011 ESP, RES 19/9/2013 ESP, RES 2/1/2017 ESP, RES 2/11/2017 ESP, RES 2/12/2015 ESP, RES 2/12/2019 ESP, RES 2/2/2004 ESP (1), RES 2/2/2004 ESP (2), RES 2/2/2004 ESP (3), RES 2/2/2017 ESP, RES 2/4/2007 ESP, RES 2/4/2009 ESP, RES 2/4/2014 ESP, RES 2/7/1985 ESP, RES 2/7/2015 ESP, RES 2/7/2020 ESP, RES 2/8/2000 ESP, RES 2/8/2016 ESP, RES 2/9/2016 ESP, RES 2/9/2020 ESP, RES 20/1/1999 ESP, RES 20/1/2009 ESP, RES 20/1/2015 ESP, RES 20/11/2008 ESP, RES 20/11/2012 ESP, RES 20/11/2014 ESP, RES 20/11/2015 ESP, RES 20/11/2018 ESP, RES 20/12/2010 ESP, RES 20/12/2013 ESP, RES 20/2/1989 ESP, RES 20/3/2020 ESP, RES 20/5/2004 ESP, RES 20/5/2015 ESP, RES 20/6/2002 ESP, RES 20/6/2011 ESP, RES 20/7/2015 ESP, RES 21/1/2016 ESP, RES 21/11/1996 ESP, RES 21/11/2001 ESP, RES 21/11/2005 ESP, RES 21/12/2012 ESP, RES 21/12/2017 ESP, RES 21/12/2018 ESP, RES 21/4/2006 ESP, RES 21/5/2009 ESP, RES 21/5/2014 ESP, RES 21/9/2017 ESP, RES 22/1/2014 ESP, RES 22/10/2015 ESP, RES 22/12/1998 ESP, RES 22/12/2005 ESP, RES 22/12/2008 ESP, RES 22/12/2009 ESP, RES 22/12/2010 ESP, RES 22/12/2020 ESP, RES 22/3/2010 ESP, RES 22/3/2011 ESP, RES 22/4/2010 ESP, RES 22/5/2009 ESP, RES 22/5/2019 ESP (1), RES 22/6/2010 ESP, RES 22/6/2017 ESP (1), RES 22/6/2017 ESP (2), RES 22/9/2009 ESP, RES 22/9/2011 ESP, RES 23/1/2002 ESP, RES 23/1/2014 ESP, RES 23/10/1991 ESP, RES 23/10/2019 ESP, RES 23/11/2006 ESP, RES 23/12/2015 ESP (1), RES 23/12/2015 ESP (2), RES 23/12/2015 ESP (3), RES 23/12/2015 ESP (4), RES 23/12/2015 ESP (5), RES 23/2/2010 ESP, RES 23/4/2019 ESP, RES 23/4/2020 ESP, RES 23/5/2003 ESP, RES 23/5/2003 ESP_281811, RES 23/5/2014 ESP, RES 23/6/2017 ESP, RES 23/7/2008 ESP, RES 23/8/2011 ESP, RES 24/1/2012 ESP, RES 24/1/2014 ESP, RES 24/11/1986 ESP, RES 24/11/2017 ESP, RES 24/2/2017 ESP, RES 24/5/2019 ESP, RES 24/6/2008 ESP, RES 24/6/2011 ESP, RES 24/7/1989 ESP, RES 24/7/1996 ESP, RES 24/7/2017 ESP, RES 24/9/2012 ESP, RES 25/11/2008 ESP, RES 25/2/2013 ESP, RES 25/3/2002 ESP, RES 25/3/2019 ESP (1), RES 25/3/2019 ESP (2), RES 25/4/1996 ESP, RES 25/4/2005 ESP, RES 25/4/2012 ESP, RES 25/4/2016 ESP, RES 25/5/2017 ESP, RES 25/6/2009 ESP, RES 25/7/1991 ESP, RES 25/7/2017 ESP (1), RES 25/7/2017 ESP (2), RES 25/9/2001 ESP, RES 25/9/2013 ESP, RES 26/1/2005 ESP, RES 26/10/2007 ESP, RES 26/11/2002 ESP, RES 26/11/2014 ESP, RES 26/11/2015 ESP, RES 26/12/2013 ESP, RES 26/12/2014 ESP, RES 26/12/2017 ESP, RES 26/3/2009 ESP, RES 26/3/2018 ESP, RES 26/3/2020 ESP, RES 26/5/2009 ESP, RES 26/5/2017 ESP, RES 26/7/2012 ESP, RES 26/7/2018 ESP, RES 27/1/2010 ESP, RES 27/1/2014 ESP, RES 27/1/2017 ESP, RES 27/10/2015 ESP, RES 27/11/2003 ESP, RES 27/12/2013 ESP, RES 27/2/2008 ESP, RES 27/2/2019 ESP, RES 27/3/2009 ESP, RES 27/3/2014 ESP, RES 27/4/1992 ESP, RES 27/4/2005 ESP, RES 27/5/2009 ESP, RES 27/6/2008 ESP, RES 27/7/2007 ESP, RES 27/7/2017 ESP, RES 27/8/2008 ESP, RES 27/8/2009 ESP, RES 28/1/2014 ESP (1), RES 28/1/2014 ESP (2), RES 28/1/2014 ESP (3), RES 28/1/2015 ESP (1), RES 28/1/2015 ESP (2), RES 28/12/1999 ESP, RES 28/12/2004 ESP, RES 28/12/2016 ESP, RES 28/2/2011 ESP, RES 28/2/2012 ESP, RES 28/4/1995 ESP, RES 28/4/2015 ESP (1), RES 28/4/2015 ESP (2), RES 28/5/2013 ESP, RES 28/6/2004 ESP, RES 28/7/2004 ESP, RES 28/9/2006 ESP, RES 28/9/2012 ESP, RES 28/9/2020 ESP, RES 29/10/2012 ESP, RES 29/10/2014 ESP, RES 29/11/2011 ESP, RES 29/11/2017 ESP, RES 29/12/2017 ESP, RES 29/12/2020 ESP, RES 29/2/2012 ESP (1), RES 29/2/2012 ESP (2), RES 29/3/2006 ESP, RES 29/3/2006 ESP (2), RES 29/4/1999 ESP, RES 29/4/2008 ESP, RES 29/4/2011 ESP, RES 29/4/2015 ESP (1), RES 29/4/2015 ESP (2), RES 29/4/2015 ESP (3), RES 29/5/2008 ESP, RES 29/5/2017 ESP, RES 29/6/2007 ESP, RES 29/7/2008 ESP, RES 3/11/2008 ESP, RES 3/4/1997 ESP, RES 3/4/2001 ESP, RES 3/4/2012 ESP, RES 3/7/2015 ESP, RES 3/8/2015 ESP, RES 30/1/1991 ESP, RES 30/1/2017 ESP, RES 30/10/2014 ESP, RES 30/11/2001 ESP_281501, RES 30/12/1993 ESP, RES 30/3/2017 ESP, RES 30/4/2005 ESP, RES 30/4/2012 ESP, RES 30/4/2013 ESP, RES 30/4/2013 ESP (2), RES 30/4/2015 ESP, RES 30/5/2007 ESP, RES 30/6/2009 ESP, RES 30/6/2011 ESP (1), RES 30/6/2011 ESP (2), RES 30/6/2017 ESP, RES 30/7/2015 ESP (1), RES 30/7/2015 ESP (2), RES 30/9/1982 ESP, RES 30/9/1998 ESP, RES 30/9/2013 ESP, RES 31/1/1995 ESP, RES 31/1/2013 ESP, RES 31/10/2012 ESP, RES 31/10/2018 ESP (1), RES 31/10/2018 ESP (2), RES 31/5/2001 ESP, RES 31/5/2020 ESP, RES 31/7/2006 ESP, RES 31/7/2008 ESP, RES 31/7/2012 ESP (1), RES 31/7/2012 ESP (2), RES 31/7/2014 ESP (2), RES 31/8/2015 ESP, RES 4/10/2006 ESP, RES 4/11/1982 ESP, RES 4/12/2006 ESP, RES 4/2/2015 ESP, RES 4/2/2019 ESP, RES 4/3/2008 ESP, RES 4/5/2016 ESP, RES 4/6/2015 ESP, RES 5/10/2010 ESP, RES 5/11/1992 ESP, RES 5/11/2010 ESP, RES 5/2/2013 ESP, RES 5/2/2016 ESP, RES 5/3/2014 ESP, RES 5/4/2016 ESP, RES 5/5/1995 ESP, RES 5/5/2006 ESP, RES 5/6/2008 ESP, RES 5/6/2018 ESP, RES 5/7/1999 ESP, RES 5/7/2004 ESP, RES 5/7/2006 ESP, RES 5/8/1964 ESP, RES 5/8/2003 ESP, RES 5/8/2016 ESP (1), RES 5/8/2016 ESP (2), RES 5/9/2012 ESP, RES 5/9/2019 ESP, RES 6/10/2011 ESP, RES 6/11/2003 ESP, RES 6/11/2018 ESP, RES 6/2/2019 ESP, RES 6/4/2010 ESP, RES 6/4/2017 ESP, RES 6/4/2020 ESP, RES 6/5/2002 ESP, RES 6/5/2011 ESP, RES 6/5/2016 ESP, RES 6/5/2020 ESP, RES 6/6/2005 ESP, RES 6/6/2008 ESP, RES 6/6/2011 ESP, RES 6/7/2011 ESP, RES 6/9/2006 ESP, RES 7/1/2011 ESP, RES 7/10/2008 ESP, RES 7/10/2016 ESP, RES 7/11/2007 ESP, RES 7/11/2016 ESP, RES 7/11/2019 ESP, RES 7/2/2008 ESP, RES 7/3/2011 ESP (1), RES 7/3/2011 ESP (2), RES 7/3/2017 ESP (2), RES 7/4/2010 ESP, RES 7/4/2011 ESP, RES 7/6/2005 ESP, RES 7/6/2017 ESP, RES 7/9/2004 ESP, RES 8/1/2016 ESP, RES 8/10/2001 ESP, RES 8/10/2013 ESP, RES 8/11/2013 ESP, RES 8/2/2006 ESP, RES 8/2/2018 ESP, RES 8/3/2007 ESP, RES 8/3/2012 ESP, RES 8/3/2016 ESP, RES 8/4/1999 ESP, RES 8/4/2008 ESP, RES 8/5/2007 ESP, RES 8/5/2014 ESP (1), RES 8/5/2014 ESP (2), RES 8/6/2015 ESP (1), RES 8/6/2015 ESP (2), RES 8/7/2009 ESP, RES 8/7/2013 ESP, RES 8/9/1987 ESP, RES 8/9/2006 ESP, RES 8/9/2014 ESP, RES 8/9/2015 ESP, RES 9/1/2020 ESP, RES 9/10/2009 ESP, RES 9/10/2012 ESP, RES 9/11/2005 ESP, RES 9/12/2016 ESP, RES 9/2/2012 ESP, RES 9/2/2016 ESP, RES 9/5/2014 ESP, RES 9/5/2018 ESP (1), RES 9/5/2018 ESP (2), RES 9/6/2006 ESP, RES 9/6/2008 ESP (1), RES 9/6/2008 ESP (2), RES 9/6/2009 ESP, RES 9/6/2010 ESP, RES 9/6/2015 ESP, RES 9/7/2015 ESP, RES 9/9/2013 ESP, RES EMO/2844/2014 CAT, RES INT/136/2012 ESP, RES INT/1674/2019 CAT, RES INT/2455/2013 ESP, RES INT/2836/2013 ESP, RES INT/2927/2011 ESP, RES INT/2955/2012 ESP, RES INT/768/2013 ESP, STC 1/2/2011 ESP, STC 1/2012 ESP, STC 10/10/2017 ESP, STC 109/2017 ESP, STC 11/10/2011 ESP, STC 11/3/2019 ESP, STC 11/4/2019 ESP (1), STC 11/4/2019 ESP (2), STC 11/4/2019 ESP (3), STC 11/4/2019 ESP (4), STC 113/2019 ESP, STC 116/2017 ESP, STC 118/2017 ESP, STC 12/3/2019 ESP, STC 12/6/2017 ESP, STC 12/7/2013 ESP, STC 120/2016 ESP, STC 13/2015 ESP , STC 13/4/2018 ESP, STC 134/2020 ESP, STC 139/2016 ESP, STC 14/12/2018 ESP, STC 14/3/2019 ESP, STC 14/7/2016 ESP, STC 141/2016 ESP, STC 142/2016 ESP, STC 15/1/2009 ESP, STC 15/10/2020 ESP, STC 15/2018 ESP, STC 15/7/2009 ESP, STC 150/2013 ESP, STC 152/2016 ESP, STC 16/3/2017 ESP, STC 17/4/2017 ESP, STC 18/10/2006 ESP, STC 18/11/2014 ESP, STC 181/2013 ESP, STC 19/9/2016 ESP, STC 192/2014 ESP, STC 2/2/2016 ESP, STC 2/4/2019 ESP, STC 2/6/2014 ESP, STC 2/7/2013 ESP, STC 20/1/2009 ESP, STC 20/12/2017 ESP, STC 20/6/2016 ESP (1), STC 20/6/2016 ESP (2), STC 20/7/2010 ESP, STC 205/2016 ESP, STC 21/1/2011 ESP, STC 21/2017 ESP, STC 21/3/2011 ESP, STC 21/3/2019 ESP, STC 21/5/2019 ESP, STC 211/2012 ESP, STC 22/2/2012 ESP, STC 22/9/2016 ESP, STC 23/3/2015 ESP, STC 23/3/2017 ESP, STC 23/5/2014 ESP, STC 233/2015 ESP, STC 24/1/2011 ESP, STC 24/2/2016 ESP, STC 24/4/2017 ESP, STC 25/10/2017 ESP, STC 25/3/2019 ESP (1), STC 25/3/2019 ESP (2), STC 26/7/2016 ESP, STC 27/10/2003 ESP, STC 27/10/2016 ESP, STC 27/2/2012 ESP, STC 27/2/2020 ESP, STC 27/2015 ESP, STC 27/3/2017 ESP, STC 27/5/2014 ESP, STC 27/7/2020 (5), STC 27/7/2020 ESP, STC 27/7/2020 ESP (2), STC 27/7/2020 ESP (3), STC 27/7/2020 ESP (4), STC 27/9/2011 ESP, STC 27/9/2012 ESP, STC 28/2/2011 ESP, STC 28/4/2015 ESP, STC 28/6/2016 ESP, STC 28/9/2020 ESP, STC 29/6/2004 ESP, STC 29/6/2011 ESP, STC 3/10/2018 ESP, STC 3/11/2015 ESP (1), STC 3/11/2015 ESP (2), STC 3/11/2015 ESP (3), STC 30/1/2007 ESP, STC 30/12/2013 ESP, STC 33/2016 ESP, STC 4/11/2011 ESP, STC 4/12/2017 ESP, STC 4/5/2010 ESP, STC 4/5/2017 ESP, STC 4/7/2019 ESP, STC 43/2019 ESP, STC 5/2016 ESP, STC 5/5/2017 ESP, STC 5/7/2016 ESP, STC 5/7/2019 ESP, STC 5/9/2017 ESP, STC 53/2017 ESP, STC 57/2015 ESP, STC 6/10/2017 ESP, STC 6/5/2011 ESP, STC 60/2013 ESP, STC 61/2015 ESP, STC 62/2018 ESP, STC 64/2018 ESP, STC 68/2017 ESP, STC 69/2018 ESP, STC 7/11/2017 ESP, STC 7/12/2010 ESP, STC 7/2016 ESP, STC 7/3/2012 ESP, STC 70/2018 ESP, STC 74/2016 ESP, STC 8/4/2019 ESP, STC 8/7/2013 ESP, STC 8/7/2019 ESP, STC 8/9/2016 ESP, STC 84/2020 ESP, STC 85/2013 ESP, STC 86/2019 ESP, STC 87/2019 ESP, STC 88/2018 ESP, STC 9/3/2010 ESP</t>
  </si>
  <si>
    <r>
      <rPr>
        <b val="1"/>
        <u val="single"/>
        <sz val="10"/>
        <color indexed="8"/>
        <rFont val="Helvetica Neue"/>
      </rPr>
      <t>BOE-A-2021-2317</t>
    </r>
  </si>
  <si>
    <t>Orden APA/127/2021, de 8 de febrero, por la que se modifica la Orden AAA/1745/2012, de 26 de julio, por la que se crea la Comisión Ministerial de Seguimiento y Coordinación de Ayudas del Ministerio de Agricultura, Alimentación y Medio Ambiente y de sus organismos públicos y entidades vinculadas o dependientes.</t>
  </si>
  <si>
    <t>Ayudas, Comisiones de Control y Seguimiento, Ministerio de Agricultura Pesca y Alimentación, Organización de la Administración del Estado, Subvenciones</t>
  </si>
  <si>
    <t>BOE-A-2012-10552, BOE-A-2015-10566</t>
  </si>
  <si>
    <t>MODIFICA el art. 4 de la Orden AAA/1745/2012, de 26 de julio, DE CONFORMIDAD con la Ley 40/2015, de 1 de octubre, MODIFICA el art. 4 de la Orden AAA/1745/2012, de 26 de julio, DE CONFORMIDAD con la Ley 40/2015, de 1 de octubre, MODIFICA el art. 4 de la Orden AAA/1745/2012, de 26 de julio, DE CONFORMIDAD con la Ley 40/2015, de 1 de octubre, MODIFICA el art. 4 de la Orden AAA/1745/2012, de 26 de julio, DE CONFORMIDAD con la Ley 40/2015, de 1 de octubre, MODIFICA el art. 4 de la Orden AAA/1745/2012, de 26 de julio, DE CONFORMIDAD con la Ley 40/2015, de 1 de octubre</t>
  </si>
  <si>
    <t>Orden AAA/1745/2012, Ley 40/2015</t>
  </si>
  <si>
    <r>
      <rPr>
        <b val="1"/>
        <u val="single"/>
        <sz val="10"/>
        <color indexed="8"/>
        <rFont val="Helvetica Neue"/>
      </rPr>
      <t>BOE-A-2021-2392</t>
    </r>
  </si>
  <si>
    <t>Instrumento de Ratificación del Convenio del Consejo de Europa sobre la lucha contra el tráfico de órganos humanos, hecho en Santiago de Compostela el 25 de marzo de 2015.</t>
  </si>
  <si>
    <t>2021-02-17</t>
  </si>
  <si>
    <r>
      <rPr>
        <b val="1"/>
        <u val="single"/>
        <sz val="10"/>
        <color indexed="8"/>
        <rFont val="Helvetica Neue"/>
      </rPr>
      <t>BOE-A-2021-2393</t>
    </r>
  </si>
  <si>
    <t>Enmienda adoptada en Ginebra el 12 de marzo de 2019, al Anexo IV del Acuerdo relativo a la adopción de reglamentos técnicos armonizados de las Naciones Unidas aplicables a los vehículos de ruedas y los equipos y piezas que puedan montarse o utilizarse en estos, y sobre las condiciones de reconocimiento recíproco de las homologaciones concedidas conforme a dichos reglamentos de las Naciones Unidas, hecho en Ginebra el 20 de marzo de 1958.</t>
  </si>
  <si>
    <t>Acuerdos internacionales, Comisión Económica para Europa de las Naciones Unidas CEPE, Componentes de vehículos, Homologación, Vehículos de motor</t>
  </si>
  <si>
    <t>Relaciones internacionales, Tecnología e investigación, Transportes y tráfico</t>
  </si>
  <si>
    <r>
      <rPr>
        <b val="1"/>
        <u val="single"/>
        <sz val="10"/>
        <color indexed="8"/>
        <rFont val="Helvetica Neue"/>
      </rPr>
      <t>BOE-A-2021-2394</t>
    </r>
  </si>
  <si>
    <t>Real Decreto 93/2021, de 16 de febrero, por el que se modifica el Real Decreto 1221/2009, de 17 de julio, por el que se establecen normas básicas de ordenación de las explotaciones de ganado porcino extensivo y por el que se modifica el Real Decreto 1547/2004, de 25 de junio, por el que se establecen las normas de ordenación de las explotaciones cunícolas.</t>
  </si>
  <si>
    <t>Autorizaciones, Explotaciones agrarias, Ganado porcino, Inspección veterinaria, Sanidad veterinaria</t>
  </si>
  <si>
    <t>Derecho Administrativo, Ganadería y animales</t>
  </si>
  <si>
    <r>
      <rPr>
        <b val="1"/>
        <u val="single"/>
        <sz val="10"/>
        <color indexed="8"/>
        <rFont val="Helvetica Neue"/>
      </rPr>
      <t>BOE-A-2021-2395</t>
    </r>
  </si>
  <si>
    <t>Ley 6/2020, de 18 de diciembre, de modificación de la Ley 13/2014, de 26 de diciembre, de Radio y Televisión Públicas de la Comunidad Autónoma de Canarias.</t>
  </si>
  <si>
    <t>Canarias, Entes Públicos, Organización de las Comunidades Autónomas, Radiodifusión, Televisión</t>
  </si>
  <si>
    <t>Organización de la Administración, Telecomunicaciones</t>
  </si>
  <si>
    <t>BOE-A-2015-1115, BOE-A-2018-15138, BOE-A-2018-9998</t>
  </si>
  <si>
    <t>MODIFICA los arts. 3, 10.1 y 21 bis de la Ley 13/2014, de 29 de diciembre, DE CONFORMIDAD con el 47.1 del Estatuto aprobado por Ley Orgánica 1/2018, de 5 de noviembre, CITA Ley 1/2018, de 13 de junio</t>
  </si>
  <si>
    <t>Ley 13/2014, Ley 1/2018</t>
  </si>
  <si>
    <t>LEY 1/2018 ESP, ORD APA/1401/2018 ESP</t>
  </si>
  <si>
    <r>
      <rPr>
        <b val="1"/>
        <u val="single"/>
        <sz val="10"/>
        <color indexed="8"/>
        <rFont val="Helvetica Neue"/>
      </rPr>
      <t>BOE-A-2021-2397</t>
    </r>
  </si>
  <si>
    <t>Ley 1/2021, de 3 de febrero, de Presupuestos Generales de la Comunidad Autónoma de Extremadura para el año 2021.</t>
  </si>
  <si>
    <t>Cesión de Tributos, Extremadura, Juego, Presupuestos de las Comunidades Autónomas</t>
  </si>
  <si>
    <t>BOE-A-2020-2458, BOE-A-2018-8159, BOE-A-2002-2416, BOE-A-2011-1638</t>
  </si>
  <si>
    <t>DEROGA , en cuanto se oponga, la Ley 1/2020, de 31 de enero, MODIFICA el art. 58 del Decreto Legislativo 1/2018, de 10 de abril, MODIFICA lo indicado del anexo de la Ley 18/2001, de 14 de diciembre, DE CONFORMIDAD con el art. 40.1 del Estatuto aprobado por Ley Orgánica 1/2011, de 28 de enero</t>
  </si>
  <si>
    <t>Ley 18/2001, Ley 1/2020</t>
  </si>
  <si>
    <r>
      <rPr>
        <b val="1"/>
        <u val="single"/>
        <sz val="10"/>
        <color indexed="8"/>
        <rFont val="Helvetica Neue"/>
      </rPr>
      <t>BOE-A-2021-2396</t>
    </r>
  </si>
  <si>
    <t>Ley 7/2020, de 29 de diciembre, de presupuestos generales de la Comunidad Autónoma de Canarias para 2021.</t>
  </si>
  <si>
    <t>Canarias, Cesión de Tributos, Contratación administrativa, Función Pública, Impuestos Especiales, Presupuestos de las Comunidades Autónomas, Recaudación, Retribuciones, Servicios Públicos de Salud, Sistema tributario, Tasas</t>
  </si>
  <si>
    <t>Derecho Administrativo, Función Pública, Sanidad, Sistema financiero, Sistema tributario</t>
  </si>
  <si>
    <t>BOC-j-2020-90439, BOE-A-2020-1566, BOE-A-2014-9902, BOE-A-2012-9282, BOE-A-2011-2106, BOC-j-2009-90008, BOC-j-1994-90001, BOE-A-1994-19583, BOE-A-1986-24334, BOE-A-2018-15138, BOE-A-2012-5730, BOE-A-2007-3825</t>
  </si>
  <si>
    <t>DEROGA las disposiciones finales 1 y 2 del Decreto-ley 18/2020, de 5 de noviembre, MODIFICA el título de la disposición final 2 de la Ley 19/2019, de 30 de diciembre, MODIFICA los arts.7.2, 20 b), 29.3 y 31.2 de la  Ley 7/2014, de 30 de julio, MODIFICA , con efectos desde el 1 de enero de 2021, los arts. 52, 54 y 59 y AÑADE las disposiciones transitorias 12, 13 y 14 a la Ley 4/2012, de 25 de junio, MODIFICA el art. 12.3 y la disposición transitoria 2 de la Ley 1/2011, de 21 de enero, MODIFICA el art. 39 septies al Texto Refundido de las disposiciones legales vigentes dictadas  por  la  Comunidad  Autónoma  de  Canarias en materia de tributos cedidos, aprobado por el Decreto legislativo 1/2009, de 21 de abril, MODIFICA los arts. 29, 30, 49, 131,135 y la rúbrica del capítulo II del título II del texto refundido de las disposiciones legales vigentes en materia de tasas y precios públicos, aprobado por Decreto Legislativo 1/1994, de 29 de julio, MODIFICA el art. 112 de la Ley 11/1994, de 26 de julio, MODIFICA , con efectos desde el 1 de enero de 2021, el art. 9 la Ley 5/1986, de 28 de julio, DE CONFORMIDAD con el 47.1 del Estatuto aprobado por Ley Orgánica 1/2018, de 5 de noviembre, DE CONFORMIDAD con la Ley Orgánica 2/2012, de 27 de abril, DE CONFORMIDAD con la Ley 11/2006, de 11 de diciembre</t>
  </si>
  <si>
    <t>Ley 7/2014, Ley 11/2006, Ley 11/1994, Ley 5/1986, ley 18/2020, Ley 1/2011, Ley 4/2012, Ley 19/2019</t>
  </si>
  <si>
    <r>
      <rPr>
        <b val="1"/>
        <u val="single"/>
        <sz val="10"/>
        <color indexed="8"/>
        <rFont val="Helvetica Neue"/>
      </rPr>
      <t>BOE-A-2021-2454</t>
    </r>
  </si>
  <si>
    <t>Acta de la VIII Reunión de la Comisión Mixta Hispano-Hondureña de Cooperación por el que se aprueba el Marco de Asociación País España-Honduras 2020-2023, hecho en Madrid y Tegucigalpa el 16 de noviembre de 2020.</t>
  </si>
  <si>
    <t>2021-02-18</t>
  </si>
  <si>
    <t>Acuerdos internacionales, Ayuda al desarrollo, Cooperación internacional, Honduras</t>
  </si>
  <si>
    <r>
      <rPr>
        <b val="1"/>
        <u val="single"/>
        <sz val="10"/>
        <color indexed="8"/>
        <rFont val="Helvetica Neue"/>
      </rPr>
      <t>BOE-A-2021-2455</t>
    </r>
  </si>
  <si>
    <t>Acuerdo entre la Organización Mundial del Turismo y el Ministerio de Industria, Comercio y Turismo del Reino de España, para el desarrollo de los ODS, reto demográfico y turismo rural, hecho en Madrid el 16 de diciembre de 2020.</t>
  </si>
  <si>
    <t>Acuerdos internacionales, Organización Mundial de Turismo, Turismo</t>
  </si>
  <si>
    <t>Relaciones internacionales, Turismo</t>
  </si>
  <si>
    <t>BOE-A-2015-8565, BOE-A-1974-1937</t>
  </si>
  <si>
    <t>DE CONFORMIDAD con el art. 33 del Convenio de 25 de junio de 2015, DE CONFORMIDAD con al art. 3 de los Estatutos de 27 de septiembre de 1970</t>
  </si>
  <si>
    <r>
      <rPr>
        <b val="1"/>
        <u val="single"/>
        <sz val="10"/>
        <color indexed="8"/>
        <rFont val="Helvetica Neue"/>
      </rPr>
      <t>BOE-A-2021-2457</t>
    </r>
  </si>
  <si>
    <t>Resolución de 10 de febrero de 2021, de la Secretaría General de Financiación Autonómica y Local, por la que se desarrolla la información a suministrar por las Corporaciones locales relativa al esfuerzo fiscal de 2019 y su comprobación en las Delegaciones de Economía y Hacienda.</t>
  </si>
  <si>
    <t>Administración Local, Ayuntamientos, Cesión de Tributos, Delegaciones de Hacienda, Información tributaria, Secretaría General de Financiación Autonómica y Local</t>
  </si>
  <si>
    <t>Organización de la Administración, Sistema tributario</t>
  </si>
  <si>
    <t>BOE-A-2020-17339</t>
  </si>
  <si>
    <t>DE CONFORMIDAD con el art. 95.3 de la Ley 11/2020, de 30 de diciembre</t>
  </si>
  <si>
    <t>Ley 11/2020</t>
  </si>
  <si>
    <t>LEY 11/2020 ESP</t>
  </si>
  <si>
    <r>
      <rPr>
        <b val="1"/>
        <u val="single"/>
        <sz val="10"/>
        <color indexed="8"/>
        <rFont val="Helvetica Neue"/>
      </rPr>
      <t>BOE-A-2021-2456</t>
    </r>
  </si>
  <si>
    <t>Acuerdo Internacional Administrativo entre la Organización Mundial del Turismo y la Secretaría de Estado de Turismo del Gobierno del Reino de España, para la celebración de la 113ª reunión del Consejo Ejecutivo de la OMT, hecho en Madrid el 15 de enero de 2021.</t>
  </si>
  <si>
    <t>Acuerdos internacionales, Congresos, Madrid, Organización Mundial de Turismo, Secretaría de Estado de Turismo</t>
  </si>
  <si>
    <t>BOE-A-2015-8565</t>
  </si>
  <si>
    <t>DE CONFORMIDAD con el Convenio de 25 de junio de 2015</t>
  </si>
  <si>
    <r>
      <rPr>
        <b val="1"/>
        <u val="single"/>
        <sz val="10"/>
        <color indexed="8"/>
        <rFont val="Helvetica Neue"/>
      </rPr>
      <t>BOE-A-2021-2453</t>
    </r>
  </si>
  <si>
    <t>Corrección de errores del Real Decreto-ley 3/2021, de 2 de febrero, por el que se adoptan medidas para la reducción de la brecha de género y otras materias en los ámbitos de la Seguridad Social y económico.</t>
  </si>
  <si>
    <t>Asistencia social, Ayudas, Registros administrativos, Renta Mínima de Inserción</t>
  </si>
  <si>
    <t>Asuntos sociales, Derecho Administrativo</t>
  </si>
  <si>
    <t>BOE-A-2021-1529, BOE-A-2020-5493</t>
  </si>
  <si>
    <t>CORRECCIÓN de errores del Real Decreto-ley 3/2021, de 2 de febrero, CORRIGE errores en la disposición transitoria 8 del Real Decreto-ley 20/2020, de 29 de mayo</t>
  </si>
  <si>
    <t>Real Decreto-ley 3/2021, Real Decreto-ley 20/2020</t>
  </si>
  <si>
    <r>
      <rPr>
        <b val="1"/>
        <u val="single"/>
        <sz val="10"/>
        <color indexed="8"/>
        <rFont val="Helvetica Neue"/>
      </rPr>
      <t>BOE-A-2021-2458</t>
    </r>
  </si>
  <si>
    <t>Orden SND/133/2021, de 17 de febrero, sobre las condiciones de cuarentena a las que deben someterse las personas procedentes de la República Federativa de Brasil y la República de Sudáfrica a su llegada a España, durante la situación de crisis sanitaria ocasionada por el COVID-19.</t>
  </si>
  <si>
    <t>BOE-A-2011-15623, BOE-A-1986-10498, BOE-A-2021-1531, BOE-A-2020-12898, BOE-A-1998-16718, BOE-A-1986-18374</t>
  </si>
  <si>
    <t>DE CONFORMIDAD con el art. 52 de la Ley 33/2011, de 4 de octubre, DE CONFORMIDAD con los arts. 2 y 3 de la Ley Orgánica 3/1986, de 14 de abri, EN RELACIÓN con la Orden PCM/79/2021, de 2 de febrero, CITA Real Decreto 926/2020, de 25 de octubre, CITA Ley 29/1998, de 13 de julio, CITA Real Decreto 1418/1986, de 13 de junio</t>
  </si>
  <si>
    <t>Real Decreto 1418/1986, Real Decreto 926/2020, Ley 29/1998, Ley 33/2011, Orden PCM/79/2021</t>
  </si>
  <si>
    <t>LEY 33/2011 ESP</t>
  </si>
  <si>
    <r>
      <rPr>
        <b val="1"/>
        <u val="single"/>
        <sz val="10"/>
        <color indexed="8"/>
        <rFont val="Helvetica Neue"/>
      </rPr>
      <t>BOE-A-2021-2569</t>
    </r>
  </si>
  <si>
    <t>Acuerdo de extensión del Acuerdo Administrativo entre el Programa Mundial de Alimentos y el Reino de España, representado por la Secretaría de Estado de Cooperación Internacional para el Desarrollo y para Iberoamérica y el Caribe y el Organismo Público Puertos del Estado, relativo al uso por el Programa Mundial de Alimentos de oficinas e instalaciones ubicadas en Las Palmas de Gran Canaria, hecho el 3 y 9 de abril de 2019.</t>
  </si>
  <si>
    <t>2021-02-19</t>
  </si>
  <si>
    <t>Acuerdos internacionales, Ayuda alimentaria, Cooperación internacional, Las Palmas, Organización de las Naciones Unidas, Privilegios e inmunidades, Puertos, Puertos del Estado, Secretaría de Estado de Cooperación Internacional y para Iberoamérica y el Caribe</t>
  </si>
  <si>
    <t>Alimentación, Asuntos sociales, Relaciones internacionales</t>
  </si>
  <si>
    <t>BOE-A-2014-8274</t>
  </si>
  <si>
    <t>PRORROGA , hasta el 9 de septiembre de 2021, y AÑADE el anexo F al Acuerdo de 10 de abril de 2014</t>
  </si>
  <si>
    <r>
      <rPr>
        <b val="1"/>
        <u val="single"/>
        <sz val="10"/>
        <color indexed="8"/>
        <rFont val="Helvetica Neue"/>
      </rPr>
      <t>BOE-A-2021-2570</t>
    </r>
  </si>
  <si>
    <t>Circular 2/2021, de 10 de febrero, de la Comisión Nacional de los Mercados y la Competencia, por la que se establece la metodología y condiciones del etiquetado de la electricidad para informar sobre el origen de la electricidad consumida y su impacto sobre el medio ambiente.</t>
  </si>
  <si>
    <t>Comercialización, Comisión Nacional de los Mercados y la Competencia, Energía eléctrica, Etiquetas, Evaluación de impacto ambiental, Información, Políticas de medio ambiente, Producción de energía, Reglamentaciones técnicas</t>
  </si>
  <si>
    <t>Comercio, Consumidores y usuarios, Energía, Medio ambiente</t>
  </si>
  <si>
    <t>BOE-A-2008-3173, BOE-A-2013-5940, BOE-A-2000-24019</t>
  </si>
  <si>
    <t>DEROGA la Circular 1/2008, de 7 de febrero, DE CONFORMIDAD con el art. 7.36 de la Ley 2/2013, de 4 de junio, DE CONFORMIDAD con art. 110 bis del Real Decreto 1955/2000, de 1 de diciembre</t>
  </si>
  <si>
    <t>Ley 2/2013, Circular 1/2008, Real Decreto 1955/2000</t>
  </si>
  <si>
    <t>CIR 1/2008 ESP, LEY 2/2013 ESP, RD 1955/2000 ESP, RES 5/3/2014 ESP, STC 233/2015 ESP</t>
  </si>
  <si>
    <r>
      <rPr>
        <b val="1"/>
        <u val="single"/>
        <sz val="10"/>
        <color indexed="8"/>
        <rFont val="Helvetica Neue"/>
      </rPr>
      <t>BOE-A-2021-2571</t>
    </r>
  </si>
  <si>
    <t>Resolución INT/332/2021, de 8 de febrero, por la que se establecen las restricciones a la circulación durante el año 2021.</t>
  </si>
  <si>
    <t>Carreteras, Cataluña, Circulación vial, Seguridad vial, Transportes por carretera</t>
  </si>
  <si>
    <t>BOE-A-2020-12573, BOE-A-2020-3705, BOE-A-2020-2671, BOE-A-2015-11722, BOE-A-2003-23514, BOE-A-1998-2987</t>
  </si>
  <si>
    <t>DEROGA la Resolución INT/2453/2020, de 5 de octubre, DEROGA la Resolución INT/551/2020, de 26 de febrero, DEROGA la Resolución INT/383/2020, de 13 de febrero, DE CONFORMIDAD con el art. 5 de la Ley sobre Tráfico, Circulación de Vehículos a Motor y Seguridad Vial, texto refundido aprobado por Real Decreto Legislativo 6/2015, de 30 de octubre, DE CONFORMIDAD con el art. 39 del Reglamento aprobado por Real Decreto 1428/2003, de 21 de noviembre, DE CONFORMIDAD con el art. 2 de la Ley 14/1997, de 24 de diciembre</t>
  </si>
  <si>
    <t>Resolución INT/2453/2020, Real Decreto Legislativo 6/2015, Ley 14/1997, Resolución INT/383/2020, Real Decreto 1428/2003, Resolución INT/551/2020</t>
  </si>
  <si>
    <r>
      <rPr>
        <b val="1"/>
        <u val="single"/>
        <sz val="10"/>
        <color indexed="8"/>
        <rFont val="Helvetica Neue"/>
      </rPr>
      <t>BOE-A-2021-2675</t>
    </r>
  </si>
  <si>
    <t>Corrección de errores de la Orden CUD/122/2021, de 9 de febrero, por la que se determina la composición y funciones de la Comisión Administradora del Fondo de Ayuda a las Bellas Artes.</t>
  </si>
  <si>
    <t>2021-02-22</t>
  </si>
  <si>
    <r>
      <rPr>
        <b val="1"/>
        <u val="single"/>
        <sz val="10"/>
        <color indexed="8"/>
        <rFont val="Helvetica Neue"/>
      </rPr>
      <t>BOE-A-2021-2769</t>
    </r>
  </si>
  <si>
    <t>Decreto-ley 2/2020, de 31 de enero, por el que se establecen los límites para la aplicación del régimen simplificado y el régimen especial de la agricultura, ganadería y pesca del Impuesto General Indirecto Canario.</t>
  </si>
  <si>
    <t>2021-02-23</t>
  </si>
  <si>
    <t>Agricultura, Canarias, Ganadería, Impuesto General Indirecto Canario, Pesca</t>
  </si>
  <si>
    <t>Agricultura, Ganadería y animales, Pesca, Sistema tributario</t>
  </si>
  <si>
    <t>BOE-A-2012-9282, BOE-A-2018-15138</t>
  </si>
  <si>
    <t>MODIFICA , con efectos desde el 1 de enero de 2020, la disposición adicional 12 de la Ley 4/2012, de 25 de junio, DE CONFORMIDAD con los arts. 46 y 47.1 del Estatuto aprobado por Ley Orgánica 1/2018, de 5 de noviembre</t>
  </si>
  <si>
    <t>Ley 4/2012</t>
  </si>
  <si>
    <r>
      <rPr>
        <b val="1"/>
        <u val="single"/>
        <sz val="10"/>
        <color indexed="8"/>
        <rFont val="Helvetica Neue"/>
      </rPr>
      <t>BOE-A-2021-2768</t>
    </r>
  </si>
  <si>
    <t>Ley 4/2020, de 30 de diciembre, de Presupuestos de la Comunidad Autónoma de Aragón para el ejercicio 2021.</t>
  </si>
  <si>
    <t>Aragón, Asistencia social, Cesión de Tributos, Función Pública, Juego, Oposiciones y concursos, Organización de las Comunidades Autónomas, Presupuestos de las Comunidades Autónomas, Relaciones de Puestos de Trabajo, Tasas</t>
  </si>
  <si>
    <t>Asuntos sociales, Cultura y ocio, Función Pública, Organización de la Administración, Sistema financiero, Sistema tributario</t>
  </si>
  <si>
    <t>BOA-d-2005-90006, BOA-d-2001-90002, BOE-A-1996-13286, BOA-d-1991-90001, BOE-A-2012-9063, BOE-A-2012-5730, BOE-A-2007-8444, BOA-d-2000-90001</t>
  </si>
  <si>
    <t>MODIFICA , con efectos a partir del día 1 de abril de 2021, los arts. 140.3, 140.4 y la disposición transitoria 1 y AÑADE el art. 131.12 a las disposiciones dictadas por la Comunidad Autónoma de Aragón en materia de tributos cedidos, texto refundido, aprobado por Decreto Legislativo 1/2005, de 26 de septiembre, MODIFICA el art. 81.2 de la Ley de la Administración de la Comunidad Autónoma de Aragón, texto refundido, aprobado por Decreto Legislativo 2/2001, de 3 julio, MODIFICA el art. 17.4 de la Ley 4/1996, de 22 de mayo, MODIFICA el art. 22 de  la Ley de Ordenación de la Función Pública de la Comunidad Autónoma de Aragón, texto refundido, aprobado por Decreto Legislativo 1/1991, de 19 de febrero, DE CONFORMIDAD con la Ley 5/2012, de 7 de junio, DE CONFORMIDAD con la Ley Orgánica 2/2012, de 27 de abril, DE CONFORMIDAD con el Estatuto aprobado por Ley Orgánica 5/2007, de 20 de abril, DE CONFORMIDAD con la  Ley de Hacienda de la Comunidad Autónoma de Aragón, texto refundido, aprobado por Decreto Legislativo 1/2000, de 29 junio</t>
  </si>
  <si>
    <t>Ley 5/2012, Ley 4/1996</t>
  </si>
  <si>
    <r>
      <rPr>
        <b val="1"/>
        <u val="single"/>
        <sz val="10"/>
        <color indexed="8"/>
        <rFont val="Helvetica Neue"/>
      </rPr>
      <t>BOE-A-2021-2761</t>
    </r>
  </si>
  <si>
    <t>Corrección de errores de la Ley Orgánica 3/2020, de 29 de diciembre, por la que se modifica la Ley Orgánica 2/2006, de 3 de mayo, de Educación.</t>
  </si>
  <si>
    <t>Acceso a la universidad, Alumnos, Bachillerato, Becas, Calendario Escolar, Catálogo Nacional de Cualificaciones Profesionales, Centros de enseñanza, Consejos Escolares, Currículo, Deporte, Educación, Educación Infantil, Educación Primaria, Educación Secundaria Obligatoria, Enseñanza Artística, Enseñanza de Formación Profesional, Estudios extranjeros, Ficheros con datos personales, Lenguas españolas, Libros de texto, Oposiciones y concursos, Profesorado, Títulos académicos y profesionales</t>
  </si>
  <si>
    <t>Educación y enseñanza, Función Pública</t>
  </si>
  <si>
    <t>BOE-A-2020-17264, BOE-A-2006-7899, BOE-A-1985-12978</t>
  </si>
  <si>
    <t>CORRECCIÓN de errores de la Ley Orgánica 3/2020, de 29 de diciembre, CORRIGE errores en la Ley Orgánica 2/2006, de 3 de mayo, CORRIGE errores en la Ley Orgánica 8/1985, de 3 de julio</t>
  </si>
  <si>
    <r>
      <rPr>
        <b val="1"/>
        <u val="single"/>
        <sz val="10"/>
        <color indexed="8"/>
        <rFont val="Helvetica Neue"/>
      </rPr>
      <t>BOE-A-2021-2763</t>
    </r>
  </si>
  <si>
    <t>Cuestión de inconstitucionalidad n.º 6283-2020, en relación con el artículo 10.8 de la Ley reguladora de la Jurisdicción Contencioso-administrativa, introducido por la disposición final segunda de la Ley 3/2020, de 18 de septiembre, de medidas procesales y organizativas para hacer frente al COVID-19 en el ámbito de la Administración de Justicia.</t>
  </si>
  <si>
    <t>Administración de Justicia, Autorizaciones, Cuestiones de inconstitucionalidad, Jurisdicción Contencioso Administrativa, Sanidad, Tribunales Superiores de Justicia</t>
  </si>
  <si>
    <t>Administración de Justicia, Derecho Constitucional, Sanidad</t>
  </si>
  <si>
    <r>
      <rPr>
        <b val="1"/>
        <u val="single"/>
        <sz val="10"/>
        <color indexed="8"/>
        <rFont val="Helvetica Neue"/>
      </rPr>
      <t>BOE-A-2021-2762</t>
    </r>
  </si>
  <si>
    <t>Recurso de inconstitucionalidad n.º 231-2021, contra la Ley 1/2020, de 8 de octubre, por la que se modifica la Ley 9/2001, de 17 de julio, del Suelo de la Comunidad de Madrid, para el impulso y reactivación de la actividad urbanística.</t>
  </si>
  <si>
    <t>Madrid, Recursos de inconstitucionalidad, Suelo, Urbanismo</t>
  </si>
  <si>
    <t>Derecho Constitucional, Vivienda y urbanismo</t>
  </si>
  <si>
    <t>BOE-A-2001-18984, DOGC-f-2020-90048</t>
  </si>
  <si>
    <t>Recurso promovido contra determinados preceptos de la Ley 9/2001, de 17 de julio, en la redacción dada por la la Ley 1/2020, de 8 de octubre, Recurso promovido contra ,</t>
  </si>
  <si>
    <t>Ley 1/2020, Ley 9/2001</t>
  </si>
  <si>
    <r>
      <rPr>
        <b val="1"/>
        <u val="single"/>
        <sz val="10"/>
        <color indexed="8"/>
        <rFont val="Helvetica Neue"/>
      </rPr>
      <t>BOE-A-2021-2766</t>
    </r>
  </si>
  <si>
    <t>Ley 2/2021, de 29 de enero, de Medidas Fiscales y Administrativas para el año 2021.</t>
  </si>
  <si>
    <t>Acceso a la información, Administración electrónica, Agentes forestales y medioambientales, Aguas residuales, Cesión de Tributos, Consejos Escolares, Contratos de trabajo, Créditos Presupuestarios, Desarrollo regional, Educación, Epidemias, Espectáculos, Establecimientos públicos, Funcionarios públicos, Impuesto sobre la Renta de las Personas Físicas, Impuesto sobre Sucesiones y Donaciones, Información tributaria, Juego, La Rioja, Licencias, Máquinas automáticas, Menores, Metales preciosos, Obras, Obras hidráulicas, Ocio, Ordenación del territorio, Organización de las Comunidades Autónomas, Policía, Política económica, Renta Mínima de Inserción, Servicios Sociales de las Comunidades Autónomas, Sistema tributario, Tarifas, Tasas, Viticultura, Viviendas</t>
  </si>
  <si>
    <t>Administración electrónica, Agricultura, Asuntos sociales, Cultura y ocio, Educación y enseñanza, Función Pública, Medio ambiente, Obras y construcciones, Organización de la Administración, Seguridad y Defensa, Sistema tributario, Trabajo y empleo, Vivienda y urbanismo</t>
  </si>
  <si>
    <t>BOE-A-2018-15241, BOE-A-2017-13750, BOE-A-2017-5627, BOE-A-2017-588, BOE-A-2014-9898, BOE-A-2013-11692, BOE-A-2010-9108, BOE-A-2006-9008, BOE-A-2006-5208, BOE-A-2004-13062, BOE-A-2002-21674, BOE-A-2000-21563, BOE-A-2000-20554, BOE-A-1997-22317, BOE-A-1990-18911, BOE-A-2010-658, BOE-A-1982-15030</t>
  </si>
  <si>
    <t>MODIFICA el art. 1 y las disposiciones transitoria única y final 2 de Ley 5/2018, de 19 de octubre, MODIFICA determinados preceptos y AÑADE la sección 3, al capítulo III del título II de la Ley 10/2017, de 27 de octubre, MODIFICA el art. 7.a) y b) de la Ley 4/2017, de 28 de abril, MODIFICA el art. 11 de la Ley 1/2017, de 3 de enero,, MODIFICA los arts. 4, 7 y 27 de la Ley 3/2014, de 11 de septiembre, MODIFICA el art. 60 de la Ley 11/2013, de 21 de octubre, MODIFICA los arts. 50 y 56 de la Ley 5/2010, de 14 de mayo, MODIFICA la disposición transitoria 1 de la Ley 5/2006, de 2 de mayo, MODIFICA el art. 89.1 de la Ley 1/2006, de 28 de febrero,, MODIFICA el art. 12 de la Ley 3/2004, de 25 de junio, MODIFICA lo indicado y SUSPENDE, para el ejercicio de 2021, lo señalado en la disposición transitoria 1.2 a 4 de la Ley 6/2002, de 18 de octubre, MODIFICA el art. 22.d) y AÑADE el 17 bis y la disposición adicional 6 a la Ley 4/2000, de 25 de octubre, MODIFICA los arts. 6.4 y 31 de la Ley 5/2000, de 25 de octubre, MODIFICA los arts. 25, 27 y 28 de la Ley 7/1997, de 3 de octubre, MODIFICA las disposicioneos adicionales 6 a 8 de la Ley 3/1990, de 29 de junio, AÑADE la disposición adicional 4 a la Ley 7/2009, de 22 de diciembre, DE CONFORMIDAD con el Estatuto aprobado por Ley Orgánica 3/1982, de 9 de junio</t>
  </si>
  <si>
    <t>Ley 4/2017, Ley 5/2010, Ley 11/2013, Ley 7/2009, Ley 5/2006, Ley 3/2004, Ley 4/2000, Ley 3/1990, Ley 5/2000, Ley 1/2017, Ley 5/2018, Ley 3/2014, Ley 10/2017, Ley 7/1997, Ley 6/2002, Ley 1/2006</t>
  </si>
  <si>
    <t>LEY 11/2013 ESP, LEY 3/2014 ESP, STC 86/2019 ESP</t>
  </si>
  <si>
    <r>
      <rPr>
        <b val="1"/>
        <u val="single"/>
        <sz val="10"/>
        <color indexed="8"/>
        <rFont val="Helvetica Neue"/>
      </rPr>
      <t>BOE-A-2021-2767</t>
    </r>
  </si>
  <si>
    <t>Ley 3/2020, de 3 de diciembre, por la que se establece el régimen jurídico de alerta sanitaria para el control de la pandemia COVID-19 en Aragón.</t>
  </si>
  <si>
    <t>Aragón, Asistencia sanitaria, Asistencia social, Enfermedades, Epidemias, Estado de alarma, Formularios administrativos, Libre circulación de personas, Material sanitario, Reglamentaciones técnico sanitarias</t>
  </si>
  <si>
    <t>Asuntos sociales, Derecho Administrativo, Sanidad</t>
  </si>
  <si>
    <t>---, BOA-d-2020-90438, BOA-d-2020-90415, BOA-d-2020-90411, BOE-A-2007-8444, BOE-A-1986-10498</t>
  </si>
  <si>
    <t>DEROGA la Orden SAN/885/2020, de 15 de septiembre (BOA núm. 187, de 19 de septiembre de 2020), DEROGA el Decreto-ley 9/2020, de 4 de noviembre, DEROGA el Decreto-ley 8/2020, de 21 de octubre, DEROGA el Decreto-ley 7/2020, de 4 de noviembre, DE CONFORMIDAD con el Estatuto aprobado por Ley Orgánica 5/2007, de 20 de abril, DE CONFORMIDAD con la Ley Orgánica 3/1986, de 14 de abril</t>
  </si>
  <si>
    <t>ley 8/2020, Orden SAN/885/2020, ley 7/2020, ley 9/2020</t>
  </si>
  <si>
    <r>
      <rPr>
        <b val="1"/>
        <u val="single"/>
        <sz val="10"/>
        <color indexed="8"/>
        <rFont val="Helvetica Neue"/>
      </rPr>
      <t>BOE-A-2021-2765</t>
    </r>
  </si>
  <si>
    <t>Ley 1/2021, de 29 de enero, de Presupuestos Generales de la Comunidad Autónoma de La Rioja para el año 2021.</t>
  </si>
  <si>
    <t>Créditos Presupuestarios, Gestión presupuestaria, Haciendas de las Comunidades Autónomas, La Rioja, Ordenación de gastos y pagos, Organización de las Comunidades Autónomas, Presupuestos de las Comunidades Autónomas</t>
  </si>
  <si>
    <t>Organización de la Administración, Sistema financiero, Sistema tributario</t>
  </si>
  <si>
    <t>BOE-A-2020-1938, BOE-A-1982-15030, BOE-A-2013-11692, BOE-A-2012-5730</t>
  </si>
  <si>
    <t>DEROGA la Ley 1/2020, de 30 de enero, DE CONFORMIDAD con el Estatuto aprobado por Ley Orgánica 3/1982, de 9 de junio, CITA Ley 11/2013, de 21 de octubre, CITA Ley Orgánica 2/2012, de 27 de abril</t>
  </si>
  <si>
    <t>Ley 11/2013, Ley 1/2020</t>
  </si>
  <si>
    <t>LEY 11/2013 ESP</t>
  </si>
  <si>
    <r>
      <rPr>
        <b val="1"/>
        <u val="single"/>
        <sz val="10"/>
        <color indexed="8"/>
        <rFont val="Helvetica Neue"/>
      </rPr>
      <t>BOE-A-2021-2764</t>
    </r>
  </si>
  <si>
    <t>Acuerdo internacional administrativo para la adhesión al Acuerdo multilateral sobre el intercambio de microdatos en el contexto de las estadísticas de comercio de bienes dentro de la Unión Europea.</t>
  </si>
  <si>
    <t>Acuerdos internacionales, Agencia Estatal de la Administración Tributaria, Comercio intracomunitario, Estadística, Intercambios intracomunitarios, Oficina Estadística de las Comunidades Europeas, Unión Europea</t>
  </si>
  <si>
    <t>Comercio, Relaciones internacionales, Unión Europea</t>
  </si>
  <si>
    <r>
      <rPr>
        <b val="1"/>
        <u val="single"/>
        <sz val="10"/>
        <color indexed="8"/>
        <rFont val="Helvetica Neue"/>
      </rPr>
      <t>BOE-A-2021-2898</t>
    </r>
  </si>
  <si>
    <t>Decreto 102/2020, de 9 de diciembre, por el que se declara bien de interés cultural, con la categoría de monumento, la Iglesia parroquial Nuestra Señora de la Asunción y su entorno de protección en Navarrete.</t>
  </si>
  <si>
    <t>2021-02-24</t>
  </si>
  <si>
    <t>Cultura y ocio</t>
  </si>
  <si>
    <r>
      <rPr>
        <b val="1"/>
        <u val="single"/>
        <sz val="10"/>
        <color indexed="8"/>
        <rFont val="Helvetica Neue"/>
      </rPr>
      <t>BOE-A-2021-2888</t>
    </r>
  </si>
  <si>
    <t>Resolución de 2 de febrero de 2021, de la Secretaría General de Coordinación Territorial, por la que se publica el Acuerdo de la Subcomisión de Seguimiento Normativo, Prevención y Solución de Conflictos de la Comisión Bilateral Generalitat-Estado, en relación con el Decreto-ley 37/2020, de 3 de noviembre, de refuerzo de la protección del derecho a la vivienda ante los efectos de la pandemia de la COVID-19.</t>
  </si>
  <si>
    <r>
      <rPr>
        <b val="1"/>
        <u val="single"/>
        <sz val="10"/>
        <color indexed="8"/>
        <rFont val="Helvetica Neue"/>
      </rPr>
      <t>BOE-A-2021-2889</t>
    </r>
  </si>
  <si>
    <t>Resolución de 2 de febrero de 2021, de la Secretaría General de Coordinación Territorial, por la que se publica el Acuerdo de la Subcomisión de Seguimiento Normativo, Prevención y Solución de Conflictos de la Comisión Bilateral Generalitat-Estado, en relación con el Decreto-ley 34/2020, de 20 de octubre, de medidas urgentes de apoyo a la actividad económica desarrollada en locales de negocio arrendados.</t>
  </si>
  <si>
    <r>
      <rPr>
        <b val="1"/>
        <u val="single"/>
        <sz val="10"/>
        <color indexed="8"/>
        <rFont val="Helvetica Neue"/>
      </rPr>
      <t>BOE-A-2021-2848</t>
    </r>
  </si>
  <si>
    <t>Ley 8/2020, de 16 de octubre, por la que se crea la reserva estratégica de productos sanitarios en Castilla-La Mancha.</t>
  </si>
  <si>
    <t>Castilla La Mancha, Consumidores y usuarios, Epidemias, Establecimientos públicos, Ficheros con datos personales, Material sanitario, Organización de las Comunidades Autónomas, Procedimiento sancionador, Registros administrativos, Sanidad</t>
  </si>
  <si>
    <t>BOE-A-1982-20820, BOE-A-2020-3692</t>
  </si>
  <si>
    <t>DE CONFORMIDAD con el Estatuto aprobado por por Ley Orgánica 9/1982, de 10 de agosto, CITA Real Decreto 463/2020, de 14 de marzo</t>
  </si>
  <si>
    <t>Real Decreto 463/2020</t>
  </si>
  <si>
    <t>ORD INT/262/2020 ESP, ORD INT/284/2020 ESP</t>
  </si>
  <si>
    <r>
      <rPr>
        <b val="1"/>
        <u val="single"/>
        <sz val="10"/>
        <color indexed="8"/>
        <rFont val="Helvetica Neue"/>
      </rPr>
      <t>BOE-A-2021-2849</t>
    </r>
  </si>
  <si>
    <t>Ley 9/2020, de 6 de noviembre, de Patrimonio de la Junta de Comunidades de Castilla-La Mancha.</t>
  </si>
  <si>
    <t>Castilla La Mancha, Organización de las Comunidades Autónomas, Parlamento Autonómico, Patrimonio de las Comunidades Autónomas</t>
  </si>
  <si>
    <t>BOE-A-1985-26400, ---, BOE-A-2006-11292, BOE-A-1982-20820</t>
  </si>
  <si>
    <t>DEROGA la Ley 6/1985, de 13 de noviembre, DEROGA en la forma indicada el Decreto 104/1986, de 23 de septiembre (DOCM núm. 42, de octubre de 1986), MODIFICA el art. 5 de la Ley 1/2006, de 23 de marzo, DE CONFORMIDAD con el Estatuto aprobado por Ley Orgánica 9/1982, de 10 de agosto</t>
  </si>
  <si>
    <t>Ley 1/2006, Ley 6/1985</t>
  </si>
  <si>
    <r>
      <rPr>
        <b val="1"/>
        <u val="single"/>
        <sz val="10"/>
        <color indexed="8"/>
        <rFont val="Helvetica Neue"/>
      </rPr>
      <t>BOE-A-2021-2887</t>
    </r>
  </si>
  <si>
    <t>Resolución de 15 de febrero de 2021, de la Entidad Pública Empresarial Administrador de Infraestructuras Ferroviarias, por la que se publica el Convenio con la Universidad de Navarra, para la realización de prácticas externas.</t>
  </si>
  <si>
    <r>
      <rPr>
        <b val="1"/>
        <u val="single"/>
        <sz val="10"/>
        <color indexed="8"/>
        <rFont val="Helvetica Neue"/>
      </rPr>
      <t>BOE-A-2021-2893</t>
    </r>
  </si>
  <si>
    <t>Resolución de 11 de febrero de 2021, de la Dirección General del Tesoro y Política Financiera, por la que se publican los resultados de las subastas de Letras del Tesoro a seis y doce meses correspondientes a las emisiones de fecha 12 de febrero de 2021.</t>
  </si>
  <si>
    <r>
      <rPr>
        <b val="1"/>
        <u val="single"/>
        <sz val="10"/>
        <color indexed="8"/>
        <rFont val="Helvetica Neue"/>
      </rPr>
      <t>BOE-A-2021-2844</t>
    </r>
  </si>
  <si>
    <t>Real Decreto 117/2021, de 23 de febrero, por el que se modifica el Real Decreto 219/2001, de 2 de marzo, sobre organización y funcionamiento del Consejo para el Fomento de la Economía Social.</t>
  </si>
  <si>
    <t>Consejo de Fomento de la Economía Social, Ministerio de Trabajo y Economía Social, Organización de la Administración del Estado, Secretaría de Estado de Empleo y Economía Social</t>
  </si>
  <si>
    <t>BOE-A-2001-5061, BOE-A-2011-5708, BOE-A-2007-6115, BOE-A-1999-15681</t>
  </si>
  <si>
    <t>MODIFICA los arts. 1, 2, 3, 4, 8, 12 y 13, la disposición adicional única y la disposición final 1 y AÑADE la disposición adicional 2 al Real Decreto 219/2001, de 2 de marzo, DE CONFORMIDAD con el art. 13 de la Ley 5/2011, de 29 de marzo, DE CONFORMIDAD con la Ley Orgánica 3/2007, de 22 de marzo, CITA Ley 27/1999, de 16 de julio</t>
  </si>
  <si>
    <t>Ley 27/1999, Ley 5/2011, Real Decreto 219/2001</t>
  </si>
  <si>
    <r>
      <rPr>
        <b val="1"/>
        <u val="single"/>
        <sz val="10"/>
        <color indexed="8"/>
        <rFont val="Helvetica Neue"/>
      </rPr>
      <t>BOE-A-2021-2845</t>
    </r>
  </si>
  <si>
    <t>Real Decreto 118/2021, de 23 de febrero, por el que se modifica el Real Decreto 53/2013, de 1 de febrero, por el que se establecen las normas básicas aplicables para la protección de los animales utilizados en experimentación y otros fines científicos, incluyendo la docencia.</t>
  </si>
  <si>
    <t>Acceso a la información, Animales, Comisión Europea, Experimentación animal, Información, Investigación científica, Sanidad veterinaria</t>
  </si>
  <si>
    <t>Ganadería y animales, Tecnología e investigación, Unión Europea</t>
  </si>
  <si>
    <t>BOE-A-2013-1337</t>
  </si>
  <si>
    <t>MODIFICA los arts. 34.2.e), 36, 41.4 del Real Decreto 53/2013, de 1 de febrero</t>
  </si>
  <si>
    <t>Real Decreto 53/2013</t>
  </si>
  <si>
    <r>
      <rPr>
        <b val="1"/>
        <u val="single"/>
        <sz val="10"/>
        <color indexed="8"/>
        <rFont val="Helvetica Neue"/>
      </rPr>
      <t>BOE-A-2021-2892</t>
    </r>
  </si>
  <si>
    <t>Resolución de 12 de febrero de 2021, de la Presidencia del Consejo Superior de Deportes, por la que se publica la modificación de los Estatutos de la Federación Española de Actividades Subacuáticas.</t>
  </si>
  <si>
    <t>Asociaciones deportivas, Federación Española de Actividades Subacuaticas</t>
  </si>
  <si>
    <t>Deporte</t>
  </si>
  <si>
    <r>
      <rPr>
        <b val="1"/>
        <u val="single"/>
        <sz val="10"/>
        <color indexed="8"/>
        <rFont val="Helvetica Neue"/>
      </rPr>
      <t>BOE-A-2021-2886</t>
    </r>
  </si>
  <si>
    <t>Resolución de 11 de febrero de 2021, de la Secretaría General de Instituciones Penitenciarias, por la que se emplaza a los interesados en el recurso contencioso-administrativo 134/2020 E, interpuesto ante el Juzgado Central de lo Contencioso-Administrativo n.º 2.</t>
  </si>
  <si>
    <r>
      <rPr>
        <b val="1"/>
        <u val="single"/>
        <sz val="10"/>
        <color indexed="8"/>
        <rFont val="Helvetica Neue"/>
      </rPr>
      <t>BOE-A-2021-2890</t>
    </r>
  </si>
  <si>
    <t>Resolución de 16 de febrero de 2021, de la Dirección General de Calidad y Evaluación Ambiental, por la que se formula informe de impacto ambiental del proyecto "Nuevo edificio de viajeros de la estación de Irún (Guipúzcoa)".</t>
  </si>
  <si>
    <r>
      <rPr>
        <b val="1"/>
        <u val="single"/>
        <sz val="10"/>
        <color indexed="8"/>
        <rFont val="Helvetica Neue"/>
      </rPr>
      <t>BOE-A-2021-2884</t>
    </r>
  </si>
  <si>
    <t>Resolución de 18 de febrero de 2021, de la Dirección General del Catastro, por la que se publica el Convenio con la Comunidad Autónoma de Castilla-La Mancha.</t>
  </si>
  <si>
    <r>
      <rPr>
        <b val="1"/>
        <u val="single"/>
        <sz val="10"/>
        <color indexed="8"/>
        <rFont val="Helvetica Neue"/>
      </rPr>
      <t>BOE-A-2021-2847</t>
    </r>
  </si>
  <si>
    <t>Corrección de errores del Decreto-ley 51/2020, de 15 de diciembre, de modificación del Decreto-ley 39/2020, de 3 de noviembre, de medidas extraordinarias de carácter social para hacer frente a las consecuencias de la COVID-19, y del Decreto-ley 49/2020, de 1 de diciembre, de medida urgente complementaria en materia de empleo y fomento de la actividad económica para hacer frente a las consecuencias de la mayor afectación en el mercado de trabajo de la COVID-19 en determinados territorios de Cataluña.</t>
  </si>
  <si>
    <t>Ancianos, Asistencia sanitaria, Asistencia social, Asistentes Sociales, Cataluña, Centros residenciales para personas con discapacidad, Epidemias, Pagos</t>
  </si>
  <si>
    <t>Asuntos sociales, Sanidad</t>
  </si>
  <si>
    <t>BOE-A-2021-1479, BOE-A-2020-15840</t>
  </si>
  <si>
    <t>CORRECCIÓN de errores del Decreto-ley 51/2020, de 15 de diciembre, CORRIGE errores del Decreto-ley 39/2020, de 3 de noviembre</t>
  </si>
  <si>
    <t>ley 39/2020, ley 51/2020</t>
  </si>
  <si>
    <r>
      <rPr>
        <b val="1"/>
        <u val="single"/>
        <sz val="10"/>
        <color indexed="8"/>
        <rFont val="Helvetica Neue"/>
      </rPr>
      <t>BOE-A-2021-2846</t>
    </r>
  </si>
  <si>
    <t>Orden TFP/153/2021, de 16 de febrero, por la que se regula la valoración de los méritos generales del personal funcionario de Administración Local con habilitación de carácter nacional.</t>
  </si>
  <si>
    <t>Funcionarios de la Administración Local, Oposiciones y concursos, Títulos académicos y profesionales</t>
  </si>
  <si>
    <t>Función Pública</t>
  </si>
  <si>
    <r>
      <rPr>
        <b val="1"/>
        <u val="single"/>
        <sz val="10"/>
        <color indexed="8"/>
        <rFont val="Helvetica Neue"/>
      </rPr>
      <t>BOE-A-2021-2885</t>
    </r>
  </si>
  <si>
    <t>Resolución de 11 de febrero de 2021, de la Subsecretaría, por la que se aprueban, revisan y actualizan las normas de conservación, y se autoriza la eliminación de series documentales del Departamento y, en su caso, en los Archivos Históricos Provinciales.</t>
  </si>
  <si>
    <r>
      <rPr>
        <b val="1"/>
        <u val="single"/>
        <sz val="10"/>
        <color indexed="8"/>
        <rFont val="Helvetica Neue"/>
      </rPr>
      <t>BOE-A-2021-2891</t>
    </r>
  </si>
  <si>
    <t>Resolución de 3 de febrero de 2021, de la Subsecretaría, por la que se emplaza a los interesados en el recurso contencioso-administrativo 1007/2020, interpuesto ante el Tribunal Superior de Justicia de Madrid, Sala de lo Contencioso-Administrativo, Sección Tercera.</t>
  </si>
  <si>
    <r>
      <rPr>
        <b val="1"/>
        <u val="single"/>
        <sz val="10"/>
        <color indexed="8"/>
        <rFont val="Helvetica Neue"/>
      </rPr>
      <t>BOE-A-2021-2895</t>
    </r>
  </si>
  <si>
    <t>Orden ETD/155/2021, de 9 de febrero, de autorización administrativa de la cesión parcial de la cartera de Aseguradores Agrupados, SA de Seguros, a Divina Pastora Seguros Generales, SAU.</t>
  </si>
  <si>
    <r>
      <rPr>
        <b val="1"/>
        <u val="single"/>
        <sz val="10"/>
        <color indexed="8"/>
        <rFont val="Helvetica Neue"/>
      </rPr>
      <t>BOE-A-2021-2881</t>
    </r>
  </si>
  <si>
    <t>Acuerdo de 18 de febrero de 2021, de la Comisión Permanente del Consejo General del Poder Judicial, por el que se aprueba prórroga, en el funcionamiento del segundo Juzgado de Instrucción de guardia, para enjuiciamiento de delitos leves inmediatos, en el partido judicial de Barcelona.</t>
  </si>
  <si>
    <t>Administración de Justicia, Barcelona, Demarcación judicial, Juzgados de Instrucción, Reparto de asuntos</t>
  </si>
  <si>
    <t>Administración de Justicia, Derecho Penal</t>
  </si>
  <si>
    <t>BOE-A-2019-2160</t>
  </si>
  <si>
    <t>PRORROGA lo indicado del Acuerdo de 14 de febrero de 2019</t>
  </si>
  <si>
    <r>
      <rPr>
        <b val="1"/>
        <u val="single"/>
        <sz val="10"/>
        <color indexed="8"/>
        <rFont val="Helvetica Neue"/>
      </rPr>
      <t>BOE-A-2021-2842</t>
    </r>
  </si>
  <si>
    <t>Resolución de 18 de febrero de 2021, del Congreso de los Diputados, por la que se ordena la publicación del Acuerdo de convalidación del Real Decreto-ley 3/2021, de 2 de febrero, por el que se adoptan medidas para la reducción de la brecha de género y otras materias en los ámbitos de la Seguridad Social y económico.</t>
  </si>
  <si>
    <t>Accidentes de trabajo y enfermedades profesionales, Asistencia social, Ayudas, Clases Pasivas, Cotización a la Seguridad Social, Familia, Hipoteca, Igualdad de género, Instituto de Crédito Oficial, Jubilación, Mujer, Organizaciones No Gubernamentales, Pensiones, Personal Sanitario de la Seguridad Social, Préstamos, Procedimiento administrativo, Registros administrativos, Renta Mínima de Inserción, Secretaría General de Objetivos y Políticas de Inclusión y Previsión Social, Seguridad Social, Trabajadores, Trabajadores autónomos</t>
  </si>
  <si>
    <t>Asuntos sociales, Derecho Administrativo, Organización de la Administración, Sanidad, Seguridad Social, Sistema financiero, Trabajo y empleo</t>
  </si>
  <si>
    <t>BOE-A-2021-1529</t>
  </si>
  <si>
    <t>PUBLICA  Acuerdo de convalidación del Real Decreto-ley 3/2021, de 2 de febrero</t>
  </si>
  <si>
    <t>Real Decreto-ley 3/2021</t>
  </si>
  <si>
    <r>
      <rPr>
        <b val="1"/>
        <u val="single"/>
        <sz val="10"/>
        <color indexed="8"/>
        <rFont val="Helvetica Neue"/>
      </rPr>
      <t>BOE-A-2021-2843</t>
    </r>
  </si>
  <si>
    <t>Enmiendas de 2018 al Código internacional de seguridad para naves de gran velocidad, 2000 (Código NGV 2000) adoptadas en Londres el 24 de mayo de 2018 mediante la Resolución MSC. 439(99).</t>
  </si>
  <si>
    <r>
      <rPr>
        <b val="1"/>
        <u val="single"/>
        <sz val="10"/>
        <color indexed="8"/>
        <rFont val="Helvetica Neue"/>
      </rPr>
      <t>BOE-A-2021-2894</t>
    </r>
  </si>
  <si>
    <t>Orden ETD/154/2021, de 9 de febrero, de autorización administrativa de la cesión de la cartera de contratos de seguro del ramo de otros daños a los bienes de Agromutua-Mavda, Sociedad Mutua de Seguros a Prima Fija, a Agropelayo Sociedad de Seguros, Sociedad Anónima, y de revocación de la autorización administrativa para el ejercicio de la actividad aseguradora a Agromutua-Mavda, Sociedad Mutua de Seguros a Prima Fija.</t>
  </si>
  <si>
    <r>
      <rPr>
        <b val="1"/>
        <u val="single"/>
        <sz val="10"/>
        <color indexed="8"/>
        <rFont val="Helvetica Neue"/>
      </rPr>
      <t>BOE-A-2021-2882</t>
    </r>
  </si>
  <si>
    <t>Resolución 420/38047/2021, de 17 de febrero, de la Secretaría General Técnica, por la que se publica el Convenio con la Fundación "Amigos del Museo del Prado", para la adhesión a dicha Fundación del personal del Ejército de Tierra.</t>
  </si>
  <si>
    <r>
      <rPr>
        <b val="1"/>
        <u val="single"/>
        <sz val="10"/>
        <color indexed="8"/>
        <rFont val="Helvetica Neue"/>
      </rPr>
      <t>BOE-A-2021-2896</t>
    </r>
  </si>
  <si>
    <t>Resolución de 23 de febrero de 2021, del Banco de España, por la que se publican los cambios del euro correspondientes al día 23 de febrero de 2021, publicados por el Banco Central Europeo, que tendrán la consideración de cambios oficiales, de acuerdo con lo dispuesto en el artículo 36 de la Ley 46/1998, de 17 de diciembre, sobre la Introducción del Euro.</t>
  </si>
  <si>
    <r>
      <rPr>
        <b val="1"/>
        <u val="single"/>
        <sz val="10"/>
        <color indexed="8"/>
        <rFont val="Helvetica Neue"/>
      </rPr>
      <t>BOE-A-2021-2841</t>
    </r>
  </si>
  <si>
    <t>Resolución de 18 de febrero de 2021, del Congreso de los Diputados, por la que se ordena la publicación del Acuerdo de convalidación del Real Decreto-ley 2/2021, de 26 de enero, de refuerzo y consolidación de medidas sociales en defensa del empleo.</t>
  </si>
  <si>
    <t>Administración electrónica, Arrendamientos urbanos, Artistas, Asistencia social, Ayudas, Cotización a la Seguridad Social, Empleo, Empresas, Epidemias, Espectáculos, Ficheros con datos personales, Incapacidades laborales, Información, Inspección de Trabajo y Seguridad Social, Juventud, Notificaciones telemáticas, Pensiones, Procedimiento sancionador, Renta Mínima de Inserción, Servicio Público de Empleo Estatal, Sociedades, Subsidio de desempleo, Toreros, Trabajadores, Trabajadores autónomos</t>
  </si>
  <si>
    <t>Administración electrónica, Asuntos sociales, Cultura y ocio, Derecho Administrativo, Derecho Mercantil, Seguridad Social, Trabajo y empleo, Vivienda y urbanismo</t>
  </si>
  <si>
    <r>
      <rPr>
        <b val="1"/>
        <u val="single"/>
        <sz val="10"/>
        <color indexed="8"/>
        <rFont val="Helvetica Neue"/>
      </rPr>
      <t>BOE-A-2021-2840</t>
    </r>
  </si>
  <si>
    <t>Instrumento de ratificación del Acuerdo de asociación global y reforzado entre la Unión Europea y la Comunidad Europea de la Energía Atómica y sus Estados Miembros, por una parte, y la República de Armenia, por otra, hecho en Bruselas el 24 de noviembre de 2017.</t>
  </si>
  <si>
    <t>Acuerdo de Asociación CE, Acuerdos internacionales, Armenia, Comunidad Europea de Energía Atómica, Cooperación internacional, Unión Europea</t>
  </si>
  <si>
    <t>Relaciones internacionales, Unión Europea</t>
  </si>
  <si>
    <r>
      <rPr>
        <b val="1"/>
        <u val="single"/>
        <sz val="10"/>
        <color indexed="8"/>
        <rFont val="Helvetica Neue"/>
      </rPr>
      <t>BOE-A-2021-2897</t>
    </r>
  </si>
  <si>
    <t>Resolución de 11 de febrero de 2021, de la Comisión Nacional de los Mercados y la Competencia, por la que se otorga el carácter singular de la interconexión eléctrica nuevo enlace submarino de transporte de energía eléctrica de 132 kV, doble circuito, "Península-Ceuta", solicitado por Red Eléctrica de España S.A.U., entre las subestaciones eléctricas de Portichuelos (Cádiz) y Virgen de África (Ceuta) y su inclusión en el régimen retributivo de inversiones singulares con características técnicas especiales.</t>
  </si>
  <si>
    <r>
      <rPr>
        <b val="1"/>
        <u val="single"/>
        <sz val="10"/>
        <color indexed="8"/>
        <rFont val="Helvetica Neue"/>
      </rPr>
      <t>BOE-A-2021-2883</t>
    </r>
  </si>
  <si>
    <t>Resolución 431/38043/2021, de 12 de febrero, de la Dirección General de Personal, por la que se emplaza a los interesados en el recurso contencioso-administrativo 1253/2020, interpuesto ante la Audiencia Nacional, Sala de lo Contencioso-Administrativo, Sección Quinta.</t>
  </si>
  <si>
    <r>
      <rPr>
        <b val="1"/>
        <u val="single"/>
        <sz val="10"/>
        <color indexed="8"/>
        <rFont val="Helvetica Neue"/>
      </rPr>
      <t>2021/1615</t>
    </r>
  </si>
  <si>
    <t>Urbanismo. Ley 1/2021, de 12 de febrero, de Simplificación Urbanística y Medidas Administrativas. [NID 2021/1615]</t>
  </si>
  <si>
    <t>2021-02-25</t>
  </si>
  <si>
    <t>Ley 5/2020, Ley 7/2019, Ley 45/2007, Ley 1/2021</t>
  </si>
  <si>
    <t>LEY 7/2019 CMA</t>
  </si>
  <si>
    <r>
      <rPr>
        <b val="1"/>
        <u val="single"/>
        <sz val="10"/>
        <color indexed="8"/>
        <rFont val="Helvetica Neue"/>
      </rPr>
      <t>2021/1967</t>
    </r>
  </si>
  <si>
    <t>Designaciones. Acuerdo de 23/02/2021, del Consejo de Gobierno, por el que se designan representantes de la Junta de Comunidades de Castilla-La Mancha en el Consejo Regional de Provincias. [NID 2021/1967]</t>
  </si>
  <si>
    <t>Ley 2/1991, Ley 39/2015, Ley 3/1984, Ley 29/1998</t>
  </si>
  <si>
    <r>
      <rPr>
        <b val="1"/>
        <u val="single"/>
        <sz val="10"/>
        <color indexed="8"/>
        <rFont val="Helvetica Neue"/>
      </rPr>
      <t>2021/1831</t>
    </r>
  </si>
  <si>
    <t>Ayudas y Subvenciones. Resolución de 17/02/2021, del Instituto de la Mujer de Castilla-La Mancha, de concesión de subvenciones para la gestión del funcionamiento de recursos de acogida en Castilla-La Mancha para 2021-2022. [NID 2021/1831]</t>
  </si>
  <si>
    <t>Ley 39/2015</t>
  </si>
  <si>
    <r>
      <rPr>
        <b val="1"/>
        <u val="single"/>
        <sz val="10"/>
        <color indexed="8"/>
        <rFont val="Helvetica Neue"/>
      </rPr>
      <t>2021/1786</t>
    </r>
  </si>
  <si>
    <t>Sanciones. Notificación de 16/02/2021, de la Delegación Provincial de Sanidad de Albacete, por la que se da publicidad a la propuesta de resolución del expediente sancionador número 950/20-T de fecha 25/01/2021. [NID 2021/1786]</t>
  </si>
  <si>
    <r>
      <rPr>
        <b val="1"/>
        <u val="single"/>
        <sz val="10"/>
        <color indexed="8"/>
        <rFont val="Helvetica Neue"/>
      </rPr>
      <t>2021/1789</t>
    </r>
  </si>
  <si>
    <t>Sanciones. Notificación de 16/02/2021, de la Delegación Provincial de Sanidad de Albacete, por la que se da publicidad a la propuesta de resolución del expediente sancionador número 487/20-T de fecha 25/01/2021. [NID 2021/1789]</t>
  </si>
  <si>
    <r>
      <rPr>
        <b val="1"/>
        <u val="single"/>
        <sz val="10"/>
        <color indexed="8"/>
        <rFont val="Helvetica Neue"/>
      </rPr>
      <t>2021/1791</t>
    </r>
  </si>
  <si>
    <t>Sanciones. Notificación de 16/02/2021, de la Delegación Provincial de Sanidad de Albacete, por la que se da publicidad a la propuesta de resolución del expediente sancionador número 620/20-S de fecha 14/01/2021. [NID 2021/1791]</t>
  </si>
  <si>
    <r>
      <rPr>
        <b val="1"/>
        <u val="single"/>
        <sz val="10"/>
        <color indexed="8"/>
        <rFont val="Helvetica Neue"/>
      </rPr>
      <t>2021/1792</t>
    </r>
  </si>
  <si>
    <t>Sanciones. Notificación de 16/02/2021, de la Delegación Provincial de Sanidad de Albacete, por la que se da publicidad a la Resolución del expediente sancionador número 228/20-S de fecha 30/11/2020. [NID 2021/1792]</t>
  </si>
  <si>
    <r>
      <rPr>
        <b val="1"/>
        <u val="single"/>
        <sz val="10"/>
        <color indexed="8"/>
        <rFont val="Helvetica Neue"/>
      </rPr>
      <t>2021/1793</t>
    </r>
  </si>
  <si>
    <t>Sanciones. Notificación de 16/02/2021, de la Delegación Provincial de Sanidad de Albacete, por la que se da publicidad a la propuesta de resolución del expediente sancionador número 1013/20-S de fecha 22/01/2021. [NID 2021/1793]</t>
  </si>
  <si>
    <r>
      <rPr>
        <b val="1"/>
        <u val="single"/>
        <sz val="10"/>
        <color indexed="8"/>
        <rFont val="Helvetica Neue"/>
      </rPr>
      <t>2021/1783</t>
    </r>
  </si>
  <si>
    <t>Sanciones. Notificación de 18/02/2021, de la Delegación Provincial de Sanidad de Albacete, por la que se da publicidad a iniciación del expediente sancionador número 970/20-S de fecha 17/11/2020. [NID 2021/1783]</t>
  </si>
  <si>
    <r>
      <rPr>
        <b val="1"/>
        <u val="single"/>
        <sz val="10"/>
        <color indexed="8"/>
        <rFont val="Helvetica Neue"/>
      </rPr>
      <t>2021/1784</t>
    </r>
  </si>
  <si>
    <t>Sanciones. Notificación de 18/02/2021, de la Delegación Provincial de Sanidad de Albacete, por la que se da publicidad a iniciación del expediente sancionador número 960/20-S de fecha 16/11/2020. [NID 2021/1784]</t>
  </si>
  <si>
    <r>
      <rPr>
        <b val="1"/>
        <u val="single"/>
        <sz val="10"/>
        <color indexed="8"/>
        <rFont val="Helvetica Neue"/>
      </rPr>
      <t>2021/1787</t>
    </r>
  </si>
  <si>
    <t>Sanciones. Notificación de 18/02/2021, de la Delegación Provincial de Sanidad de Albacete, por la que se da publicidad a iniciación del expediente sancionador número 959/20-S de fecha 16/11/2020. [NID 2021/1787]</t>
  </si>
  <si>
    <r>
      <rPr>
        <b val="1"/>
        <u val="single"/>
        <sz val="10"/>
        <color indexed="8"/>
        <rFont val="Helvetica Neue"/>
      </rPr>
      <t>2021/1790</t>
    </r>
  </si>
  <si>
    <t>Sanciones. Notificación de 18/02/2021, de la Delegación Provincial de Sanidad de Albacete, por la que se da publicidad a iniciación del expediente sancionador número 1105/20-S de fecha 15/12/2020. [NID 2021/1790]</t>
  </si>
  <si>
    <r>
      <rPr>
        <b val="1"/>
        <u val="single"/>
        <sz val="10"/>
        <color indexed="8"/>
        <rFont val="Helvetica Neue"/>
      </rPr>
      <t>2021/1794</t>
    </r>
  </si>
  <si>
    <t>Sanciones. Notificación de 18/02/2021, de la Delegación Provincial de Sanidad de Albacete, por la que se da publicidad a iniciación del expediente sancionador número 1106/20-S de fecha 15/12/2020. [NID 2021/1794]</t>
  </si>
  <si>
    <r>
      <rPr>
        <b val="1"/>
        <u val="single"/>
        <sz val="10"/>
        <color indexed="8"/>
        <rFont val="Helvetica Neue"/>
      </rPr>
      <t>2021/1762</t>
    </r>
  </si>
  <si>
    <t>Sanciones. Notificación de 18/02/2021, de la Delegación Provincial de Sanidad de Toledo, por la que se da publicidad al acuerdo de inicio de fecha 22/12/2020 recaído en el expediente sancionador por infracción en materia de sanidad, al no haberse podido practicar la notificación personal en el último domicilio conocido (expediente número 450123/2020-S). [NID 2021/1762]</t>
  </si>
  <si>
    <r>
      <rPr>
        <b val="1"/>
        <u val="single"/>
        <sz val="10"/>
        <color indexed="8"/>
        <rFont val="Helvetica Neue"/>
      </rPr>
      <t>2021/1764</t>
    </r>
  </si>
  <si>
    <t>Expropiación Forzosa. Resolución de 12/02/2021, de la Secretaría General, por la que se somete a información pública en materia de expropiación forzosa el proyecto de construcción de la estación depuradora de aguas residuales (EDAR) de Tobarra (Albacete). Expediente: AD/AB/20/002. [NID 2021/1764]</t>
  </si>
  <si>
    <t>Ley 12/2002</t>
  </si>
  <si>
    <t>LEY 12/2002 CMA</t>
  </si>
  <si>
    <r>
      <rPr>
        <b val="1"/>
        <u val="single"/>
        <sz val="10"/>
        <color indexed="8"/>
        <rFont val="Helvetica Neue"/>
      </rPr>
      <t>2021/1770</t>
    </r>
  </si>
  <si>
    <t>Notificaciones. Notificación de 16/02/2021, de la Delegación Provincial de Bienestar Social de Ciudad Real, en procedimiento de protección de menores. [NID 2021/1770]</t>
  </si>
  <si>
    <t>Ley 1/2000, Ley 39/2015</t>
  </si>
  <si>
    <t>RDL 12/2011 ESP, RES 15/9/2011 ESP</t>
  </si>
  <si>
    <r>
      <rPr>
        <b val="1"/>
        <u val="single"/>
        <sz val="10"/>
        <color indexed="8"/>
        <rFont val="Helvetica Neue"/>
      </rPr>
      <t>2021/1771</t>
    </r>
  </si>
  <si>
    <t>Notificaciones. Notificación de 16/02/2021, de la Delegación Provincial de Bienestar Social de Ciudad Real, por la que se acuerda dar publicidad a la resolución recaída en el expediente de recaudación en período voluntario, en plaza de residente en centro de la Junta de Comunidades de Castilla-La Mancha, al no haberse podido practicar la notificación personal en el último domicilio conocido. [NID 2021/1771]</t>
  </si>
  <si>
    <r>
      <rPr>
        <b val="1"/>
        <u val="single"/>
        <sz val="10"/>
        <color indexed="8"/>
        <rFont val="Helvetica Neue"/>
      </rPr>
      <t>2021/1806</t>
    </r>
  </si>
  <si>
    <t>Aguas. Resolución de 02/02/2021, de la Dirección General de Transición Energética, por la que se otorga la concesión de aprovechamiento de las aguas minerales-naturales Fonte Frida, número 4.204 (0-0-1), en el término municipal de Las Herencias (Toledo). [NID 2021/1806]</t>
  </si>
  <si>
    <t>Real Decreto Legislativo 1/2001, Ley 39/2015, Ley 11/2003, Ley 8/1990, Real Decreto 1798/2010</t>
  </si>
  <si>
    <t>DEC 4/1995 CMA, LEY 1/2018 ESP, LEY 8/1990 CMA, ORD APA/1401/2018 ESP, RD 1798/2010 ESP, RD 314/2016 ESP, RD 849/1986 ESP, RD 902/2018 ESP, RDG 1/2001 ESP, RDL 10/2017 ESP, RDL 4/2007 ESP, RES 22/6/2017 ESP (2)</t>
  </si>
  <si>
    <r>
      <rPr>
        <b val="1"/>
        <u val="single"/>
        <sz val="10"/>
        <color indexed="8"/>
        <rFont val="Helvetica Neue"/>
      </rPr>
      <t>2021/1805</t>
    </r>
  </si>
  <si>
    <t>Medio Ambiente. Resolución de 15/02/2021, de la Delegación Provincial de Desarrollo Sostenible de Ciudad Real, por la que se formula el informe de impacto ambiental de sometimiento a evaluación de impacto ambiental ordinaria del proyecto: Transformación en regadío de 85,80 hectáreas y abrevadero en Almadén (expediente PRO-CR-20-1405), situado en el término municipal de Almadén (Ciudad Real), cuya promotora es Agroforestal y Ganadera La Ribera Alta, SL. [NID 2021/1805]</t>
  </si>
  <si>
    <t>Ley 9/1999, Ley 21/2013, Ley 2/2020, Ley 9/2012, Ley 4/2007</t>
  </si>
  <si>
    <t>LEY 2/2020 CMA, LEY 21/2013 ESP, LEY 4/2007 CMA, LEY 8/2007 CMA, LEY 9/2012 CMA, LEY 9/2018 ESP, RES 8/3/2016 ESP, STC 13/2015 ESP , STC 53/2017 ESP</t>
  </si>
  <si>
    <r>
      <rPr>
        <b val="1"/>
        <u val="single"/>
        <sz val="10"/>
        <color indexed="8"/>
        <rFont val="Helvetica Neue"/>
      </rPr>
      <t>2021/1781</t>
    </r>
  </si>
  <si>
    <t>Resolución de 18/02/2021, de la Secretaría General, por la que se da publicidad a la formalización del contrato de la obra de ampliación y reforma del consultorio local de Viso del Marqués (Ciudad Real). Expediente: 2020/000470. [NID 2021/1781]</t>
  </si>
  <si>
    <r>
      <rPr>
        <b val="1"/>
        <u val="single"/>
        <sz val="10"/>
        <color indexed="8"/>
        <rFont val="Helvetica Neue"/>
      </rPr>
      <t>2021/1796</t>
    </r>
  </si>
  <si>
    <t>Resolución de 18/02/2021, del Hospital Nacional de Parapléjicos de Toledo, por la que se da publicidad a la formalización del contrato de servicio de alimentación de pacientes (61035200TO20SER00008). [NID 2021/1796]</t>
  </si>
  <si>
    <r>
      <rPr>
        <b val="1"/>
        <u val="single"/>
        <sz val="10"/>
        <color indexed="8"/>
        <rFont val="Helvetica Neue"/>
      </rPr>
      <t>2021/1763</t>
    </r>
  </si>
  <si>
    <t>Resolución de 16/02/2021, del Instituto Regional de Investigación y Desarrollo Agroalimentario y Forestal (Iriaf), por la que se da publicidad a la formalización de los contratos de suministro de material de laboratorio y medicamentos para EVE y Cersyra (5101CR20SUM00511). [NID 2021/1763]</t>
  </si>
  <si>
    <r>
      <rPr>
        <b val="1"/>
        <u val="single"/>
        <sz val="10"/>
        <color indexed="8"/>
        <rFont val="Helvetica Neue"/>
      </rPr>
      <t>2021/1807</t>
    </r>
  </si>
  <si>
    <t>Anuncio de 16/02/2021, de la Dirección General de Medio Natural y Biodiversidad, por el que se convoca a vocales de los colectivos incluidos en el artículo 5 del Decreto 98/2005, de 6 de septiembre, por el que se crea el Consejo Regional de Pesca Fluvial de Castilla-La Mancha y se convoca a pescadores no pertenecientes a asociaciones deportivas para la renovación de vocales de los consejos provinciales de pesca en las provincias de Albacete, Ciudad Real, Cuenca y Toledo. [NID 2021/1807]</t>
  </si>
  <si>
    <t>Ley 1/1992, Ley 40/2015, Ley 39/2015</t>
  </si>
  <si>
    <r>
      <rPr>
        <b val="1"/>
        <u val="single"/>
        <sz val="10"/>
        <color indexed="8"/>
        <rFont val="Helvetica Neue"/>
      </rPr>
      <t>2021/1041</t>
    </r>
  </si>
  <si>
    <t>Anuncio de 01/02/2021, de la Delegación Provincial de Desarrollo Sostenible de Toledo, sobre ocupación de terrenos en vía pecuaria Colada de Entrambasrayas (VP/72/20), en el término municipal de Gamonal (Talavera de la Reina), con destino a cruzamiento para instalación de la red de fibra óptica. [NID 2021/1041]</t>
  </si>
  <si>
    <r>
      <rPr>
        <b val="1"/>
        <u val="single"/>
        <sz val="10"/>
        <color indexed="8"/>
        <rFont val="Helvetica Neue"/>
      </rPr>
      <t>2021/1270</t>
    </r>
  </si>
  <si>
    <t>Anuncio de 08/02/2021, de la Delegación Provincial de Desarrollo Sostenible de Toledo, sobre la existencia y demarcación de demasía en la concesión de explotación San Bartolomé, número 4.030-D. [NID 2021/1270]</t>
  </si>
  <si>
    <r>
      <rPr>
        <b val="1"/>
        <u val="single"/>
        <sz val="10"/>
        <color indexed="8"/>
        <rFont val="Helvetica Neue"/>
      </rPr>
      <t>2021/1643</t>
    </r>
  </si>
  <si>
    <t>Anuncio de 15/02/2021, de la Mancomunidad de Servicios Manserman de Villamalea (Albacete), sobre exposición al público de la aprobación inicial del presupuesto de la entidad para el ejercicio 2021 y la plantilla de personal. [NID 2021/1643]</t>
  </si>
  <si>
    <t>Real Decreto Legislativo 2/2004</t>
  </si>
  <si>
    <r>
      <rPr>
        <b val="1"/>
        <u val="single"/>
        <sz val="10"/>
        <color indexed="8"/>
        <rFont val="Helvetica Neue"/>
      </rPr>
      <t>2021/1703</t>
    </r>
  </si>
  <si>
    <t>Anuncio de 16/02/2021, del Ayuntamiento de El Viso de San Juan (Toledo), sobre las bases para la convocatoria de un puesto de policía local mediante el sistema de movilidad. [NID 2021/1703]</t>
  </si>
  <si>
    <r>
      <rPr>
        <b val="1"/>
        <u val="single"/>
        <sz val="10"/>
        <color indexed="8"/>
        <rFont val="Helvetica Neue"/>
      </rPr>
      <t>2021/1736</t>
    </r>
  </si>
  <si>
    <t>Anuncio de 17/02/2021, del Ayuntamiento de Enguídanos (Cuenca), sobre información pública de la solicitud de calificación urbanística previa a la obtención de la licencia urbanística para llevar a cabo las obras de construcción de una nave almacén de material de construcción en las parcelas 1025 y 1029 del polígono 31 del catastro de rústica. [NID 2021/1736]</t>
  </si>
  <si>
    <r>
      <rPr>
        <b val="1"/>
        <u val="single"/>
        <sz val="10"/>
        <color indexed="8"/>
        <rFont val="Helvetica Neue"/>
      </rPr>
      <t>2021/1542</t>
    </r>
  </si>
  <si>
    <t>Corrección de errores del Anuncio de 26/10/2020, del Ayuntamiento de Luciana (Ciudad Real), sobre información pública de la parte corregida y completada del documento técnico de la Modificación Puntual número 1/2019 de las Normas Subsidiarias publicado en el DOCM 228 de fecha 11/11/2020. [NID 2021/1542]</t>
  </si>
  <si>
    <r>
      <rPr>
        <b val="1"/>
        <u val="single"/>
        <sz val="10"/>
        <color indexed="8"/>
        <rFont val="Helvetica Neue"/>
      </rPr>
      <t>2021/1607</t>
    </r>
  </si>
  <si>
    <t>Anuncio de 15/02/2021, del Ayuntamiento de Manzanares (Ciudad Real), sobre información pública del proyecto de instalación de la planta solar fotovoltaica Manztierra 1. [NID 2021/1607]</t>
  </si>
  <si>
    <r>
      <rPr>
        <b val="1"/>
        <u val="single"/>
        <sz val="10"/>
        <color indexed="8"/>
        <rFont val="Helvetica Neue"/>
      </rPr>
      <t>2021/1550</t>
    </r>
  </si>
  <si>
    <t>Anuncio de 12/02/2021, del Ayuntamiento de Torrenueva (Ciudad Real), sobre información pública del expediente de calificación y licencia urbanística de nave para taller en suelo rústico. [NID 2021/1550]</t>
  </si>
  <si>
    <r>
      <rPr>
        <b val="1"/>
        <u val="single"/>
        <sz val="10"/>
        <color indexed="8"/>
        <rFont val="Helvetica Neue"/>
      </rPr>
      <t>2021/1363</t>
    </r>
  </si>
  <si>
    <t>Anuncio de 09/02/2021, del Ayuntamiento de Yuncos (Toledo), sobre las bases para la convocatoria de dos plazas de policía, del Cuerpo de Policía Local, mediante sistema de concurso de movilidad. [NID 2021/1363]</t>
  </si>
  <si>
    <r>
      <rPr>
        <b val="1"/>
        <u val="single"/>
        <sz val="10"/>
        <color indexed="8"/>
        <rFont val="Helvetica Neue"/>
      </rPr>
      <t>BOE-A-2021-3067</t>
    </r>
  </si>
  <si>
    <t>Resolución de 19 de febrero de 2021, de la Dirección General de Políticas Palanca para el Cumplimiento de la Agenda 2030, por la que se publica el Convenio Marco entre la Secretaría de Estado para la Agenda 2030 y la Red Española para el Desarrollo Sostenible, destinado a lograr una mayor sensibilización y concienciación de la sociedad española sobre los Objetivos de Desarrollo Sostenible de la Agenda 2030.</t>
  </si>
  <si>
    <t>2021-02-26</t>
  </si>
  <si>
    <r>
      <rPr>
        <b val="1"/>
        <u val="single"/>
        <sz val="10"/>
        <color indexed="8"/>
        <rFont val="Helvetica Neue"/>
      </rPr>
      <t>BOE-A-2021-3073</t>
    </r>
  </si>
  <si>
    <t>Resolución de 15 de diciembre de 2020, de la Universidad Rey Juan Carlos, por la que se publica el plan de estudios de Máster Universitario en Aspectos Clínicos y Básicos del Dolor (Master conjunto de la Universidad Rey Juan Carlos y la Universidad de Cantabria).</t>
  </si>
  <si>
    <t>Asistencia sanitaria, Medicina, Planes de estudios, Universidad Rey Juan Carlos</t>
  </si>
  <si>
    <t>BOE-A-2007-18770, BOE-A-2001-24515, BOE-A-2016-6506</t>
  </si>
  <si>
    <t>DE CONFORMIDAD con los arts. 26 y 28 del Real Decreto 1393/2007, de 29 de octubre, DE CONFORMIDAD con el art. 35.4 de la Ley Orgánica 6/2001, de 21 de diciembre, CITA Resolución de 24 de junio de 2016</t>
  </si>
  <si>
    <t>Resolución de 24 de junio de 2016, Real Decreto 1393/2007</t>
  </si>
  <si>
    <r>
      <rPr>
        <b val="1"/>
        <u val="single"/>
        <sz val="10"/>
        <color indexed="8"/>
        <rFont val="Helvetica Neue"/>
      </rPr>
      <t>BOE-A-2021-3072</t>
    </r>
  </si>
  <si>
    <t>Resolución de 15 de diciembre de 2020, de la Universidad Rey Juan Carlos, por la que se publica el plan de estudios de Máster Universitario en Arquitectura.</t>
  </si>
  <si>
    <t>Arquitectura, Planes de estudios, Universidad Rey Juan Carlos</t>
  </si>
  <si>
    <t>BOE-A-2001-24515, BOE-A-2017-807</t>
  </si>
  <si>
    <t>DE CONFORMIDAD con el art. 35 de la Ley Orgánica 6/2001, de 21 de diciembre, CITA Resolución de 18 de enero de 2017</t>
  </si>
  <si>
    <t>Resolución de 18 de enero de 2017</t>
  </si>
  <si>
    <r>
      <rPr>
        <b val="1"/>
        <u val="single"/>
        <sz val="10"/>
        <color indexed="8"/>
        <rFont val="Helvetica Neue"/>
      </rPr>
      <t>BOE-A-2021-3066</t>
    </r>
  </si>
  <si>
    <t>Resolución de 19 de febrero de 2021, de la Dirección General de Consumo, por la que se publica el Convenio con la Comunidad de Madrid, para la constitución de la Junta Arbitral de Consumo de la Comunidad de Madrid.</t>
  </si>
  <si>
    <r>
      <rPr>
        <b val="1"/>
        <u val="single"/>
        <sz val="10"/>
        <color indexed="8"/>
        <rFont val="Helvetica Neue"/>
      </rPr>
      <t>BOE-A-2021-3058</t>
    </r>
  </si>
  <si>
    <t>Resolución de 11 de febrero de 2021, de la Secretaría General Técnica-Secretariado del Gobierno, por la que se remite el expediente administrativo y se emplaza a los interesados en el recurso contencioso-administrativo 1/2021, interpuesto ante el Tribunal Supremo, Sala de lo Contencioso-Administrativo, Sección Tercera.</t>
  </si>
  <si>
    <r>
      <rPr>
        <b val="1"/>
        <u val="single"/>
        <sz val="10"/>
        <color indexed="8"/>
        <rFont val="Helvetica Neue"/>
      </rPr>
      <t>BOE-A-2021-3070</t>
    </r>
  </si>
  <si>
    <t>Resolución de 15 de diciembre de 2020, de la Universidad Rey Juan Carlos, por la que se publica el plan de estudios de Graduado o Graduada en Recursos Hídricos.</t>
  </si>
  <si>
    <t>Aguas, Geología, Planes de estudios, Universidad Rey Juan Carlos</t>
  </si>
  <si>
    <t>BOE-A-2007-18770, BOE-A-2001-24515, BOE-A-2021-903</t>
  </si>
  <si>
    <t>DE CONFORMIDAD con los arts. 26 y 28 del Real Decreto 1393/2007, de 29 de octubre, DE CONFORMIDAD con el art. 35 de la Ley Orgánica 6/2001, de 21 de diciembre, CITA Resolución de 14 de enero de 2021</t>
  </si>
  <si>
    <t>Real Decreto 1393/2007, Resolución de 14 de enero de 2021</t>
  </si>
  <si>
    <r>
      <rPr>
        <b val="1"/>
        <u val="single"/>
        <sz val="10"/>
        <color indexed="8"/>
        <rFont val="Helvetica Neue"/>
      </rPr>
      <t>BOE-A-2021-3064</t>
    </r>
  </si>
  <si>
    <t>Resolución de 23 de febrero de 2021, de la Dirección General del Tesoro y Política Financiera, por la que se publica el Convenio entre el Banco de España y la Comisión de Prevención del Blanqueo de Capitales e Infracciones Monetarias, para el ejercicio de las competencias relativas al régimen económico, presupuestario y de contratación del Servicio Ejecutivo de la Comisión.</t>
  </si>
  <si>
    <r>
      <rPr>
        <b val="1"/>
        <u val="single"/>
        <sz val="10"/>
        <color indexed="8"/>
        <rFont val="Helvetica Neue"/>
      </rPr>
      <t>BOE-A-2021-3065</t>
    </r>
  </si>
  <si>
    <t>Resolución de 14 de febrero de 2021, de la Secretaría de Estado de Sanidad, por la que se publica el Convenio con la Comunidad Autónoma de Galicia, sobre la cesión de datos del formulario de control sanitario, gestionado a través de la aplicación Spain Travel Health.</t>
  </si>
  <si>
    <r>
      <rPr>
        <b val="1"/>
        <u val="single"/>
        <sz val="10"/>
        <color indexed="8"/>
        <rFont val="Helvetica Neue"/>
      </rPr>
      <t>BOE-A-2021-3071</t>
    </r>
  </si>
  <si>
    <t>Resolución de 15 de diciembre de 2020, de la Universidad Rey Juan Carlos, por la que se publica el plan de estudios de Máster Universitario en Análisis Económico del Derecho y Gestión Pública.</t>
  </si>
  <si>
    <t>Derecho, Economía, Gestión y Administración Pública, Planes de estudios, Universidad Rey Juan Carlos</t>
  </si>
  <si>
    <t>BOE-A-2007-18770, BOE-A-2001-24515, BOE-A-2019-18019</t>
  </si>
  <si>
    <t>DE CONFORMIDAD con los arts. 26 y 28 del Real Decreto 1393/2007, de 29 de octubre, DE CONFORMIDAD con el art. 35.4 de la Ley Orgánica 6/2001, de 21 de diciembre, CITA Resolución de 3 de diciembre de 2019</t>
  </si>
  <si>
    <t>Resolución de 3 de diciembre de 2019, Real Decreto 1393/2007</t>
  </si>
  <si>
    <r>
      <rPr>
        <b val="1"/>
        <u val="single"/>
        <sz val="10"/>
        <color indexed="8"/>
        <rFont val="Helvetica Neue"/>
      </rPr>
      <t>BOE-A-2021-3059</t>
    </r>
  </si>
  <si>
    <t>Resolución de 11 de febrero de 2021, de la Secretaría General Técnica-Secretariado del Gobierno, por la que se remite el expediente administrativo y se emplaza a los interesados en el recurso contencioso-administrativo 2/2021, interpuesto ante el Tribunal Supremo, Sala de lo Contencioso-Administrativo, Sección Tercera.</t>
  </si>
  <si>
    <r>
      <rPr>
        <b val="1"/>
        <u val="single"/>
        <sz val="10"/>
        <color indexed="8"/>
        <rFont val="Helvetica Neue"/>
      </rPr>
      <t>BOE-A-2021-3075</t>
    </r>
  </si>
  <si>
    <t>Resolución de 15 de diciembre de 2020, de la Universidad Rey Juan Carlos, por la que se publica el plan de estudios de Máster Universitario en Comunicación Corporativa y Responsabilidad Social Corporativa.</t>
  </si>
  <si>
    <t>Administración y Dirección de Empresas, Ciencias Empresariales, Planes de estudios, Universidad Rey Juan Carlos</t>
  </si>
  <si>
    <t>BOE-A-2007-18770, BOE-A-2001-24515, BOE-A-2018-17520</t>
  </si>
  <si>
    <t>DE CONFORMIDAD con los arts. 26 y 28 del Real Decreto 1393/2007, de 29 de octubre, DE CONFORMIDAD con el art. 35 de la Ley Orgánica 6/2001, de 21 de diciembre, CITA Resolución de 26 de noviembre de 2018</t>
  </si>
  <si>
    <t>Real Decreto 1393/2007, Resolución de 26 de noviembre de 2018</t>
  </si>
  <si>
    <r>
      <rPr>
        <b val="1"/>
        <u val="single"/>
        <sz val="10"/>
        <color indexed="8"/>
        <rFont val="Helvetica Neue"/>
      </rPr>
      <t>BOE-A-2021-3061</t>
    </r>
  </si>
  <si>
    <t>Resolución de 17 de febrero de 2021, de la Subsecretaría, por la que se aprueba la actualización de la Carta de Servicios del Centro de Tecnología del Espectáculo del Instituto Nacional de las Artes Escénicas y de la Música.</t>
  </si>
  <si>
    <r>
      <rPr>
        <b val="1"/>
        <u val="single"/>
        <sz val="10"/>
        <color indexed="8"/>
        <rFont val="Helvetica Neue"/>
      </rPr>
      <t>BOE-A-2021-3049</t>
    </r>
  </si>
  <si>
    <t>Resolución de 17 de febrero de 2021, del Fondo Español de Garantía Agraria, O.A., por la que se publica el Acuerdo del Consejo de Ministros de 22 de diciembre de 2020, por el que se aprueba la terminación del procedimiento de repercusión de responsabilidades por incumplimiento del derecho de la Unión Europea iniciado a la Comunidad Autónoma de Castilla-La Mancha.</t>
  </si>
  <si>
    <r>
      <rPr>
        <b val="1"/>
        <u val="single"/>
        <sz val="10"/>
        <color indexed="8"/>
        <rFont val="Helvetica Neue"/>
      </rPr>
      <t>BOE-A-2021-3048</t>
    </r>
  </si>
  <si>
    <t>Resolución de 17 de febrero de 2021, del Fondo Español de Garantía Agraria, O.A., por la que se publica el Acuerdo del Consejo de Ministros de 22 de diciembre de 2020, por el que se aprueba la terminación del procedimiento de repercusión de responsabilidades por incumplimiento del derecho de la Unión Europea iniciado a la Comunidad Autónoma de Extremadura.</t>
  </si>
  <si>
    <r>
      <rPr>
        <b val="1"/>
        <u val="single"/>
        <sz val="10"/>
        <color indexed="8"/>
        <rFont val="Helvetica Neue"/>
      </rPr>
      <t>BOE-A-2021-3060</t>
    </r>
  </si>
  <si>
    <t>Resolución de 18 de febrero de 2021, de la Dirección General de la Administración General del Estado en el Territorio, por la que se publica el Convenio con la Universidad de Extremadura, para la realización de prácticas externas por parte de los estudiantes de Grado y Máster Universitario de dicha Universidad en la Delegación del Gobierno en Extremadura, Subdelegación del Gobierno en Badajoz y Subdelegación del Gobierno en Cáceres.</t>
  </si>
  <si>
    <r>
      <rPr>
        <b val="1"/>
        <u val="single"/>
        <sz val="10"/>
        <color indexed="8"/>
        <rFont val="Helvetica Neue"/>
      </rPr>
      <t>BOE-A-2021-3074</t>
    </r>
  </si>
  <si>
    <t>Resolución de 15 de diciembre de 2020, de la Universidad Rey Juan Carlos, por la que se publica el plan de estudios de Máster Universitario en Ciencias Actuariales y Financieras.</t>
  </si>
  <si>
    <t>Ciencias Actuariales y Financieras, Planes de estudios, Universidad Rey Juan Carlos</t>
  </si>
  <si>
    <t>DE CONFORMIDAD con los arts. 26 y 28 del Real Decreto 1393/2007, de 29 de octubre, DE CONFORMIDAD con el art. 35.4 de la Ley Orgánica 6/2001, de 21 de diciembre, CITA Resolución de 26 de noviembre de 2018</t>
  </si>
  <si>
    <r>
      <rPr>
        <b val="1"/>
        <u val="single"/>
        <sz val="10"/>
        <color indexed="8"/>
        <rFont val="Helvetica Neue"/>
      </rPr>
      <t>BOE-A-2021-3062</t>
    </r>
  </si>
  <si>
    <t>Resolución de 17 de febrero de 2021, de la Dirección General de Industrias Culturales, Propiedad Intelectual y Cooperación, por la que se convoca el Premio Nacional de Televisión correspondiente al año 2021.</t>
  </si>
  <si>
    <r>
      <rPr>
        <b val="1"/>
        <u val="single"/>
        <sz val="10"/>
        <color indexed="8"/>
        <rFont val="Helvetica Neue"/>
      </rPr>
      <t>BOE-A-2021-3076</t>
    </r>
  </si>
  <si>
    <t>Resolución de 15 de diciembre de 2020, de la Universidad Rey Juan Carlos, por la que se publica el plan de estudios de Máster Universitario en Comunicación Intercultural y Empresarial entre China y Europa.</t>
  </si>
  <si>
    <t>China, Ciencias Empresariales, Planes de estudios, Universidad Rey Juan Carlos</t>
  </si>
  <si>
    <t>BOE-A-2007-18770, BOE-A-2001-24515, BOE-A-2018-1509</t>
  </si>
  <si>
    <t>DE CONFORMIDAD con los arts. 26 y 28 del Real Decreto 1393/2007, de 29 de octubre, DE CONFORMIDAD con el art. 35 de la Ley Orgánica 6/2001, de 21 de diciembre, CITA Resolución de 24 de enero de 2018</t>
  </si>
  <si>
    <t>Resolución de 24 de enero de 2018, Real Decreto 1393/2007</t>
  </si>
  <si>
    <r>
      <rPr>
        <b val="1"/>
        <u val="single"/>
        <sz val="10"/>
        <color indexed="8"/>
        <rFont val="Helvetica Neue"/>
      </rPr>
      <t>BOE-A-2021-3089</t>
    </r>
  </si>
  <si>
    <t>Resolución de 15 de diciembre de 2020, de la Universidad Rey Juan Carlos, por la que se publica el plan de estudios de Máster Universitario en Oncología Molecular.</t>
  </si>
  <si>
    <t>Medicina, Planes de estudios, Universidad Rey Juan Carlos</t>
  </si>
  <si>
    <t>BOE-A-2018-1509, BOE-A-2007-18770, BOE-A-2001-24515</t>
  </si>
  <si>
    <t>DE CONFORMIDAD con Resolución de 24 de enero de 2018, DE CONFORMIDAD con  los arts. 26 y 28 del Real Decreto 1393/2007, de 29 de octubre, DE CONFORMIDAD con  el art. 35.4 de la Ley Orgánica 6/2001, de 21 de diciembre</t>
  </si>
  <si>
    <r>
      <rPr>
        <b val="1"/>
        <u val="single"/>
        <sz val="10"/>
        <color indexed="8"/>
        <rFont val="Helvetica Neue"/>
      </rPr>
      <t>BOE-A-2021-2977</t>
    </r>
  </si>
  <si>
    <t>Convenio entre el Reino de España y Japón para eliminar la doble imposición en relación con los impuestos sobre la renta y prevenir la elusión y evasión fiscales y su Protocolo, hecho en Madrid el 16 de octubre de 2018.</t>
  </si>
  <si>
    <t>Acuerdos internacionales, Doble imposición, Impuesto sobre la Renta de las Personas Físicas, Impuesto sobre la Renta de los no Residentes, Impuesto sobre Sociedades, Japón</t>
  </si>
  <si>
    <t>Relaciones internacionales, Sistema tributario</t>
  </si>
  <si>
    <t>BOE-A-1974-1930</t>
  </si>
  <si>
    <t>DEROGA el Convenio de 13 de febrero de 1974</t>
  </si>
  <si>
    <r>
      <rPr>
        <b val="1"/>
        <u val="single"/>
        <sz val="10"/>
        <color indexed="8"/>
        <rFont val="Helvetica Neue"/>
      </rPr>
      <t>BOE-A-2021-3088</t>
    </r>
  </si>
  <si>
    <t>Resolución de 15 de diciembre de 2020, de la Universidad Rey Juan Carlos, por la que se publica el plan de estudios de Máster Universitario en Neurociencia Cognitiva y Neuropsicología.</t>
  </si>
  <si>
    <t>Medicina, Planes de estudios, Psicología, Universidad Rey Juan Carlos</t>
  </si>
  <si>
    <r>
      <rPr>
        <b val="1"/>
        <u val="single"/>
        <sz val="10"/>
        <color indexed="8"/>
        <rFont val="Helvetica Neue"/>
      </rPr>
      <t>BOE-A-2021-3077</t>
    </r>
  </si>
  <si>
    <t>Resolución de 15 de diciembre de 2020, de la Universidad Rey Juan Carlos, por la que se publica el plan de estudios de Máster Universitario en Cumplimiento Normativo en las Organizaciones.</t>
  </si>
  <si>
    <t>Ciencias Empresariales, Normas jurídicas, Planes de estudios, Universidad Rey Juan Carlos</t>
  </si>
  <si>
    <t>BOE-A-2001-24515, BOE-A-2018-1509</t>
  </si>
  <si>
    <t>DE CONFORMIDAD con el art. 35 de la Ley Orgánica 6/2001, de 21 de diciembre, CITA Resolución de 24 de enero de 2018</t>
  </si>
  <si>
    <t>Resolución de 24 de enero de 2018</t>
  </si>
  <si>
    <r>
      <rPr>
        <b val="1"/>
        <u val="single"/>
        <sz val="10"/>
        <color indexed="8"/>
        <rFont val="Helvetica Neue"/>
      </rPr>
      <t>BOE-A-2021-3063</t>
    </r>
  </si>
  <si>
    <t>Resolución de 18 de febrero de 2021, de la Secretaría General Técnica, por la que se emplaza a los interesados en el recurso contencioso administrativo 6/1270/2020, interpuesto ante la Audiencia Nacional, Sala de lo Contencioso-Administrativo, Sección Sexta.</t>
  </si>
  <si>
    <r>
      <rPr>
        <b val="1"/>
        <u val="single"/>
        <sz val="10"/>
        <color indexed="8"/>
        <rFont val="Helvetica Neue"/>
      </rPr>
      <t>BOE-A-2021-3038</t>
    </r>
  </si>
  <si>
    <t>Resolución de 10 de febrero de 2021, de la Subsecretaría, por la que se aprueba la Carta de Servicios de la Comandancia de la Guardia Civil de Córdoba.</t>
  </si>
  <si>
    <r>
      <rPr>
        <b val="1"/>
        <u val="single"/>
        <sz val="10"/>
        <color indexed="8"/>
        <rFont val="Helvetica Neue"/>
      </rPr>
      <t>BOE-A-2021-3039</t>
    </r>
  </si>
  <si>
    <t>Resolución de 15 de febrero de 2021, de la Secretaría General Técnica, por la que se publica el Convenio con el Ayuntamiento de Almassora, para la incorporación de los Cuerpos de Policía Locales al Sistema de Seguimiento Integral de los casos de Violencia de Género.</t>
  </si>
  <si>
    <r>
      <rPr>
        <b val="1"/>
        <u val="single"/>
        <sz val="10"/>
        <color indexed="8"/>
        <rFont val="Helvetica Neue"/>
      </rPr>
      <t>BOE-A-2021-3037</t>
    </r>
  </si>
  <si>
    <t>Resolución de 10 de febrero de 2021, de la Subsecretaría, por la que se aprueba la actualización de la Carta de Servicios de la Dirección General de Protección Civil y Emergencias.</t>
  </si>
  <si>
    <r>
      <rPr>
        <b val="1"/>
        <u val="single"/>
        <sz val="10"/>
        <color indexed="8"/>
        <rFont val="Helvetica Neue"/>
      </rPr>
      <t>BOE-A-2021-3036</t>
    </r>
  </si>
  <si>
    <t>Resolución de 24 de febrero de 2021, del Departamento de Gestión Tributaria de la Agencia Estatal de Administración Tributaria, por la que se publica la revocación de números de identificación fiscal.</t>
  </si>
  <si>
    <r>
      <rPr>
        <b val="1"/>
        <u val="single"/>
        <sz val="10"/>
        <color indexed="8"/>
        <rFont val="Helvetica Neue"/>
      </rPr>
      <t>BOE-A-2021-3034</t>
    </r>
  </si>
  <si>
    <t>Resolución 420/38048/2021, de 18 de febrero, de la Secretaría General Técnica, por la que se publica el Convenio con la Fundación Ramón Areces, para la digitalización de fondos documentales pertenecientes a la antigua Capitanía General de Cuba custodiados en el Archivo General Militar de Madrid.</t>
  </si>
  <si>
    <r>
      <rPr>
        <b val="1"/>
        <u val="single"/>
        <sz val="10"/>
        <color indexed="8"/>
        <rFont val="Helvetica Neue"/>
      </rPr>
      <t>BOE-A-2021-3035</t>
    </r>
  </si>
  <si>
    <t>Resolución de 24 de febrero de 2021, del Departamento de Gestión Tributaria de la Agencia Estatal de Administración Tributaria, por la que se publica la rehabilitación de números de identificación fiscal.</t>
  </si>
  <si>
    <r>
      <rPr>
        <b val="1"/>
        <u val="single"/>
        <sz val="10"/>
        <color indexed="8"/>
        <rFont val="Helvetica Neue"/>
      </rPr>
      <t>BOE-A-2021-3046</t>
    </r>
  </si>
  <si>
    <t>Resolución de 17 de febrero de 2021, del Fondo Español de Garantía Agraria, O.A., por la que se publica el Acuerdo del Consejo de Ministros de 22 de diciembre de 2020, por el que se aprueba la terminación del procedimiento de repercusión de responsabilidades por incumplimiento del derecho de la Unión Europea iniciado a la Comunidad Autónoma de la Región de Murcia.</t>
  </si>
  <si>
    <r>
      <rPr>
        <b val="1"/>
        <u val="single"/>
        <sz val="10"/>
        <color indexed="8"/>
        <rFont val="Helvetica Neue"/>
      </rPr>
      <t>BOE-A-2021-3052</t>
    </r>
  </si>
  <si>
    <r>
      <rPr>
        <b val="1"/>
        <u val="single"/>
        <sz val="10"/>
        <color indexed="8"/>
        <rFont val="Helvetica Neue"/>
      </rPr>
      <t>BOE-A-2021-3085</t>
    </r>
  </si>
  <si>
    <t>Resolución de 15 de diciembre de 2020, de la Universidad Rey Juan Carlos, por la que se publica el plan de estudios de Máster Universitario en Gestión del Mercado del Arte.</t>
  </si>
  <si>
    <t>Artes Plásticas y Diseño, Comercio, Planes de estudios, Universidad Rey Juan Carlos</t>
  </si>
  <si>
    <r>
      <rPr>
        <b val="1"/>
        <u val="single"/>
        <sz val="10"/>
        <color indexed="8"/>
        <rFont val="Helvetica Neue"/>
      </rPr>
      <t>BOE-A-2021-3091</t>
    </r>
  </si>
  <si>
    <t>Resolución de 15 de diciembre de 2020, de la Universidad Rey Juan Carlos, por la que se publica el plan de estudios de Máster Universitario en Periodismo Digital y Nuevos Perfiles Profesionales.</t>
  </si>
  <si>
    <t>Comunicaciones electrónicas, Periodismo, Planes de estudios, Universidad Rey Juan Carlos</t>
  </si>
  <si>
    <t>BOE-A-2018-17520, BOE-A-2007-18770, BOE-A-2001-24515</t>
  </si>
  <si>
    <t>DE CONFORMIDAD con Resolución de 26 de noviembre de 2018, DE CONFORMIDAD con los arts. 26 y 28 del Real Decreto 1393/2007, de 29 de octubre, DE CONFORMIDAD con el art. 35.4 de la Ley Orgánica 6/2001, de 21 de diciembre</t>
  </si>
  <si>
    <r>
      <rPr>
        <b val="1"/>
        <u val="single"/>
        <sz val="10"/>
        <color indexed="8"/>
        <rFont val="Helvetica Neue"/>
      </rPr>
      <t>BOE-A-2021-3090</t>
    </r>
  </si>
  <si>
    <t>Resolución de 15 de diciembre de 2020, de la Universidad Rey Juan Carlos, por la que se publica el plan de estudios de Máster Universitario en Organización de Eventos y Turismo de Negocio (MICE).</t>
  </si>
  <si>
    <t>Comercio, Planes de estudios, Turismo, Universidad Rey Juan Carlos</t>
  </si>
  <si>
    <t>DE CONFORMIDAD con los arts. 26 y 28 del Real Decreto 1393/2007, de 29 de octubre, DE CONFORMIDAD con el art. 35 de la Ley Orgánica 6/2001, de 21 de diciembre, CITA Resolución de 3 de diciembre de 2019</t>
  </si>
  <si>
    <r>
      <rPr>
        <b val="1"/>
        <u val="single"/>
        <sz val="10"/>
        <color indexed="8"/>
        <rFont val="Helvetica Neue"/>
      </rPr>
      <t>BOE-A-2021-3084</t>
    </r>
  </si>
  <si>
    <t>Resolución de 15 de diciembre de 2020, de la Universidad Rey Juan Carlos, por la que se publica el plan de estudios de Máster Universitario en Dirección, Organización y Producción de Eventos Corporativos e Institucionales.</t>
  </si>
  <si>
    <t>Congresos, Planes de estudios, Universidad Rey Juan Carlos</t>
  </si>
  <si>
    <t>DE CONFORMIDAD con los arts. 26 y 28 del Real Decreto 1393/2007, de 29 de octubre, DE CONFORMIDAD con el art. 35.4 de la Ley Orgánica 6/2001, de 21 de diciembre, CITA Resolución de 24 de enero de 2018</t>
  </si>
  <si>
    <r>
      <rPr>
        <b val="1"/>
        <u val="single"/>
        <sz val="10"/>
        <color indexed="8"/>
        <rFont val="Helvetica Neue"/>
      </rPr>
      <t>BOE-A-2021-3053</t>
    </r>
  </si>
  <si>
    <r>
      <rPr>
        <b val="1"/>
        <u val="single"/>
        <sz val="10"/>
        <color indexed="8"/>
        <rFont val="Helvetica Neue"/>
      </rPr>
      <t>BOE-A-2021-3047</t>
    </r>
  </si>
  <si>
    <t>Resolución de 17 de febrero de 2021, del Fondo Español de Garantía Agraria, O.A., por la que se publica el Acuerdo del Consejo de Ministros de 22 de diciembre de 2020, por el que se aprueba la terminación del procedimiento de repercusión de responsabilidades por incumplimiento del derecho de la Unión Europea iniciado a la Comunidad de Madrid.</t>
  </si>
  <si>
    <r>
      <rPr>
        <b val="1"/>
        <u val="single"/>
        <sz val="10"/>
        <color indexed="8"/>
        <rFont val="Helvetica Neue"/>
      </rPr>
      <t>BOE-A-2021-3079</t>
    </r>
  </si>
  <si>
    <t>Resolución de 15 de diciembre de 2020, de la Universidad Rey Juan Carlos, por la que se publica el plan de estudios de Máster Universitario en Dirección de la Cadena de Suministro.</t>
  </si>
  <si>
    <t>Ciencias Empresariales, Distribución comercial, Planes de estudios, Universidad Rey Juan Carlos</t>
  </si>
  <si>
    <t>BOE-A-2007-18770, BOE-A-2001-24515, BOE-A-2017-807</t>
  </si>
  <si>
    <t>DE CONFORMIDAD con los arts. 26 y 28 del Real Decreto 1393/2007, de 29 de octubre, DE CONFORMIDAD con el art. 35.4 de la Ley Orgánica 6/2001, de 21 de diciembre, CITA Resolución de 18 de enero de 2017</t>
  </si>
  <si>
    <t>Resolución de 18 de enero de 2017, Real Decreto 1393/2007</t>
  </si>
  <si>
    <r>
      <rPr>
        <b val="1"/>
        <u val="single"/>
        <sz val="10"/>
        <color indexed="8"/>
        <rFont val="Helvetica Neue"/>
      </rPr>
      <t>BOE-A-2021-3051</t>
    </r>
  </si>
  <si>
    <t>Resolución de 17 de febrero de 2021, del Fondo Español de Garantía Agraria, O.A., por la que se publica el Acuerdo del Consejo de Ministros de 22 de diciembre de 2020, por el que se aprueba la terminación del procedimiento de repercusión de responsabilidades por incumplimiento del derecho de la Unión Europea iniciado a la Comunidad Autónoma de Andalucía.</t>
  </si>
  <si>
    <r>
      <rPr>
        <b val="1"/>
        <u val="single"/>
        <sz val="10"/>
        <color indexed="8"/>
        <rFont val="Helvetica Neue"/>
      </rPr>
      <t>BOE-A-2021-3045</t>
    </r>
  </si>
  <si>
    <t>Resolución de 22 de febrero de 2021, de la Oficina Española de Patentes y Marcas, O.A., por la que se publica el Convenio con la Federación Empresarial de la Industria Química Española.</t>
  </si>
  <si>
    <r>
      <rPr>
        <b val="1"/>
        <u val="single"/>
        <sz val="10"/>
        <color indexed="8"/>
        <rFont val="Helvetica Neue"/>
      </rPr>
      <t>BOE-A-2021-3092</t>
    </r>
  </si>
  <si>
    <t>Resolución de 15 de diciembre de 2020, de la Universidad Rey Juan Carlos, por la que se publica el plan de estudios de Máster Universitario en Periodismo Internacional.</t>
  </si>
  <si>
    <t>Periodismo, Planes de estudios, Universidad Rey Juan Carlos</t>
  </si>
  <si>
    <t>BOE-A-2001-24515, BOE-A-2018-17520</t>
  </si>
  <si>
    <t>DE CONFORMIDAD con el art. 35 de la Ley Orgánica 6/2001, de 21 de diciembre, CITA Resolución de 26 de noviembre de 2018</t>
  </si>
  <si>
    <t>Resolución de 26 de noviembre de 2018</t>
  </si>
  <si>
    <r>
      <rPr>
        <b val="1"/>
        <u val="single"/>
        <sz val="10"/>
        <color indexed="8"/>
        <rFont val="Helvetica Neue"/>
      </rPr>
      <t>BOE-A-2021-3086</t>
    </r>
  </si>
  <si>
    <t>Resolución de 15 de diciembre de 2020, de la Universidad Rey Juan Carlos, por la que se publica el plan de estudios de Máster Universitario en Guion Cinematográfico y Series de Televisión.</t>
  </si>
  <si>
    <t>Cinematografía, Planes de estudios, Televisión, Universidad Rey Juan Carlos</t>
  </si>
  <si>
    <r>
      <rPr>
        <b val="1"/>
        <u val="single"/>
        <sz val="10"/>
        <color indexed="8"/>
        <rFont val="Helvetica Neue"/>
      </rPr>
      <t>BOE-A-2021-2978</t>
    </r>
  </si>
  <si>
    <t>Orden INT/161/2021, de 24 de febrero, por la que se prorroga la Orden INT/657/2020, de 17 de julio, por la que se modifican los criterios para la aplicación de una restricción temporal de viajes no imprescindibles desde terceros países a la Unión Europea y países asociados Schengen por razones de orden público y salud pública con motivo de la crisis sanitaria ocasionada por la COVID-19.</t>
  </si>
  <si>
    <t>Epidemias, Extranjeros, Fronteras, Libre circulación de personas, Sanidad, Unión Europea, Viajeros</t>
  </si>
  <si>
    <t>Extranjería, Sanidad, Transportes y tráfico, Unión Europea</t>
  </si>
  <si>
    <t>BOE-A-2020-8099</t>
  </si>
  <si>
    <t>MODIFICA la disposición final única de la Orden INT/657/2020, de 17 de julio</t>
  </si>
  <si>
    <t>Orden INT/657/2020</t>
  </si>
  <si>
    <r>
      <rPr>
        <b val="1"/>
        <u val="single"/>
        <sz val="10"/>
        <color indexed="8"/>
        <rFont val="Helvetica Neue"/>
      </rPr>
      <t>BOE-A-2021-2979</t>
    </r>
  </si>
  <si>
    <t>Orden INT/162/2021, de 25 de febrero, por la que se prorrogan los controles en la frontera interior terrestre con Portugal, restablecidos con motivo de la situación de crisis sanitaria ocasionada por la COVID-19.</t>
  </si>
  <si>
    <t>BOE-A-2021-1346, DOUE-L-2016-80504, BOE-A-2021-1857</t>
  </si>
  <si>
    <t>DE CONFORMIDAD con la Orden INT/68/2021, de 29 de enero, DE CONFORMIDAD con el art. 28 del Reglamento (UE) 2016/399, de 9 de marzo, EN RELACIÓN sobre la Orden INT/98/2021, de 8 de febrero</t>
  </si>
  <si>
    <t>Orden INT/68/2021, Reglamento (UE) 2016/399, Orden INT/98/2021</t>
  </si>
  <si>
    <r>
      <rPr>
        <b val="1"/>
        <u val="single"/>
        <sz val="10"/>
        <color indexed="8"/>
        <rFont val="Helvetica Neue"/>
      </rPr>
      <t>BOE-A-2021-3087</t>
    </r>
  </si>
  <si>
    <t>Resolución de 15 de diciembre de 2020, de la Universidad Rey Juan Carlos, por la que se publica el plan de estudios de Máster Universitario en Negocios Digitales.</t>
  </si>
  <si>
    <t>Comercio electrónico, Planes de estudios, Universidad Rey Juan Carlos</t>
  </si>
  <si>
    <t>BOE-A-2001-24515, BOE-A-2019-18019</t>
  </si>
  <si>
    <t>DE CONFORMIDAD con el art. 35 de la Ley Orgánica 6/2001, de 21 de diciembre, CITA Resolución de 3 de diciembre de 2019</t>
  </si>
  <si>
    <t>Resolución de 3 de diciembre de 2019</t>
  </si>
  <si>
    <r>
      <rPr>
        <b val="1"/>
        <u val="single"/>
        <sz val="10"/>
        <color indexed="8"/>
        <rFont val="Helvetica Neue"/>
      </rPr>
      <t>BOE-A-2021-3093</t>
    </r>
  </si>
  <si>
    <t>Resolución de 15 de diciembre de 2020, de la Universidad Rey Juan Carlos, por la que se publica el plan de estudios de Máster Universitario en Prácticas Artísticas Contemporáneas.</t>
  </si>
  <si>
    <t>Artes Plásticas y Diseño, Planes de estudios, Universidad Rey Juan Carlos</t>
  </si>
  <si>
    <r>
      <rPr>
        <b val="1"/>
        <u val="single"/>
        <sz val="10"/>
        <color indexed="8"/>
        <rFont val="Helvetica Neue"/>
      </rPr>
      <t>BOE-A-2021-3044</t>
    </r>
  </si>
  <si>
    <t>Orden TES/170/2021, de 23 de febrero, por la que se amplía, con carácter extraordinario, el plazo de finalización de las obras y servicios de interés general y social de proyectos aprobados en el ejercicio 2020, en las ciudades de Ceuta y Melilla, en el marco de la Resolución de 17 de agosto de 2020, del Servicio Público de Empleo Estatal.</t>
  </si>
  <si>
    <r>
      <rPr>
        <b val="1"/>
        <u val="single"/>
        <sz val="10"/>
        <color indexed="8"/>
        <rFont val="Helvetica Neue"/>
      </rPr>
      <t>BOE-A-2021-3050</t>
    </r>
  </si>
  <si>
    <t>Resolución de 17 de febrero de 2021, del Fondo Español de Garantía Agraria, O.A., por la que se publica el Acuerdo del Consejo de Ministros de 22 de diciembre de 2020, por el que se aprueba la terminación del procedimiento de repercusión de responsabilidades por incumplimiento del derecho de la Unión Europea iniciado a la Comunidad Autónoma de Cantabria.</t>
  </si>
  <si>
    <r>
      <rPr>
        <b val="1"/>
        <u val="single"/>
        <sz val="10"/>
        <color indexed="8"/>
        <rFont val="Helvetica Neue"/>
      </rPr>
      <t>BOE-A-2021-3078</t>
    </r>
  </si>
  <si>
    <t>Resolución de 15 de diciembre de 2020, de la Universidad Rey Juan Carlos, por la que se publica el plan de estudios de Máster Universitario en Dinámica no Lineal y Sistemas Complejos.</t>
  </si>
  <si>
    <t>Matemáticas, Planes de estudios, Universidad Rey Juan Carlos</t>
  </si>
  <si>
    <r>
      <rPr>
        <b val="1"/>
        <u val="single"/>
        <sz val="10"/>
        <color indexed="8"/>
        <rFont val="Helvetica Neue"/>
      </rPr>
      <t>BOE-A-2021-3054</t>
    </r>
  </si>
  <si>
    <t>Resolución de 17 de febrero de 2021, del Fondo Español de Garantía Agraria, O.A., por la que se publica el Acuerdo del Consejo de Ministros de 24 de noviembre de 2020, por el que se aprueba la terminación del procedimiento de repercusión de responsabilidades por incumplimiento del derecho de la Unión Europea iniciado a la Comunidad Autónoma de Castilla-La Mancha.</t>
  </si>
  <si>
    <r>
      <rPr>
        <b val="1"/>
        <u val="single"/>
        <sz val="10"/>
        <color indexed="8"/>
        <rFont val="Helvetica Neue"/>
      </rPr>
      <t>BOE-A-2021-3040</t>
    </r>
  </si>
  <si>
    <t>Resolución de 15 de febrero de 2021, de la Secretaría General Técnica, por la que se publica el Convenio con el Ayuntamiento de Huétor Vega, para la incorporación de los Cuerpos de Policía Locales al Sistema de Seguimiento Integral de los casos de Violencia de Género.</t>
  </si>
  <si>
    <r>
      <rPr>
        <b val="1"/>
        <u val="single"/>
        <sz val="10"/>
        <color indexed="8"/>
        <rFont val="Helvetica Neue"/>
      </rPr>
      <t>BOE-A-2021-3068</t>
    </r>
  </si>
  <si>
    <t>Resolución de 17 de febrero de 2021, de la Agencia Nacional de Evaluación de la Calidad y Acreditación, por la que se publica el Convenio con la Universidad Carlos III de Madrid, para la realización de prácticas académicas externas.</t>
  </si>
  <si>
    <r>
      <rPr>
        <b val="1"/>
        <u val="single"/>
        <sz val="10"/>
        <color indexed="8"/>
        <rFont val="Helvetica Neue"/>
      </rPr>
      <t>BOE-A-2021-3097</t>
    </r>
  </si>
  <si>
    <t>Resolución de 15 de diciembre de 2020, de la Universidad Rey Juan Carlos, por la que se publica el plan de estudios de Máster Universitario en Unión Europea y China (Máster conjunto de la Universidad Rey Juan Carlos y la Universidad a Distancia de Madrid).</t>
  </si>
  <si>
    <t>China, Planes de estudios, Unión Europea, Universidad Rey Juan Carlos</t>
  </si>
  <si>
    <r>
      <rPr>
        <b val="1"/>
        <u val="single"/>
        <sz val="10"/>
        <color indexed="8"/>
        <rFont val="Helvetica Neue"/>
      </rPr>
      <t>BOE-A-2021-3083</t>
    </r>
  </si>
  <si>
    <t>Resolución de 15 de diciembre de 2020, de la Universidad Rey Juan Carlos, por la que se publica el plan de estudios de Máster Universitario en Dirección y Gestión de Proyectos.</t>
  </si>
  <si>
    <t>Ciencias Económicas y Empresariales, Planes de estudios, Universidad Rey Juan Carlos</t>
  </si>
  <si>
    <r>
      <rPr>
        <b val="1"/>
        <u val="single"/>
        <sz val="10"/>
        <color indexed="8"/>
        <rFont val="Helvetica Neue"/>
      </rPr>
      <t>BOE-A-2021-2982</t>
    </r>
  </si>
  <si>
    <t>Orden PCM/163/2021, de 22 de febrero, por la que se regula el ejercicio del derecho al sufragio activo, mediante el voto por correo en los procesos electorales, del personal de la Guardia Civil en situaciones excepcionales vinculadas con la Seguridad Nacional.</t>
  </si>
  <si>
    <t>Cuerpo de la Guardia Civil, Derechos fundamentales, Elecciones, Procedimiento Electoral, Voto por correspondencia</t>
  </si>
  <si>
    <t>Derecho Constitucional, Seguridad y Defensa</t>
  </si>
  <si>
    <t>BOE-A-2007-18391, BOE-A-1999-8583, BOE-A-1985-11672</t>
  </si>
  <si>
    <t>DE CONFORMIDAD con la Ley Orgánica 11/2007, de 22 de octubre, DE CONFORMIDAD con la disposición adicional 3 y 4 del Real Decreto 605/1999, de 16 de abril, CITA Ley Orgánica 5/1985, de 19 de junio</t>
  </si>
  <si>
    <t>Real Decreto 605/1999</t>
  </si>
  <si>
    <r>
      <rPr>
        <b val="1"/>
        <u val="single"/>
        <sz val="10"/>
        <color indexed="8"/>
        <rFont val="Helvetica Neue"/>
      </rPr>
      <t>BOE-A-2021-2983</t>
    </r>
  </si>
  <si>
    <t>Orden PCM/164/2021, de 24 de febrero, por la que se publica el Acuerdo del Consejo de Ministros de 23 de febrero de 2021, por el que se prorrogan los Acuerdos del Consejo de Ministros de 22 de diciembre de 2020 y de 2 de febrero de 2021, por los que, respectivamente, se establecen medidas excepcionales para limitar la propagación y el contagio por el COVID-19, mediante la limitación de los vuelos directos y buques de pasaje entre Reino Unido y los aeropuertos y puertos españoles; y los vuelos entre la República Federativa de Brasil y la República de Sudáfrica y los aeropuertos españoles.</t>
  </si>
  <si>
    <t>Aeropuertos y aeródromos, Andorra, Brasil, Epidemias, Libre circulación de personas, Puertos, Reino Unido de Gran Bretaña e Irlanda del Norte, Sudáfrica, Transporte de viajeros, Transportes aéreos, Transportes marítimos</t>
  </si>
  <si>
    <t>Sanidad, Seguridad y Defensa, Transportes y tráfico</t>
  </si>
  <si>
    <t>BOE-A-2021-1531, BOE-A-2020-16822</t>
  </si>
  <si>
    <t>PRORROGA la eficacia del Acuerdo publicado por Orden PCM/79/2021, de 2 de febrero, PRORROGA la eficacia del Acuerdo publicado por Orden PCM/1237/2020, de 22 de diciembre</t>
  </si>
  <si>
    <t>Orden PCM/1237/2020, Orden PCM/79/2021</t>
  </si>
  <si>
    <r>
      <rPr>
        <b val="1"/>
        <u val="single"/>
        <sz val="10"/>
        <color indexed="8"/>
        <rFont val="Helvetica Neue"/>
      </rPr>
      <t>BOE-A-2021-3082</t>
    </r>
  </si>
  <si>
    <t>Resolución de 15 de diciembre de 2020, de la Universidad Rey Juan Carlos, por la que se publica el plan de estudios de Máster Universitario en Dirección Hotelera y Restauración.</t>
  </si>
  <si>
    <t>Alojamientos turísticos, Hostelería, Planes de estudios, Universidad Rey Juan Carlos</t>
  </si>
  <si>
    <r>
      <rPr>
        <b val="1"/>
        <u val="single"/>
        <sz val="10"/>
        <color indexed="8"/>
        <rFont val="Helvetica Neue"/>
      </rPr>
      <t>BOE-A-2021-3096</t>
    </r>
  </si>
  <si>
    <t>Resolución de 15 de diciembre de 2020, de la Universidad Rey Juan Carlos, por la que se publica el plan de estudios de Máster Universitario en Traducción e Interpretación Jurídica y Judicial.</t>
  </si>
  <si>
    <t>Ciencias Sociales y Jurídicas, Planes de estudios, Traducción e Interpretación, Universidad Rey Juan Carlos</t>
  </si>
  <si>
    <r>
      <rPr>
        <b val="1"/>
        <u val="single"/>
        <sz val="10"/>
        <color indexed="8"/>
        <rFont val="Helvetica Neue"/>
      </rPr>
      <t>BOE-A-2021-3069</t>
    </r>
  </si>
  <si>
    <t>Resolución de 25 de febrero de 2021, del Banco de España, por la que se publican los cambios del euro correspondientes al día 25 de febrero de 2021, publicados por el Banco Central Europeo, que tendrán la consideración de cambios oficiales, de acuerdo con lo dispuesto en el artículo 36 de la Ley 46/1998, de 17 de diciembre, sobre la Introducción del Euro.</t>
  </si>
  <si>
    <r>
      <rPr>
        <b val="1"/>
        <u val="single"/>
        <sz val="10"/>
        <color indexed="8"/>
        <rFont val="Helvetica Neue"/>
      </rPr>
      <t>BOE-A-2021-3041</t>
    </r>
  </si>
  <si>
    <t>Resolución de 15 de febrero de 2021, de la Secretaría General Técnica, por la que se publica el Convenio con el Ayuntamiento de La Zubia, para la incorporación de los Cuerpos de Policía Locales al Sistema de Seguimiento Integral de los casos de Violencia de Género.</t>
  </si>
  <si>
    <r>
      <rPr>
        <b val="1"/>
        <u val="single"/>
        <sz val="10"/>
        <color indexed="8"/>
        <rFont val="Helvetica Neue"/>
      </rPr>
      <t>BOE-A-2021-3055</t>
    </r>
  </si>
  <si>
    <t>Resolución de 19 de febrero de 2021, de la Subsecretaría, por la que se publica el Convenio entre el Servicio Público de Empleo Estatal, el Ministerio de Educación y Formación Profesional y la Comunidad Autónoma del Principado de Asturias, para la calificación del Centro de Referencia Nacional en las áreas profesionales de Construcciones Metálicas y Fundición de la familia profesional Fabricación Mecánica en el ámbito de la formación profesional.</t>
  </si>
  <si>
    <r>
      <rPr>
        <b val="1"/>
        <u val="single"/>
        <sz val="10"/>
        <color indexed="8"/>
        <rFont val="Helvetica Neue"/>
      </rPr>
      <t>BOE-A-2021-3043</t>
    </r>
  </si>
  <si>
    <t>Resolución de 15 de febrero de 2021, de la Secretaría General Técnica, por la que se publica el Convenio con el Ayuntamiento de Órgiva, para la incorporación de los Cuerpos de Policía Locales al Sistema de Seguimiento Integral de los casos de Violencia de Género.</t>
  </si>
  <si>
    <r>
      <rPr>
        <b val="1"/>
        <u val="single"/>
        <sz val="10"/>
        <color indexed="8"/>
        <rFont val="Helvetica Neue"/>
      </rPr>
      <t>BOE-A-2021-3057</t>
    </r>
  </si>
  <si>
    <t>Resolución de 11 de febrero de 2021, de la Secretaría General Técnica-Secretariado del Gobierno, por la que se remite el expediente administrativo y se emplaza a los interesados en el recurso contencioso-administrativo 3/2021, interpuesto ante el Tribunal Supremo, Sala de lo Contencioso-Administrativo, Sección Tercera.</t>
  </si>
  <si>
    <r>
      <rPr>
        <b val="1"/>
        <u val="single"/>
        <sz val="10"/>
        <color indexed="8"/>
        <rFont val="Helvetica Neue"/>
      </rPr>
      <t>BOE-A-2021-3080</t>
    </r>
  </si>
  <si>
    <t>Resolución de 15 de diciembre de 2020, de la Universidad Rey Juan Carlos, por la que se publica el plan de estudios de Máster Universitario en Dirección de Marketing Internacional.</t>
  </si>
  <si>
    <t>Comercio exterior, Investigación y Técnicas de Mercado, Planes de estudios, Universidad Rey Juan Carlos</t>
  </si>
  <si>
    <r>
      <rPr>
        <b val="1"/>
        <u val="single"/>
        <sz val="10"/>
        <color indexed="8"/>
        <rFont val="Helvetica Neue"/>
      </rPr>
      <t>BOE-A-2021-3094</t>
    </r>
  </si>
  <si>
    <t>Resolución de 15 de diciembre de 2020, de la Universidad Rey Juan Carlos, por la que se publica el plan de estudios de Máster Universitario en Prevención de Riesgos Laborales.</t>
  </si>
  <si>
    <t>Planes de estudios, Seguridad e higiene en el trabajo, Universidad Rey Juan Carlos</t>
  </si>
  <si>
    <t>DE CONFORMIDAD con  los arts. 26 y 28 del Real Decreto 1393/2007, de 29 de octubre, DE CONFORMIDAD con el art. 35.4 de la Ley Orgánica 6/2001, de 21 de diciembre, CITA Resolución de 3 de diciembre de 2019</t>
  </si>
  <si>
    <r>
      <rPr>
        <b val="1"/>
        <u val="single"/>
        <sz val="10"/>
        <color indexed="8"/>
        <rFont val="Helvetica Neue"/>
      </rPr>
      <t>BOE-A-2021-2981</t>
    </r>
  </si>
  <si>
    <t>Real Decreto 84/2021, de 9 de febrero, por el que se establecen las normas básicas para la aplicación del artículo 167 bis del Reglamento (UE) nº 1308/2013 del Parlamento Europeo y del Consejo, de 17 de diciembre de 2013, regulador de las normas de comercialización del aceite de oliva.</t>
  </si>
  <si>
    <t>Aceites vegetales, Comercialización, Control de calidad, Producción alimentaria</t>
  </si>
  <si>
    <t>Alimentación, Comercio</t>
  </si>
  <si>
    <t>DOUE-L-2013-82903</t>
  </si>
  <si>
    <t>DE CONFORMIDAD con el Reglamento (UE) 1308/2013, de 17 de diciembre</t>
  </si>
  <si>
    <t>Reglamento (UE) 1308/2013</t>
  </si>
  <si>
    <r>
      <rPr>
        <b val="1"/>
        <u val="single"/>
        <sz val="10"/>
        <color indexed="8"/>
        <rFont val="Helvetica Neue"/>
      </rPr>
      <t>BOE-A-2021-2980</t>
    </r>
  </si>
  <si>
    <t>Real Decreto 83/2021, de 9 de febrero, por el que se modifica el Real Decreto 227/2008, de 15 de febrero, por el que se establece la normativa básica referente a los paneles de catadores de aceite de oliva virgen.</t>
  </si>
  <si>
    <t>Aceites vegetales, Análisis, Autorizaciones, Capacitación profesional, Control de calidad</t>
  </si>
  <si>
    <t>Alimentación, Trabajo y empleo</t>
  </si>
  <si>
    <t>BOE-A-2008-4209, DOUE-L-1991-81272</t>
  </si>
  <si>
    <t>MODIFICA los arts. 1.2, 3, 4.1 y 8; disposiciones adicional única, final 1 y el anexo A).1.i) del Real Decreto 227/2008, de 15 de febrero, DE CONFORMIDAD con el Reglamento (CE) 2568/1991, de 11 de julio</t>
  </si>
  <si>
    <t>Real Decreto 227/2008</t>
  </si>
  <si>
    <r>
      <rPr>
        <b val="1"/>
        <u val="single"/>
        <sz val="10"/>
        <color indexed="8"/>
        <rFont val="Helvetica Neue"/>
      </rPr>
      <t>BOE-A-2021-3095</t>
    </r>
  </si>
  <si>
    <t>Resolución de 15 de diciembre de 2020, de la Universidad Rey Juan Carlos, por la que se publica el plan de estudios de Máster Universitario en Tecnologías de Procesado de Materiales.</t>
  </si>
  <si>
    <t>Ingenieros de Materiales, Planes de estudios, Universidad Rey Juan Carlos</t>
  </si>
  <si>
    <t>DE CONFORMIDAD con los arts. 26 y 28 del Real Decreto 1393/2007, de 29 de octubre, DE CONFORMIDAD con el art. 35 de la Ley Orgánica 6/2001, de 21 de diciembre, CITA Resolución de 18 de enero de 2017</t>
  </si>
  <si>
    <r>
      <rPr>
        <b val="1"/>
        <u val="single"/>
        <sz val="10"/>
        <color indexed="8"/>
        <rFont val="Helvetica Neue"/>
      </rPr>
      <t>BOE-A-2021-3081</t>
    </r>
  </si>
  <si>
    <t>Resolución de 15 de diciembre de 2020, de la Universidad Rey Juan Carlos, por la que se publica el plan de estudios de Máster Universitario en Dirección de Recursos Humanos y Gestión del Talento.</t>
  </si>
  <si>
    <t>Planes de estudios, Relaciones Laborales, Universidad Rey Juan Carlos</t>
  </si>
  <si>
    <r>
      <rPr>
        <b val="1"/>
        <u val="single"/>
        <sz val="10"/>
        <color indexed="8"/>
        <rFont val="Helvetica Neue"/>
      </rPr>
      <t>BOE-A-2021-3056</t>
    </r>
  </si>
  <si>
    <t>Resolución de 19 de febrero de 2021, de la Subsecretaría, por la que se publica el Convenio en materia de formación entre el Consejo General del Poder Judicial, el Centro de Estudios Jurídicos, O.A., y la Agencia Estatal de Seguridad Aérea, en cumplimiento del Reglamento (UE) n.º 376/2014 del Parlamento Europeo y del Consejo de 3 de abril de 2014, relativo a la notificación de sucesos en la aviación civil.</t>
  </si>
  <si>
    <r>
      <rPr>
        <b val="1"/>
        <u val="single"/>
        <sz val="10"/>
        <color indexed="8"/>
        <rFont val="Helvetica Neue"/>
      </rPr>
      <t>BOE-A-2021-3042</t>
    </r>
  </si>
  <si>
    <t>Resolución de 15 de febrero de 2021, de la Secretaría General Técnica, por la que se publica el Convenio con el Ayuntamiento de Maracena, para la incorporación de los Cuerpos de Policía Locales al Sistema de Seguimiento Integral de los casos de Violencia de Género.</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</si>
</sst>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b val="1"/>
      <sz val="10"/>
      <color indexed="8"/>
      <name val="Helvetica Neue"/>
    </font>
    <font>
      <b val="1"/>
      <sz val="10"/>
      <color indexed="13"/>
      <name val="Helvetica Neue"/>
    </font>
    <font>
      <b val="1"/>
      <u val="single"/>
      <sz val="10"/>
      <color indexed="8"/>
      <name val="Helvetica Neue"/>
    </font>
    <font>
      <sz val="10"/>
      <color indexed="13"/>
      <name val="Helvetica Neue"/>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15">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2"/>
      </right>
      <top style="thin">
        <color indexed="10"/>
      </top>
      <bottom style="thin">
        <color indexed="11"/>
      </bottom>
      <diagonal/>
    </border>
    <border>
      <left style="thin">
        <color indexed="12"/>
      </left>
      <right style="thin">
        <color indexed="12"/>
      </right>
      <top style="thin">
        <color indexed="12"/>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2"/>
      </right>
      <top style="thin">
        <color indexed="11"/>
      </top>
      <bottom style="thin">
        <color indexed="10"/>
      </bottom>
      <diagonal/>
    </border>
    <border>
      <left style="thin">
        <color indexed="12"/>
      </left>
      <right style="thin">
        <color indexed="12"/>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2"/>
      </right>
      <top style="thin">
        <color indexed="10"/>
      </top>
      <bottom style="thin">
        <color indexed="10"/>
      </bottom>
      <diagonal/>
    </border>
    <border>
      <left style="thin">
        <color indexed="12"/>
      </left>
      <right style="thin">
        <color indexed="12"/>
      </right>
      <top style="thin">
        <color indexed="10"/>
      </top>
      <bottom style="thin">
        <color indexed="12"/>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xf>
    <xf numFmtId="49" fontId="2" fillId="2" borderId="2" applyNumberFormat="1" applyFont="1" applyFill="1" applyBorder="1" applyAlignment="1" applyProtection="0">
      <alignment vertical="top"/>
    </xf>
    <xf numFmtId="49" fontId="3" fillId="2" borderId="3" applyNumberFormat="1" applyFont="1" applyFill="1" applyBorder="1" applyAlignment="1" applyProtection="0">
      <alignment vertical="top"/>
    </xf>
    <xf numFmtId="49" fontId="2" fillId="3" borderId="4" applyNumberFormat="1" applyFont="1" applyFill="1" applyBorder="1" applyAlignment="1" applyProtection="0">
      <alignment vertical="top"/>
    </xf>
    <xf numFmtId="49" fontId="0" borderId="5" applyNumberFormat="1" applyFont="1" applyFill="0"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5" borderId="8" applyNumberFormat="0" applyFont="1" applyFill="0" applyBorder="1" applyAlignment="1" applyProtection="0">
      <alignment vertical="top"/>
    </xf>
    <xf numFmtId="49" fontId="2" fillId="3" borderId="9" applyNumberFormat="1" applyFont="1" applyFill="1" applyBorder="1" applyAlignment="1" applyProtection="0">
      <alignment vertical="top"/>
    </xf>
    <xf numFmtId="49" fontId="0" borderId="10" applyNumberFormat="1" applyFont="1" applyFill="0" applyBorder="1" applyAlignment="1" applyProtection="0">
      <alignment vertical="top"/>
    </xf>
    <xf numFmtId="49" fontId="0" borderId="11" applyNumberFormat="1" applyFont="1" applyFill="0" applyBorder="1" applyAlignment="1" applyProtection="0">
      <alignment vertical="top"/>
    </xf>
    <xf numFmtId="49" fontId="0" borderId="12" applyNumberFormat="1" applyFont="1" applyFill="0" applyBorder="1" applyAlignment="1" applyProtection="0">
      <alignment vertical="top"/>
    </xf>
    <xf numFmtId="0" fontId="5" borderId="13" applyNumberFormat="0" applyFont="1" applyFill="0" applyBorder="1" applyAlignment="1" applyProtection="0">
      <alignment vertical="top"/>
    </xf>
    <xf numFmtId="0" fontId="0" borderId="12" applyNumberFormat="0" applyFont="1" applyFill="0" applyBorder="1" applyAlignment="1" applyProtection="0">
      <alignment vertical="top"/>
    </xf>
    <xf numFmtId="49" fontId="5" borderId="13" applyNumberFormat="1" applyFont="1" applyFill="0" applyBorder="1" applyAlignment="1" applyProtection="0">
      <alignment vertical="top"/>
    </xf>
    <xf numFmtId="0" fontId="0" borderId="11" applyNumberFormat="0" applyFont="1" applyFill="0" applyBorder="1" applyAlignment="1" applyProtection="0">
      <alignment vertical="top"/>
    </xf>
    <xf numFmtId="0" fontId="5" borderId="14" applyNumberFormat="0"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ababab"/>
      <rgbColor rgb="ffff2600"/>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boe.es/boe/dias/2021/02/09/pdfs/BOE-A-2021-1857.pdf" TargetMode="External"/><Relationship Id="rId2" Type="http://schemas.openxmlformats.org/officeDocument/2006/relationships/hyperlink" Target="https://www.boe.es/boe/dias/2021/02/09/pdfs/BOE-A-2021-1856.pdf" TargetMode="External"/><Relationship Id="rId3" Type="http://schemas.openxmlformats.org/officeDocument/2006/relationships/hyperlink" Target="https://www.boe.es/boe/dias/2021/02/09/pdfs/BOE-A-2021-1855.pdf" TargetMode="External"/><Relationship Id="rId4" Type="http://schemas.openxmlformats.org/officeDocument/2006/relationships/hyperlink" Target="https://www.boe.es/boe/dias/2021/02/09/pdfs/BOE-A-2021-1860.pdf" TargetMode="External"/><Relationship Id="rId5" Type="http://schemas.openxmlformats.org/officeDocument/2006/relationships/hyperlink" Target="https://www.boe.es/boe/dias/2021/02/09/pdfs/BOE-A-2021-1858.pdf" TargetMode="External"/><Relationship Id="rId6" Type="http://schemas.openxmlformats.org/officeDocument/2006/relationships/hyperlink" Target="https://www.boe.es/boe/dias/2021/02/09/pdfs/BOE-A-2021-1859.pdf" TargetMode="External"/><Relationship Id="rId7" Type="http://schemas.openxmlformats.org/officeDocument/2006/relationships/hyperlink" Target="https://www.boe.es/boe/dias/2021/02/10/pdfs/BOE-A-2021-1929.pdf" TargetMode="External"/><Relationship Id="rId8" Type="http://schemas.openxmlformats.org/officeDocument/2006/relationships/hyperlink" Target="https://www.boe.es/boe/dias/2021/02/10/pdfs/BOE-A-2021-1928.pdf" TargetMode="External"/><Relationship Id="rId9" Type="http://schemas.openxmlformats.org/officeDocument/2006/relationships/hyperlink" Target="https://www.boe.es/boe/dias/2021/02/11/pdfs/BOE-A-2021-1976.pdf" TargetMode="External"/><Relationship Id="rId10" Type="http://schemas.openxmlformats.org/officeDocument/2006/relationships/hyperlink" Target="https://www.boe.es/boe/dias/2021/02/11/pdfs/BOE-A-2021-1977.pdf" TargetMode="External"/><Relationship Id="rId11" Type="http://schemas.openxmlformats.org/officeDocument/2006/relationships/hyperlink" Target="https://www.boe.es/boe/dias/2021/02/12/pdfs/BOE-A-2021-2045.pdf" TargetMode="External"/><Relationship Id="rId12" Type="http://schemas.openxmlformats.org/officeDocument/2006/relationships/hyperlink" Target="https://www.boe.es/boe/dias/2021/02/12/pdfs/BOE-A-2021-2047.pdf" TargetMode="External"/><Relationship Id="rId13" Type="http://schemas.openxmlformats.org/officeDocument/2006/relationships/hyperlink" Target="https://www.boe.es/boe/dias/2021/02/12/pdfs/BOE-A-2021-2046.pdf" TargetMode="External"/><Relationship Id="rId14" Type="http://schemas.openxmlformats.org/officeDocument/2006/relationships/hyperlink" Target="https://www.boe.es/boe/dias/2021/02/15/pdfs/BOE-A-2021-2169.pdf" TargetMode="External"/><Relationship Id="rId15" Type="http://schemas.openxmlformats.org/officeDocument/2006/relationships/hyperlink" Target="https://www.boe.es/boe/dias/2021/02/15/pdfs/BOE-A-2021-2168.pdf" TargetMode="External"/><Relationship Id="rId16" Type="http://schemas.openxmlformats.org/officeDocument/2006/relationships/hyperlink" Target="https://www.boe.es/boe/dias/2021/02/15/pdfs/BOE-A-2021-2166.pdf" TargetMode="External"/><Relationship Id="rId17" Type="http://schemas.openxmlformats.org/officeDocument/2006/relationships/hyperlink" Target="https://www.boe.es/boe/dias/2021/02/15/pdfs/BOE-A-2021-2167.pdf" TargetMode="External"/><Relationship Id="rId18" Type="http://schemas.openxmlformats.org/officeDocument/2006/relationships/hyperlink" Target="https://www.boe.es/boe/dias/2021/02/15/pdfs/BOE-A-2021-2171.pdf" TargetMode="External"/><Relationship Id="rId19" Type="http://schemas.openxmlformats.org/officeDocument/2006/relationships/hyperlink" Target="https://www.boe.es/boe/dias/2021/02/15/pdfs/BOE-A-2021-2170.pdf" TargetMode="External"/><Relationship Id="rId20" Type="http://schemas.openxmlformats.org/officeDocument/2006/relationships/hyperlink" Target="https://www.boe.es/boe/dias/2021/02/16/pdfs/BOE-A-2021-2313.pdf" TargetMode="External"/><Relationship Id="rId21" Type="http://schemas.openxmlformats.org/officeDocument/2006/relationships/hyperlink" Target="https://www.boe.es/boe/dias/2021/02/16/pdfs/BOE-A-2021-2315.pdf" TargetMode="External"/><Relationship Id="rId22" Type="http://schemas.openxmlformats.org/officeDocument/2006/relationships/hyperlink" Target="https://www.boe.es/boe/dias/2021/02/16/pdfs/BOE-A-2021-2314.pdf" TargetMode="External"/><Relationship Id="rId23" Type="http://schemas.openxmlformats.org/officeDocument/2006/relationships/hyperlink" Target="https://www.boe.es/boe/dias/2021/02/16/pdfs/BOE-A-2021-2316.pdf" TargetMode="External"/><Relationship Id="rId24" Type="http://schemas.openxmlformats.org/officeDocument/2006/relationships/hyperlink" Target="https://www.boe.es/boe/dias/2021/02/16/pdfs/BOE-A-2021-2317.pdf" TargetMode="External"/><Relationship Id="rId25" Type="http://schemas.openxmlformats.org/officeDocument/2006/relationships/hyperlink" Target="https://www.boe.es/boe/dias/2021/02/17/pdfs/BOE-A-2021-2392.pdf" TargetMode="External"/><Relationship Id="rId26" Type="http://schemas.openxmlformats.org/officeDocument/2006/relationships/hyperlink" Target="https://www.boe.es/boe/dias/2021/02/17/pdfs/BOE-A-2021-2393.pdf" TargetMode="External"/><Relationship Id="rId27" Type="http://schemas.openxmlformats.org/officeDocument/2006/relationships/hyperlink" Target="https://www.boe.es/boe/dias/2021/02/17/pdfs/BOE-A-2021-2394.pdf" TargetMode="External"/><Relationship Id="rId28" Type="http://schemas.openxmlformats.org/officeDocument/2006/relationships/hyperlink" Target="https://www.boe.es/boe/dias/2021/02/17/pdfs/BOE-A-2021-2395.pdf" TargetMode="External"/><Relationship Id="rId29" Type="http://schemas.openxmlformats.org/officeDocument/2006/relationships/hyperlink" Target="https://www.boe.es/boe/dias/2021/02/17/pdfs/BOE-A-2021-2397.pdf" TargetMode="External"/><Relationship Id="rId30" Type="http://schemas.openxmlformats.org/officeDocument/2006/relationships/hyperlink" Target="https://www.boe.es/boe/dias/2021/02/17/pdfs/BOE-A-2021-2396.pdf" TargetMode="External"/><Relationship Id="rId31" Type="http://schemas.openxmlformats.org/officeDocument/2006/relationships/hyperlink" Target="https://www.boe.es/boe/dias/2021/02/18/pdfs/BOE-A-2021-2454.pdf" TargetMode="External"/><Relationship Id="rId32" Type="http://schemas.openxmlformats.org/officeDocument/2006/relationships/hyperlink" Target="https://www.boe.es/boe/dias/2021/02/18/pdfs/BOE-A-2021-2455.pdf" TargetMode="External"/><Relationship Id="rId33" Type="http://schemas.openxmlformats.org/officeDocument/2006/relationships/hyperlink" Target="https://www.boe.es/boe/dias/2021/02/18/pdfs/BOE-A-2021-2457.pdf" TargetMode="External"/><Relationship Id="rId34" Type="http://schemas.openxmlformats.org/officeDocument/2006/relationships/hyperlink" Target="https://www.boe.es/boe/dias/2021/02/18/pdfs/BOE-A-2021-2456.pdf" TargetMode="External"/><Relationship Id="rId35" Type="http://schemas.openxmlformats.org/officeDocument/2006/relationships/hyperlink" Target="https://www.boe.es/boe/dias/2021/02/18/pdfs/BOE-A-2021-2453.pdf" TargetMode="External"/><Relationship Id="rId36" Type="http://schemas.openxmlformats.org/officeDocument/2006/relationships/hyperlink" Target="https://www.boe.es/boe/dias/2021/02/18/pdfs/BOE-A-2021-2458.pdf" TargetMode="External"/><Relationship Id="rId37" Type="http://schemas.openxmlformats.org/officeDocument/2006/relationships/hyperlink" Target="https://www.boe.es/boe/dias/2021/02/19/pdfs/BOE-A-2021-2569.pdf" TargetMode="External"/><Relationship Id="rId38" Type="http://schemas.openxmlformats.org/officeDocument/2006/relationships/hyperlink" Target="https://www.boe.es/boe/dias/2021/02/19/pdfs/BOE-A-2021-2570.pdf" TargetMode="External"/><Relationship Id="rId39" Type="http://schemas.openxmlformats.org/officeDocument/2006/relationships/hyperlink" Target="https://www.boe.es/boe/dias/2021/02/19/pdfs/BOE-A-2021-2571.pdf" TargetMode="External"/><Relationship Id="rId40" Type="http://schemas.openxmlformats.org/officeDocument/2006/relationships/hyperlink" Target="https://www.boe.es/boe/dias/2021/02/22/pdfs/BOE-A-2021-2675.pdf" TargetMode="External"/><Relationship Id="rId41" Type="http://schemas.openxmlformats.org/officeDocument/2006/relationships/hyperlink" Target="https://www.boe.es/boe/dias/2021/02/23/pdfs/BOE-A-2021-2769.pdf" TargetMode="External"/><Relationship Id="rId42" Type="http://schemas.openxmlformats.org/officeDocument/2006/relationships/hyperlink" Target="https://www.boe.es/boe/dias/2021/02/23/pdfs/BOE-A-2021-2768.pdf" TargetMode="External"/><Relationship Id="rId43" Type="http://schemas.openxmlformats.org/officeDocument/2006/relationships/hyperlink" Target="https://www.boe.es/boe/dias/2021/02/23/pdfs/BOE-A-2021-2761.pdf" TargetMode="External"/><Relationship Id="rId44" Type="http://schemas.openxmlformats.org/officeDocument/2006/relationships/hyperlink" Target="https://www.boe.es/boe/dias/2021/02/23/pdfs/BOE-A-2021-2763.pdf" TargetMode="External"/><Relationship Id="rId45" Type="http://schemas.openxmlformats.org/officeDocument/2006/relationships/hyperlink" Target="https://www.boe.es/boe/dias/2021/02/23/pdfs/BOE-A-2021-2762.pdf" TargetMode="External"/><Relationship Id="rId46" Type="http://schemas.openxmlformats.org/officeDocument/2006/relationships/hyperlink" Target="https://www.boe.es/boe/dias/2021/02/23/pdfs/BOE-A-2021-2766.pdf" TargetMode="External"/><Relationship Id="rId47" Type="http://schemas.openxmlformats.org/officeDocument/2006/relationships/hyperlink" Target="https://www.boe.es/boe/dias/2021/02/23/pdfs/BOE-A-2021-2767.pdf" TargetMode="External"/><Relationship Id="rId48" Type="http://schemas.openxmlformats.org/officeDocument/2006/relationships/hyperlink" Target="https://www.boe.es/boe/dias/2021/02/23/pdfs/BOE-A-2021-2765.pdf" TargetMode="External"/><Relationship Id="rId49" Type="http://schemas.openxmlformats.org/officeDocument/2006/relationships/hyperlink" Target="https://www.boe.es/boe/dias/2021/02/23/pdfs/BOE-A-2021-2764.pdf" TargetMode="External"/><Relationship Id="rId50" Type="http://schemas.openxmlformats.org/officeDocument/2006/relationships/hyperlink" Target="https://www.boe.es/boe/dias/2021/02/24/pdfs/BOE-A-2021-2898.pdf" TargetMode="External"/><Relationship Id="rId51" Type="http://schemas.openxmlformats.org/officeDocument/2006/relationships/hyperlink" Target="https://www.boe.es/boe/dias/2021/02/24/pdfs/BOE-A-2021-2888.pdf" TargetMode="External"/><Relationship Id="rId52" Type="http://schemas.openxmlformats.org/officeDocument/2006/relationships/hyperlink" Target="https://www.boe.es/boe/dias/2021/02/24/pdfs/BOE-A-2021-2889.pdf" TargetMode="External"/><Relationship Id="rId53" Type="http://schemas.openxmlformats.org/officeDocument/2006/relationships/hyperlink" Target="https://www.boe.es/boe/dias/2021/02/24/pdfs/BOE-A-2021-2848.pdf" TargetMode="External"/><Relationship Id="rId54" Type="http://schemas.openxmlformats.org/officeDocument/2006/relationships/hyperlink" Target="https://www.boe.es/boe/dias/2021/02/24/pdfs/BOE-A-2021-2849.pdf" TargetMode="External"/><Relationship Id="rId55" Type="http://schemas.openxmlformats.org/officeDocument/2006/relationships/hyperlink" Target="https://www.boe.es/boe/dias/2021/02/24/pdfs/BOE-A-2021-2887.pdf" TargetMode="External"/><Relationship Id="rId56" Type="http://schemas.openxmlformats.org/officeDocument/2006/relationships/hyperlink" Target="https://www.boe.es/boe/dias/2021/02/24/pdfs/BOE-A-2021-2893.pdf" TargetMode="External"/><Relationship Id="rId57" Type="http://schemas.openxmlformats.org/officeDocument/2006/relationships/hyperlink" Target="https://www.boe.es/boe/dias/2021/02/24/pdfs/BOE-A-2021-2844.pdf" TargetMode="External"/><Relationship Id="rId58" Type="http://schemas.openxmlformats.org/officeDocument/2006/relationships/hyperlink" Target="https://www.boe.es/boe/dias/2021/02/24/pdfs/BOE-A-2021-2845.pdf" TargetMode="External"/><Relationship Id="rId59" Type="http://schemas.openxmlformats.org/officeDocument/2006/relationships/hyperlink" Target="https://www.boe.es/boe/dias/2021/02/24/pdfs/BOE-A-2021-2892.pdf" TargetMode="External"/><Relationship Id="rId60" Type="http://schemas.openxmlformats.org/officeDocument/2006/relationships/hyperlink" Target="https://www.boe.es/boe/dias/2021/02/24/pdfs/BOE-A-2021-2886.pdf" TargetMode="External"/><Relationship Id="rId61" Type="http://schemas.openxmlformats.org/officeDocument/2006/relationships/hyperlink" Target="https://www.boe.es/boe/dias/2021/02/24/pdfs/BOE-A-2021-2890.pdf" TargetMode="External"/><Relationship Id="rId62" Type="http://schemas.openxmlformats.org/officeDocument/2006/relationships/hyperlink" Target="https://www.boe.es/boe/dias/2021/02/24/pdfs/BOE-A-2021-2884.pdf" TargetMode="External"/><Relationship Id="rId63" Type="http://schemas.openxmlformats.org/officeDocument/2006/relationships/hyperlink" Target="https://www.boe.es/boe/dias/2021/02/24/pdfs/BOE-A-2021-2847.pdf" TargetMode="External"/><Relationship Id="rId64" Type="http://schemas.openxmlformats.org/officeDocument/2006/relationships/hyperlink" Target="https://www.boe.es/boe/dias/2021/02/24/pdfs/BOE-A-2021-2846.pdf" TargetMode="External"/><Relationship Id="rId65" Type="http://schemas.openxmlformats.org/officeDocument/2006/relationships/hyperlink" Target="https://www.boe.es/boe/dias/2021/02/24/pdfs/BOE-A-2021-2885.pdf" TargetMode="External"/><Relationship Id="rId66" Type="http://schemas.openxmlformats.org/officeDocument/2006/relationships/hyperlink" Target="https://www.boe.es/boe/dias/2021/02/24/pdfs/BOE-A-2021-2891.pdf" TargetMode="External"/><Relationship Id="rId67" Type="http://schemas.openxmlformats.org/officeDocument/2006/relationships/hyperlink" Target="https://www.boe.es/boe/dias/2021/02/24/pdfs/BOE-A-2021-2895.pdf" TargetMode="External"/><Relationship Id="rId68" Type="http://schemas.openxmlformats.org/officeDocument/2006/relationships/hyperlink" Target="https://www.boe.es/boe/dias/2021/02/24/pdfs/BOE-A-2021-2881.pdf" TargetMode="External"/><Relationship Id="rId69" Type="http://schemas.openxmlformats.org/officeDocument/2006/relationships/hyperlink" Target="https://www.boe.es/boe/dias/2021/02/24/pdfs/BOE-A-2021-2842.pdf" TargetMode="External"/><Relationship Id="rId70" Type="http://schemas.openxmlformats.org/officeDocument/2006/relationships/hyperlink" Target="https://www.boe.es/boe/dias/2021/02/24/pdfs/BOE-A-2021-2843.pdf" TargetMode="External"/><Relationship Id="rId71" Type="http://schemas.openxmlformats.org/officeDocument/2006/relationships/hyperlink" Target="https://www.boe.es/boe/dias/2021/02/24/pdfs/BOE-A-2021-2894.pdf" TargetMode="External"/><Relationship Id="rId72" Type="http://schemas.openxmlformats.org/officeDocument/2006/relationships/hyperlink" Target="https://www.boe.es/boe/dias/2021/02/24/pdfs/BOE-A-2021-2882.pdf" TargetMode="External"/><Relationship Id="rId73" Type="http://schemas.openxmlformats.org/officeDocument/2006/relationships/hyperlink" Target="https://www.boe.es/boe/dias/2021/02/24/pdfs/BOE-A-2021-2896.pdf" TargetMode="External"/><Relationship Id="rId74" Type="http://schemas.openxmlformats.org/officeDocument/2006/relationships/hyperlink" Target="https://www.boe.es/boe/dias/2021/02/24/pdfs/BOE-A-2021-2841.pdf" TargetMode="External"/><Relationship Id="rId75" Type="http://schemas.openxmlformats.org/officeDocument/2006/relationships/hyperlink" Target="https://www.boe.es/boe/dias/2021/02/24/pdfs/BOE-A-2021-2840.pdf" TargetMode="External"/><Relationship Id="rId76" Type="http://schemas.openxmlformats.org/officeDocument/2006/relationships/hyperlink" Target="https://www.boe.es/boe/dias/2021/02/24/pdfs/BOE-A-2021-2897.pdf" TargetMode="External"/><Relationship Id="rId77" Type="http://schemas.openxmlformats.org/officeDocument/2006/relationships/hyperlink" Target="https://www.boe.es/boe/dias/2021/02/24/pdfs/BOE-A-2021-2883.pdf" TargetMode="External"/><Relationship Id="rId78" Type="http://schemas.openxmlformats.org/officeDocument/2006/relationships/hyperlink" Target="https://docm.jccm.es/portaldocm/descargarArchivo.do?ruta=2021/02/25/pdf/2021_1615.pdf&amp;tipo=rutaDocm" TargetMode="External"/><Relationship Id="rId79" Type="http://schemas.openxmlformats.org/officeDocument/2006/relationships/hyperlink" Target="https://docm.jccm.es/portaldocm/descargarArchivo.do?ruta=2021/02/25/pdf/2021_1967.pdf&amp;tipo=rutaDocm" TargetMode="External"/><Relationship Id="rId80" Type="http://schemas.openxmlformats.org/officeDocument/2006/relationships/hyperlink" Target="https://docm.jccm.es/portaldocm/descargarArchivo.do?ruta=2021/02/25/pdf/2021_1831.pdf&amp;tipo=rutaDocm" TargetMode="External"/><Relationship Id="rId81" Type="http://schemas.openxmlformats.org/officeDocument/2006/relationships/hyperlink" Target="https://docm.jccm.es/portaldocm/descargarArchivo.do?ruta=2021/02/25/pdf/2021_1786.pdf&amp;tipo=rutaDocm" TargetMode="External"/><Relationship Id="rId82" Type="http://schemas.openxmlformats.org/officeDocument/2006/relationships/hyperlink" Target="https://docm.jccm.es/portaldocm/descargarArchivo.do?ruta=2021/02/25/pdf/2021_1789.pdf&amp;tipo=rutaDocm" TargetMode="External"/><Relationship Id="rId83" Type="http://schemas.openxmlformats.org/officeDocument/2006/relationships/hyperlink" Target="https://docm.jccm.es/portaldocm/descargarArchivo.do?ruta=2021/02/25/pdf/2021_1791.pdf&amp;tipo=rutaDocm" TargetMode="External"/><Relationship Id="rId84" Type="http://schemas.openxmlformats.org/officeDocument/2006/relationships/hyperlink" Target="https://docm.jccm.es/portaldocm/descargarArchivo.do?ruta=2021/02/25/pdf/2021_1792.pdf&amp;tipo=rutaDocm" TargetMode="External"/><Relationship Id="rId85" Type="http://schemas.openxmlformats.org/officeDocument/2006/relationships/hyperlink" Target="https://docm.jccm.es/portaldocm/descargarArchivo.do?ruta=2021/02/25/pdf/2021_1793.pdf&amp;tipo=rutaDocm" TargetMode="External"/><Relationship Id="rId86" Type="http://schemas.openxmlformats.org/officeDocument/2006/relationships/hyperlink" Target="https://docm.jccm.es/portaldocm/descargarArchivo.do?ruta=2021/02/25/pdf/2021_1783.pdf&amp;tipo=rutaDocm" TargetMode="External"/><Relationship Id="rId87" Type="http://schemas.openxmlformats.org/officeDocument/2006/relationships/hyperlink" Target="https://docm.jccm.es/portaldocm/descargarArchivo.do?ruta=2021/02/25/pdf/2021_1784.pdf&amp;tipo=rutaDocm" TargetMode="External"/><Relationship Id="rId88" Type="http://schemas.openxmlformats.org/officeDocument/2006/relationships/hyperlink" Target="https://docm.jccm.es/portaldocm/descargarArchivo.do?ruta=2021/02/25/pdf/2021_1787.pdf&amp;tipo=rutaDocm" TargetMode="External"/><Relationship Id="rId89" Type="http://schemas.openxmlformats.org/officeDocument/2006/relationships/hyperlink" Target="https://docm.jccm.es/portaldocm/descargarArchivo.do?ruta=2021/02/25/pdf/2021_1790.pdf&amp;tipo=rutaDocm" TargetMode="External"/><Relationship Id="rId90" Type="http://schemas.openxmlformats.org/officeDocument/2006/relationships/hyperlink" Target="https://docm.jccm.es/portaldocm/descargarArchivo.do?ruta=2021/02/25/pdf/2021_1794.pdf&amp;tipo=rutaDocm" TargetMode="External"/><Relationship Id="rId91" Type="http://schemas.openxmlformats.org/officeDocument/2006/relationships/hyperlink" Target="https://docm.jccm.es/portaldocm/descargarArchivo.do?ruta=2021/02/25/pdf/2021_1762.pdf&amp;tipo=rutaDocm" TargetMode="External"/><Relationship Id="rId92" Type="http://schemas.openxmlformats.org/officeDocument/2006/relationships/hyperlink" Target="https://docm.jccm.es/portaldocm/descargarArchivo.do?ruta=2021/02/25/pdf/2021_1764.pdf&amp;tipo=rutaDocm" TargetMode="External"/><Relationship Id="rId93" Type="http://schemas.openxmlformats.org/officeDocument/2006/relationships/hyperlink" Target="https://docm.jccm.es/portaldocm/descargarArchivo.do?ruta=2021/02/25/pdf/2021_1770.pdf&amp;tipo=rutaDocm" TargetMode="External"/><Relationship Id="rId94" Type="http://schemas.openxmlformats.org/officeDocument/2006/relationships/hyperlink" Target="https://docm.jccm.es/portaldocm/descargarArchivo.do?ruta=2021/02/25/pdf/2021_1771.pdf&amp;tipo=rutaDocm" TargetMode="External"/><Relationship Id="rId95" Type="http://schemas.openxmlformats.org/officeDocument/2006/relationships/hyperlink" Target="https://docm.jccm.es/portaldocm/descargarArchivo.do?ruta=2021/02/25/pdf/2021_1806.pdf&amp;tipo=rutaDocm" TargetMode="External"/><Relationship Id="rId96" Type="http://schemas.openxmlformats.org/officeDocument/2006/relationships/hyperlink" Target="https://docm.jccm.es/portaldocm/descargarArchivo.do?ruta=2021/02/25/pdf/2021_1805.pdf&amp;tipo=rutaDocm" TargetMode="External"/><Relationship Id="rId97" Type="http://schemas.openxmlformats.org/officeDocument/2006/relationships/hyperlink" Target="https://docm.jccm.es/portaldocm/descargarArchivo.do?ruta=2021/02/25/pdf/2021_1781.pdf&amp;tipo=rutaDocm" TargetMode="External"/><Relationship Id="rId98" Type="http://schemas.openxmlformats.org/officeDocument/2006/relationships/hyperlink" Target="https://docm.jccm.es/portaldocm/descargarArchivo.do?ruta=2021/02/25/pdf/2021_1796.pdf&amp;tipo=rutaDocm" TargetMode="External"/><Relationship Id="rId99" Type="http://schemas.openxmlformats.org/officeDocument/2006/relationships/hyperlink" Target="https://docm.jccm.es/portaldocm/descargarArchivo.do?ruta=2021/02/25/pdf/2021_1763.pdf&amp;tipo=rutaDocm" TargetMode="External"/><Relationship Id="rId100" Type="http://schemas.openxmlformats.org/officeDocument/2006/relationships/hyperlink" Target="https://docm.jccm.es/portaldocm/descargarArchivo.do?ruta=2021/02/25/pdf/2021_1807.pdf&amp;tipo=rutaDocm" TargetMode="External"/><Relationship Id="rId101" Type="http://schemas.openxmlformats.org/officeDocument/2006/relationships/hyperlink" Target="https://docm.jccm.es/portaldocm/descargarArchivo.do?ruta=2021/02/25/pdf/2021_1041.pdf&amp;tipo=rutaDocm" TargetMode="External"/><Relationship Id="rId102" Type="http://schemas.openxmlformats.org/officeDocument/2006/relationships/hyperlink" Target="https://docm.jccm.es/portaldocm/descargarArchivo.do?ruta=2021/02/25/pdf/2021_1270.pdf&amp;tipo=rutaDocm" TargetMode="External"/><Relationship Id="rId103" Type="http://schemas.openxmlformats.org/officeDocument/2006/relationships/hyperlink" Target="https://docm.jccm.es/portaldocm/descargarArchivo.do?ruta=2021/02/25/pdf/2021_1643.pdf&amp;tipo=rutaDocm" TargetMode="External"/><Relationship Id="rId104" Type="http://schemas.openxmlformats.org/officeDocument/2006/relationships/hyperlink" Target="https://docm.jccm.es/portaldocm/descargarArchivo.do?ruta=2021/02/25/pdf/2021_1703.pdf&amp;tipo=rutaDocm" TargetMode="External"/><Relationship Id="rId105" Type="http://schemas.openxmlformats.org/officeDocument/2006/relationships/hyperlink" Target="https://docm.jccm.es/portaldocm/descargarArchivo.do?ruta=2021/02/25/pdf/2021_1736.pdf&amp;tipo=rutaDocm" TargetMode="External"/><Relationship Id="rId106" Type="http://schemas.openxmlformats.org/officeDocument/2006/relationships/hyperlink" Target="https://docm.jccm.es/portaldocm/descargarArchivo.do?ruta=2021/02/25/pdf/2021_1542.pdf&amp;tipo=rutaDocm" TargetMode="External"/><Relationship Id="rId107" Type="http://schemas.openxmlformats.org/officeDocument/2006/relationships/hyperlink" Target="https://docm.jccm.es/portaldocm/descargarArchivo.do?ruta=2021/02/25/pdf/2021_1607.pdf&amp;tipo=rutaDocm" TargetMode="External"/><Relationship Id="rId108" Type="http://schemas.openxmlformats.org/officeDocument/2006/relationships/hyperlink" Target="https://docm.jccm.es/portaldocm/descargarArchivo.do?ruta=2021/02/25/pdf/2021_1550.pdf&amp;tipo=rutaDocm" TargetMode="External"/><Relationship Id="rId109" Type="http://schemas.openxmlformats.org/officeDocument/2006/relationships/hyperlink" Target="https://docm.jccm.es/portaldocm/descargarArchivo.do?ruta=2021/02/25/pdf/2021_1363.pdf&amp;tipo=rutaDocm" TargetMode="External"/><Relationship Id="rId110" Type="http://schemas.openxmlformats.org/officeDocument/2006/relationships/hyperlink" Target="https://www.boe.es/boe/dias/2021/02/26/pdfs/BOE-A-2021-3067.pdf" TargetMode="External"/><Relationship Id="rId111" Type="http://schemas.openxmlformats.org/officeDocument/2006/relationships/hyperlink" Target="https://www.boe.es/boe/dias/2021/02/26/pdfs/BOE-A-2021-3073.pdf" TargetMode="External"/><Relationship Id="rId112" Type="http://schemas.openxmlformats.org/officeDocument/2006/relationships/hyperlink" Target="https://www.boe.es/boe/dias/2021/02/26/pdfs/BOE-A-2021-3072.pdf" TargetMode="External"/><Relationship Id="rId113" Type="http://schemas.openxmlformats.org/officeDocument/2006/relationships/hyperlink" Target="https://www.boe.es/boe/dias/2021/02/26/pdfs/BOE-A-2021-3066.pdf" TargetMode="External"/><Relationship Id="rId114" Type="http://schemas.openxmlformats.org/officeDocument/2006/relationships/hyperlink" Target="https://www.boe.es/boe/dias/2021/02/26/pdfs/BOE-A-2021-3058.pdf" TargetMode="External"/><Relationship Id="rId115" Type="http://schemas.openxmlformats.org/officeDocument/2006/relationships/hyperlink" Target="https://www.boe.es/boe/dias/2021/02/26/pdfs/BOE-A-2021-3070.pdf" TargetMode="External"/><Relationship Id="rId116" Type="http://schemas.openxmlformats.org/officeDocument/2006/relationships/hyperlink" Target="https://www.boe.es/boe/dias/2021/02/26/pdfs/BOE-A-2021-3064.pdf" TargetMode="External"/><Relationship Id="rId117" Type="http://schemas.openxmlformats.org/officeDocument/2006/relationships/hyperlink" Target="https://www.boe.es/boe/dias/2021/02/26/pdfs/BOE-A-2021-3065.pdf" TargetMode="External"/><Relationship Id="rId118" Type="http://schemas.openxmlformats.org/officeDocument/2006/relationships/hyperlink" Target="https://www.boe.es/boe/dias/2021/02/26/pdfs/BOE-A-2021-3071.pdf" TargetMode="External"/><Relationship Id="rId119" Type="http://schemas.openxmlformats.org/officeDocument/2006/relationships/hyperlink" Target="https://www.boe.es/boe/dias/2021/02/26/pdfs/BOE-A-2021-3059.pdf" TargetMode="External"/><Relationship Id="rId120" Type="http://schemas.openxmlformats.org/officeDocument/2006/relationships/hyperlink" Target="https://www.boe.es/boe/dias/2021/02/26/pdfs/BOE-A-2021-3075.pdf" TargetMode="External"/><Relationship Id="rId121" Type="http://schemas.openxmlformats.org/officeDocument/2006/relationships/hyperlink" Target="https://www.boe.es/boe/dias/2021/02/26/pdfs/BOE-A-2021-3061.pdf" TargetMode="External"/><Relationship Id="rId122" Type="http://schemas.openxmlformats.org/officeDocument/2006/relationships/hyperlink" Target="https://www.boe.es/boe/dias/2021/02/26/pdfs/BOE-A-2021-3049.pdf" TargetMode="External"/><Relationship Id="rId123" Type="http://schemas.openxmlformats.org/officeDocument/2006/relationships/hyperlink" Target="https://www.boe.es/boe/dias/2021/02/26/pdfs/BOE-A-2021-3048.pdf" TargetMode="External"/><Relationship Id="rId124" Type="http://schemas.openxmlformats.org/officeDocument/2006/relationships/hyperlink" Target="https://www.boe.es/boe/dias/2021/02/26/pdfs/BOE-A-2021-3060.pdf" TargetMode="External"/><Relationship Id="rId125" Type="http://schemas.openxmlformats.org/officeDocument/2006/relationships/hyperlink" Target="https://www.boe.es/boe/dias/2021/02/26/pdfs/BOE-A-2021-3074.pdf" TargetMode="External"/><Relationship Id="rId126" Type="http://schemas.openxmlformats.org/officeDocument/2006/relationships/hyperlink" Target="https://www.boe.es/boe/dias/2021/02/26/pdfs/BOE-A-2021-3062.pdf" TargetMode="External"/><Relationship Id="rId127" Type="http://schemas.openxmlformats.org/officeDocument/2006/relationships/hyperlink" Target="https://www.boe.es/boe/dias/2021/02/26/pdfs/BOE-A-2021-3076.pdf" TargetMode="External"/><Relationship Id="rId128" Type="http://schemas.openxmlformats.org/officeDocument/2006/relationships/hyperlink" Target="https://www.boe.es/boe/dias/2021/02/26/pdfs/BOE-A-2021-3089.pdf" TargetMode="External"/><Relationship Id="rId129" Type="http://schemas.openxmlformats.org/officeDocument/2006/relationships/hyperlink" Target="https://www.boe.es/boe/dias/2021/02/26/pdfs/BOE-A-2021-2977.pdf" TargetMode="External"/><Relationship Id="rId130" Type="http://schemas.openxmlformats.org/officeDocument/2006/relationships/hyperlink" Target="https://www.boe.es/boe/dias/2021/02/26/pdfs/BOE-A-2021-3088.pdf" TargetMode="External"/><Relationship Id="rId131" Type="http://schemas.openxmlformats.org/officeDocument/2006/relationships/hyperlink" Target="https://www.boe.es/boe/dias/2021/02/26/pdfs/BOE-A-2021-3077.pdf" TargetMode="External"/><Relationship Id="rId132" Type="http://schemas.openxmlformats.org/officeDocument/2006/relationships/hyperlink" Target="https://www.boe.es/boe/dias/2021/02/26/pdfs/BOE-A-2021-3063.pdf" TargetMode="External"/><Relationship Id="rId133" Type="http://schemas.openxmlformats.org/officeDocument/2006/relationships/hyperlink" Target="https://www.boe.es/boe/dias/2021/02/26/pdfs/BOE-A-2021-3038.pdf" TargetMode="External"/><Relationship Id="rId134" Type="http://schemas.openxmlformats.org/officeDocument/2006/relationships/hyperlink" Target="https://www.boe.es/boe/dias/2021/02/26/pdfs/BOE-A-2021-3039.pdf" TargetMode="External"/><Relationship Id="rId135" Type="http://schemas.openxmlformats.org/officeDocument/2006/relationships/hyperlink" Target="https://www.boe.es/boe/dias/2021/02/26/pdfs/BOE-A-2021-3037.pdf" TargetMode="External"/><Relationship Id="rId136" Type="http://schemas.openxmlformats.org/officeDocument/2006/relationships/hyperlink" Target="https://www.boe.es/boe/dias/2021/02/26/pdfs/BOE-A-2021-3036.pdf" TargetMode="External"/><Relationship Id="rId137" Type="http://schemas.openxmlformats.org/officeDocument/2006/relationships/hyperlink" Target="https://www.boe.es/boe/dias/2021/02/26/pdfs/BOE-A-2021-3034.pdf" TargetMode="External"/><Relationship Id="rId138" Type="http://schemas.openxmlformats.org/officeDocument/2006/relationships/hyperlink" Target="https://www.boe.es/boe/dias/2021/02/26/pdfs/BOE-A-2021-3035.pdf" TargetMode="External"/><Relationship Id="rId139" Type="http://schemas.openxmlformats.org/officeDocument/2006/relationships/hyperlink" Target="https://www.boe.es/boe/dias/2021/02/26/pdfs/BOE-A-2021-3046.pdf" TargetMode="External"/><Relationship Id="rId140" Type="http://schemas.openxmlformats.org/officeDocument/2006/relationships/hyperlink" Target="https://www.boe.es/boe/dias/2021/02/26/pdfs/BOE-A-2021-3052.pdf" TargetMode="External"/><Relationship Id="rId141" Type="http://schemas.openxmlformats.org/officeDocument/2006/relationships/hyperlink" Target="https://www.boe.es/boe/dias/2021/02/26/pdfs/BOE-A-2021-3085.pdf" TargetMode="External"/><Relationship Id="rId142" Type="http://schemas.openxmlformats.org/officeDocument/2006/relationships/hyperlink" Target="https://www.boe.es/boe/dias/2021/02/26/pdfs/BOE-A-2021-3091.pdf" TargetMode="External"/><Relationship Id="rId143" Type="http://schemas.openxmlformats.org/officeDocument/2006/relationships/hyperlink" Target="https://www.boe.es/boe/dias/2021/02/26/pdfs/BOE-A-2021-3090.pdf" TargetMode="External"/><Relationship Id="rId144" Type="http://schemas.openxmlformats.org/officeDocument/2006/relationships/hyperlink" Target="https://www.boe.es/boe/dias/2021/02/26/pdfs/BOE-A-2021-3084.pdf" TargetMode="External"/><Relationship Id="rId145" Type="http://schemas.openxmlformats.org/officeDocument/2006/relationships/hyperlink" Target="https://www.boe.es/boe/dias/2021/02/26/pdfs/BOE-A-2021-3053.pdf" TargetMode="External"/><Relationship Id="rId146" Type="http://schemas.openxmlformats.org/officeDocument/2006/relationships/hyperlink" Target="https://www.boe.es/boe/dias/2021/02/26/pdfs/BOE-A-2021-3047.pdf" TargetMode="External"/><Relationship Id="rId147" Type="http://schemas.openxmlformats.org/officeDocument/2006/relationships/hyperlink" Target="https://www.boe.es/boe/dias/2021/02/26/pdfs/BOE-A-2021-3079.pdf" TargetMode="External"/><Relationship Id="rId148" Type="http://schemas.openxmlformats.org/officeDocument/2006/relationships/hyperlink" Target="https://www.boe.es/boe/dias/2021/02/26/pdfs/BOE-A-2021-3051.pdf" TargetMode="External"/><Relationship Id="rId149" Type="http://schemas.openxmlformats.org/officeDocument/2006/relationships/hyperlink" Target="https://www.boe.es/boe/dias/2021/02/26/pdfs/BOE-A-2021-3045.pdf" TargetMode="External"/><Relationship Id="rId150" Type="http://schemas.openxmlformats.org/officeDocument/2006/relationships/hyperlink" Target="https://www.boe.es/boe/dias/2021/02/26/pdfs/BOE-A-2021-3092.pdf" TargetMode="External"/><Relationship Id="rId151" Type="http://schemas.openxmlformats.org/officeDocument/2006/relationships/hyperlink" Target="https://www.boe.es/boe/dias/2021/02/26/pdfs/BOE-A-2021-3086.pdf" TargetMode="External"/><Relationship Id="rId152" Type="http://schemas.openxmlformats.org/officeDocument/2006/relationships/hyperlink" Target="https://www.boe.es/boe/dias/2021/02/26/pdfs/BOE-A-2021-2978.pdf" TargetMode="External"/><Relationship Id="rId153" Type="http://schemas.openxmlformats.org/officeDocument/2006/relationships/hyperlink" Target="https://www.boe.es/boe/dias/2021/02/26/pdfs/BOE-A-2021-2979.pdf" TargetMode="External"/><Relationship Id="rId154" Type="http://schemas.openxmlformats.org/officeDocument/2006/relationships/hyperlink" Target="https://www.boe.es/boe/dias/2021/02/26/pdfs/BOE-A-2021-3087.pdf" TargetMode="External"/><Relationship Id="rId155" Type="http://schemas.openxmlformats.org/officeDocument/2006/relationships/hyperlink" Target="https://www.boe.es/boe/dias/2021/02/26/pdfs/BOE-A-2021-3093.pdf" TargetMode="External"/><Relationship Id="rId156" Type="http://schemas.openxmlformats.org/officeDocument/2006/relationships/hyperlink" Target="https://www.boe.es/boe/dias/2021/02/26/pdfs/BOE-A-2021-3044.pdf" TargetMode="External"/><Relationship Id="rId157" Type="http://schemas.openxmlformats.org/officeDocument/2006/relationships/hyperlink" Target="https://www.boe.es/boe/dias/2021/02/26/pdfs/BOE-A-2021-3050.pdf" TargetMode="External"/><Relationship Id="rId158" Type="http://schemas.openxmlformats.org/officeDocument/2006/relationships/hyperlink" Target="https://www.boe.es/boe/dias/2021/02/26/pdfs/BOE-A-2021-3078.pdf" TargetMode="External"/><Relationship Id="rId159" Type="http://schemas.openxmlformats.org/officeDocument/2006/relationships/hyperlink" Target="https://www.boe.es/boe/dias/2021/02/26/pdfs/BOE-A-2021-3054.pdf" TargetMode="External"/><Relationship Id="rId160" Type="http://schemas.openxmlformats.org/officeDocument/2006/relationships/hyperlink" Target="https://www.boe.es/boe/dias/2021/02/26/pdfs/BOE-A-2021-3040.pdf" TargetMode="External"/><Relationship Id="rId161" Type="http://schemas.openxmlformats.org/officeDocument/2006/relationships/hyperlink" Target="https://www.boe.es/boe/dias/2021/02/26/pdfs/BOE-A-2021-3068.pdf" TargetMode="External"/><Relationship Id="rId162" Type="http://schemas.openxmlformats.org/officeDocument/2006/relationships/hyperlink" Target="https://www.boe.es/boe/dias/2021/02/26/pdfs/BOE-A-2021-3097.pdf" TargetMode="External"/><Relationship Id="rId163" Type="http://schemas.openxmlformats.org/officeDocument/2006/relationships/hyperlink" Target="https://www.boe.es/boe/dias/2021/02/26/pdfs/BOE-A-2021-3083.pdf" TargetMode="External"/><Relationship Id="rId164" Type="http://schemas.openxmlformats.org/officeDocument/2006/relationships/hyperlink" Target="https://www.boe.es/boe/dias/2021/02/26/pdfs/BOE-A-2021-2982.pdf" TargetMode="External"/><Relationship Id="rId165" Type="http://schemas.openxmlformats.org/officeDocument/2006/relationships/hyperlink" Target="https://www.boe.es/boe/dias/2021/02/26/pdfs/BOE-A-2021-2983.pdf" TargetMode="External"/><Relationship Id="rId166" Type="http://schemas.openxmlformats.org/officeDocument/2006/relationships/hyperlink" Target="https://www.boe.es/boe/dias/2021/02/26/pdfs/BOE-A-2021-3082.pdf" TargetMode="External"/><Relationship Id="rId167" Type="http://schemas.openxmlformats.org/officeDocument/2006/relationships/hyperlink" Target="https://www.boe.es/boe/dias/2021/02/26/pdfs/BOE-A-2021-3096.pdf" TargetMode="External"/><Relationship Id="rId168" Type="http://schemas.openxmlformats.org/officeDocument/2006/relationships/hyperlink" Target="https://www.boe.es/boe/dias/2021/02/26/pdfs/BOE-A-2021-3069.pdf" TargetMode="External"/><Relationship Id="rId169" Type="http://schemas.openxmlformats.org/officeDocument/2006/relationships/hyperlink" Target="https://www.boe.es/boe/dias/2021/02/26/pdfs/BOE-A-2021-3041.pdf" TargetMode="External"/><Relationship Id="rId170" Type="http://schemas.openxmlformats.org/officeDocument/2006/relationships/hyperlink" Target="https://www.boe.es/boe/dias/2021/02/26/pdfs/BOE-A-2021-3055.pdf" TargetMode="External"/><Relationship Id="rId171" Type="http://schemas.openxmlformats.org/officeDocument/2006/relationships/hyperlink" Target="https://www.boe.es/boe/dias/2021/02/26/pdfs/BOE-A-2021-3043.pdf" TargetMode="External"/><Relationship Id="rId172" Type="http://schemas.openxmlformats.org/officeDocument/2006/relationships/hyperlink" Target="https://www.boe.es/boe/dias/2021/02/26/pdfs/BOE-A-2021-3057.pdf" TargetMode="External"/><Relationship Id="rId173" Type="http://schemas.openxmlformats.org/officeDocument/2006/relationships/hyperlink" Target="https://www.boe.es/boe/dias/2021/02/26/pdfs/BOE-A-2021-3080.pdf" TargetMode="External"/><Relationship Id="rId174" Type="http://schemas.openxmlformats.org/officeDocument/2006/relationships/hyperlink" Target="https://www.boe.es/boe/dias/2021/02/26/pdfs/BOE-A-2021-3094.pdf" TargetMode="External"/><Relationship Id="rId175" Type="http://schemas.openxmlformats.org/officeDocument/2006/relationships/hyperlink" Target="https://www.boe.es/boe/dias/2021/02/26/pdfs/BOE-A-2021-2981.pdf" TargetMode="External"/><Relationship Id="rId176" Type="http://schemas.openxmlformats.org/officeDocument/2006/relationships/hyperlink" Target="https://www.boe.es/boe/dias/2021/02/26/pdfs/BOE-A-2021-2980.pdf" TargetMode="External"/><Relationship Id="rId177" Type="http://schemas.openxmlformats.org/officeDocument/2006/relationships/hyperlink" Target="https://www.boe.es/boe/dias/2021/02/26/pdfs/BOE-A-2021-3095.pdf" TargetMode="External"/><Relationship Id="rId178" Type="http://schemas.openxmlformats.org/officeDocument/2006/relationships/hyperlink" Target="https://www.boe.es/boe/dias/2021/02/26/pdfs/BOE-A-2021-3081.pdf" TargetMode="External"/><Relationship Id="rId179" Type="http://schemas.openxmlformats.org/officeDocument/2006/relationships/hyperlink" Target="https://www.boe.es/boe/dias/2021/02/26/pdfs/BOE-A-2021-3056.pdf" TargetMode="External"/><Relationship Id="rId180" Type="http://schemas.openxmlformats.org/officeDocument/2006/relationships/hyperlink" Target="https://www.boe.es/boe/dias/2021/02/26/pdfs/BOE-A-2021-3042.pdf"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I182"/>
  <sheetViews>
    <sheetView workbookViewId="0" showGridLines="0" defaultGridColor="1"/>
  </sheetViews>
  <sheetFormatPr defaultColWidth="8.33333" defaultRowHeight="19.9" customHeight="1" outlineLevelRow="0" outlineLevelCol="0"/>
  <cols>
    <col min="1" max="1" width="27.1172" style="1" customWidth="1"/>
    <col min="2" max="2" width="166.672" style="1" customWidth="1"/>
    <col min="3" max="3" width="16.3516" style="1" customWidth="1"/>
    <col min="4" max="8" width="166.672" style="1" customWidth="1"/>
    <col min="9" max="9" width="106.945" style="1" customWidth="1"/>
    <col min="10" max="16384" width="8.35156" style="1" customWidth="1"/>
  </cols>
  <sheetData>
    <row r="1" ht="27.65" customHeight="1">
      <c r="A1" t="s" s="2">
        <v>0</v>
      </c>
      <c r="B1" s="2"/>
      <c r="C1" s="2"/>
      <c r="D1" s="2"/>
      <c r="E1" s="2"/>
      <c r="F1" s="2"/>
      <c r="G1" s="2"/>
      <c r="H1" s="2"/>
      <c r="I1" s="2"/>
    </row>
    <row r="2" ht="20.25" customHeight="1">
      <c r="A2" t="s" s="3">
        <v>1</v>
      </c>
      <c r="B2" t="s" s="3">
        <v>2</v>
      </c>
      <c r="C2" t="s" s="3">
        <v>3</v>
      </c>
      <c r="D2" t="s" s="3">
        <v>4</v>
      </c>
      <c r="E2" t="s" s="3">
        <v>5</v>
      </c>
      <c r="F2" t="s" s="3">
        <v>6</v>
      </c>
      <c r="G2" t="s" s="3">
        <v>7</v>
      </c>
      <c r="H2" t="s" s="4">
        <v>8</v>
      </c>
      <c r="I2" t="s" s="5">
        <v>9</v>
      </c>
    </row>
    <row r="3" ht="20.25" customHeight="1">
      <c r="A3" t="s" s="6">
        <f>HYPERLINK("https://www.boe.es/boe/dias/2021/02/09/pdfs/BOE-A-2021-1857.pdf","BOE-A-2021-1857")</f>
        <v>10</v>
      </c>
      <c r="B3" t="s" s="7">
        <v>11</v>
      </c>
      <c r="C3" t="s" s="8">
        <v>12</v>
      </c>
      <c r="D3" t="s" s="8">
        <v>13</v>
      </c>
      <c r="E3" t="s" s="8">
        <v>14</v>
      </c>
      <c r="F3" t="s" s="8">
        <v>15</v>
      </c>
      <c r="G3" t="s" s="8">
        <v>16</v>
      </c>
      <c r="H3" t="s" s="9">
        <v>17</v>
      </c>
      <c r="I3" s="10"/>
    </row>
    <row r="4" ht="20.05" customHeight="1">
      <c r="A4" t="s" s="11">
        <f>HYPERLINK("https://www.boe.es/boe/dias/2021/02/09/pdfs/BOE-A-2021-1856.pdf","BOE-A-2021-1856")</f>
        <v>18</v>
      </c>
      <c r="B4" t="s" s="12">
        <v>19</v>
      </c>
      <c r="C4" t="s" s="13">
        <v>12</v>
      </c>
      <c r="D4" t="s" s="13">
        <v>20</v>
      </c>
      <c r="E4" t="s" s="13">
        <v>21</v>
      </c>
      <c r="F4" t="s" s="13">
        <v>22</v>
      </c>
      <c r="G4" t="s" s="13">
        <v>23</v>
      </c>
      <c r="H4" t="s" s="14">
        <v>24</v>
      </c>
      <c r="I4" s="15"/>
    </row>
    <row r="5" ht="20.05" customHeight="1">
      <c r="A5" t="s" s="11">
        <f>HYPERLINK("https://www.boe.es/boe/dias/2021/02/09/pdfs/BOE-A-2021-1855.pdf","BOE-A-2021-1855")</f>
        <v>25</v>
      </c>
      <c r="B5" t="s" s="12">
        <v>26</v>
      </c>
      <c r="C5" t="s" s="13">
        <v>12</v>
      </c>
      <c r="D5" t="s" s="13">
        <v>27</v>
      </c>
      <c r="E5" t="s" s="13">
        <v>28</v>
      </c>
      <c r="F5" t="s" s="13">
        <v>29</v>
      </c>
      <c r="G5" t="s" s="13">
        <v>30</v>
      </c>
      <c r="H5" s="16"/>
      <c r="I5" s="15"/>
    </row>
    <row r="6" ht="20.05" customHeight="1">
      <c r="A6" t="s" s="11">
        <f>HYPERLINK("https://www.boe.es/boe/dias/2021/02/09/pdfs/BOE-A-2021-1860.pdf","BOE-A-2021-1860")</f>
        <v>31</v>
      </c>
      <c r="B6" t="s" s="12">
        <v>32</v>
      </c>
      <c r="C6" t="s" s="13">
        <v>12</v>
      </c>
      <c r="D6" t="s" s="13">
        <v>33</v>
      </c>
      <c r="E6" t="s" s="13">
        <v>34</v>
      </c>
      <c r="F6" t="s" s="13">
        <v>35</v>
      </c>
      <c r="G6" t="s" s="13">
        <v>36</v>
      </c>
      <c r="H6" t="s" s="14">
        <v>37</v>
      </c>
      <c r="I6" s="15"/>
    </row>
    <row r="7" ht="20.05" customHeight="1">
      <c r="A7" t="s" s="11">
        <f>HYPERLINK("https://www.boe.es/boe/dias/2021/02/09/pdfs/BOE-A-2021-1858.pdf","BOE-A-2021-1858")</f>
        <v>38</v>
      </c>
      <c r="B7" t="s" s="12">
        <v>39</v>
      </c>
      <c r="C7" t="s" s="13">
        <v>12</v>
      </c>
      <c r="D7" t="s" s="13">
        <v>40</v>
      </c>
      <c r="E7" t="s" s="13">
        <v>41</v>
      </c>
      <c r="F7" t="s" s="13">
        <v>42</v>
      </c>
      <c r="G7" t="s" s="13">
        <v>43</v>
      </c>
      <c r="H7" t="s" s="14">
        <v>44</v>
      </c>
      <c r="I7" s="15"/>
    </row>
    <row r="8" ht="20.05" customHeight="1">
      <c r="A8" t="s" s="11">
        <f>HYPERLINK("https://www.boe.es/boe/dias/2021/02/09/pdfs/BOE-A-2021-1859.pdf","BOE-A-2021-1859")</f>
        <v>45</v>
      </c>
      <c r="B8" t="s" s="12">
        <v>46</v>
      </c>
      <c r="C8" t="s" s="13">
        <v>12</v>
      </c>
      <c r="D8" t="s" s="13">
        <v>47</v>
      </c>
      <c r="E8" t="s" s="13">
        <v>48</v>
      </c>
      <c r="F8" t="s" s="13">
        <v>49</v>
      </c>
      <c r="G8" t="s" s="13">
        <v>50</v>
      </c>
      <c r="H8" t="s" s="14">
        <v>51</v>
      </c>
      <c r="I8" t="s" s="17">
        <v>52</v>
      </c>
    </row>
    <row r="9" ht="20.05" customHeight="1">
      <c r="A9" t="s" s="11">
        <f>HYPERLINK("https://www.boe.es/boe/dias/2021/02/10/pdfs/BOE-A-2021-1929.pdf","BOE-A-2021-1929")</f>
        <v>53</v>
      </c>
      <c r="B9" t="s" s="12">
        <v>54</v>
      </c>
      <c r="C9" t="s" s="13">
        <v>55</v>
      </c>
      <c r="D9" t="s" s="13">
        <v>56</v>
      </c>
      <c r="E9" t="s" s="13">
        <v>57</v>
      </c>
      <c r="F9" t="s" s="13">
        <v>58</v>
      </c>
      <c r="G9" t="s" s="13">
        <v>59</v>
      </c>
      <c r="H9" s="16"/>
      <c r="I9" s="15"/>
    </row>
    <row r="10" ht="20.05" customHeight="1">
      <c r="A10" t="s" s="11">
        <f>HYPERLINK("https://www.boe.es/boe/dias/2021/02/10/pdfs/BOE-A-2021-1928.pdf","BOE-A-2021-1928")</f>
        <v>60</v>
      </c>
      <c r="B10" t="s" s="12">
        <v>61</v>
      </c>
      <c r="C10" t="s" s="13">
        <v>55</v>
      </c>
      <c r="D10" t="s" s="13">
        <v>62</v>
      </c>
      <c r="E10" t="s" s="13">
        <v>57</v>
      </c>
      <c r="F10" t="s" s="13">
        <v>63</v>
      </c>
      <c r="G10" t="s" s="13">
        <v>64</v>
      </c>
      <c r="H10" s="16"/>
      <c r="I10" s="15"/>
    </row>
    <row r="11" ht="20.05" customHeight="1">
      <c r="A11" t="s" s="11">
        <f>HYPERLINK("https://www.boe.es/boe/dias/2021/02/11/pdfs/BOE-A-2021-1976.pdf","BOE-A-2021-1976")</f>
        <v>65</v>
      </c>
      <c r="B11" t="s" s="12">
        <v>66</v>
      </c>
      <c r="C11" t="s" s="13">
        <v>67</v>
      </c>
      <c r="D11" t="s" s="13">
        <v>68</v>
      </c>
      <c r="E11" t="s" s="13">
        <v>69</v>
      </c>
      <c r="F11" s="18"/>
      <c r="G11" s="18"/>
      <c r="H11" s="16"/>
      <c r="I11" s="15"/>
    </row>
    <row r="12" ht="20.05" customHeight="1">
      <c r="A12" t="s" s="11">
        <f>HYPERLINK("https://www.boe.es/boe/dias/2021/02/11/pdfs/BOE-A-2021-1977.pdf","BOE-A-2021-1977")</f>
        <v>70</v>
      </c>
      <c r="B12" t="s" s="12">
        <v>71</v>
      </c>
      <c r="C12" t="s" s="13">
        <v>67</v>
      </c>
      <c r="D12" t="s" s="13">
        <v>72</v>
      </c>
      <c r="E12" t="s" s="13">
        <v>73</v>
      </c>
      <c r="F12" s="18"/>
      <c r="G12" s="18"/>
      <c r="H12" s="16"/>
      <c r="I12" s="15"/>
    </row>
    <row r="13" ht="20.05" customHeight="1">
      <c r="A13" t="s" s="11">
        <f>HYPERLINK("https://www.boe.es/boe/dias/2021/02/12/pdfs/BOE-A-2021-2045.pdf","BOE-A-2021-2045")</f>
        <v>74</v>
      </c>
      <c r="B13" t="s" s="12">
        <v>75</v>
      </c>
      <c r="C13" t="s" s="13">
        <v>76</v>
      </c>
      <c r="D13" t="s" s="13">
        <v>77</v>
      </c>
      <c r="E13" t="s" s="13">
        <v>78</v>
      </c>
      <c r="F13" t="s" s="13">
        <v>79</v>
      </c>
      <c r="G13" t="s" s="13">
        <v>80</v>
      </c>
      <c r="H13" t="s" s="14">
        <v>81</v>
      </c>
      <c r="I13" s="15"/>
    </row>
    <row r="14" ht="20.05" customHeight="1">
      <c r="A14" t="s" s="11">
        <f>HYPERLINK("https://www.boe.es/boe/dias/2021/02/12/pdfs/BOE-A-2021-2047.pdf","BOE-A-2021-2047")</f>
        <v>82</v>
      </c>
      <c r="B14" t="s" s="12">
        <v>83</v>
      </c>
      <c r="C14" t="s" s="13">
        <v>76</v>
      </c>
      <c r="D14" t="s" s="13">
        <v>84</v>
      </c>
      <c r="E14" t="s" s="13">
        <v>85</v>
      </c>
      <c r="F14" t="s" s="13">
        <v>86</v>
      </c>
      <c r="G14" t="s" s="13">
        <v>87</v>
      </c>
      <c r="H14" t="s" s="14">
        <v>88</v>
      </c>
      <c r="I14" t="s" s="17">
        <v>89</v>
      </c>
    </row>
    <row r="15" ht="20.05" customHeight="1">
      <c r="A15" t="s" s="11">
        <f>HYPERLINK("https://www.boe.es/boe/dias/2021/02/12/pdfs/BOE-A-2021-2046.pdf","BOE-A-2021-2046")</f>
        <v>90</v>
      </c>
      <c r="B15" t="s" s="12">
        <v>91</v>
      </c>
      <c r="C15" t="s" s="13">
        <v>76</v>
      </c>
      <c r="D15" t="s" s="13">
        <v>92</v>
      </c>
      <c r="E15" t="s" s="13">
        <v>93</v>
      </c>
      <c r="F15" t="s" s="13">
        <v>94</v>
      </c>
      <c r="G15" t="s" s="13">
        <v>95</v>
      </c>
      <c r="H15" t="s" s="14">
        <v>96</v>
      </c>
      <c r="I15" s="15"/>
    </row>
    <row r="16" ht="20.05" customHeight="1">
      <c r="A16" t="s" s="11">
        <f>HYPERLINK("https://www.boe.es/boe/dias/2021/02/15/pdfs/BOE-A-2021-2169.pdf","BOE-A-2021-2169")</f>
        <v>97</v>
      </c>
      <c r="B16" t="s" s="12">
        <v>98</v>
      </c>
      <c r="C16" t="s" s="13">
        <v>99</v>
      </c>
      <c r="D16" t="s" s="13">
        <v>100</v>
      </c>
      <c r="E16" t="s" s="13">
        <v>101</v>
      </c>
      <c r="F16" s="18"/>
      <c r="G16" s="18"/>
      <c r="H16" s="16"/>
      <c r="I16" s="15"/>
    </row>
    <row r="17" ht="20.05" customHeight="1">
      <c r="A17" t="s" s="11">
        <f>HYPERLINK("https://www.boe.es/boe/dias/2021/02/15/pdfs/BOE-A-2021-2168.pdf","BOE-A-2021-2168")</f>
        <v>102</v>
      </c>
      <c r="B17" t="s" s="12">
        <v>103</v>
      </c>
      <c r="C17" t="s" s="13">
        <v>99</v>
      </c>
      <c r="D17" s="18"/>
      <c r="E17" s="18"/>
      <c r="F17" s="18"/>
      <c r="G17" s="18"/>
      <c r="H17" s="16"/>
      <c r="I17" s="15"/>
    </row>
    <row r="18" ht="20.05" customHeight="1">
      <c r="A18" t="s" s="11">
        <f>HYPERLINK("https://www.boe.es/boe/dias/2021/02/15/pdfs/BOE-A-2021-2166.pdf","BOE-A-2021-2166")</f>
        <v>104</v>
      </c>
      <c r="B18" t="s" s="12">
        <v>105</v>
      </c>
      <c r="C18" t="s" s="13">
        <v>99</v>
      </c>
      <c r="D18" t="s" s="13">
        <v>106</v>
      </c>
      <c r="E18" t="s" s="13">
        <v>107</v>
      </c>
      <c r="F18" s="18"/>
      <c r="G18" s="18"/>
      <c r="H18" s="16"/>
      <c r="I18" s="15"/>
    </row>
    <row r="19" ht="20.05" customHeight="1">
      <c r="A19" t="s" s="11">
        <f>HYPERLINK("https://www.boe.es/boe/dias/2021/02/15/pdfs/BOE-A-2021-2167.pdf","BOE-A-2021-2167")</f>
        <v>108</v>
      </c>
      <c r="B19" t="s" s="12">
        <v>109</v>
      </c>
      <c r="C19" t="s" s="13">
        <v>99</v>
      </c>
      <c r="D19" t="s" s="13">
        <v>110</v>
      </c>
      <c r="E19" t="s" s="13">
        <v>111</v>
      </c>
      <c r="F19" s="18"/>
      <c r="G19" s="18"/>
      <c r="H19" s="16"/>
      <c r="I19" s="15"/>
    </row>
    <row r="20" ht="20.05" customHeight="1">
      <c r="A20" t="s" s="11">
        <f>HYPERLINK("https://www.boe.es/boe/dias/2021/02/15/pdfs/BOE-A-2021-2171.pdf","BOE-A-2021-2171")</f>
        <v>112</v>
      </c>
      <c r="B20" t="s" s="12">
        <v>113</v>
      </c>
      <c r="C20" t="s" s="13">
        <v>99</v>
      </c>
      <c r="D20" t="s" s="13">
        <v>114</v>
      </c>
      <c r="E20" t="s" s="13">
        <v>115</v>
      </c>
      <c r="F20" t="s" s="13">
        <v>116</v>
      </c>
      <c r="G20" t="s" s="13">
        <v>117</v>
      </c>
      <c r="H20" t="s" s="14">
        <v>118</v>
      </c>
      <c r="I20" t="s" s="17">
        <v>119</v>
      </c>
    </row>
    <row r="21" ht="20.05" customHeight="1">
      <c r="A21" t="s" s="11">
        <f>HYPERLINK("https://www.boe.es/boe/dias/2021/02/15/pdfs/BOE-A-2021-2170.pdf","BOE-A-2021-2170")</f>
        <v>120</v>
      </c>
      <c r="B21" t="s" s="12">
        <v>121</v>
      </c>
      <c r="C21" t="s" s="13">
        <v>99</v>
      </c>
      <c r="D21" t="s" s="13">
        <v>122</v>
      </c>
      <c r="E21" t="s" s="13">
        <v>123</v>
      </c>
      <c r="F21" s="18"/>
      <c r="G21" s="18"/>
      <c r="H21" s="16"/>
      <c r="I21" s="15"/>
    </row>
    <row r="22" ht="20.05" customHeight="1">
      <c r="A22" t="s" s="11">
        <f>HYPERLINK("https://www.boe.es/boe/dias/2021/02/16/pdfs/BOE-A-2021-2313.pdf","BOE-A-2021-2313")</f>
        <v>124</v>
      </c>
      <c r="B22" t="s" s="12">
        <v>125</v>
      </c>
      <c r="C22" t="s" s="13">
        <v>126</v>
      </c>
      <c r="D22" t="s" s="13">
        <v>127</v>
      </c>
      <c r="E22" t="s" s="13">
        <v>128</v>
      </c>
      <c r="F22" t="s" s="13">
        <v>129</v>
      </c>
      <c r="G22" t="s" s="13">
        <v>130</v>
      </c>
      <c r="H22" s="16"/>
      <c r="I22" s="15"/>
    </row>
    <row r="23" ht="20.05" customHeight="1">
      <c r="A23" t="s" s="11">
        <f>HYPERLINK("https://www.boe.es/boe/dias/2021/02/16/pdfs/BOE-A-2021-2315.pdf","BOE-A-2021-2315")</f>
        <v>131</v>
      </c>
      <c r="B23" t="s" s="12">
        <v>132</v>
      </c>
      <c r="C23" t="s" s="13">
        <v>126</v>
      </c>
      <c r="D23" t="s" s="13">
        <v>133</v>
      </c>
      <c r="E23" t="s" s="13">
        <v>134</v>
      </c>
      <c r="F23" s="18"/>
      <c r="G23" s="18"/>
      <c r="H23" s="16"/>
      <c r="I23" s="15"/>
    </row>
    <row r="24" ht="20.05" customHeight="1">
      <c r="A24" t="s" s="11">
        <f>HYPERLINK("https://www.boe.es/boe/dias/2021/02/16/pdfs/BOE-A-2021-2314.pdf","BOE-A-2021-2314")</f>
        <v>135</v>
      </c>
      <c r="B24" t="s" s="12">
        <v>136</v>
      </c>
      <c r="C24" t="s" s="13">
        <v>126</v>
      </c>
      <c r="D24" t="s" s="13">
        <v>137</v>
      </c>
      <c r="E24" t="s" s="13">
        <v>57</v>
      </c>
      <c r="F24" t="s" s="13">
        <v>138</v>
      </c>
      <c r="G24" t="s" s="13">
        <v>139</v>
      </c>
      <c r="H24" s="16"/>
      <c r="I24" s="15"/>
    </row>
    <row r="25" ht="20.05" customHeight="1">
      <c r="A25" t="s" s="11">
        <f>HYPERLINK("https://www.boe.es/boe/dias/2021/02/16/pdfs/BOE-A-2021-2316.pdf","BOE-A-2021-2316")</f>
        <v>140</v>
      </c>
      <c r="B25" t="s" s="12">
        <v>141</v>
      </c>
      <c r="C25" t="s" s="13">
        <v>126</v>
      </c>
      <c r="D25" t="s" s="13">
        <v>142</v>
      </c>
      <c r="E25" s="18"/>
      <c r="F25" t="s" s="13">
        <v>143</v>
      </c>
      <c r="G25" t="s" s="13">
        <v>144</v>
      </c>
      <c r="H25" t="s" s="14">
        <v>145</v>
      </c>
      <c r="I25" t="s" s="17">
        <v>146</v>
      </c>
    </row>
    <row r="26" ht="20.05" customHeight="1">
      <c r="A26" t="s" s="11">
        <f>HYPERLINK("https://www.boe.es/boe/dias/2021/02/16/pdfs/BOE-A-2021-2317.pdf","BOE-A-2021-2317")</f>
        <v>147</v>
      </c>
      <c r="B26" t="s" s="12">
        <v>148</v>
      </c>
      <c r="C26" t="s" s="13">
        <v>126</v>
      </c>
      <c r="D26" t="s" s="13">
        <v>149</v>
      </c>
      <c r="E26" t="s" s="13">
        <v>111</v>
      </c>
      <c r="F26" t="s" s="13">
        <v>150</v>
      </c>
      <c r="G26" t="s" s="13">
        <v>151</v>
      </c>
      <c r="H26" t="s" s="14">
        <v>152</v>
      </c>
      <c r="I26" t="s" s="17">
        <v>146</v>
      </c>
    </row>
    <row r="27" ht="20.05" customHeight="1">
      <c r="A27" t="s" s="11">
        <f>HYPERLINK("https://www.boe.es/boe/dias/2021/02/17/pdfs/BOE-A-2021-2392.pdf","BOE-A-2021-2392")</f>
        <v>153</v>
      </c>
      <c r="B27" t="s" s="12">
        <v>154</v>
      </c>
      <c r="C27" t="s" s="13">
        <v>155</v>
      </c>
      <c r="D27" s="18"/>
      <c r="E27" s="18"/>
      <c r="F27" s="18"/>
      <c r="G27" s="18"/>
      <c r="H27" s="16"/>
      <c r="I27" s="15"/>
    </row>
    <row r="28" ht="20.05" customHeight="1">
      <c r="A28" t="s" s="11">
        <f>HYPERLINK("https://www.boe.es/boe/dias/2021/02/17/pdfs/BOE-A-2021-2393.pdf","BOE-A-2021-2393")</f>
        <v>156</v>
      </c>
      <c r="B28" t="s" s="12">
        <v>157</v>
      </c>
      <c r="C28" t="s" s="13">
        <v>155</v>
      </c>
      <c r="D28" t="s" s="13">
        <v>158</v>
      </c>
      <c r="E28" t="s" s="13">
        <v>159</v>
      </c>
      <c r="F28" s="18"/>
      <c r="G28" s="18"/>
      <c r="H28" s="16"/>
      <c r="I28" s="15"/>
    </row>
    <row r="29" ht="20.05" customHeight="1">
      <c r="A29" t="s" s="11">
        <f>HYPERLINK("https://www.boe.es/boe/dias/2021/02/17/pdfs/BOE-A-2021-2394.pdf","BOE-A-2021-2394")</f>
        <v>160</v>
      </c>
      <c r="B29" t="s" s="12">
        <v>161</v>
      </c>
      <c r="C29" t="s" s="13">
        <v>155</v>
      </c>
      <c r="D29" t="s" s="13">
        <v>162</v>
      </c>
      <c r="E29" t="s" s="13">
        <v>163</v>
      </c>
      <c r="F29" s="18"/>
      <c r="G29" s="18"/>
      <c r="H29" s="16"/>
      <c r="I29" s="15"/>
    </row>
    <row r="30" ht="20.05" customHeight="1">
      <c r="A30" t="s" s="11">
        <f>HYPERLINK("https://www.boe.es/boe/dias/2021/02/17/pdfs/BOE-A-2021-2395.pdf","BOE-A-2021-2395")</f>
        <v>164</v>
      </c>
      <c r="B30" t="s" s="12">
        <v>165</v>
      </c>
      <c r="C30" t="s" s="13">
        <v>155</v>
      </c>
      <c r="D30" t="s" s="13">
        <v>166</v>
      </c>
      <c r="E30" t="s" s="13">
        <v>167</v>
      </c>
      <c r="F30" t="s" s="13">
        <v>168</v>
      </c>
      <c r="G30" t="s" s="13">
        <v>169</v>
      </c>
      <c r="H30" t="s" s="14">
        <v>170</v>
      </c>
      <c r="I30" t="s" s="17">
        <v>171</v>
      </c>
    </row>
    <row r="31" ht="20.05" customHeight="1">
      <c r="A31" t="s" s="11">
        <f>HYPERLINK("https://www.boe.es/boe/dias/2021/02/17/pdfs/BOE-A-2021-2397.pdf","BOE-A-2021-2397")</f>
        <v>172</v>
      </c>
      <c r="B31" t="s" s="12">
        <v>173</v>
      </c>
      <c r="C31" t="s" s="13">
        <v>155</v>
      </c>
      <c r="D31" t="s" s="13">
        <v>174</v>
      </c>
      <c r="E31" t="s" s="13">
        <v>123</v>
      </c>
      <c r="F31" t="s" s="13">
        <v>175</v>
      </c>
      <c r="G31" t="s" s="13">
        <v>176</v>
      </c>
      <c r="H31" t="s" s="14">
        <v>177</v>
      </c>
      <c r="I31" s="15"/>
    </row>
    <row r="32" ht="20.05" customHeight="1">
      <c r="A32" t="s" s="11">
        <f>HYPERLINK("https://www.boe.es/boe/dias/2021/02/17/pdfs/BOE-A-2021-2396.pdf","BOE-A-2021-2396")</f>
        <v>178</v>
      </c>
      <c r="B32" t="s" s="12">
        <v>179</v>
      </c>
      <c r="C32" t="s" s="13">
        <v>155</v>
      </c>
      <c r="D32" t="s" s="13">
        <v>180</v>
      </c>
      <c r="E32" t="s" s="13">
        <v>181</v>
      </c>
      <c r="F32" t="s" s="13">
        <v>182</v>
      </c>
      <c r="G32" t="s" s="13">
        <v>183</v>
      </c>
      <c r="H32" t="s" s="14">
        <v>184</v>
      </c>
      <c r="I32" s="15"/>
    </row>
    <row r="33" ht="20.05" customHeight="1">
      <c r="A33" t="s" s="11">
        <f>HYPERLINK("https://www.boe.es/boe/dias/2021/02/18/pdfs/BOE-A-2021-2454.pdf","BOE-A-2021-2454")</f>
        <v>185</v>
      </c>
      <c r="B33" t="s" s="12">
        <v>186</v>
      </c>
      <c r="C33" t="s" s="13">
        <v>187</v>
      </c>
      <c r="D33" t="s" s="13">
        <v>188</v>
      </c>
      <c r="E33" t="s" s="13">
        <v>21</v>
      </c>
      <c r="F33" s="18"/>
      <c r="G33" s="18"/>
      <c r="H33" s="16"/>
      <c r="I33" s="15"/>
    </row>
    <row r="34" ht="20.05" customHeight="1">
      <c r="A34" t="s" s="11">
        <f>HYPERLINK("https://www.boe.es/boe/dias/2021/02/18/pdfs/BOE-A-2021-2455.pdf","BOE-A-2021-2455")</f>
        <v>189</v>
      </c>
      <c r="B34" t="s" s="12">
        <v>190</v>
      </c>
      <c r="C34" t="s" s="13">
        <v>187</v>
      </c>
      <c r="D34" t="s" s="13">
        <v>191</v>
      </c>
      <c r="E34" t="s" s="13">
        <v>192</v>
      </c>
      <c r="F34" t="s" s="13">
        <v>193</v>
      </c>
      <c r="G34" t="s" s="13">
        <v>194</v>
      </c>
      <c r="H34" s="16"/>
      <c r="I34" s="15"/>
    </row>
    <row r="35" ht="20.05" customHeight="1">
      <c r="A35" t="s" s="11">
        <f>HYPERLINK("https://www.boe.es/boe/dias/2021/02/18/pdfs/BOE-A-2021-2457.pdf","BOE-A-2021-2457")</f>
        <v>195</v>
      </c>
      <c r="B35" t="s" s="12">
        <v>196</v>
      </c>
      <c r="C35" t="s" s="13">
        <v>187</v>
      </c>
      <c r="D35" t="s" s="13">
        <v>197</v>
      </c>
      <c r="E35" t="s" s="13">
        <v>198</v>
      </c>
      <c r="F35" t="s" s="13">
        <v>199</v>
      </c>
      <c r="G35" t="s" s="13">
        <v>200</v>
      </c>
      <c r="H35" t="s" s="14">
        <v>201</v>
      </c>
      <c r="I35" t="s" s="17">
        <v>202</v>
      </c>
    </row>
    <row r="36" ht="20.05" customHeight="1">
      <c r="A36" t="s" s="11">
        <f>HYPERLINK("https://www.boe.es/boe/dias/2021/02/18/pdfs/BOE-A-2021-2456.pdf","BOE-A-2021-2456")</f>
        <v>203</v>
      </c>
      <c r="B36" t="s" s="12">
        <v>204</v>
      </c>
      <c r="C36" t="s" s="13">
        <v>187</v>
      </c>
      <c r="D36" t="s" s="13">
        <v>205</v>
      </c>
      <c r="E36" t="s" s="13">
        <v>192</v>
      </c>
      <c r="F36" t="s" s="13">
        <v>206</v>
      </c>
      <c r="G36" t="s" s="13">
        <v>207</v>
      </c>
      <c r="H36" s="16"/>
      <c r="I36" s="15"/>
    </row>
    <row r="37" ht="20.05" customHeight="1">
      <c r="A37" t="s" s="11">
        <f>HYPERLINK("https://www.boe.es/boe/dias/2021/02/18/pdfs/BOE-A-2021-2453.pdf","BOE-A-2021-2453")</f>
        <v>208</v>
      </c>
      <c r="B37" t="s" s="12">
        <v>209</v>
      </c>
      <c r="C37" t="s" s="13">
        <v>187</v>
      </c>
      <c r="D37" t="s" s="13">
        <v>210</v>
      </c>
      <c r="E37" t="s" s="13">
        <v>211</v>
      </c>
      <c r="F37" t="s" s="13">
        <v>212</v>
      </c>
      <c r="G37" t="s" s="13">
        <v>213</v>
      </c>
      <c r="H37" t="s" s="14">
        <v>214</v>
      </c>
      <c r="I37" s="15"/>
    </row>
    <row r="38" ht="20.05" customHeight="1">
      <c r="A38" t="s" s="11">
        <f>HYPERLINK("https://www.boe.es/boe/dias/2021/02/18/pdfs/BOE-A-2021-2458.pdf","BOE-A-2021-2458")</f>
        <v>215</v>
      </c>
      <c r="B38" t="s" s="12">
        <v>216</v>
      </c>
      <c r="C38" t="s" s="13">
        <v>187</v>
      </c>
      <c r="D38" s="18"/>
      <c r="E38" s="18"/>
      <c r="F38" t="s" s="13">
        <v>217</v>
      </c>
      <c r="G38" t="s" s="13">
        <v>218</v>
      </c>
      <c r="H38" t="s" s="14">
        <v>219</v>
      </c>
      <c r="I38" t="s" s="17">
        <v>220</v>
      </c>
    </row>
    <row r="39" ht="20.05" customHeight="1">
      <c r="A39" t="s" s="11">
        <f>HYPERLINK("https://www.boe.es/boe/dias/2021/02/19/pdfs/BOE-A-2021-2569.pdf","BOE-A-2021-2569")</f>
        <v>221</v>
      </c>
      <c r="B39" t="s" s="12">
        <v>222</v>
      </c>
      <c r="C39" t="s" s="13">
        <v>223</v>
      </c>
      <c r="D39" t="s" s="13">
        <v>224</v>
      </c>
      <c r="E39" t="s" s="13">
        <v>225</v>
      </c>
      <c r="F39" t="s" s="13">
        <v>226</v>
      </c>
      <c r="G39" t="s" s="13">
        <v>227</v>
      </c>
      <c r="H39" s="16"/>
      <c r="I39" s="15"/>
    </row>
    <row r="40" ht="20.05" customHeight="1">
      <c r="A40" t="s" s="11">
        <f>HYPERLINK("https://www.boe.es/boe/dias/2021/02/19/pdfs/BOE-A-2021-2570.pdf","BOE-A-2021-2570")</f>
        <v>228</v>
      </c>
      <c r="B40" t="s" s="12">
        <v>229</v>
      </c>
      <c r="C40" t="s" s="13">
        <v>223</v>
      </c>
      <c r="D40" t="s" s="13">
        <v>230</v>
      </c>
      <c r="E40" t="s" s="13">
        <v>231</v>
      </c>
      <c r="F40" t="s" s="13">
        <v>232</v>
      </c>
      <c r="G40" t="s" s="13">
        <v>233</v>
      </c>
      <c r="H40" t="s" s="14">
        <v>234</v>
      </c>
      <c r="I40" t="s" s="17">
        <v>235</v>
      </c>
    </row>
    <row r="41" ht="20.05" customHeight="1">
      <c r="A41" t="s" s="11">
        <f>HYPERLINK("https://www.boe.es/boe/dias/2021/02/19/pdfs/BOE-A-2021-2571.pdf","BOE-A-2021-2571")</f>
        <v>236</v>
      </c>
      <c r="B41" t="s" s="12">
        <v>237</v>
      </c>
      <c r="C41" t="s" s="13">
        <v>223</v>
      </c>
      <c r="D41" t="s" s="13">
        <v>238</v>
      </c>
      <c r="E41" t="s" s="13">
        <v>85</v>
      </c>
      <c r="F41" t="s" s="13">
        <v>239</v>
      </c>
      <c r="G41" t="s" s="13">
        <v>240</v>
      </c>
      <c r="H41" t="s" s="14">
        <v>241</v>
      </c>
      <c r="I41" t="s" s="17">
        <v>89</v>
      </c>
    </row>
    <row r="42" ht="20.05" customHeight="1">
      <c r="A42" t="s" s="11">
        <f>HYPERLINK("https://www.boe.es/boe/dias/2021/02/22/pdfs/BOE-A-2021-2675.pdf","BOE-A-2021-2675")</f>
        <v>242</v>
      </c>
      <c r="B42" t="s" s="12">
        <v>243</v>
      </c>
      <c r="C42" t="s" s="13">
        <v>244</v>
      </c>
      <c r="D42" t="s" s="13">
        <v>110</v>
      </c>
      <c r="E42" t="s" s="13">
        <v>111</v>
      </c>
      <c r="F42" s="18"/>
      <c r="G42" s="18"/>
      <c r="H42" s="16"/>
      <c r="I42" s="15"/>
    </row>
    <row r="43" ht="20.05" customHeight="1">
      <c r="A43" t="s" s="11">
        <f>HYPERLINK("https://www.boe.es/boe/dias/2021/02/23/pdfs/BOE-A-2021-2769.pdf","BOE-A-2021-2769")</f>
        <v>245</v>
      </c>
      <c r="B43" t="s" s="12">
        <v>246</v>
      </c>
      <c r="C43" t="s" s="13">
        <v>247</v>
      </c>
      <c r="D43" t="s" s="13">
        <v>248</v>
      </c>
      <c r="E43" t="s" s="13">
        <v>249</v>
      </c>
      <c r="F43" t="s" s="13">
        <v>250</v>
      </c>
      <c r="G43" t="s" s="13">
        <v>251</v>
      </c>
      <c r="H43" t="s" s="14">
        <v>252</v>
      </c>
      <c r="I43" s="15"/>
    </row>
    <row r="44" ht="20.05" customHeight="1">
      <c r="A44" t="s" s="11">
        <f>HYPERLINK("https://www.boe.es/boe/dias/2021/02/23/pdfs/BOE-A-2021-2768.pdf","BOE-A-2021-2768")</f>
        <v>253</v>
      </c>
      <c r="B44" t="s" s="12">
        <v>254</v>
      </c>
      <c r="C44" t="s" s="13">
        <v>247</v>
      </c>
      <c r="D44" t="s" s="13">
        <v>255</v>
      </c>
      <c r="E44" t="s" s="13">
        <v>256</v>
      </c>
      <c r="F44" t="s" s="13">
        <v>257</v>
      </c>
      <c r="G44" t="s" s="13">
        <v>258</v>
      </c>
      <c r="H44" t="s" s="14">
        <v>259</v>
      </c>
      <c r="I44" s="15"/>
    </row>
    <row r="45" ht="20.05" customHeight="1">
      <c r="A45" t="s" s="11">
        <f>HYPERLINK("https://www.boe.es/boe/dias/2021/02/23/pdfs/BOE-A-2021-2761.pdf","BOE-A-2021-2761")</f>
        <v>260</v>
      </c>
      <c r="B45" t="s" s="12">
        <v>261</v>
      </c>
      <c r="C45" t="s" s="13">
        <v>247</v>
      </c>
      <c r="D45" t="s" s="13">
        <v>262</v>
      </c>
      <c r="E45" t="s" s="13">
        <v>263</v>
      </c>
      <c r="F45" t="s" s="13">
        <v>264</v>
      </c>
      <c r="G45" t="s" s="13">
        <v>265</v>
      </c>
      <c r="H45" s="16"/>
      <c r="I45" s="15"/>
    </row>
    <row r="46" ht="20.05" customHeight="1">
      <c r="A46" t="s" s="11">
        <f>HYPERLINK("https://www.boe.es/boe/dias/2021/02/23/pdfs/BOE-A-2021-2763.pdf","BOE-A-2021-2763")</f>
        <v>266</v>
      </c>
      <c r="B46" t="s" s="12">
        <v>267</v>
      </c>
      <c r="C46" t="s" s="13">
        <v>247</v>
      </c>
      <c r="D46" t="s" s="13">
        <v>268</v>
      </c>
      <c r="E46" t="s" s="13">
        <v>269</v>
      </c>
      <c r="F46" s="18"/>
      <c r="G46" s="18"/>
      <c r="H46" s="16"/>
      <c r="I46" s="15"/>
    </row>
    <row r="47" ht="20.05" customHeight="1">
      <c r="A47" t="s" s="11">
        <f>HYPERLINK("https://www.boe.es/boe/dias/2021/02/23/pdfs/BOE-A-2021-2762.pdf","BOE-A-2021-2762")</f>
        <v>270</v>
      </c>
      <c r="B47" t="s" s="12">
        <v>271</v>
      </c>
      <c r="C47" t="s" s="13">
        <v>247</v>
      </c>
      <c r="D47" t="s" s="13">
        <v>272</v>
      </c>
      <c r="E47" t="s" s="13">
        <v>273</v>
      </c>
      <c r="F47" t="s" s="13">
        <v>274</v>
      </c>
      <c r="G47" t="s" s="13">
        <v>275</v>
      </c>
      <c r="H47" t="s" s="14">
        <v>276</v>
      </c>
      <c r="I47" s="15"/>
    </row>
    <row r="48" ht="20.05" customHeight="1">
      <c r="A48" t="s" s="11">
        <f>HYPERLINK("https://www.boe.es/boe/dias/2021/02/23/pdfs/BOE-A-2021-2766.pdf","BOE-A-2021-2766")</f>
        <v>277</v>
      </c>
      <c r="B48" t="s" s="12">
        <v>278</v>
      </c>
      <c r="C48" t="s" s="13">
        <v>247</v>
      </c>
      <c r="D48" t="s" s="13">
        <v>279</v>
      </c>
      <c r="E48" t="s" s="13">
        <v>280</v>
      </c>
      <c r="F48" t="s" s="13">
        <v>281</v>
      </c>
      <c r="G48" t="s" s="13">
        <v>282</v>
      </c>
      <c r="H48" t="s" s="14">
        <v>283</v>
      </c>
      <c r="I48" t="s" s="17">
        <v>284</v>
      </c>
    </row>
    <row r="49" ht="20.05" customHeight="1">
      <c r="A49" t="s" s="11">
        <f>HYPERLINK("https://www.boe.es/boe/dias/2021/02/23/pdfs/BOE-A-2021-2767.pdf","BOE-A-2021-2767")</f>
        <v>285</v>
      </c>
      <c r="B49" t="s" s="12">
        <v>286</v>
      </c>
      <c r="C49" t="s" s="13">
        <v>247</v>
      </c>
      <c r="D49" t="s" s="13">
        <v>287</v>
      </c>
      <c r="E49" t="s" s="13">
        <v>288</v>
      </c>
      <c r="F49" t="s" s="13">
        <v>289</v>
      </c>
      <c r="G49" t="s" s="13">
        <v>290</v>
      </c>
      <c r="H49" t="s" s="14">
        <v>291</v>
      </c>
      <c r="I49" s="15"/>
    </row>
    <row r="50" ht="20.05" customHeight="1">
      <c r="A50" t="s" s="11">
        <f>HYPERLINK("https://www.boe.es/boe/dias/2021/02/23/pdfs/BOE-A-2021-2765.pdf","BOE-A-2021-2765")</f>
        <v>292</v>
      </c>
      <c r="B50" t="s" s="12">
        <v>293</v>
      </c>
      <c r="C50" t="s" s="13">
        <v>247</v>
      </c>
      <c r="D50" t="s" s="13">
        <v>294</v>
      </c>
      <c r="E50" t="s" s="13">
        <v>295</v>
      </c>
      <c r="F50" t="s" s="13">
        <v>296</v>
      </c>
      <c r="G50" t="s" s="13">
        <v>297</v>
      </c>
      <c r="H50" t="s" s="14">
        <v>298</v>
      </c>
      <c r="I50" t="s" s="17">
        <v>299</v>
      </c>
    </row>
    <row r="51" ht="20.05" customHeight="1">
      <c r="A51" t="s" s="11">
        <f>HYPERLINK("https://www.boe.es/boe/dias/2021/02/23/pdfs/BOE-A-2021-2764.pdf","BOE-A-2021-2764")</f>
        <v>300</v>
      </c>
      <c r="B51" t="s" s="12">
        <v>301</v>
      </c>
      <c r="C51" t="s" s="13">
        <v>247</v>
      </c>
      <c r="D51" t="s" s="13">
        <v>302</v>
      </c>
      <c r="E51" t="s" s="13">
        <v>303</v>
      </c>
      <c r="F51" s="18"/>
      <c r="G51" s="18"/>
      <c r="H51" s="16"/>
      <c r="I51" s="15"/>
    </row>
    <row r="52" ht="20.05" customHeight="1">
      <c r="A52" t="s" s="11">
        <f>HYPERLINK("https://www.boe.es/boe/dias/2021/02/24/pdfs/BOE-A-2021-2898.pdf","BOE-A-2021-2898")</f>
        <v>304</v>
      </c>
      <c r="B52" t="s" s="12">
        <v>305</v>
      </c>
      <c r="C52" t="s" s="13">
        <v>306</v>
      </c>
      <c r="D52" s="18"/>
      <c r="E52" t="s" s="13">
        <v>307</v>
      </c>
      <c r="F52" s="18"/>
      <c r="G52" s="18"/>
      <c r="H52" s="16"/>
      <c r="I52" s="15"/>
    </row>
    <row r="53" ht="20.05" customHeight="1">
      <c r="A53" t="s" s="11">
        <f>HYPERLINK("https://www.boe.es/boe/dias/2021/02/24/pdfs/BOE-A-2021-2888.pdf","BOE-A-2021-2888")</f>
        <v>308</v>
      </c>
      <c r="B53" t="s" s="12">
        <v>309</v>
      </c>
      <c r="C53" t="s" s="13">
        <v>306</v>
      </c>
      <c r="D53" s="18"/>
      <c r="E53" s="18"/>
      <c r="F53" s="18"/>
      <c r="G53" s="18"/>
      <c r="H53" s="16"/>
      <c r="I53" s="15"/>
    </row>
    <row r="54" ht="20.05" customHeight="1">
      <c r="A54" t="s" s="11">
        <f>HYPERLINK("https://www.boe.es/boe/dias/2021/02/24/pdfs/BOE-A-2021-2889.pdf","BOE-A-2021-2889")</f>
        <v>310</v>
      </c>
      <c r="B54" t="s" s="12">
        <v>311</v>
      </c>
      <c r="C54" t="s" s="13">
        <v>306</v>
      </c>
      <c r="D54" s="18"/>
      <c r="E54" s="18"/>
      <c r="F54" s="18"/>
      <c r="G54" s="18"/>
      <c r="H54" s="16"/>
      <c r="I54" s="15"/>
    </row>
    <row r="55" ht="20.05" customHeight="1">
      <c r="A55" t="s" s="11">
        <f>HYPERLINK("https://www.boe.es/boe/dias/2021/02/24/pdfs/BOE-A-2021-2848.pdf","BOE-A-2021-2848")</f>
        <v>312</v>
      </c>
      <c r="B55" t="s" s="12">
        <v>313</v>
      </c>
      <c r="C55" t="s" s="13">
        <v>306</v>
      </c>
      <c r="D55" t="s" s="13">
        <v>314</v>
      </c>
      <c r="E55" s="18"/>
      <c r="F55" t="s" s="13">
        <v>315</v>
      </c>
      <c r="G55" t="s" s="13">
        <v>316</v>
      </c>
      <c r="H55" t="s" s="14">
        <v>317</v>
      </c>
      <c r="I55" t="s" s="17">
        <v>318</v>
      </c>
    </row>
    <row r="56" ht="20.05" customHeight="1">
      <c r="A56" t="s" s="11">
        <f>HYPERLINK("https://www.boe.es/boe/dias/2021/02/24/pdfs/BOE-A-2021-2849.pdf","BOE-A-2021-2849")</f>
        <v>319</v>
      </c>
      <c r="B56" t="s" s="12">
        <v>320</v>
      </c>
      <c r="C56" t="s" s="13">
        <v>306</v>
      </c>
      <c r="D56" t="s" s="13">
        <v>321</v>
      </c>
      <c r="E56" s="18"/>
      <c r="F56" t="s" s="13">
        <v>322</v>
      </c>
      <c r="G56" t="s" s="13">
        <v>323</v>
      </c>
      <c r="H56" t="s" s="14">
        <v>324</v>
      </c>
      <c r="I56" s="15"/>
    </row>
    <row r="57" ht="20.05" customHeight="1">
      <c r="A57" t="s" s="11">
        <f>HYPERLINK("https://www.boe.es/boe/dias/2021/02/24/pdfs/BOE-A-2021-2887.pdf","BOE-A-2021-2887")</f>
        <v>325</v>
      </c>
      <c r="B57" t="s" s="12">
        <v>326</v>
      </c>
      <c r="C57" t="s" s="13">
        <v>306</v>
      </c>
      <c r="D57" s="18"/>
      <c r="E57" s="18"/>
      <c r="F57" s="18"/>
      <c r="G57" s="18"/>
      <c r="H57" s="16"/>
      <c r="I57" s="15"/>
    </row>
    <row r="58" ht="20.05" customHeight="1">
      <c r="A58" t="s" s="11">
        <f>HYPERLINK("https://www.boe.es/boe/dias/2021/02/24/pdfs/BOE-A-2021-2893.pdf","BOE-A-2021-2893")</f>
        <v>327</v>
      </c>
      <c r="B58" t="s" s="12">
        <v>328</v>
      </c>
      <c r="C58" t="s" s="13">
        <v>306</v>
      </c>
      <c r="D58" s="18"/>
      <c r="E58" t="s" s="13">
        <v>34</v>
      </c>
      <c r="F58" s="18"/>
      <c r="G58" s="18"/>
      <c r="H58" s="16"/>
      <c r="I58" s="15"/>
    </row>
    <row r="59" ht="20.05" customHeight="1">
      <c r="A59" t="s" s="11">
        <f>HYPERLINK("https://www.boe.es/boe/dias/2021/02/24/pdfs/BOE-A-2021-2844.pdf","BOE-A-2021-2844")</f>
        <v>329</v>
      </c>
      <c r="B59" t="s" s="12">
        <v>330</v>
      </c>
      <c r="C59" t="s" s="13">
        <v>306</v>
      </c>
      <c r="D59" t="s" s="13">
        <v>331</v>
      </c>
      <c r="E59" t="s" s="13">
        <v>111</v>
      </c>
      <c r="F59" t="s" s="13">
        <v>332</v>
      </c>
      <c r="G59" t="s" s="13">
        <v>333</v>
      </c>
      <c r="H59" t="s" s="14">
        <v>334</v>
      </c>
      <c r="I59" s="15"/>
    </row>
    <row r="60" ht="20.05" customHeight="1">
      <c r="A60" t="s" s="11">
        <f>HYPERLINK("https://www.boe.es/boe/dias/2021/02/24/pdfs/BOE-A-2021-2845.pdf","BOE-A-2021-2845")</f>
        <v>335</v>
      </c>
      <c r="B60" t="s" s="12">
        <v>336</v>
      </c>
      <c r="C60" t="s" s="13">
        <v>306</v>
      </c>
      <c r="D60" t="s" s="13">
        <v>337</v>
      </c>
      <c r="E60" t="s" s="13">
        <v>338</v>
      </c>
      <c r="F60" t="s" s="13">
        <v>339</v>
      </c>
      <c r="G60" t="s" s="13">
        <v>340</v>
      </c>
      <c r="H60" t="s" s="14">
        <v>341</v>
      </c>
      <c r="I60" s="15"/>
    </row>
    <row r="61" ht="20.05" customHeight="1">
      <c r="A61" t="s" s="11">
        <f>HYPERLINK("https://www.boe.es/boe/dias/2021/02/24/pdfs/BOE-A-2021-2892.pdf","BOE-A-2021-2892")</f>
        <v>342</v>
      </c>
      <c r="B61" t="s" s="12">
        <v>343</v>
      </c>
      <c r="C61" t="s" s="13">
        <v>306</v>
      </c>
      <c r="D61" t="s" s="13">
        <v>344</v>
      </c>
      <c r="E61" t="s" s="13">
        <v>345</v>
      </c>
      <c r="F61" s="18"/>
      <c r="G61" s="18"/>
      <c r="H61" s="16"/>
      <c r="I61" s="15"/>
    </row>
    <row r="62" ht="20.05" customHeight="1">
      <c r="A62" t="s" s="11">
        <f>HYPERLINK("https://www.boe.es/boe/dias/2021/02/24/pdfs/BOE-A-2021-2886.pdf","BOE-A-2021-2886")</f>
        <v>346</v>
      </c>
      <c r="B62" t="s" s="12">
        <v>347</v>
      </c>
      <c r="C62" t="s" s="13">
        <v>306</v>
      </c>
      <c r="D62" s="18"/>
      <c r="E62" s="18"/>
      <c r="F62" s="18"/>
      <c r="G62" s="18"/>
      <c r="H62" s="16"/>
      <c r="I62" s="15"/>
    </row>
    <row r="63" ht="20.05" customHeight="1">
      <c r="A63" t="s" s="11">
        <f>HYPERLINK("https://www.boe.es/boe/dias/2021/02/24/pdfs/BOE-A-2021-2890.pdf","BOE-A-2021-2890")</f>
        <v>348</v>
      </c>
      <c r="B63" t="s" s="12">
        <v>349</v>
      </c>
      <c r="C63" t="s" s="13">
        <v>306</v>
      </c>
      <c r="D63" s="18"/>
      <c r="E63" s="18"/>
      <c r="F63" s="18"/>
      <c r="G63" s="18"/>
      <c r="H63" s="16"/>
      <c r="I63" s="15"/>
    </row>
    <row r="64" ht="20.05" customHeight="1">
      <c r="A64" t="s" s="11">
        <f>HYPERLINK("https://www.boe.es/boe/dias/2021/02/24/pdfs/BOE-A-2021-2884.pdf","BOE-A-2021-2884")</f>
        <v>350</v>
      </c>
      <c r="B64" t="s" s="12">
        <v>351</v>
      </c>
      <c r="C64" t="s" s="13">
        <v>306</v>
      </c>
      <c r="D64" s="18"/>
      <c r="E64" s="18"/>
      <c r="F64" s="18"/>
      <c r="G64" s="18"/>
      <c r="H64" s="16"/>
      <c r="I64" s="15"/>
    </row>
    <row r="65" ht="20.05" customHeight="1">
      <c r="A65" t="s" s="11">
        <f>HYPERLINK("https://www.boe.es/boe/dias/2021/02/24/pdfs/BOE-A-2021-2847.pdf","BOE-A-2021-2847")</f>
        <v>352</v>
      </c>
      <c r="B65" t="s" s="12">
        <v>353</v>
      </c>
      <c r="C65" t="s" s="13">
        <v>306</v>
      </c>
      <c r="D65" t="s" s="13">
        <v>354</v>
      </c>
      <c r="E65" t="s" s="13">
        <v>355</v>
      </c>
      <c r="F65" t="s" s="13">
        <v>356</v>
      </c>
      <c r="G65" t="s" s="13">
        <v>357</v>
      </c>
      <c r="H65" t="s" s="14">
        <v>358</v>
      </c>
      <c r="I65" s="15"/>
    </row>
    <row r="66" ht="20.05" customHeight="1">
      <c r="A66" t="s" s="11">
        <f>HYPERLINK("https://www.boe.es/boe/dias/2021/02/24/pdfs/BOE-A-2021-2846.pdf","BOE-A-2021-2846")</f>
        <v>359</v>
      </c>
      <c r="B66" t="s" s="12">
        <v>360</v>
      </c>
      <c r="C66" t="s" s="13">
        <v>306</v>
      </c>
      <c r="D66" t="s" s="13">
        <v>361</v>
      </c>
      <c r="E66" t="s" s="13">
        <v>362</v>
      </c>
      <c r="F66" s="18"/>
      <c r="G66" s="18"/>
      <c r="H66" s="16"/>
      <c r="I66" s="15"/>
    </row>
    <row r="67" ht="20.05" customHeight="1">
      <c r="A67" t="s" s="11">
        <f>HYPERLINK("https://www.boe.es/boe/dias/2021/02/24/pdfs/BOE-A-2021-2885.pdf","BOE-A-2021-2885")</f>
        <v>363</v>
      </c>
      <c r="B67" t="s" s="12">
        <v>364</v>
      </c>
      <c r="C67" t="s" s="13">
        <v>306</v>
      </c>
      <c r="D67" s="18"/>
      <c r="E67" s="18"/>
      <c r="F67" s="18"/>
      <c r="G67" s="18"/>
      <c r="H67" s="16"/>
      <c r="I67" s="15"/>
    </row>
    <row r="68" ht="20.05" customHeight="1">
      <c r="A68" t="s" s="11">
        <f>HYPERLINK("https://www.boe.es/boe/dias/2021/02/24/pdfs/BOE-A-2021-2891.pdf","BOE-A-2021-2891")</f>
        <v>365</v>
      </c>
      <c r="B68" t="s" s="12">
        <v>366</v>
      </c>
      <c r="C68" t="s" s="13">
        <v>306</v>
      </c>
      <c r="D68" s="18"/>
      <c r="E68" s="18"/>
      <c r="F68" s="18"/>
      <c r="G68" s="18"/>
      <c r="H68" s="16"/>
      <c r="I68" s="15"/>
    </row>
    <row r="69" ht="20.05" customHeight="1">
      <c r="A69" t="s" s="11">
        <f>HYPERLINK("https://www.boe.es/boe/dias/2021/02/24/pdfs/BOE-A-2021-2895.pdf","BOE-A-2021-2895")</f>
        <v>367</v>
      </c>
      <c r="B69" t="s" s="12">
        <v>368</v>
      </c>
      <c r="C69" t="s" s="13">
        <v>306</v>
      </c>
      <c r="D69" s="18"/>
      <c r="E69" s="18"/>
      <c r="F69" s="18"/>
      <c r="G69" s="18"/>
      <c r="H69" s="16"/>
      <c r="I69" s="15"/>
    </row>
    <row r="70" ht="20.05" customHeight="1">
      <c r="A70" t="s" s="11">
        <f>HYPERLINK("https://www.boe.es/boe/dias/2021/02/24/pdfs/BOE-A-2021-2881.pdf","BOE-A-2021-2881")</f>
        <v>369</v>
      </c>
      <c r="B70" t="s" s="12">
        <v>370</v>
      </c>
      <c r="C70" t="s" s="13">
        <v>306</v>
      </c>
      <c r="D70" t="s" s="13">
        <v>371</v>
      </c>
      <c r="E70" t="s" s="13">
        <v>372</v>
      </c>
      <c r="F70" t="s" s="13">
        <v>373</v>
      </c>
      <c r="G70" t="s" s="13">
        <v>374</v>
      </c>
      <c r="H70" s="16"/>
      <c r="I70" s="15"/>
    </row>
    <row r="71" ht="20.05" customHeight="1">
      <c r="A71" t="s" s="11">
        <f>HYPERLINK("https://www.boe.es/boe/dias/2021/02/24/pdfs/BOE-A-2021-2842.pdf","BOE-A-2021-2842")</f>
        <v>375</v>
      </c>
      <c r="B71" t="s" s="12">
        <v>376</v>
      </c>
      <c r="C71" t="s" s="13">
        <v>306</v>
      </c>
      <c r="D71" t="s" s="13">
        <v>377</v>
      </c>
      <c r="E71" t="s" s="13">
        <v>378</v>
      </c>
      <c r="F71" t="s" s="13">
        <v>379</v>
      </c>
      <c r="G71" t="s" s="13">
        <v>380</v>
      </c>
      <c r="H71" t="s" s="14">
        <v>381</v>
      </c>
      <c r="I71" s="15"/>
    </row>
    <row r="72" ht="20.05" customHeight="1">
      <c r="A72" t="s" s="11">
        <f>HYPERLINK("https://www.boe.es/boe/dias/2021/02/24/pdfs/BOE-A-2021-2843.pdf","BOE-A-2021-2843")</f>
        <v>382</v>
      </c>
      <c r="B72" t="s" s="12">
        <v>383</v>
      </c>
      <c r="C72" t="s" s="13">
        <v>306</v>
      </c>
      <c r="D72" s="18"/>
      <c r="E72" s="18"/>
      <c r="F72" s="18"/>
      <c r="G72" s="18"/>
      <c r="H72" s="16"/>
      <c r="I72" s="15"/>
    </row>
    <row r="73" ht="20.05" customHeight="1">
      <c r="A73" t="s" s="11">
        <f>HYPERLINK("https://www.boe.es/boe/dias/2021/02/24/pdfs/BOE-A-2021-2894.pdf","BOE-A-2021-2894")</f>
        <v>384</v>
      </c>
      <c r="B73" t="s" s="12">
        <v>385</v>
      </c>
      <c r="C73" t="s" s="13">
        <v>306</v>
      </c>
      <c r="D73" s="18"/>
      <c r="E73" s="18"/>
      <c r="F73" s="18"/>
      <c r="G73" s="18"/>
      <c r="H73" s="16"/>
      <c r="I73" s="15"/>
    </row>
    <row r="74" ht="20.05" customHeight="1">
      <c r="A74" t="s" s="11">
        <f>HYPERLINK("https://www.boe.es/boe/dias/2021/02/24/pdfs/BOE-A-2021-2882.pdf","BOE-A-2021-2882")</f>
        <v>386</v>
      </c>
      <c r="B74" t="s" s="12">
        <v>387</v>
      </c>
      <c r="C74" t="s" s="13">
        <v>306</v>
      </c>
      <c r="D74" s="18"/>
      <c r="E74" s="18"/>
      <c r="F74" s="18"/>
      <c r="G74" s="18"/>
      <c r="H74" s="16"/>
      <c r="I74" s="15"/>
    </row>
    <row r="75" ht="20.05" customHeight="1">
      <c r="A75" t="s" s="11">
        <f>HYPERLINK("https://www.boe.es/boe/dias/2021/02/24/pdfs/BOE-A-2021-2896.pdf","BOE-A-2021-2896")</f>
        <v>388</v>
      </c>
      <c r="B75" t="s" s="12">
        <v>389</v>
      </c>
      <c r="C75" t="s" s="13">
        <v>306</v>
      </c>
      <c r="D75" s="18"/>
      <c r="E75" s="18"/>
      <c r="F75" s="18"/>
      <c r="G75" s="18"/>
      <c r="H75" s="16"/>
      <c r="I75" s="15"/>
    </row>
    <row r="76" ht="20.05" customHeight="1">
      <c r="A76" t="s" s="11">
        <f>HYPERLINK("https://www.boe.es/boe/dias/2021/02/24/pdfs/BOE-A-2021-2841.pdf","BOE-A-2021-2841")</f>
        <v>390</v>
      </c>
      <c r="B76" t="s" s="12">
        <v>391</v>
      </c>
      <c r="C76" t="s" s="13">
        <v>306</v>
      </c>
      <c r="D76" t="s" s="13">
        <v>392</v>
      </c>
      <c r="E76" t="s" s="13">
        <v>393</v>
      </c>
      <c r="F76" s="18"/>
      <c r="G76" s="18"/>
      <c r="H76" s="16"/>
      <c r="I76" s="15"/>
    </row>
    <row r="77" ht="20.05" customHeight="1">
      <c r="A77" t="s" s="11">
        <f>HYPERLINK("https://www.boe.es/boe/dias/2021/02/24/pdfs/BOE-A-2021-2840.pdf","BOE-A-2021-2840")</f>
        <v>394</v>
      </c>
      <c r="B77" t="s" s="12">
        <v>395</v>
      </c>
      <c r="C77" t="s" s="13">
        <v>306</v>
      </c>
      <c r="D77" t="s" s="13">
        <v>396</v>
      </c>
      <c r="E77" t="s" s="13">
        <v>397</v>
      </c>
      <c r="F77" s="18"/>
      <c r="G77" s="18"/>
      <c r="H77" s="16"/>
      <c r="I77" s="15"/>
    </row>
    <row r="78" ht="20.05" customHeight="1">
      <c r="A78" t="s" s="11">
        <f>HYPERLINK("https://www.boe.es/boe/dias/2021/02/24/pdfs/BOE-A-2021-2897.pdf","BOE-A-2021-2897")</f>
        <v>398</v>
      </c>
      <c r="B78" t="s" s="12">
        <v>399</v>
      </c>
      <c r="C78" t="s" s="13">
        <v>306</v>
      </c>
      <c r="D78" s="18"/>
      <c r="E78" s="18"/>
      <c r="F78" s="18"/>
      <c r="G78" s="18"/>
      <c r="H78" s="16"/>
      <c r="I78" s="15"/>
    </row>
    <row r="79" ht="20.05" customHeight="1">
      <c r="A79" t="s" s="11">
        <f>HYPERLINK("https://www.boe.es/boe/dias/2021/02/24/pdfs/BOE-A-2021-2883.pdf","BOE-A-2021-2883")</f>
        <v>400</v>
      </c>
      <c r="B79" t="s" s="12">
        <v>401</v>
      </c>
      <c r="C79" t="s" s="13">
        <v>306</v>
      </c>
      <c r="D79" s="18"/>
      <c r="E79" s="18"/>
      <c r="F79" s="18"/>
      <c r="G79" s="18"/>
      <c r="H79" s="16"/>
      <c r="I79" s="15"/>
    </row>
    <row r="80" ht="20.05" customHeight="1">
      <c r="A80" t="s" s="11">
        <f>HYPERLINK("https://docm.jccm.es/portaldocm/descargarArchivo.do?ruta=2021/02/25/pdf/2021_1615.pdf&amp;tipo=rutaDocm","2021/1615")</f>
        <v>402</v>
      </c>
      <c r="B80" t="s" s="12">
        <v>403</v>
      </c>
      <c r="C80" t="s" s="13">
        <v>404</v>
      </c>
      <c r="D80" t="s" s="13">
        <v>405</v>
      </c>
      <c r="E80" t="s" s="13">
        <v>406</v>
      </c>
      <c r="F80" s="18"/>
      <c r="G80" s="18"/>
      <c r="H80" s="16"/>
      <c r="I80" s="15"/>
    </row>
    <row r="81" ht="20.05" customHeight="1">
      <c r="A81" t="s" s="11">
        <f>HYPERLINK("https://docm.jccm.es/portaldocm/descargarArchivo.do?ruta=2021/02/25/pdf/2021_1967.pdf&amp;tipo=rutaDocm","2021/1967")</f>
        <v>407</v>
      </c>
      <c r="B81" t="s" s="12">
        <v>408</v>
      </c>
      <c r="C81" t="s" s="13">
        <v>404</v>
      </c>
      <c r="D81" t="s" s="13">
        <v>409</v>
      </c>
      <c r="E81" s="18"/>
      <c r="F81" s="18"/>
      <c r="G81" s="18"/>
      <c r="H81" s="16"/>
      <c r="I81" s="15"/>
    </row>
    <row r="82" ht="20.05" customHeight="1">
      <c r="A82" t="s" s="11">
        <f>HYPERLINK("https://docm.jccm.es/portaldocm/descargarArchivo.do?ruta=2021/02/25/pdf/2021_1831.pdf&amp;tipo=rutaDocm","2021/1831")</f>
        <v>410</v>
      </c>
      <c r="B82" t="s" s="12">
        <v>411</v>
      </c>
      <c r="C82" t="s" s="13">
        <v>404</v>
      </c>
      <c r="D82" t="s" s="13">
        <v>412</v>
      </c>
      <c r="E82" s="18"/>
      <c r="F82" s="18"/>
      <c r="G82" s="18"/>
      <c r="H82" s="16"/>
      <c r="I82" s="15"/>
    </row>
    <row r="83" ht="20.05" customHeight="1">
      <c r="A83" t="s" s="11">
        <f>HYPERLINK("https://docm.jccm.es/portaldocm/descargarArchivo.do?ruta=2021/02/25/pdf/2021_1786.pdf&amp;tipo=rutaDocm","2021/1786")</f>
        <v>413</v>
      </c>
      <c r="B83" t="s" s="12">
        <v>414</v>
      </c>
      <c r="C83" t="s" s="13">
        <v>404</v>
      </c>
      <c r="D83" t="s" s="13">
        <v>412</v>
      </c>
      <c r="E83" s="18"/>
      <c r="F83" s="18"/>
      <c r="G83" s="18"/>
      <c r="H83" s="16"/>
      <c r="I83" s="15"/>
    </row>
    <row r="84" ht="20.05" customHeight="1">
      <c r="A84" t="s" s="11">
        <f>HYPERLINK("https://docm.jccm.es/portaldocm/descargarArchivo.do?ruta=2021/02/25/pdf/2021_1789.pdf&amp;tipo=rutaDocm","2021/1789")</f>
        <v>415</v>
      </c>
      <c r="B84" t="s" s="12">
        <v>416</v>
      </c>
      <c r="C84" t="s" s="13">
        <v>404</v>
      </c>
      <c r="D84" t="s" s="13">
        <v>412</v>
      </c>
      <c r="E84" s="18"/>
      <c r="F84" s="18"/>
      <c r="G84" s="18"/>
      <c r="H84" s="16"/>
      <c r="I84" s="15"/>
    </row>
    <row r="85" ht="20.05" customHeight="1">
      <c r="A85" t="s" s="11">
        <f>HYPERLINK("https://docm.jccm.es/portaldocm/descargarArchivo.do?ruta=2021/02/25/pdf/2021_1791.pdf&amp;tipo=rutaDocm","2021/1791")</f>
        <v>417</v>
      </c>
      <c r="B85" t="s" s="12">
        <v>418</v>
      </c>
      <c r="C85" t="s" s="13">
        <v>404</v>
      </c>
      <c r="D85" t="s" s="13">
        <v>412</v>
      </c>
      <c r="E85" s="18"/>
      <c r="F85" s="18"/>
      <c r="G85" s="18"/>
      <c r="H85" s="16"/>
      <c r="I85" s="15"/>
    </row>
    <row r="86" ht="20.05" customHeight="1">
      <c r="A86" t="s" s="11">
        <f>HYPERLINK("https://docm.jccm.es/portaldocm/descargarArchivo.do?ruta=2021/02/25/pdf/2021_1792.pdf&amp;tipo=rutaDocm","2021/1792")</f>
        <v>419</v>
      </c>
      <c r="B86" t="s" s="12">
        <v>420</v>
      </c>
      <c r="C86" t="s" s="13">
        <v>404</v>
      </c>
      <c r="D86" t="s" s="13">
        <v>412</v>
      </c>
      <c r="E86" s="18"/>
      <c r="F86" s="18"/>
      <c r="G86" s="18"/>
      <c r="H86" s="16"/>
      <c r="I86" s="15"/>
    </row>
    <row r="87" ht="20.05" customHeight="1">
      <c r="A87" t="s" s="11">
        <f>HYPERLINK("https://docm.jccm.es/portaldocm/descargarArchivo.do?ruta=2021/02/25/pdf/2021_1793.pdf&amp;tipo=rutaDocm","2021/1793")</f>
        <v>421</v>
      </c>
      <c r="B87" t="s" s="12">
        <v>422</v>
      </c>
      <c r="C87" t="s" s="13">
        <v>404</v>
      </c>
      <c r="D87" t="s" s="13">
        <v>412</v>
      </c>
      <c r="E87" s="18"/>
      <c r="F87" s="18"/>
      <c r="G87" s="18"/>
      <c r="H87" s="16"/>
      <c r="I87" s="15"/>
    </row>
    <row r="88" ht="20.05" customHeight="1">
      <c r="A88" t="s" s="11">
        <f>HYPERLINK("https://docm.jccm.es/portaldocm/descargarArchivo.do?ruta=2021/02/25/pdf/2021_1783.pdf&amp;tipo=rutaDocm","2021/1783")</f>
        <v>423</v>
      </c>
      <c r="B88" t="s" s="12">
        <v>424</v>
      </c>
      <c r="C88" t="s" s="13">
        <v>404</v>
      </c>
      <c r="D88" t="s" s="13">
        <v>412</v>
      </c>
      <c r="E88" s="18"/>
      <c r="F88" s="18"/>
      <c r="G88" s="18"/>
      <c r="H88" s="16"/>
      <c r="I88" s="15"/>
    </row>
    <row r="89" ht="20.05" customHeight="1">
      <c r="A89" t="s" s="11">
        <f>HYPERLINK("https://docm.jccm.es/portaldocm/descargarArchivo.do?ruta=2021/02/25/pdf/2021_1784.pdf&amp;tipo=rutaDocm","2021/1784")</f>
        <v>425</v>
      </c>
      <c r="B89" t="s" s="12">
        <v>426</v>
      </c>
      <c r="C89" t="s" s="13">
        <v>404</v>
      </c>
      <c r="D89" t="s" s="13">
        <v>412</v>
      </c>
      <c r="E89" s="18"/>
      <c r="F89" s="18"/>
      <c r="G89" s="18"/>
      <c r="H89" s="16"/>
      <c r="I89" s="15"/>
    </row>
    <row r="90" ht="20.05" customHeight="1">
      <c r="A90" t="s" s="11">
        <f>HYPERLINK("https://docm.jccm.es/portaldocm/descargarArchivo.do?ruta=2021/02/25/pdf/2021_1787.pdf&amp;tipo=rutaDocm","2021/1787")</f>
        <v>427</v>
      </c>
      <c r="B90" t="s" s="12">
        <v>428</v>
      </c>
      <c r="C90" t="s" s="13">
        <v>404</v>
      </c>
      <c r="D90" t="s" s="13">
        <v>412</v>
      </c>
      <c r="E90" s="18"/>
      <c r="F90" s="18"/>
      <c r="G90" s="18"/>
      <c r="H90" s="16"/>
      <c r="I90" s="15"/>
    </row>
    <row r="91" ht="20.05" customHeight="1">
      <c r="A91" t="s" s="11">
        <f>HYPERLINK("https://docm.jccm.es/portaldocm/descargarArchivo.do?ruta=2021/02/25/pdf/2021_1790.pdf&amp;tipo=rutaDocm","2021/1790")</f>
        <v>429</v>
      </c>
      <c r="B91" t="s" s="12">
        <v>430</v>
      </c>
      <c r="C91" t="s" s="13">
        <v>404</v>
      </c>
      <c r="D91" t="s" s="13">
        <v>412</v>
      </c>
      <c r="E91" s="18"/>
      <c r="F91" s="18"/>
      <c r="G91" s="18"/>
      <c r="H91" s="16"/>
      <c r="I91" s="15"/>
    </row>
    <row r="92" ht="20.05" customHeight="1">
      <c r="A92" t="s" s="11">
        <f>HYPERLINK("https://docm.jccm.es/portaldocm/descargarArchivo.do?ruta=2021/02/25/pdf/2021_1794.pdf&amp;tipo=rutaDocm","2021/1794")</f>
        <v>431</v>
      </c>
      <c r="B92" t="s" s="12">
        <v>432</v>
      </c>
      <c r="C92" t="s" s="13">
        <v>404</v>
      </c>
      <c r="D92" t="s" s="13">
        <v>412</v>
      </c>
      <c r="E92" s="18"/>
      <c r="F92" s="18"/>
      <c r="G92" s="18"/>
      <c r="H92" s="16"/>
      <c r="I92" s="15"/>
    </row>
    <row r="93" ht="20.05" customHeight="1">
      <c r="A93" t="s" s="11">
        <f>HYPERLINK("https://docm.jccm.es/portaldocm/descargarArchivo.do?ruta=2021/02/25/pdf/2021_1762.pdf&amp;tipo=rutaDocm","2021/1762")</f>
        <v>433</v>
      </c>
      <c r="B93" t="s" s="12">
        <v>434</v>
      </c>
      <c r="C93" t="s" s="13">
        <v>404</v>
      </c>
      <c r="D93" t="s" s="13">
        <v>412</v>
      </c>
      <c r="E93" s="18"/>
      <c r="F93" s="18"/>
      <c r="G93" s="18"/>
      <c r="H93" s="16"/>
      <c r="I93" s="15"/>
    </row>
    <row r="94" ht="20.05" customHeight="1">
      <c r="A94" t="s" s="11">
        <f>HYPERLINK("https://docm.jccm.es/portaldocm/descargarArchivo.do?ruta=2021/02/25/pdf/2021_1764.pdf&amp;tipo=rutaDocm","2021/1764")</f>
        <v>435</v>
      </c>
      <c r="B94" t="s" s="12">
        <v>436</v>
      </c>
      <c r="C94" t="s" s="13">
        <v>404</v>
      </c>
      <c r="D94" t="s" s="13">
        <v>437</v>
      </c>
      <c r="E94" t="s" s="13">
        <v>438</v>
      </c>
      <c r="F94" s="18"/>
      <c r="G94" s="18"/>
      <c r="H94" s="16"/>
      <c r="I94" s="15"/>
    </row>
    <row r="95" ht="20.05" customHeight="1">
      <c r="A95" t="s" s="11">
        <f>HYPERLINK("https://docm.jccm.es/portaldocm/descargarArchivo.do?ruta=2021/02/25/pdf/2021_1770.pdf&amp;tipo=rutaDocm","2021/1770")</f>
        <v>439</v>
      </c>
      <c r="B95" t="s" s="12">
        <v>440</v>
      </c>
      <c r="C95" t="s" s="13">
        <v>404</v>
      </c>
      <c r="D95" t="s" s="13">
        <v>441</v>
      </c>
      <c r="E95" t="s" s="13">
        <v>442</v>
      </c>
      <c r="F95" s="18"/>
      <c r="G95" s="18"/>
      <c r="H95" s="16"/>
      <c r="I95" s="15"/>
    </row>
    <row r="96" ht="20.05" customHeight="1">
      <c r="A96" t="s" s="11">
        <f>HYPERLINK("https://docm.jccm.es/portaldocm/descargarArchivo.do?ruta=2021/02/25/pdf/2021_1771.pdf&amp;tipo=rutaDocm","2021/1771")</f>
        <v>443</v>
      </c>
      <c r="B96" t="s" s="12">
        <v>444</v>
      </c>
      <c r="C96" t="s" s="13">
        <v>404</v>
      </c>
      <c r="D96" t="s" s="13">
        <v>412</v>
      </c>
      <c r="E96" s="18"/>
      <c r="F96" s="18"/>
      <c r="G96" s="18"/>
      <c r="H96" s="16"/>
      <c r="I96" s="15"/>
    </row>
    <row r="97" ht="20.05" customHeight="1">
      <c r="A97" t="s" s="11">
        <f>HYPERLINK("https://docm.jccm.es/portaldocm/descargarArchivo.do?ruta=2021/02/25/pdf/2021_1806.pdf&amp;tipo=rutaDocm","2021/1806")</f>
        <v>445</v>
      </c>
      <c r="B97" t="s" s="12">
        <v>446</v>
      </c>
      <c r="C97" t="s" s="13">
        <v>404</v>
      </c>
      <c r="D97" t="s" s="13">
        <v>447</v>
      </c>
      <c r="E97" t="s" s="13">
        <v>448</v>
      </c>
      <c r="F97" s="18"/>
      <c r="G97" s="18"/>
      <c r="H97" s="16"/>
      <c r="I97" s="15"/>
    </row>
    <row r="98" ht="20.05" customHeight="1">
      <c r="A98" t="s" s="11">
        <f>HYPERLINK("https://docm.jccm.es/portaldocm/descargarArchivo.do?ruta=2021/02/25/pdf/2021_1805.pdf&amp;tipo=rutaDocm","2021/1805")</f>
        <v>449</v>
      </c>
      <c r="B98" t="s" s="12">
        <v>450</v>
      </c>
      <c r="C98" t="s" s="13">
        <v>404</v>
      </c>
      <c r="D98" t="s" s="13">
        <v>451</v>
      </c>
      <c r="E98" t="s" s="13">
        <v>452</v>
      </c>
      <c r="F98" s="18"/>
      <c r="G98" s="18"/>
      <c r="H98" s="16"/>
      <c r="I98" s="15"/>
    </row>
    <row r="99" ht="20.05" customHeight="1">
      <c r="A99" t="s" s="11">
        <f>HYPERLINK("https://docm.jccm.es/portaldocm/descargarArchivo.do?ruta=2021/02/25/pdf/2021_1781.pdf&amp;tipo=rutaDocm","2021/1781")</f>
        <v>453</v>
      </c>
      <c r="B99" t="s" s="12">
        <v>454</v>
      </c>
      <c r="C99" t="s" s="13">
        <v>404</v>
      </c>
      <c r="D99" s="18"/>
      <c r="E99" s="18"/>
      <c r="F99" s="18"/>
      <c r="G99" s="18"/>
      <c r="H99" s="16"/>
      <c r="I99" s="15"/>
    </row>
    <row r="100" ht="20.05" customHeight="1">
      <c r="A100" t="s" s="11">
        <f>HYPERLINK("https://docm.jccm.es/portaldocm/descargarArchivo.do?ruta=2021/02/25/pdf/2021_1796.pdf&amp;tipo=rutaDocm","2021/1796")</f>
        <v>455</v>
      </c>
      <c r="B100" t="s" s="12">
        <v>456</v>
      </c>
      <c r="C100" t="s" s="13">
        <v>404</v>
      </c>
      <c r="D100" s="18"/>
      <c r="E100" s="18"/>
      <c r="F100" s="18"/>
      <c r="G100" s="18"/>
      <c r="H100" s="16"/>
      <c r="I100" s="15"/>
    </row>
    <row r="101" ht="20.05" customHeight="1">
      <c r="A101" t="s" s="11">
        <f>HYPERLINK("https://docm.jccm.es/portaldocm/descargarArchivo.do?ruta=2021/02/25/pdf/2021_1763.pdf&amp;tipo=rutaDocm","2021/1763")</f>
        <v>457</v>
      </c>
      <c r="B101" t="s" s="12">
        <v>458</v>
      </c>
      <c r="C101" t="s" s="13">
        <v>404</v>
      </c>
      <c r="D101" s="18"/>
      <c r="E101" s="18"/>
      <c r="F101" s="18"/>
      <c r="G101" s="18"/>
      <c r="H101" s="16"/>
      <c r="I101" s="15"/>
    </row>
    <row r="102" ht="20.05" customHeight="1">
      <c r="A102" t="s" s="11">
        <f>HYPERLINK("https://docm.jccm.es/portaldocm/descargarArchivo.do?ruta=2021/02/25/pdf/2021_1807.pdf&amp;tipo=rutaDocm","2021/1807")</f>
        <v>459</v>
      </c>
      <c r="B102" t="s" s="12">
        <v>460</v>
      </c>
      <c r="C102" t="s" s="13">
        <v>404</v>
      </c>
      <c r="D102" t="s" s="13">
        <v>461</v>
      </c>
      <c r="E102" s="18"/>
      <c r="F102" s="18"/>
      <c r="G102" s="18"/>
      <c r="H102" s="16"/>
      <c r="I102" s="15"/>
    </row>
    <row r="103" ht="20.05" customHeight="1">
      <c r="A103" t="s" s="11">
        <f>HYPERLINK("https://docm.jccm.es/portaldocm/descargarArchivo.do?ruta=2021/02/25/pdf/2021_1041.pdf&amp;tipo=rutaDocm","2021/1041")</f>
        <v>462</v>
      </c>
      <c r="B103" t="s" s="12">
        <v>463</v>
      </c>
      <c r="C103" t="s" s="13">
        <v>404</v>
      </c>
      <c r="D103" s="18"/>
      <c r="E103" s="18"/>
      <c r="F103" s="18"/>
      <c r="G103" s="18"/>
      <c r="H103" s="16"/>
      <c r="I103" s="15"/>
    </row>
    <row r="104" ht="20.05" customHeight="1">
      <c r="A104" t="s" s="11">
        <f>HYPERLINK("https://docm.jccm.es/portaldocm/descargarArchivo.do?ruta=2021/02/25/pdf/2021_1270.pdf&amp;tipo=rutaDocm","2021/1270")</f>
        <v>464</v>
      </c>
      <c r="B104" t="s" s="12">
        <v>465</v>
      </c>
      <c r="C104" t="s" s="13">
        <v>404</v>
      </c>
      <c r="D104" s="18"/>
      <c r="E104" s="18"/>
      <c r="F104" s="18"/>
      <c r="G104" s="18"/>
      <c r="H104" s="16"/>
      <c r="I104" s="15"/>
    </row>
    <row r="105" ht="20.05" customHeight="1">
      <c r="A105" t="s" s="11">
        <f>HYPERLINK("https://docm.jccm.es/portaldocm/descargarArchivo.do?ruta=2021/02/25/pdf/2021_1643.pdf&amp;tipo=rutaDocm","2021/1643")</f>
        <v>466</v>
      </c>
      <c r="B105" t="s" s="12">
        <v>467</v>
      </c>
      <c r="C105" t="s" s="13">
        <v>404</v>
      </c>
      <c r="D105" t="s" s="13">
        <v>468</v>
      </c>
      <c r="E105" s="18"/>
      <c r="F105" s="18"/>
      <c r="G105" s="18"/>
      <c r="H105" s="16"/>
      <c r="I105" s="15"/>
    </row>
    <row r="106" ht="20.05" customHeight="1">
      <c r="A106" t="s" s="11">
        <f>HYPERLINK("https://docm.jccm.es/portaldocm/descargarArchivo.do?ruta=2021/02/25/pdf/2021_1703.pdf&amp;tipo=rutaDocm","2021/1703")</f>
        <v>469</v>
      </c>
      <c r="B106" t="s" s="12">
        <v>470</v>
      </c>
      <c r="C106" t="s" s="13">
        <v>404</v>
      </c>
      <c r="D106" s="18"/>
      <c r="E106" s="18"/>
      <c r="F106" s="18"/>
      <c r="G106" s="18"/>
      <c r="H106" s="16"/>
      <c r="I106" s="15"/>
    </row>
    <row r="107" ht="20.05" customHeight="1">
      <c r="A107" t="s" s="11">
        <f>HYPERLINK("https://docm.jccm.es/portaldocm/descargarArchivo.do?ruta=2021/02/25/pdf/2021_1736.pdf&amp;tipo=rutaDocm","2021/1736")</f>
        <v>471</v>
      </c>
      <c r="B107" t="s" s="12">
        <v>472</v>
      </c>
      <c r="C107" t="s" s="13">
        <v>404</v>
      </c>
      <c r="D107" s="18"/>
      <c r="E107" s="18"/>
      <c r="F107" s="18"/>
      <c r="G107" s="18"/>
      <c r="H107" s="16"/>
      <c r="I107" s="15"/>
    </row>
    <row r="108" ht="20.05" customHeight="1">
      <c r="A108" t="s" s="11">
        <f>HYPERLINK("https://docm.jccm.es/portaldocm/descargarArchivo.do?ruta=2021/02/25/pdf/2021_1542.pdf&amp;tipo=rutaDocm","2021/1542")</f>
        <v>473</v>
      </c>
      <c r="B108" t="s" s="12">
        <v>474</v>
      </c>
      <c r="C108" t="s" s="13">
        <v>404</v>
      </c>
      <c r="D108" s="18"/>
      <c r="E108" s="18"/>
      <c r="F108" s="18"/>
      <c r="G108" s="18"/>
      <c r="H108" s="16"/>
      <c r="I108" s="15"/>
    </row>
    <row r="109" ht="20.05" customHeight="1">
      <c r="A109" t="s" s="11">
        <f>HYPERLINK("https://docm.jccm.es/portaldocm/descargarArchivo.do?ruta=2021/02/25/pdf/2021_1607.pdf&amp;tipo=rutaDocm","2021/1607")</f>
        <v>475</v>
      </c>
      <c r="B109" t="s" s="12">
        <v>476</v>
      </c>
      <c r="C109" t="s" s="13">
        <v>404</v>
      </c>
      <c r="D109" t="s" s="13">
        <v>412</v>
      </c>
      <c r="E109" s="18"/>
      <c r="F109" s="18"/>
      <c r="G109" s="18"/>
      <c r="H109" s="16"/>
      <c r="I109" s="15"/>
    </row>
    <row r="110" ht="20.05" customHeight="1">
      <c r="A110" t="s" s="11">
        <f>HYPERLINK("https://docm.jccm.es/portaldocm/descargarArchivo.do?ruta=2021/02/25/pdf/2021_1550.pdf&amp;tipo=rutaDocm","2021/1550")</f>
        <v>477</v>
      </c>
      <c r="B110" t="s" s="12">
        <v>478</v>
      </c>
      <c r="C110" t="s" s="13">
        <v>404</v>
      </c>
      <c r="D110" s="18"/>
      <c r="E110" s="18"/>
      <c r="F110" s="18"/>
      <c r="G110" s="18"/>
      <c r="H110" s="16"/>
      <c r="I110" s="15"/>
    </row>
    <row r="111" ht="20.05" customHeight="1">
      <c r="A111" t="s" s="11">
        <f>HYPERLINK("https://docm.jccm.es/portaldocm/descargarArchivo.do?ruta=2021/02/25/pdf/2021_1363.pdf&amp;tipo=rutaDocm","2021/1363")</f>
        <v>479</v>
      </c>
      <c r="B111" t="s" s="12">
        <v>480</v>
      </c>
      <c r="C111" t="s" s="13">
        <v>404</v>
      </c>
      <c r="D111" s="18"/>
      <c r="E111" s="18"/>
      <c r="F111" s="18"/>
      <c r="G111" s="18"/>
      <c r="H111" s="16"/>
      <c r="I111" s="15"/>
    </row>
    <row r="112" ht="20.05" customHeight="1">
      <c r="A112" t="s" s="11">
        <f>HYPERLINK("https://www.boe.es/boe/dias/2021/02/26/pdfs/BOE-A-2021-3067.pdf","BOE-A-2021-3067")</f>
        <v>481</v>
      </c>
      <c r="B112" t="s" s="12">
        <v>482</v>
      </c>
      <c r="C112" t="s" s="13">
        <v>483</v>
      </c>
      <c r="D112" s="18"/>
      <c r="E112" s="18"/>
      <c r="F112" s="18"/>
      <c r="G112" s="18"/>
      <c r="H112" s="16"/>
      <c r="I112" s="15"/>
    </row>
    <row r="113" ht="20.05" customHeight="1">
      <c r="A113" t="s" s="11">
        <f>HYPERLINK("https://www.boe.es/boe/dias/2021/02/26/pdfs/BOE-A-2021-3073.pdf","BOE-A-2021-3073")</f>
        <v>484</v>
      </c>
      <c r="B113" t="s" s="12">
        <v>485</v>
      </c>
      <c r="C113" t="s" s="13">
        <v>483</v>
      </c>
      <c r="D113" t="s" s="13">
        <v>486</v>
      </c>
      <c r="E113" s="18"/>
      <c r="F113" t="s" s="13">
        <v>487</v>
      </c>
      <c r="G113" t="s" s="13">
        <v>488</v>
      </c>
      <c r="H113" t="s" s="14">
        <v>489</v>
      </c>
      <c r="I113" s="15"/>
    </row>
    <row r="114" ht="20.05" customHeight="1">
      <c r="A114" t="s" s="11">
        <f>HYPERLINK("https://www.boe.es/boe/dias/2021/02/26/pdfs/BOE-A-2021-3072.pdf","BOE-A-2021-3072")</f>
        <v>490</v>
      </c>
      <c r="B114" t="s" s="12">
        <v>491</v>
      </c>
      <c r="C114" t="s" s="13">
        <v>483</v>
      </c>
      <c r="D114" t="s" s="13">
        <v>492</v>
      </c>
      <c r="E114" s="18"/>
      <c r="F114" t="s" s="13">
        <v>493</v>
      </c>
      <c r="G114" t="s" s="13">
        <v>494</v>
      </c>
      <c r="H114" t="s" s="14">
        <v>495</v>
      </c>
      <c r="I114" s="15"/>
    </row>
    <row r="115" ht="20.05" customHeight="1">
      <c r="A115" t="s" s="11">
        <f>HYPERLINK("https://www.boe.es/boe/dias/2021/02/26/pdfs/BOE-A-2021-3066.pdf","BOE-A-2021-3066")</f>
        <v>496</v>
      </c>
      <c r="B115" t="s" s="12">
        <v>497</v>
      </c>
      <c r="C115" t="s" s="13">
        <v>483</v>
      </c>
      <c r="D115" s="18"/>
      <c r="E115" s="18"/>
      <c r="F115" s="18"/>
      <c r="G115" s="18"/>
      <c r="H115" s="16"/>
      <c r="I115" s="15"/>
    </row>
    <row r="116" ht="20.05" customHeight="1">
      <c r="A116" t="s" s="11">
        <f>HYPERLINK("https://www.boe.es/boe/dias/2021/02/26/pdfs/BOE-A-2021-3058.pdf","BOE-A-2021-3058")</f>
        <v>498</v>
      </c>
      <c r="B116" t="s" s="12">
        <v>499</v>
      </c>
      <c r="C116" t="s" s="13">
        <v>483</v>
      </c>
      <c r="D116" s="18"/>
      <c r="E116" s="18"/>
      <c r="F116" s="18"/>
      <c r="G116" s="18"/>
      <c r="H116" s="16"/>
      <c r="I116" s="15"/>
    </row>
    <row r="117" ht="20.05" customHeight="1">
      <c r="A117" t="s" s="11">
        <f>HYPERLINK("https://www.boe.es/boe/dias/2021/02/26/pdfs/BOE-A-2021-3070.pdf","BOE-A-2021-3070")</f>
        <v>500</v>
      </c>
      <c r="B117" t="s" s="12">
        <v>501</v>
      </c>
      <c r="C117" t="s" s="13">
        <v>483</v>
      </c>
      <c r="D117" t="s" s="13">
        <v>502</v>
      </c>
      <c r="E117" s="18"/>
      <c r="F117" t="s" s="13">
        <v>503</v>
      </c>
      <c r="G117" t="s" s="13">
        <v>504</v>
      </c>
      <c r="H117" t="s" s="14">
        <v>505</v>
      </c>
      <c r="I117" s="15"/>
    </row>
    <row r="118" ht="20.05" customHeight="1">
      <c r="A118" t="s" s="11">
        <f>HYPERLINK("https://www.boe.es/boe/dias/2021/02/26/pdfs/BOE-A-2021-3064.pdf","BOE-A-2021-3064")</f>
        <v>506</v>
      </c>
      <c r="B118" t="s" s="12">
        <v>507</v>
      </c>
      <c r="C118" t="s" s="13">
        <v>483</v>
      </c>
      <c r="D118" s="18"/>
      <c r="E118" s="18"/>
      <c r="F118" s="18"/>
      <c r="G118" s="18"/>
      <c r="H118" s="16"/>
      <c r="I118" s="15"/>
    </row>
    <row r="119" ht="20.05" customHeight="1">
      <c r="A119" t="s" s="11">
        <f>HYPERLINK("https://www.boe.es/boe/dias/2021/02/26/pdfs/BOE-A-2021-3065.pdf","BOE-A-2021-3065")</f>
        <v>508</v>
      </c>
      <c r="B119" t="s" s="12">
        <v>509</v>
      </c>
      <c r="C119" t="s" s="13">
        <v>483</v>
      </c>
      <c r="D119" s="18"/>
      <c r="E119" s="18"/>
      <c r="F119" s="18"/>
      <c r="G119" s="18"/>
      <c r="H119" s="16"/>
      <c r="I119" s="15"/>
    </row>
    <row r="120" ht="20.05" customHeight="1">
      <c r="A120" t="s" s="11">
        <f>HYPERLINK("https://www.boe.es/boe/dias/2021/02/26/pdfs/BOE-A-2021-3071.pdf","BOE-A-2021-3071")</f>
        <v>510</v>
      </c>
      <c r="B120" t="s" s="12">
        <v>511</v>
      </c>
      <c r="C120" t="s" s="13">
        <v>483</v>
      </c>
      <c r="D120" t="s" s="13">
        <v>512</v>
      </c>
      <c r="E120" s="18"/>
      <c r="F120" t="s" s="13">
        <v>513</v>
      </c>
      <c r="G120" t="s" s="13">
        <v>514</v>
      </c>
      <c r="H120" t="s" s="14">
        <v>515</v>
      </c>
      <c r="I120" s="15"/>
    </row>
    <row r="121" ht="20.05" customHeight="1">
      <c r="A121" t="s" s="11">
        <f>HYPERLINK("https://www.boe.es/boe/dias/2021/02/26/pdfs/BOE-A-2021-3059.pdf","BOE-A-2021-3059")</f>
        <v>516</v>
      </c>
      <c r="B121" t="s" s="12">
        <v>517</v>
      </c>
      <c r="C121" t="s" s="13">
        <v>483</v>
      </c>
      <c r="D121" s="18"/>
      <c r="E121" s="18"/>
      <c r="F121" s="18"/>
      <c r="G121" s="18"/>
      <c r="H121" s="16"/>
      <c r="I121" s="15"/>
    </row>
    <row r="122" ht="20.05" customHeight="1">
      <c r="A122" t="s" s="11">
        <f>HYPERLINK("https://www.boe.es/boe/dias/2021/02/26/pdfs/BOE-A-2021-3075.pdf","BOE-A-2021-3075")</f>
        <v>518</v>
      </c>
      <c r="B122" t="s" s="12">
        <v>519</v>
      </c>
      <c r="C122" t="s" s="13">
        <v>483</v>
      </c>
      <c r="D122" t="s" s="13">
        <v>520</v>
      </c>
      <c r="E122" s="18"/>
      <c r="F122" t="s" s="13">
        <v>521</v>
      </c>
      <c r="G122" t="s" s="13">
        <v>522</v>
      </c>
      <c r="H122" t="s" s="14">
        <v>523</v>
      </c>
      <c r="I122" s="15"/>
    </row>
    <row r="123" ht="20.05" customHeight="1">
      <c r="A123" t="s" s="11">
        <f>HYPERLINK("https://www.boe.es/boe/dias/2021/02/26/pdfs/BOE-A-2021-3061.pdf","BOE-A-2021-3061")</f>
        <v>524</v>
      </c>
      <c r="B123" t="s" s="12">
        <v>525</v>
      </c>
      <c r="C123" t="s" s="13">
        <v>483</v>
      </c>
      <c r="D123" s="18"/>
      <c r="E123" s="18"/>
      <c r="F123" s="18"/>
      <c r="G123" s="18"/>
      <c r="H123" s="16"/>
      <c r="I123" s="15"/>
    </row>
    <row r="124" ht="20.05" customHeight="1">
      <c r="A124" t="s" s="11">
        <f>HYPERLINK("https://www.boe.es/boe/dias/2021/02/26/pdfs/BOE-A-2021-3049.pdf","BOE-A-2021-3049")</f>
        <v>526</v>
      </c>
      <c r="B124" t="s" s="12">
        <v>527</v>
      </c>
      <c r="C124" t="s" s="13">
        <v>483</v>
      </c>
      <c r="D124" s="18"/>
      <c r="E124" s="18"/>
      <c r="F124" s="18"/>
      <c r="G124" s="18"/>
      <c r="H124" s="16"/>
      <c r="I124" s="15"/>
    </row>
    <row r="125" ht="20.05" customHeight="1">
      <c r="A125" t="s" s="11">
        <f>HYPERLINK("https://www.boe.es/boe/dias/2021/02/26/pdfs/BOE-A-2021-3048.pdf","BOE-A-2021-3048")</f>
        <v>528</v>
      </c>
      <c r="B125" t="s" s="12">
        <v>529</v>
      </c>
      <c r="C125" t="s" s="13">
        <v>483</v>
      </c>
      <c r="D125" s="18"/>
      <c r="E125" s="18"/>
      <c r="F125" s="18"/>
      <c r="G125" s="18"/>
      <c r="H125" s="16"/>
      <c r="I125" s="15"/>
    </row>
    <row r="126" ht="20.05" customHeight="1">
      <c r="A126" t="s" s="11">
        <f>HYPERLINK("https://www.boe.es/boe/dias/2021/02/26/pdfs/BOE-A-2021-3060.pdf","BOE-A-2021-3060")</f>
        <v>530</v>
      </c>
      <c r="B126" t="s" s="12">
        <v>531</v>
      </c>
      <c r="C126" t="s" s="13">
        <v>483</v>
      </c>
      <c r="D126" s="18"/>
      <c r="E126" s="18"/>
      <c r="F126" s="18"/>
      <c r="G126" s="18"/>
      <c r="H126" s="16"/>
      <c r="I126" s="15"/>
    </row>
    <row r="127" ht="20.05" customHeight="1">
      <c r="A127" t="s" s="11">
        <f>HYPERLINK("https://www.boe.es/boe/dias/2021/02/26/pdfs/BOE-A-2021-3074.pdf","BOE-A-2021-3074")</f>
        <v>532</v>
      </c>
      <c r="B127" t="s" s="12">
        <v>533</v>
      </c>
      <c r="C127" t="s" s="13">
        <v>483</v>
      </c>
      <c r="D127" t="s" s="13">
        <v>534</v>
      </c>
      <c r="E127" s="18"/>
      <c r="F127" t="s" s="13">
        <v>521</v>
      </c>
      <c r="G127" t="s" s="13">
        <v>535</v>
      </c>
      <c r="H127" t="s" s="14">
        <v>523</v>
      </c>
      <c r="I127" s="15"/>
    </row>
    <row r="128" ht="20.05" customHeight="1">
      <c r="A128" t="s" s="11">
        <f>HYPERLINK("https://www.boe.es/boe/dias/2021/02/26/pdfs/BOE-A-2021-3062.pdf","BOE-A-2021-3062")</f>
        <v>536</v>
      </c>
      <c r="B128" t="s" s="12">
        <v>537</v>
      </c>
      <c r="C128" t="s" s="13">
        <v>483</v>
      </c>
      <c r="D128" s="18"/>
      <c r="E128" s="18"/>
      <c r="F128" s="18"/>
      <c r="G128" s="18"/>
      <c r="H128" s="16"/>
      <c r="I128" s="15"/>
    </row>
    <row r="129" ht="20.05" customHeight="1">
      <c r="A129" t="s" s="11">
        <f>HYPERLINK("https://www.boe.es/boe/dias/2021/02/26/pdfs/BOE-A-2021-3076.pdf","BOE-A-2021-3076")</f>
        <v>538</v>
      </c>
      <c r="B129" t="s" s="12">
        <v>539</v>
      </c>
      <c r="C129" t="s" s="13">
        <v>483</v>
      </c>
      <c r="D129" t="s" s="13">
        <v>540</v>
      </c>
      <c r="E129" s="18"/>
      <c r="F129" t="s" s="13">
        <v>541</v>
      </c>
      <c r="G129" t="s" s="13">
        <v>542</v>
      </c>
      <c r="H129" t="s" s="14">
        <v>543</v>
      </c>
      <c r="I129" s="15"/>
    </row>
    <row r="130" ht="20.05" customHeight="1">
      <c r="A130" t="s" s="11">
        <f>HYPERLINK("https://www.boe.es/boe/dias/2021/02/26/pdfs/BOE-A-2021-3089.pdf","BOE-A-2021-3089")</f>
        <v>544</v>
      </c>
      <c r="B130" t="s" s="12">
        <v>545</v>
      </c>
      <c r="C130" t="s" s="13">
        <v>483</v>
      </c>
      <c r="D130" t="s" s="13">
        <v>546</v>
      </c>
      <c r="E130" s="18"/>
      <c r="F130" t="s" s="13">
        <v>547</v>
      </c>
      <c r="G130" t="s" s="13">
        <v>548</v>
      </c>
      <c r="H130" t="s" s="14">
        <v>543</v>
      </c>
      <c r="I130" s="15"/>
    </row>
    <row r="131" ht="20.05" customHeight="1">
      <c r="A131" t="s" s="11">
        <f>HYPERLINK("https://www.boe.es/boe/dias/2021/02/26/pdfs/BOE-A-2021-2977.pdf","BOE-A-2021-2977")</f>
        <v>549</v>
      </c>
      <c r="B131" t="s" s="12">
        <v>550</v>
      </c>
      <c r="C131" t="s" s="13">
        <v>483</v>
      </c>
      <c r="D131" t="s" s="13">
        <v>551</v>
      </c>
      <c r="E131" t="s" s="13">
        <v>552</v>
      </c>
      <c r="F131" t="s" s="13">
        <v>553</v>
      </c>
      <c r="G131" t="s" s="13">
        <v>554</v>
      </c>
      <c r="H131" s="16"/>
      <c r="I131" s="15"/>
    </row>
    <row r="132" ht="20.05" customHeight="1">
      <c r="A132" t="s" s="11">
        <f>HYPERLINK("https://www.boe.es/boe/dias/2021/02/26/pdfs/BOE-A-2021-3088.pdf","BOE-A-2021-3088")</f>
        <v>555</v>
      </c>
      <c r="B132" t="s" s="12">
        <v>556</v>
      </c>
      <c r="C132" t="s" s="13">
        <v>483</v>
      </c>
      <c r="D132" t="s" s="13">
        <v>557</v>
      </c>
      <c r="E132" s="18"/>
      <c r="F132" s="18"/>
      <c r="G132" s="18"/>
      <c r="H132" s="16"/>
      <c r="I132" s="15"/>
    </row>
    <row r="133" ht="20.05" customHeight="1">
      <c r="A133" t="s" s="11">
        <f>HYPERLINK("https://www.boe.es/boe/dias/2021/02/26/pdfs/BOE-A-2021-3077.pdf","BOE-A-2021-3077")</f>
        <v>558</v>
      </c>
      <c r="B133" t="s" s="12">
        <v>559</v>
      </c>
      <c r="C133" t="s" s="13">
        <v>483</v>
      </c>
      <c r="D133" t="s" s="13">
        <v>560</v>
      </c>
      <c r="E133" s="18"/>
      <c r="F133" t="s" s="13">
        <v>561</v>
      </c>
      <c r="G133" t="s" s="13">
        <v>562</v>
      </c>
      <c r="H133" t="s" s="14">
        <v>563</v>
      </c>
      <c r="I133" s="15"/>
    </row>
    <row r="134" ht="20.05" customHeight="1">
      <c r="A134" t="s" s="11">
        <f>HYPERLINK("https://www.boe.es/boe/dias/2021/02/26/pdfs/BOE-A-2021-3063.pdf","BOE-A-2021-3063")</f>
        <v>564</v>
      </c>
      <c r="B134" t="s" s="12">
        <v>565</v>
      </c>
      <c r="C134" t="s" s="13">
        <v>483</v>
      </c>
      <c r="D134" s="18"/>
      <c r="E134" s="18"/>
      <c r="F134" s="18"/>
      <c r="G134" s="18"/>
      <c r="H134" s="16"/>
      <c r="I134" s="15"/>
    </row>
    <row r="135" ht="20.05" customHeight="1">
      <c r="A135" t="s" s="11">
        <f>HYPERLINK("https://www.boe.es/boe/dias/2021/02/26/pdfs/BOE-A-2021-3038.pdf","BOE-A-2021-3038")</f>
        <v>566</v>
      </c>
      <c r="B135" t="s" s="12">
        <v>567</v>
      </c>
      <c r="C135" t="s" s="13">
        <v>483</v>
      </c>
      <c r="D135" s="18"/>
      <c r="E135" s="18"/>
      <c r="F135" s="18"/>
      <c r="G135" s="18"/>
      <c r="H135" s="16"/>
      <c r="I135" s="15"/>
    </row>
    <row r="136" ht="20.05" customHeight="1">
      <c r="A136" t="s" s="11">
        <f>HYPERLINK("https://www.boe.es/boe/dias/2021/02/26/pdfs/BOE-A-2021-3039.pdf","BOE-A-2021-3039")</f>
        <v>568</v>
      </c>
      <c r="B136" t="s" s="12">
        <v>569</v>
      </c>
      <c r="C136" t="s" s="13">
        <v>483</v>
      </c>
      <c r="D136" s="18"/>
      <c r="E136" s="18"/>
      <c r="F136" s="18"/>
      <c r="G136" s="18"/>
      <c r="H136" s="16"/>
      <c r="I136" s="15"/>
    </row>
    <row r="137" ht="20.05" customHeight="1">
      <c r="A137" t="s" s="11">
        <f>HYPERLINK("https://www.boe.es/boe/dias/2021/02/26/pdfs/BOE-A-2021-3037.pdf","BOE-A-2021-3037")</f>
        <v>570</v>
      </c>
      <c r="B137" t="s" s="12">
        <v>571</v>
      </c>
      <c r="C137" t="s" s="13">
        <v>483</v>
      </c>
      <c r="D137" s="18"/>
      <c r="E137" s="18"/>
      <c r="F137" s="18"/>
      <c r="G137" s="18"/>
      <c r="H137" s="16"/>
      <c r="I137" s="15"/>
    </row>
    <row r="138" ht="20.05" customHeight="1">
      <c r="A138" t="s" s="11">
        <f>HYPERLINK("https://www.boe.es/boe/dias/2021/02/26/pdfs/BOE-A-2021-3036.pdf","BOE-A-2021-3036")</f>
        <v>572</v>
      </c>
      <c r="B138" t="s" s="12">
        <v>573</v>
      </c>
      <c r="C138" t="s" s="13">
        <v>483</v>
      </c>
      <c r="D138" s="18"/>
      <c r="E138" s="18"/>
      <c r="F138" s="18"/>
      <c r="G138" s="18"/>
      <c r="H138" s="16"/>
      <c r="I138" s="15"/>
    </row>
    <row r="139" ht="20.05" customHeight="1">
      <c r="A139" t="s" s="11">
        <f>HYPERLINK("https://www.boe.es/boe/dias/2021/02/26/pdfs/BOE-A-2021-3034.pdf","BOE-A-2021-3034")</f>
        <v>574</v>
      </c>
      <c r="B139" t="s" s="12">
        <v>575</v>
      </c>
      <c r="C139" t="s" s="13">
        <v>483</v>
      </c>
      <c r="D139" s="18"/>
      <c r="E139" s="18"/>
      <c r="F139" s="18"/>
      <c r="G139" s="18"/>
      <c r="H139" s="16"/>
      <c r="I139" s="15"/>
    </row>
    <row r="140" ht="20.05" customHeight="1">
      <c r="A140" t="s" s="11">
        <f>HYPERLINK("https://www.boe.es/boe/dias/2021/02/26/pdfs/BOE-A-2021-3035.pdf","BOE-A-2021-3035")</f>
        <v>576</v>
      </c>
      <c r="B140" t="s" s="12">
        <v>577</v>
      </c>
      <c r="C140" t="s" s="13">
        <v>483</v>
      </c>
      <c r="D140" s="18"/>
      <c r="E140" s="18"/>
      <c r="F140" s="18"/>
      <c r="G140" s="18"/>
      <c r="H140" s="16"/>
      <c r="I140" s="15"/>
    </row>
    <row r="141" ht="20.05" customHeight="1">
      <c r="A141" t="s" s="11">
        <f>HYPERLINK("https://www.boe.es/boe/dias/2021/02/26/pdfs/BOE-A-2021-3046.pdf","BOE-A-2021-3046")</f>
        <v>578</v>
      </c>
      <c r="B141" t="s" s="12">
        <v>579</v>
      </c>
      <c r="C141" t="s" s="13">
        <v>483</v>
      </c>
      <c r="D141" s="18"/>
      <c r="E141" s="18"/>
      <c r="F141" s="18"/>
      <c r="G141" s="18"/>
      <c r="H141" s="16"/>
      <c r="I141" s="15"/>
    </row>
    <row r="142" ht="20.05" customHeight="1">
      <c r="A142" t="s" s="11">
        <f>HYPERLINK("https://www.boe.es/boe/dias/2021/02/26/pdfs/BOE-A-2021-3052.pdf","BOE-A-2021-3052")</f>
        <v>580</v>
      </c>
      <c r="B142" t="s" s="12">
        <v>527</v>
      </c>
      <c r="C142" t="s" s="13">
        <v>483</v>
      </c>
      <c r="D142" s="18"/>
      <c r="E142" s="18"/>
      <c r="F142" s="18"/>
      <c r="G142" s="18"/>
      <c r="H142" s="16"/>
      <c r="I142" s="15"/>
    </row>
    <row r="143" ht="20.05" customHeight="1">
      <c r="A143" t="s" s="11">
        <f>HYPERLINK("https://www.boe.es/boe/dias/2021/02/26/pdfs/BOE-A-2021-3085.pdf","BOE-A-2021-3085")</f>
        <v>581</v>
      </c>
      <c r="B143" t="s" s="12">
        <v>582</v>
      </c>
      <c r="C143" t="s" s="13">
        <v>483</v>
      </c>
      <c r="D143" t="s" s="13">
        <v>583</v>
      </c>
      <c r="E143" s="18"/>
      <c r="F143" t="s" s="13">
        <v>541</v>
      </c>
      <c r="G143" t="s" s="13">
        <v>542</v>
      </c>
      <c r="H143" t="s" s="14">
        <v>543</v>
      </c>
      <c r="I143" s="15"/>
    </row>
    <row r="144" ht="20.05" customHeight="1">
      <c r="A144" t="s" s="11">
        <f>HYPERLINK("https://www.boe.es/boe/dias/2021/02/26/pdfs/BOE-A-2021-3091.pdf","BOE-A-2021-3091")</f>
        <v>584</v>
      </c>
      <c r="B144" t="s" s="12">
        <v>585</v>
      </c>
      <c r="C144" t="s" s="13">
        <v>483</v>
      </c>
      <c r="D144" t="s" s="13">
        <v>586</v>
      </c>
      <c r="E144" s="18"/>
      <c r="F144" t="s" s="13">
        <v>587</v>
      </c>
      <c r="G144" t="s" s="13">
        <v>588</v>
      </c>
      <c r="H144" t="s" s="14">
        <v>523</v>
      </c>
      <c r="I144" s="15"/>
    </row>
    <row r="145" ht="20.05" customHeight="1">
      <c r="A145" t="s" s="11">
        <f>HYPERLINK("https://www.boe.es/boe/dias/2021/02/26/pdfs/BOE-A-2021-3090.pdf","BOE-A-2021-3090")</f>
        <v>589</v>
      </c>
      <c r="B145" t="s" s="12">
        <v>590</v>
      </c>
      <c r="C145" t="s" s="13">
        <v>483</v>
      </c>
      <c r="D145" t="s" s="13">
        <v>591</v>
      </c>
      <c r="E145" s="18"/>
      <c r="F145" t="s" s="13">
        <v>513</v>
      </c>
      <c r="G145" t="s" s="13">
        <v>592</v>
      </c>
      <c r="H145" t="s" s="14">
        <v>515</v>
      </c>
      <c r="I145" s="15"/>
    </row>
    <row r="146" ht="20.05" customHeight="1">
      <c r="A146" t="s" s="11">
        <f>HYPERLINK("https://www.boe.es/boe/dias/2021/02/26/pdfs/BOE-A-2021-3084.pdf","BOE-A-2021-3084")</f>
        <v>593</v>
      </c>
      <c r="B146" t="s" s="12">
        <v>594</v>
      </c>
      <c r="C146" t="s" s="13">
        <v>483</v>
      </c>
      <c r="D146" t="s" s="13">
        <v>595</v>
      </c>
      <c r="E146" s="18"/>
      <c r="F146" t="s" s="13">
        <v>541</v>
      </c>
      <c r="G146" t="s" s="13">
        <v>596</v>
      </c>
      <c r="H146" t="s" s="14">
        <v>543</v>
      </c>
      <c r="I146" s="15"/>
    </row>
    <row r="147" ht="20.05" customHeight="1">
      <c r="A147" t="s" s="11">
        <f>HYPERLINK("https://www.boe.es/boe/dias/2021/02/26/pdfs/BOE-A-2021-3053.pdf","BOE-A-2021-3053")</f>
        <v>597</v>
      </c>
      <c r="B147" t="s" s="12">
        <v>529</v>
      </c>
      <c r="C147" t="s" s="13">
        <v>483</v>
      </c>
      <c r="D147" s="18"/>
      <c r="E147" s="18"/>
      <c r="F147" s="18"/>
      <c r="G147" s="18"/>
      <c r="H147" s="16"/>
      <c r="I147" s="15"/>
    </row>
    <row r="148" ht="20.05" customHeight="1">
      <c r="A148" t="s" s="11">
        <f>HYPERLINK("https://www.boe.es/boe/dias/2021/02/26/pdfs/BOE-A-2021-3047.pdf","BOE-A-2021-3047")</f>
        <v>598</v>
      </c>
      <c r="B148" t="s" s="12">
        <v>599</v>
      </c>
      <c r="C148" t="s" s="13">
        <v>483</v>
      </c>
      <c r="D148" s="18"/>
      <c r="E148" s="18"/>
      <c r="F148" s="18"/>
      <c r="G148" s="18"/>
      <c r="H148" s="16"/>
      <c r="I148" s="15"/>
    </row>
    <row r="149" ht="20.05" customHeight="1">
      <c r="A149" t="s" s="11">
        <f>HYPERLINK("https://www.boe.es/boe/dias/2021/02/26/pdfs/BOE-A-2021-3079.pdf","BOE-A-2021-3079")</f>
        <v>600</v>
      </c>
      <c r="B149" t="s" s="12">
        <v>601</v>
      </c>
      <c r="C149" t="s" s="13">
        <v>483</v>
      </c>
      <c r="D149" t="s" s="13">
        <v>602</v>
      </c>
      <c r="E149" s="18"/>
      <c r="F149" t="s" s="13">
        <v>603</v>
      </c>
      <c r="G149" t="s" s="13">
        <v>604</v>
      </c>
      <c r="H149" t="s" s="14">
        <v>605</v>
      </c>
      <c r="I149" s="15"/>
    </row>
    <row r="150" ht="20.05" customHeight="1">
      <c r="A150" t="s" s="11">
        <f>HYPERLINK("https://www.boe.es/boe/dias/2021/02/26/pdfs/BOE-A-2021-3051.pdf","BOE-A-2021-3051")</f>
        <v>606</v>
      </c>
      <c r="B150" t="s" s="12">
        <v>607</v>
      </c>
      <c r="C150" t="s" s="13">
        <v>483</v>
      </c>
      <c r="D150" s="18"/>
      <c r="E150" s="18"/>
      <c r="F150" s="18"/>
      <c r="G150" s="18"/>
      <c r="H150" s="16"/>
      <c r="I150" s="15"/>
    </row>
    <row r="151" ht="20.05" customHeight="1">
      <c r="A151" t="s" s="11">
        <f>HYPERLINK("https://www.boe.es/boe/dias/2021/02/26/pdfs/BOE-A-2021-3045.pdf","BOE-A-2021-3045")</f>
        <v>608</v>
      </c>
      <c r="B151" t="s" s="12">
        <v>609</v>
      </c>
      <c r="C151" t="s" s="13">
        <v>483</v>
      </c>
      <c r="D151" s="18"/>
      <c r="E151" s="18"/>
      <c r="F151" s="18"/>
      <c r="G151" s="18"/>
      <c r="H151" s="16"/>
      <c r="I151" s="15"/>
    </row>
    <row r="152" ht="20.05" customHeight="1">
      <c r="A152" t="s" s="11">
        <f>HYPERLINK("https://www.boe.es/boe/dias/2021/02/26/pdfs/BOE-A-2021-3092.pdf","BOE-A-2021-3092")</f>
        <v>610</v>
      </c>
      <c r="B152" t="s" s="12">
        <v>611</v>
      </c>
      <c r="C152" t="s" s="13">
        <v>483</v>
      </c>
      <c r="D152" t="s" s="13">
        <v>612</v>
      </c>
      <c r="E152" s="18"/>
      <c r="F152" t="s" s="13">
        <v>613</v>
      </c>
      <c r="G152" t="s" s="13">
        <v>614</v>
      </c>
      <c r="H152" t="s" s="14">
        <v>615</v>
      </c>
      <c r="I152" s="15"/>
    </row>
    <row r="153" ht="20.05" customHeight="1">
      <c r="A153" t="s" s="11">
        <f>HYPERLINK("https://www.boe.es/boe/dias/2021/02/26/pdfs/BOE-A-2021-3086.pdf","BOE-A-2021-3086")</f>
        <v>616</v>
      </c>
      <c r="B153" t="s" s="12">
        <v>617</v>
      </c>
      <c r="C153" t="s" s="13">
        <v>483</v>
      </c>
      <c r="D153" t="s" s="13">
        <v>618</v>
      </c>
      <c r="E153" s="18"/>
      <c r="F153" t="s" s="13">
        <v>541</v>
      </c>
      <c r="G153" t="s" s="13">
        <v>596</v>
      </c>
      <c r="H153" t="s" s="14">
        <v>543</v>
      </c>
      <c r="I153" s="15"/>
    </row>
    <row r="154" ht="20.05" customHeight="1">
      <c r="A154" t="s" s="11">
        <f>HYPERLINK("https://www.boe.es/boe/dias/2021/02/26/pdfs/BOE-A-2021-2978.pdf","BOE-A-2021-2978")</f>
        <v>619</v>
      </c>
      <c r="B154" t="s" s="12">
        <v>620</v>
      </c>
      <c r="C154" t="s" s="13">
        <v>483</v>
      </c>
      <c r="D154" t="s" s="13">
        <v>621</v>
      </c>
      <c r="E154" t="s" s="13">
        <v>622</v>
      </c>
      <c r="F154" t="s" s="13">
        <v>623</v>
      </c>
      <c r="G154" t="s" s="13">
        <v>624</v>
      </c>
      <c r="H154" t="s" s="14">
        <v>625</v>
      </c>
      <c r="I154" s="15"/>
    </row>
    <row r="155" ht="20.05" customHeight="1">
      <c r="A155" t="s" s="11">
        <f>HYPERLINK("https://www.boe.es/boe/dias/2021/02/26/pdfs/BOE-A-2021-2979.pdf","BOE-A-2021-2979")</f>
        <v>626</v>
      </c>
      <c r="B155" t="s" s="12">
        <v>627</v>
      </c>
      <c r="C155" t="s" s="13">
        <v>483</v>
      </c>
      <c r="D155" t="s" s="13">
        <v>13</v>
      </c>
      <c r="E155" t="s" s="13">
        <v>14</v>
      </c>
      <c r="F155" t="s" s="13">
        <v>628</v>
      </c>
      <c r="G155" t="s" s="13">
        <v>629</v>
      </c>
      <c r="H155" t="s" s="14">
        <v>630</v>
      </c>
      <c r="I155" s="15"/>
    </row>
    <row r="156" ht="20.05" customHeight="1">
      <c r="A156" t="s" s="11">
        <f>HYPERLINK("https://www.boe.es/boe/dias/2021/02/26/pdfs/BOE-A-2021-3087.pdf","BOE-A-2021-3087")</f>
        <v>631</v>
      </c>
      <c r="B156" t="s" s="12">
        <v>632</v>
      </c>
      <c r="C156" t="s" s="13">
        <v>483</v>
      </c>
      <c r="D156" t="s" s="13">
        <v>633</v>
      </c>
      <c r="E156" s="18"/>
      <c r="F156" t="s" s="13">
        <v>634</v>
      </c>
      <c r="G156" t="s" s="13">
        <v>635</v>
      </c>
      <c r="H156" t="s" s="14">
        <v>636</v>
      </c>
      <c r="I156" s="15"/>
    </row>
    <row r="157" ht="20.05" customHeight="1">
      <c r="A157" t="s" s="11">
        <f>HYPERLINK("https://www.boe.es/boe/dias/2021/02/26/pdfs/BOE-A-2021-3093.pdf","BOE-A-2021-3093")</f>
        <v>637</v>
      </c>
      <c r="B157" t="s" s="12">
        <v>638</v>
      </c>
      <c r="C157" t="s" s="13">
        <v>483</v>
      </c>
      <c r="D157" t="s" s="13">
        <v>639</v>
      </c>
      <c r="E157" s="18"/>
      <c r="F157" s="18"/>
      <c r="G157" s="18"/>
      <c r="H157" s="16"/>
      <c r="I157" s="15"/>
    </row>
    <row r="158" ht="20.05" customHeight="1">
      <c r="A158" t="s" s="11">
        <f>HYPERLINK("https://www.boe.es/boe/dias/2021/02/26/pdfs/BOE-A-2021-3044.pdf","BOE-A-2021-3044")</f>
        <v>640</v>
      </c>
      <c r="B158" t="s" s="12">
        <v>641</v>
      </c>
      <c r="C158" t="s" s="13">
        <v>483</v>
      </c>
      <c r="D158" s="18"/>
      <c r="E158" s="18"/>
      <c r="F158" s="18"/>
      <c r="G158" s="18"/>
      <c r="H158" s="16"/>
      <c r="I158" s="15"/>
    </row>
    <row r="159" ht="20.05" customHeight="1">
      <c r="A159" t="s" s="11">
        <f>HYPERLINK("https://www.boe.es/boe/dias/2021/02/26/pdfs/BOE-A-2021-3050.pdf","BOE-A-2021-3050")</f>
        <v>642</v>
      </c>
      <c r="B159" t="s" s="12">
        <v>643</v>
      </c>
      <c r="C159" t="s" s="13">
        <v>483</v>
      </c>
      <c r="D159" s="18"/>
      <c r="E159" s="18"/>
      <c r="F159" s="18"/>
      <c r="G159" s="18"/>
      <c r="H159" s="16"/>
      <c r="I159" s="15"/>
    </row>
    <row r="160" ht="20.05" customHeight="1">
      <c r="A160" t="s" s="11">
        <f>HYPERLINK("https://www.boe.es/boe/dias/2021/02/26/pdfs/BOE-A-2021-3078.pdf","BOE-A-2021-3078")</f>
        <v>644</v>
      </c>
      <c r="B160" t="s" s="12">
        <v>645</v>
      </c>
      <c r="C160" t="s" s="13">
        <v>483</v>
      </c>
      <c r="D160" t="s" s="13">
        <v>646</v>
      </c>
      <c r="E160" s="18"/>
      <c r="F160" t="s" s="13">
        <v>541</v>
      </c>
      <c r="G160" t="s" s="13">
        <v>596</v>
      </c>
      <c r="H160" t="s" s="14">
        <v>543</v>
      </c>
      <c r="I160" s="15"/>
    </row>
    <row r="161" ht="20.05" customHeight="1">
      <c r="A161" t="s" s="11">
        <f>HYPERLINK("https://www.boe.es/boe/dias/2021/02/26/pdfs/BOE-A-2021-3054.pdf","BOE-A-2021-3054")</f>
        <v>647</v>
      </c>
      <c r="B161" t="s" s="12">
        <v>648</v>
      </c>
      <c r="C161" t="s" s="13">
        <v>483</v>
      </c>
      <c r="D161" s="18"/>
      <c r="E161" s="18"/>
      <c r="F161" s="18"/>
      <c r="G161" s="18"/>
      <c r="H161" s="16"/>
      <c r="I161" s="15"/>
    </row>
    <row r="162" ht="20.05" customHeight="1">
      <c r="A162" t="s" s="11">
        <f>HYPERLINK("https://www.boe.es/boe/dias/2021/02/26/pdfs/BOE-A-2021-3040.pdf","BOE-A-2021-3040")</f>
        <v>649</v>
      </c>
      <c r="B162" t="s" s="12">
        <v>650</v>
      </c>
      <c r="C162" t="s" s="13">
        <v>483</v>
      </c>
      <c r="D162" s="18"/>
      <c r="E162" s="18"/>
      <c r="F162" s="18"/>
      <c r="G162" s="18"/>
      <c r="H162" s="16"/>
      <c r="I162" s="15"/>
    </row>
    <row r="163" ht="20.05" customHeight="1">
      <c r="A163" t="s" s="11">
        <f>HYPERLINK("https://www.boe.es/boe/dias/2021/02/26/pdfs/BOE-A-2021-3068.pdf","BOE-A-2021-3068")</f>
        <v>651</v>
      </c>
      <c r="B163" t="s" s="12">
        <v>652</v>
      </c>
      <c r="C163" t="s" s="13">
        <v>483</v>
      </c>
      <c r="D163" s="18"/>
      <c r="E163" s="18"/>
      <c r="F163" s="18"/>
      <c r="G163" s="18"/>
      <c r="H163" s="16"/>
      <c r="I163" s="15"/>
    </row>
    <row r="164" ht="20.05" customHeight="1">
      <c r="A164" t="s" s="11">
        <f>HYPERLINK("https://www.boe.es/boe/dias/2021/02/26/pdfs/BOE-A-2021-3097.pdf","BOE-A-2021-3097")</f>
        <v>653</v>
      </c>
      <c r="B164" t="s" s="12">
        <v>654</v>
      </c>
      <c r="C164" t="s" s="13">
        <v>483</v>
      </c>
      <c r="D164" t="s" s="13">
        <v>655</v>
      </c>
      <c r="E164" s="18"/>
      <c r="F164" t="s" s="13">
        <v>561</v>
      </c>
      <c r="G164" t="s" s="13">
        <v>562</v>
      </c>
      <c r="H164" t="s" s="14">
        <v>563</v>
      </c>
      <c r="I164" s="15"/>
    </row>
    <row r="165" ht="20.05" customHeight="1">
      <c r="A165" t="s" s="11">
        <f>HYPERLINK("https://www.boe.es/boe/dias/2021/02/26/pdfs/BOE-A-2021-3083.pdf","BOE-A-2021-3083")</f>
        <v>656</v>
      </c>
      <c r="B165" t="s" s="12">
        <v>657</v>
      </c>
      <c r="C165" t="s" s="13">
        <v>483</v>
      </c>
      <c r="D165" t="s" s="13">
        <v>658</v>
      </c>
      <c r="E165" s="18"/>
      <c r="F165" s="18"/>
      <c r="G165" s="18"/>
      <c r="H165" s="16"/>
      <c r="I165" s="15"/>
    </row>
    <row r="166" ht="20.05" customHeight="1">
      <c r="A166" t="s" s="11">
        <f>HYPERLINK("https://www.boe.es/boe/dias/2021/02/26/pdfs/BOE-A-2021-2982.pdf","BOE-A-2021-2982")</f>
        <v>659</v>
      </c>
      <c r="B166" t="s" s="12">
        <v>660</v>
      </c>
      <c r="C166" t="s" s="13">
        <v>483</v>
      </c>
      <c r="D166" t="s" s="13">
        <v>661</v>
      </c>
      <c r="E166" t="s" s="13">
        <v>662</v>
      </c>
      <c r="F166" t="s" s="13">
        <v>663</v>
      </c>
      <c r="G166" t="s" s="13">
        <v>664</v>
      </c>
      <c r="H166" t="s" s="14">
        <v>665</v>
      </c>
      <c r="I166" s="15"/>
    </row>
    <row r="167" ht="20.05" customHeight="1">
      <c r="A167" t="s" s="11">
        <f>HYPERLINK("https://www.boe.es/boe/dias/2021/02/26/pdfs/BOE-A-2021-2983.pdf","BOE-A-2021-2983")</f>
        <v>666</v>
      </c>
      <c r="B167" t="s" s="12">
        <v>667</v>
      </c>
      <c r="C167" t="s" s="13">
        <v>483</v>
      </c>
      <c r="D167" t="s" s="13">
        <v>668</v>
      </c>
      <c r="E167" t="s" s="13">
        <v>669</v>
      </c>
      <c r="F167" t="s" s="13">
        <v>670</v>
      </c>
      <c r="G167" t="s" s="13">
        <v>671</v>
      </c>
      <c r="H167" t="s" s="14">
        <v>672</v>
      </c>
      <c r="I167" s="15"/>
    </row>
    <row r="168" ht="20.05" customHeight="1">
      <c r="A168" t="s" s="11">
        <f>HYPERLINK("https://www.boe.es/boe/dias/2021/02/26/pdfs/BOE-A-2021-3082.pdf","BOE-A-2021-3082")</f>
        <v>673</v>
      </c>
      <c r="B168" t="s" s="12">
        <v>674</v>
      </c>
      <c r="C168" t="s" s="13">
        <v>483</v>
      </c>
      <c r="D168" t="s" s="13">
        <v>675</v>
      </c>
      <c r="E168" s="18"/>
      <c r="F168" t="s" s="13">
        <v>634</v>
      </c>
      <c r="G168" t="s" s="13">
        <v>635</v>
      </c>
      <c r="H168" t="s" s="14">
        <v>636</v>
      </c>
      <c r="I168" s="15"/>
    </row>
    <row r="169" ht="20.05" customHeight="1">
      <c r="A169" t="s" s="11">
        <f>HYPERLINK("https://www.boe.es/boe/dias/2021/02/26/pdfs/BOE-A-2021-3096.pdf","BOE-A-2021-3096")</f>
        <v>676</v>
      </c>
      <c r="B169" t="s" s="12">
        <v>677</v>
      </c>
      <c r="C169" t="s" s="13">
        <v>483</v>
      </c>
      <c r="D169" t="s" s="13">
        <v>678</v>
      </c>
      <c r="E169" s="18"/>
      <c r="F169" t="s" s="13">
        <v>541</v>
      </c>
      <c r="G169" t="s" s="13">
        <v>596</v>
      </c>
      <c r="H169" t="s" s="14">
        <v>543</v>
      </c>
      <c r="I169" s="15"/>
    </row>
    <row r="170" ht="20.05" customHeight="1">
      <c r="A170" t="s" s="11">
        <f>HYPERLINK("https://www.boe.es/boe/dias/2021/02/26/pdfs/BOE-A-2021-3069.pdf","BOE-A-2021-3069")</f>
        <v>679</v>
      </c>
      <c r="B170" t="s" s="12">
        <v>680</v>
      </c>
      <c r="C170" t="s" s="13">
        <v>483</v>
      </c>
      <c r="D170" s="18"/>
      <c r="E170" s="18"/>
      <c r="F170" s="18"/>
      <c r="G170" s="18"/>
      <c r="H170" s="16"/>
      <c r="I170" s="15"/>
    </row>
    <row r="171" ht="20.05" customHeight="1">
      <c r="A171" t="s" s="11">
        <f>HYPERLINK("https://www.boe.es/boe/dias/2021/02/26/pdfs/BOE-A-2021-3041.pdf","BOE-A-2021-3041")</f>
        <v>681</v>
      </c>
      <c r="B171" t="s" s="12">
        <v>682</v>
      </c>
      <c r="C171" t="s" s="13">
        <v>483</v>
      </c>
      <c r="D171" s="18"/>
      <c r="E171" s="18"/>
      <c r="F171" s="18"/>
      <c r="G171" s="18"/>
      <c r="H171" s="16"/>
      <c r="I171" s="15"/>
    </row>
    <row r="172" ht="20.05" customHeight="1">
      <c r="A172" t="s" s="11">
        <f>HYPERLINK("https://www.boe.es/boe/dias/2021/02/26/pdfs/BOE-A-2021-3055.pdf","BOE-A-2021-3055")</f>
        <v>683</v>
      </c>
      <c r="B172" t="s" s="12">
        <v>684</v>
      </c>
      <c r="C172" t="s" s="13">
        <v>483</v>
      </c>
      <c r="D172" s="18"/>
      <c r="E172" s="18"/>
      <c r="F172" s="18"/>
      <c r="G172" s="18"/>
      <c r="H172" s="16"/>
      <c r="I172" s="15"/>
    </row>
    <row r="173" ht="20.05" customHeight="1">
      <c r="A173" t="s" s="11">
        <f>HYPERLINK("https://www.boe.es/boe/dias/2021/02/26/pdfs/BOE-A-2021-3043.pdf","BOE-A-2021-3043")</f>
        <v>685</v>
      </c>
      <c r="B173" t="s" s="12">
        <v>686</v>
      </c>
      <c r="C173" t="s" s="13">
        <v>483</v>
      </c>
      <c r="D173" s="18"/>
      <c r="E173" s="18"/>
      <c r="F173" s="18"/>
      <c r="G173" s="18"/>
      <c r="H173" s="16"/>
      <c r="I173" s="15"/>
    </row>
    <row r="174" ht="20.05" customHeight="1">
      <c r="A174" t="s" s="11">
        <f>HYPERLINK("https://www.boe.es/boe/dias/2021/02/26/pdfs/BOE-A-2021-3057.pdf","BOE-A-2021-3057")</f>
        <v>687</v>
      </c>
      <c r="B174" t="s" s="12">
        <v>688</v>
      </c>
      <c r="C174" t="s" s="13">
        <v>483</v>
      </c>
      <c r="D174" s="18"/>
      <c r="E174" s="18"/>
      <c r="F174" s="18"/>
      <c r="G174" s="18"/>
      <c r="H174" s="16"/>
      <c r="I174" s="15"/>
    </row>
    <row r="175" ht="20.05" customHeight="1">
      <c r="A175" t="s" s="11">
        <f>HYPERLINK("https://www.boe.es/boe/dias/2021/02/26/pdfs/BOE-A-2021-3080.pdf","BOE-A-2021-3080")</f>
        <v>689</v>
      </c>
      <c r="B175" t="s" s="12">
        <v>690</v>
      </c>
      <c r="C175" t="s" s="13">
        <v>483</v>
      </c>
      <c r="D175" t="s" s="13">
        <v>691</v>
      </c>
      <c r="E175" s="18"/>
      <c r="F175" t="s" s="13">
        <v>541</v>
      </c>
      <c r="G175" t="s" s="13">
        <v>542</v>
      </c>
      <c r="H175" t="s" s="14">
        <v>543</v>
      </c>
      <c r="I175" s="15"/>
    </row>
    <row r="176" ht="20.05" customHeight="1">
      <c r="A176" t="s" s="11">
        <f>HYPERLINK("https://www.boe.es/boe/dias/2021/02/26/pdfs/BOE-A-2021-3094.pdf","BOE-A-2021-3094")</f>
        <v>692</v>
      </c>
      <c r="B176" t="s" s="12">
        <v>693</v>
      </c>
      <c r="C176" t="s" s="13">
        <v>483</v>
      </c>
      <c r="D176" t="s" s="13">
        <v>694</v>
      </c>
      <c r="E176" s="18"/>
      <c r="F176" t="s" s="13">
        <v>513</v>
      </c>
      <c r="G176" t="s" s="13">
        <v>695</v>
      </c>
      <c r="H176" t="s" s="14">
        <v>515</v>
      </c>
      <c r="I176" s="15"/>
    </row>
    <row r="177" ht="20.05" customHeight="1">
      <c r="A177" t="s" s="11">
        <f>HYPERLINK("https://www.boe.es/boe/dias/2021/02/26/pdfs/BOE-A-2021-2981.pdf","BOE-A-2021-2981")</f>
        <v>696</v>
      </c>
      <c r="B177" t="s" s="12">
        <v>697</v>
      </c>
      <c r="C177" t="s" s="13">
        <v>483</v>
      </c>
      <c r="D177" t="s" s="13">
        <v>698</v>
      </c>
      <c r="E177" t="s" s="13">
        <v>699</v>
      </c>
      <c r="F177" t="s" s="13">
        <v>700</v>
      </c>
      <c r="G177" t="s" s="13">
        <v>701</v>
      </c>
      <c r="H177" t="s" s="14">
        <v>702</v>
      </c>
      <c r="I177" s="15"/>
    </row>
    <row r="178" ht="20.05" customHeight="1">
      <c r="A178" t="s" s="11">
        <f>HYPERLINK("https://www.boe.es/boe/dias/2021/02/26/pdfs/BOE-A-2021-2980.pdf","BOE-A-2021-2980")</f>
        <v>703</v>
      </c>
      <c r="B178" t="s" s="12">
        <v>704</v>
      </c>
      <c r="C178" t="s" s="13">
        <v>483</v>
      </c>
      <c r="D178" t="s" s="13">
        <v>705</v>
      </c>
      <c r="E178" t="s" s="13">
        <v>706</v>
      </c>
      <c r="F178" t="s" s="13">
        <v>707</v>
      </c>
      <c r="G178" t="s" s="13">
        <v>708</v>
      </c>
      <c r="H178" t="s" s="14">
        <v>709</v>
      </c>
      <c r="I178" s="15"/>
    </row>
    <row r="179" ht="20.05" customHeight="1">
      <c r="A179" t="s" s="11">
        <f>HYPERLINK("https://www.boe.es/boe/dias/2021/02/26/pdfs/BOE-A-2021-3095.pdf","BOE-A-2021-3095")</f>
        <v>710</v>
      </c>
      <c r="B179" t="s" s="12">
        <v>711</v>
      </c>
      <c r="C179" t="s" s="13">
        <v>483</v>
      </c>
      <c r="D179" t="s" s="13">
        <v>712</v>
      </c>
      <c r="E179" s="18"/>
      <c r="F179" t="s" s="13">
        <v>603</v>
      </c>
      <c r="G179" t="s" s="13">
        <v>713</v>
      </c>
      <c r="H179" t="s" s="14">
        <v>605</v>
      </c>
      <c r="I179" s="15"/>
    </row>
    <row r="180" ht="20.05" customHeight="1">
      <c r="A180" t="s" s="11">
        <f>HYPERLINK("https://www.boe.es/boe/dias/2021/02/26/pdfs/BOE-A-2021-3081.pdf","BOE-A-2021-3081")</f>
        <v>714</v>
      </c>
      <c r="B180" t="s" s="12">
        <v>715</v>
      </c>
      <c r="C180" t="s" s="13">
        <v>483</v>
      </c>
      <c r="D180" t="s" s="13">
        <v>716</v>
      </c>
      <c r="E180" s="18"/>
      <c r="F180" t="s" s="13">
        <v>603</v>
      </c>
      <c r="G180" t="s" s="13">
        <v>713</v>
      </c>
      <c r="H180" t="s" s="14">
        <v>605</v>
      </c>
      <c r="I180" s="15"/>
    </row>
    <row r="181" ht="20.05" customHeight="1">
      <c r="A181" t="s" s="11">
        <f>HYPERLINK("https://www.boe.es/boe/dias/2021/02/26/pdfs/BOE-A-2021-3056.pdf","BOE-A-2021-3056")</f>
        <v>717</v>
      </c>
      <c r="B181" t="s" s="12">
        <v>718</v>
      </c>
      <c r="C181" t="s" s="13">
        <v>483</v>
      </c>
      <c r="D181" s="18"/>
      <c r="E181" s="18"/>
      <c r="F181" s="18"/>
      <c r="G181" s="18"/>
      <c r="H181" s="16"/>
      <c r="I181" s="15"/>
    </row>
    <row r="182" ht="20.05" customHeight="1">
      <c r="A182" t="s" s="11">
        <f>HYPERLINK("https://www.boe.es/boe/dias/2021/02/26/pdfs/BOE-A-2021-3042.pdf","BOE-A-2021-3042")</f>
        <v>719</v>
      </c>
      <c r="B182" t="s" s="12">
        <v>720</v>
      </c>
      <c r="C182" t="s" s="13">
        <v>483</v>
      </c>
      <c r="D182" s="18"/>
      <c r="E182" s="18"/>
      <c r="F182" s="18"/>
      <c r="G182" s="18"/>
      <c r="H182" s="16"/>
      <c r="I182" s="19"/>
    </row>
  </sheetData>
  <mergeCells count="1">
    <mergeCell ref="A1:I1"/>
  </mergeCells>
  <hyperlinks>
    <hyperlink ref="A3" r:id="rId1" location="" tooltip="" display="BOE-A-2021-1857"/>
    <hyperlink ref="A4" r:id="rId2" location="" tooltip="" display="BOE-A-2021-1856"/>
    <hyperlink ref="A5" r:id="rId3" location="" tooltip="" display="BOE-A-2021-1855"/>
    <hyperlink ref="A6" r:id="rId4" location="" tooltip="" display="BOE-A-2021-1860"/>
    <hyperlink ref="A7" r:id="rId5" location="" tooltip="" display="BOE-A-2021-1858"/>
    <hyperlink ref="A8" r:id="rId6" location="" tooltip="" display="BOE-A-2021-1859"/>
    <hyperlink ref="A9" r:id="rId7" location="" tooltip="" display="BOE-A-2021-1929"/>
    <hyperlink ref="A10" r:id="rId8" location="" tooltip="" display="BOE-A-2021-1928"/>
    <hyperlink ref="A11" r:id="rId9" location="" tooltip="" display="BOE-A-2021-1976"/>
    <hyperlink ref="A12" r:id="rId10" location="" tooltip="" display="BOE-A-2021-1977"/>
    <hyperlink ref="A13" r:id="rId11" location="" tooltip="" display="BOE-A-2021-2045"/>
    <hyperlink ref="A14" r:id="rId12" location="" tooltip="" display="BOE-A-2021-2047"/>
    <hyperlink ref="A15" r:id="rId13" location="" tooltip="" display="BOE-A-2021-2046"/>
    <hyperlink ref="A16" r:id="rId14" location="" tooltip="" display="BOE-A-2021-2169"/>
    <hyperlink ref="A17" r:id="rId15" location="" tooltip="" display="BOE-A-2021-2168"/>
    <hyperlink ref="A18" r:id="rId16" location="" tooltip="" display="BOE-A-2021-2166"/>
    <hyperlink ref="A19" r:id="rId17" location="" tooltip="" display="BOE-A-2021-2167"/>
    <hyperlink ref="A20" r:id="rId18" location="" tooltip="" display="BOE-A-2021-2171"/>
    <hyperlink ref="A21" r:id="rId19" location="" tooltip="" display="BOE-A-2021-2170"/>
    <hyperlink ref="A22" r:id="rId20" location="" tooltip="" display="BOE-A-2021-2313"/>
    <hyperlink ref="A23" r:id="rId21" location="" tooltip="" display="BOE-A-2021-2315"/>
    <hyperlink ref="A24" r:id="rId22" location="" tooltip="" display="BOE-A-2021-2314"/>
    <hyperlink ref="A25" r:id="rId23" location="" tooltip="" display="BOE-A-2021-2316"/>
    <hyperlink ref="A26" r:id="rId24" location="" tooltip="" display="BOE-A-2021-2317"/>
    <hyperlink ref="A27" r:id="rId25" location="" tooltip="" display="BOE-A-2021-2392"/>
    <hyperlink ref="A28" r:id="rId26" location="" tooltip="" display="BOE-A-2021-2393"/>
    <hyperlink ref="A29" r:id="rId27" location="" tooltip="" display="BOE-A-2021-2394"/>
    <hyperlink ref="A30" r:id="rId28" location="" tooltip="" display="BOE-A-2021-2395"/>
    <hyperlink ref="A31" r:id="rId29" location="" tooltip="" display="BOE-A-2021-2397"/>
    <hyperlink ref="A32" r:id="rId30" location="" tooltip="" display="BOE-A-2021-2396"/>
    <hyperlink ref="A33" r:id="rId31" location="" tooltip="" display="BOE-A-2021-2454"/>
    <hyperlink ref="A34" r:id="rId32" location="" tooltip="" display="BOE-A-2021-2455"/>
    <hyperlink ref="A35" r:id="rId33" location="" tooltip="" display="BOE-A-2021-2457"/>
    <hyperlink ref="A36" r:id="rId34" location="" tooltip="" display="BOE-A-2021-2456"/>
    <hyperlink ref="A37" r:id="rId35" location="" tooltip="" display="BOE-A-2021-2453"/>
    <hyperlink ref="A38" r:id="rId36" location="" tooltip="" display="BOE-A-2021-2458"/>
    <hyperlink ref="A39" r:id="rId37" location="" tooltip="" display="BOE-A-2021-2569"/>
    <hyperlink ref="A40" r:id="rId38" location="" tooltip="" display="BOE-A-2021-2570"/>
    <hyperlink ref="A41" r:id="rId39" location="" tooltip="" display="BOE-A-2021-2571"/>
    <hyperlink ref="A42" r:id="rId40" location="" tooltip="" display="BOE-A-2021-2675"/>
    <hyperlink ref="A43" r:id="rId41" location="" tooltip="" display="BOE-A-2021-2769"/>
    <hyperlink ref="A44" r:id="rId42" location="" tooltip="" display="BOE-A-2021-2768"/>
    <hyperlink ref="A45" r:id="rId43" location="" tooltip="" display="BOE-A-2021-2761"/>
    <hyperlink ref="A46" r:id="rId44" location="" tooltip="" display="BOE-A-2021-2763"/>
    <hyperlink ref="A47" r:id="rId45" location="" tooltip="" display="BOE-A-2021-2762"/>
    <hyperlink ref="A48" r:id="rId46" location="" tooltip="" display="BOE-A-2021-2766"/>
    <hyperlink ref="A49" r:id="rId47" location="" tooltip="" display="BOE-A-2021-2767"/>
    <hyperlink ref="A50" r:id="rId48" location="" tooltip="" display="BOE-A-2021-2765"/>
    <hyperlink ref="A51" r:id="rId49" location="" tooltip="" display="BOE-A-2021-2764"/>
    <hyperlink ref="A52" r:id="rId50" location="" tooltip="" display="BOE-A-2021-2898"/>
    <hyperlink ref="A53" r:id="rId51" location="" tooltip="" display="BOE-A-2021-2888"/>
    <hyperlink ref="A54" r:id="rId52" location="" tooltip="" display="BOE-A-2021-2889"/>
    <hyperlink ref="A55" r:id="rId53" location="" tooltip="" display="BOE-A-2021-2848"/>
    <hyperlink ref="A56" r:id="rId54" location="" tooltip="" display="BOE-A-2021-2849"/>
    <hyperlink ref="A57" r:id="rId55" location="" tooltip="" display="BOE-A-2021-2887"/>
    <hyperlink ref="A58" r:id="rId56" location="" tooltip="" display="BOE-A-2021-2893"/>
    <hyperlink ref="A59" r:id="rId57" location="" tooltip="" display="BOE-A-2021-2844"/>
    <hyperlink ref="A60" r:id="rId58" location="" tooltip="" display="BOE-A-2021-2845"/>
    <hyperlink ref="A61" r:id="rId59" location="" tooltip="" display="BOE-A-2021-2892"/>
    <hyperlink ref="A62" r:id="rId60" location="" tooltip="" display="BOE-A-2021-2886"/>
    <hyperlink ref="A63" r:id="rId61" location="" tooltip="" display="BOE-A-2021-2890"/>
    <hyperlink ref="A64" r:id="rId62" location="" tooltip="" display="BOE-A-2021-2884"/>
    <hyperlink ref="A65" r:id="rId63" location="" tooltip="" display="BOE-A-2021-2847"/>
    <hyperlink ref="A66" r:id="rId64" location="" tooltip="" display="BOE-A-2021-2846"/>
    <hyperlink ref="A67" r:id="rId65" location="" tooltip="" display="BOE-A-2021-2885"/>
    <hyperlink ref="A68" r:id="rId66" location="" tooltip="" display="BOE-A-2021-2891"/>
    <hyperlink ref="A69" r:id="rId67" location="" tooltip="" display="BOE-A-2021-2895"/>
    <hyperlink ref="A70" r:id="rId68" location="" tooltip="" display="BOE-A-2021-2881"/>
    <hyperlink ref="A71" r:id="rId69" location="" tooltip="" display="BOE-A-2021-2842"/>
    <hyperlink ref="A72" r:id="rId70" location="" tooltip="" display="BOE-A-2021-2843"/>
    <hyperlink ref="A73" r:id="rId71" location="" tooltip="" display="BOE-A-2021-2894"/>
    <hyperlink ref="A74" r:id="rId72" location="" tooltip="" display="BOE-A-2021-2882"/>
    <hyperlink ref="A75" r:id="rId73" location="" tooltip="" display="BOE-A-2021-2896"/>
    <hyperlink ref="A76" r:id="rId74" location="" tooltip="" display="BOE-A-2021-2841"/>
    <hyperlink ref="A77" r:id="rId75" location="" tooltip="" display="BOE-A-2021-2840"/>
    <hyperlink ref="A78" r:id="rId76" location="" tooltip="" display="BOE-A-2021-2897"/>
    <hyperlink ref="A79" r:id="rId77" location="" tooltip="" display="BOE-A-2021-2883"/>
    <hyperlink ref="A80" r:id="rId78" location="" tooltip="" display="2021/1615"/>
    <hyperlink ref="A81" r:id="rId79" location="" tooltip="" display="2021/1967"/>
    <hyperlink ref="A82" r:id="rId80" location="" tooltip="" display="2021/1831"/>
    <hyperlink ref="A83" r:id="rId81" location="" tooltip="" display="2021/1786"/>
    <hyperlink ref="A84" r:id="rId82" location="" tooltip="" display="2021/1789"/>
    <hyperlink ref="A85" r:id="rId83" location="" tooltip="" display="2021/1791"/>
    <hyperlink ref="A86" r:id="rId84" location="" tooltip="" display="2021/1792"/>
    <hyperlink ref="A87" r:id="rId85" location="" tooltip="" display="2021/1793"/>
    <hyperlink ref="A88" r:id="rId86" location="" tooltip="" display="2021/1783"/>
    <hyperlink ref="A89" r:id="rId87" location="" tooltip="" display="2021/1784"/>
    <hyperlink ref="A90" r:id="rId88" location="" tooltip="" display="2021/1787"/>
    <hyperlink ref="A91" r:id="rId89" location="" tooltip="" display="2021/1790"/>
    <hyperlink ref="A92" r:id="rId90" location="" tooltip="" display="2021/1794"/>
    <hyperlink ref="A93" r:id="rId91" location="" tooltip="" display="2021/1762"/>
    <hyperlink ref="A94" r:id="rId92" location="" tooltip="" display="2021/1764"/>
    <hyperlink ref="A95" r:id="rId93" location="" tooltip="" display="2021/1770"/>
    <hyperlink ref="A96" r:id="rId94" location="" tooltip="" display="2021/1771"/>
    <hyperlink ref="A97" r:id="rId95" location="" tooltip="" display="2021/1806"/>
    <hyperlink ref="A98" r:id="rId96" location="" tooltip="" display="2021/1805"/>
    <hyperlink ref="A99" r:id="rId97" location="" tooltip="" display="2021/1781"/>
    <hyperlink ref="A100" r:id="rId98" location="" tooltip="" display="2021/1796"/>
    <hyperlink ref="A101" r:id="rId99" location="" tooltip="" display="2021/1763"/>
    <hyperlink ref="A102" r:id="rId100" location="" tooltip="" display="2021/1807"/>
    <hyperlink ref="A103" r:id="rId101" location="" tooltip="" display="2021/1041"/>
    <hyperlink ref="A104" r:id="rId102" location="" tooltip="" display="2021/1270"/>
    <hyperlink ref="A105" r:id="rId103" location="" tooltip="" display="2021/1643"/>
    <hyperlink ref="A106" r:id="rId104" location="" tooltip="" display="2021/1703"/>
    <hyperlink ref="A107" r:id="rId105" location="" tooltip="" display="2021/1736"/>
    <hyperlink ref="A108" r:id="rId106" location="" tooltip="" display="2021/1542"/>
    <hyperlink ref="A109" r:id="rId107" location="" tooltip="" display="2021/1607"/>
    <hyperlink ref="A110" r:id="rId108" location="" tooltip="" display="2021/1550"/>
    <hyperlink ref="A111" r:id="rId109" location="" tooltip="" display="2021/1363"/>
    <hyperlink ref="A112" r:id="rId110" location="" tooltip="" display="BOE-A-2021-3067"/>
    <hyperlink ref="A113" r:id="rId111" location="" tooltip="" display="BOE-A-2021-3073"/>
    <hyperlink ref="A114" r:id="rId112" location="" tooltip="" display="BOE-A-2021-3072"/>
    <hyperlink ref="A115" r:id="rId113" location="" tooltip="" display="BOE-A-2021-3066"/>
    <hyperlink ref="A116" r:id="rId114" location="" tooltip="" display="BOE-A-2021-3058"/>
    <hyperlink ref="A117" r:id="rId115" location="" tooltip="" display="BOE-A-2021-3070"/>
    <hyperlink ref="A118" r:id="rId116" location="" tooltip="" display="BOE-A-2021-3064"/>
    <hyperlink ref="A119" r:id="rId117" location="" tooltip="" display="BOE-A-2021-3065"/>
    <hyperlink ref="A120" r:id="rId118" location="" tooltip="" display="BOE-A-2021-3071"/>
    <hyperlink ref="A121" r:id="rId119" location="" tooltip="" display="BOE-A-2021-3059"/>
    <hyperlink ref="A122" r:id="rId120" location="" tooltip="" display="BOE-A-2021-3075"/>
    <hyperlink ref="A123" r:id="rId121" location="" tooltip="" display="BOE-A-2021-3061"/>
    <hyperlink ref="A124" r:id="rId122" location="" tooltip="" display="BOE-A-2021-3049"/>
    <hyperlink ref="A125" r:id="rId123" location="" tooltip="" display="BOE-A-2021-3048"/>
    <hyperlink ref="A126" r:id="rId124" location="" tooltip="" display="BOE-A-2021-3060"/>
    <hyperlink ref="A127" r:id="rId125" location="" tooltip="" display="BOE-A-2021-3074"/>
    <hyperlink ref="A128" r:id="rId126" location="" tooltip="" display="BOE-A-2021-3062"/>
    <hyperlink ref="A129" r:id="rId127" location="" tooltip="" display="BOE-A-2021-3076"/>
    <hyperlink ref="A130" r:id="rId128" location="" tooltip="" display="BOE-A-2021-3089"/>
    <hyperlink ref="A131" r:id="rId129" location="" tooltip="" display="BOE-A-2021-2977"/>
    <hyperlink ref="A132" r:id="rId130" location="" tooltip="" display="BOE-A-2021-3088"/>
    <hyperlink ref="A133" r:id="rId131" location="" tooltip="" display="BOE-A-2021-3077"/>
    <hyperlink ref="A134" r:id="rId132" location="" tooltip="" display="BOE-A-2021-3063"/>
    <hyperlink ref="A135" r:id="rId133" location="" tooltip="" display="BOE-A-2021-3038"/>
    <hyperlink ref="A136" r:id="rId134" location="" tooltip="" display="BOE-A-2021-3039"/>
    <hyperlink ref="A137" r:id="rId135" location="" tooltip="" display="BOE-A-2021-3037"/>
    <hyperlink ref="A138" r:id="rId136" location="" tooltip="" display="BOE-A-2021-3036"/>
    <hyperlink ref="A139" r:id="rId137" location="" tooltip="" display="BOE-A-2021-3034"/>
    <hyperlink ref="A140" r:id="rId138" location="" tooltip="" display="BOE-A-2021-3035"/>
    <hyperlink ref="A141" r:id="rId139" location="" tooltip="" display="BOE-A-2021-3046"/>
    <hyperlink ref="A142" r:id="rId140" location="" tooltip="" display="BOE-A-2021-3052"/>
    <hyperlink ref="A143" r:id="rId141" location="" tooltip="" display="BOE-A-2021-3085"/>
    <hyperlink ref="A144" r:id="rId142" location="" tooltip="" display="BOE-A-2021-3091"/>
    <hyperlink ref="A145" r:id="rId143" location="" tooltip="" display="BOE-A-2021-3090"/>
    <hyperlink ref="A146" r:id="rId144" location="" tooltip="" display="BOE-A-2021-3084"/>
    <hyperlink ref="A147" r:id="rId145" location="" tooltip="" display="BOE-A-2021-3053"/>
    <hyperlink ref="A148" r:id="rId146" location="" tooltip="" display="BOE-A-2021-3047"/>
    <hyperlink ref="A149" r:id="rId147" location="" tooltip="" display="BOE-A-2021-3079"/>
    <hyperlink ref="A150" r:id="rId148" location="" tooltip="" display="BOE-A-2021-3051"/>
    <hyperlink ref="A151" r:id="rId149" location="" tooltip="" display="BOE-A-2021-3045"/>
    <hyperlink ref="A152" r:id="rId150" location="" tooltip="" display="BOE-A-2021-3092"/>
    <hyperlink ref="A153" r:id="rId151" location="" tooltip="" display="BOE-A-2021-3086"/>
    <hyperlink ref="A154" r:id="rId152" location="" tooltip="" display="BOE-A-2021-2978"/>
    <hyperlink ref="A155" r:id="rId153" location="" tooltip="" display="BOE-A-2021-2979"/>
    <hyperlink ref="A156" r:id="rId154" location="" tooltip="" display="BOE-A-2021-3087"/>
    <hyperlink ref="A157" r:id="rId155" location="" tooltip="" display="BOE-A-2021-3093"/>
    <hyperlink ref="A158" r:id="rId156" location="" tooltip="" display="BOE-A-2021-3044"/>
    <hyperlink ref="A159" r:id="rId157" location="" tooltip="" display="BOE-A-2021-3050"/>
    <hyperlink ref="A160" r:id="rId158" location="" tooltip="" display="BOE-A-2021-3078"/>
    <hyperlink ref="A161" r:id="rId159" location="" tooltip="" display="BOE-A-2021-3054"/>
    <hyperlink ref="A162" r:id="rId160" location="" tooltip="" display="BOE-A-2021-3040"/>
    <hyperlink ref="A163" r:id="rId161" location="" tooltip="" display="BOE-A-2021-3068"/>
    <hyperlink ref="A164" r:id="rId162" location="" tooltip="" display="BOE-A-2021-3097"/>
    <hyperlink ref="A165" r:id="rId163" location="" tooltip="" display="BOE-A-2021-3083"/>
    <hyperlink ref="A166" r:id="rId164" location="" tooltip="" display="BOE-A-2021-2982"/>
    <hyperlink ref="A167" r:id="rId165" location="" tooltip="" display="BOE-A-2021-2983"/>
    <hyperlink ref="A168" r:id="rId166" location="" tooltip="" display="BOE-A-2021-3082"/>
    <hyperlink ref="A169" r:id="rId167" location="" tooltip="" display="BOE-A-2021-3096"/>
    <hyperlink ref="A170" r:id="rId168" location="" tooltip="" display="BOE-A-2021-3069"/>
    <hyperlink ref="A171" r:id="rId169" location="" tooltip="" display="BOE-A-2021-3041"/>
    <hyperlink ref="A172" r:id="rId170" location="" tooltip="" display="BOE-A-2021-3055"/>
    <hyperlink ref="A173" r:id="rId171" location="" tooltip="" display="BOE-A-2021-3043"/>
    <hyperlink ref="A174" r:id="rId172" location="" tooltip="" display="BOE-A-2021-3057"/>
    <hyperlink ref="A175" r:id="rId173" location="" tooltip="" display="BOE-A-2021-3080"/>
    <hyperlink ref="A176" r:id="rId174" location="" tooltip="" display="BOE-A-2021-3094"/>
    <hyperlink ref="A177" r:id="rId175" location="" tooltip="" display="BOE-A-2021-2981"/>
    <hyperlink ref="A178" r:id="rId176" location="" tooltip="" display="BOE-A-2021-2980"/>
    <hyperlink ref="A179" r:id="rId177" location="" tooltip="" display="BOE-A-2021-3095"/>
    <hyperlink ref="A180" r:id="rId178" location="" tooltip="" display="BOE-A-2021-3081"/>
    <hyperlink ref="A181" r:id="rId179" location="" tooltip="" display="BOE-A-2021-3056"/>
    <hyperlink ref="A182" r:id="rId180" location="" tooltip="" display="BOE-A-2021-304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