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rjunB\Downloads\"/>
    </mc:Choice>
  </mc:AlternateContent>
  <xr:revisionPtr revIDLastSave="0" documentId="8_{BC24F71A-1CFC-45CA-A120-A3D0B5CE900A}" xr6:coauthVersionLast="47" xr6:coauthVersionMax="47" xr10:uidLastSave="{00000000-0000-0000-0000-000000000000}"/>
  <bookViews>
    <workbookView xWindow="-108" yWindow="-108" windowWidth="23256" windowHeight="12456" activeTab="2" xr2:uid="{26D4546B-D2A1-4444-8EAF-A6228F96F0C1}"/>
  </bookViews>
  <sheets>
    <sheet name="india_staff" sheetId="2" r:id="rId1"/>
    <sheet name="nz staff" sheetId="3" r:id="rId2"/>
    <sheet name="staff" sheetId="6" r:id="rId3"/>
    <sheet name="information finder" sheetId="9" r:id="rId4"/>
    <sheet name="comparison" sheetId="7" r:id="rId5"/>
    <sheet name="nz_table" sheetId="5" r:id="rId6"/>
    <sheet name="ind_data" sheetId="4" r:id="rId7"/>
  </sheets>
  <definedNames>
    <definedName name="_xlnm._FilterDatabase" localSheetId="0" hidden="1">india_staff!$B$2:$H$94</definedName>
    <definedName name="_xlchart.v1.0" hidden="1">staff!$F$1</definedName>
    <definedName name="_xlchart.v1.1" hidden="1">staff!$F$2:$F$185</definedName>
    <definedName name="_xlchart.v1.2" hidden="1">staff!$F$1</definedName>
    <definedName name="_xlchart.v1.3" hidden="1">staff!$F$2:$F$185</definedName>
    <definedName name="_xlcn.WorksheetConnection_blankdatafileversion1.xlsbstaff_datas" hidden="1">staff_datas[]</definedName>
    <definedName name="ExternalData_1" localSheetId="6" hidden="1">ind_data!$A$1:$H$93</definedName>
    <definedName name="ExternalData_2" localSheetId="5" hidden="1">nz_table!$A$1:$H$93</definedName>
    <definedName name="ExternalData_3" localSheetId="2" hidden="1">staff!$A$1:$H$184</definedName>
    <definedName name="Slicer_Country">#N/A</definedName>
  </definedNames>
  <calcPr calcId="191029"/>
  <pivotCaches>
    <pivotCache cacheId="97" r:id="rId8"/>
    <pivotCache cacheId="167" r:id="rId9"/>
    <pivotCache cacheId="185" r:id="rId10"/>
  </pivotCaches>
  <fileRecoveryPr repairLoad="1"/>
  <extLst>
    <ext xmlns:x14="http://schemas.microsoft.com/office/spreadsheetml/2009/9/main" uri="{876F7934-8845-4945-9796-88D515C7AA90}">
      <x14:pivotCaches>
        <pivotCache cacheId="100"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_datas" name="staff_datas" connection="WorksheetConnection_blank-data-file (version 1).xlsb!staff_datas"/>
        </x15:modelTables>
        <x15:extLst>
          <ext xmlns:x16="http://schemas.microsoft.com/office/spreadsheetml/2014/11/main" uri="{9835A34E-60A6-4A7C-AAB8-D5F71C897F49}">
            <x16:modelTimeGroupings>
              <x16:modelTimeGrouping tableName="staff_datas"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 i="6" l="1"/>
  <c r="M16" i="6"/>
  <c r="M14" i="6"/>
  <c r="I165" i="6"/>
  <c r="J165" i="6" s="1"/>
  <c r="I86" i="6"/>
  <c r="J86" i="6" s="1"/>
  <c r="I36" i="6"/>
  <c r="J36" i="6" s="1"/>
  <c r="I175" i="6"/>
  <c r="J175" i="6" s="1"/>
  <c r="I38" i="6"/>
  <c r="J38" i="6" s="1"/>
  <c r="I160" i="6"/>
  <c r="J160" i="6" s="1"/>
  <c r="I26" i="6"/>
  <c r="J26" i="6" s="1"/>
  <c r="I62" i="6"/>
  <c r="J62" i="6" s="1"/>
  <c r="I42" i="6"/>
  <c r="J42" i="6" s="1"/>
  <c r="I183" i="6"/>
  <c r="J183" i="6" s="1"/>
  <c r="I158" i="6"/>
  <c r="J158" i="6" s="1"/>
  <c r="I68" i="6"/>
  <c r="J68" i="6" s="1"/>
  <c r="I78" i="6"/>
  <c r="J78" i="6" s="1"/>
  <c r="I152" i="6"/>
  <c r="J152" i="6" s="1"/>
  <c r="I18" i="6"/>
  <c r="J18" i="6" s="1"/>
  <c r="I136" i="6"/>
  <c r="J136" i="6" s="1"/>
  <c r="I8" i="6"/>
  <c r="J8" i="6" s="1"/>
  <c r="I48" i="6"/>
  <c r="J48" i="6" s="1"/>
  <c r="I14" i="6"/>
  <c r="J14" i="6" s="1"/>
  <c r="I98" i="6"/>
  <c r="J98" i="6" s="1"/>
  <c r="I52" i="6"/>
  <c r="J52" i="6" s="1"/>
  <c r="I72" i="6"/>
  <c r="J72" i="6" s="1"/>
  <c r="I50" i="6"/>
  <c r="J50" i="6" s="1"/>
  <c r="I30" i="6"/>
  <c r="J30" i="6" s="1"/>
  <c r="I64" i="6"/>
  <c r="J64" i="6" s="1"/>
  <c r="I92" i="6"/>
  <c r="J92" i="6" s="1"/>
  <c r="I118" i="6"/>
  <c r="J118" i="6" s="1"/>
  <c r="I4" i="6"/>
  <c r="J4" i="6" s="1"/>
  <c r="I100" i="6"/>
  <c r="J100" i="6" s="1"/>
  <c r="I58" i="6"/>
  <c r="J58" i="6" s="1"/>
  <c r="I96" i="6"/>
  <c r="J96" i="6" s="1"/>
  <c r="I177" i="6"/>
  <c r="J177" i="6" s="1"/>
  <c r="I106" i="6"/>
  <c r="J106" i="6" s="1"/>
  <c r="I156" i="6"/>
  <c r="J156" i="6" s="1"/>
  <c r="I32" i="6"/>
  <c r="J32" i="6" s="1"/>
  <c r="I138" i="6"/>
  <c r="J138" i="6" s="1"/>
  <c r="I132" i="6"/>
  <c r="J132" i="6" s="1"/>
  <c r="I142" i="6"/>
  <c r="J142" i="6" s="1"/>
  <c r="I28" i="6"/>
  <c r="J28" i="6" s="1"/>
  <c r="I34" i="6"/>
  <c r="J34" i="6" s="1"/>
  <c r="I104" i="6"/>
  <c r="J104" i="6" s="1"/>
  <c r="I116" i="6"/>
  <c r="J116" i="6" s="1"/>
  <c r="I112" i="6"/>
  <c r="J112" i="6" s="1"/>
  <c r="I128" i="6"/>
  <c r="J128" i="6" s="1"/>
  <c r="I162" i="6"/>
  <c r="J162" i="6" s="1"/>
  <c r="I108" i="6"/>
  <c r="J108" i="6" s="1"/>
  <c r="I76" i="6"/>
  <c r="J76" i="6" s="1"/>
  <c r="I110" i="6"/>
  <c r="J110" i="6" s="1"/>
  <c r="I54" i="6"/>
  <c r="J54" i="6" s="1"/>
  <c r="I181" i="6"/>
  <c r="J181" i="6" s="1"/>
  <c r="I24" i="6"/>
  <c r="J24" i="6" s="1"/>
  <c r="I20" i="6"/>
  <c r="J20" i="6" s="1"/>
  <c r="I173" i="6"/>
  <c r="J173" i="6" s="1"/>
  <c r="I82" i="6"/>
  <c r="J82" i="6" s="1"/>
  <c r="I88" i="6"/>
  <c r="J88" i="6" s="1"/>
  <c r="I154" i="6"/>
  <c r="J154" i="6" s="1"/>
  <c r="I167" i="6"/>
  <c r="J167" i="6" s="1"/>
  <c r="I80" i="6"/>
  <c r="J80" i="6" s="1"/>
  <c r="I179" i="6"/>
  <c r="J179" i="6" s="1"/>
  <c r="I102" i="6"/>
  <c r="J102" i="6" s="1"/>
  <c r="I171" i="6"/>
  <c r="J171" i="6" s="1"/>
  <c r="I124" i="6"/>
  <c r="J124" i="6" s="1"/>
  <c r="I148" i="6"/>
  <c r="J148" i="6" s="1"/>
  <c r="I44" i="6"/>
  <c r="J44" i="6" s="1"/>
  <c r="I122" i="6"/>
  <c r="J122" i="6" s="1"/>
  <c r="I46" i="6"/>
  <c r="J46" i="6" s="1"/>
  <c r="I130" i="6"/>
  <c r="J130" i="6" s="1"/>
  <c r="I70" i="6"/>
  <c r="J70" i="6" s="1"/>
  <c r="I22" i="6"/>
  <c r="J22" i="6" s="1"/>
  <c r="I60" i="6"/>
  <c r="J60" i="6" s="1"/>
  <c r="I144" i="6"/>
  <c r="J144" i="6" s="1"/>
  <c r="I120" i="6"/>
  <c r="J120" i="6" s="1"/>
  <c r="I140" i="6"/>
  <c r="J140" i="6" s="1"/>
  <c r="I169" i="6"/>
  <c r="J169" i="6" s="1"/>
  <c r="I2" i="6"/>
  <c r="J2" i="6" s="1"/>
  <c r="I150" i="6"/>
  <c r="J150" i="6" s="1"/>
  <c r="I10" i="6"/>
  <c r="J10" i="6" s="1"/>
  <c r="I126" i="6"/>
  <c r="J126" i="6" s="1"/>
  <c r="I6" i="6"/>
  <c r="J6" i="6" s="1"/>
  <c r="I146" i="6"/>
  <c r="J146" i="6" s="1"/>
  <c r="I134" i="6"/>
  <c r="J134" i="6" s="1"/>
  <c r="I114" i="6"/>
  <c r="J114" i="6" s="1"/>
  <c r="I16" i="6"/>
  <c r="J16" i="6" s="1"/>
  <c r="I56" i="6"/>
  <c r="J56" i="6" s="1"/>
  <c r="I66" i="6"/>
  <c r="J66" i="6" s="1"/>
  <c r="I12" i="6"/>
  <c r="J12" i="6" s="1"/>
  <c r="I94" i="6"/>
  <c r="J94" i="6" s="1"/>
  <c r="I90" i="6"/>
  <c r="J90" i="6" s="1"/>
  <c r="I74" i="6"/>
  <c r="J74" i="6" s="1"/>
  <c r="I84" i="6"/>
  <c r="J84" i="6" s="1"/>
  <c r="I39" i="6"/>
  <c r="J39" i="6" s="1"/>
  <c r="I163" i="6"/>
  <c r="J163" i="6" s="1"/>
  <c r="I19" i="6"/>
  <c r="J19" i="6" s="1"/>
  <c r="I143" i="6"/>
  <c r="J143" i="6" s="1"/>
  <c r="I21" i="6"/>
  <c r="J21" i="6" s="1"/>
  <c r="I176" i="6"/>
  <c r="J176" i="6" s="1"/>
  <c r="I47" i="6"/>
  <c r="J47" i="6" s="1"/>
  <c r="I131" i="6"/>
  <c r="J131" i="6" s="1"/>
  <c r="I125" i="6"/>
  <c r="J125" i="6" s="1"/>
  <c r="I91" i="6"/>
  <c r="J91" i="6" s="1"/>
  <c r="I157" i="6"/>
  <c r="J157" i="6" s="1"/>
  <c r="I147" i="6"/>
  <c r="J147" i="6" s="1"/>
  <c r="I135" i="6"/>
  <c r="J135" i="6" s="1"/>
  <c r="I25" i="6"/>
  <c r="J25" i="6" s="1"/>
  <c r="I9" i="6"/>
  <c r="J9" i="6" s="1"/>
  <c r="I164" i="6"/>
  <c r="J164" i="6" s="1"/>
  <c r="I33" i="6"/>
  <c r="J33" i="6" s="1"/>
  <c r="I182" i="6"/>
  <c r="J182" i="6" s="1"/>
  <c r="I83" i="6"/>
  <c r="J83" i="6" s="1"/>
  <c r="I109" i="6"/>
  <c r="J109" i="6" s="1"/>
  <c r="I103" i="6"/>
  <c r="J103" i="6" s="1"/>
  <c r="I45" i="6"/>
  <c r="J45" i="6" s="1"/>
  <c r="I121" i="6"/>
  <c r="J121" i="6" s="1"/>
  <c r="I7" i="6"/>
  <c r="J7" i="6" s="1"/>
  <c r="I93" i="6"/>
  <c r="J93" i="6" s="1"/>
  <c r="I11" i="6"/>
  <c r="J11" i="6" s="1"/>
  <c r="I141" i="6"/>
  <c r="J141" i="6" s="1"/>
  <c r="I51" i="6"/>
  <c r="J51" i="6" s="1"/>
  <c r="I172" i="6"/>
  <c r="J172" i="6" s="1"/>
  <c r="I13" i="6"/>
  <c r="J13" i="6" s="1"/>
  <c r="I161" i="6"/>
  <c r="J161" i="6" s="1"/>
  <c r="I23" i="6"/>
  <c r="J23" i="6" s="1"/>
  <c r="I71" i="6"/>
  <c r="J71" i="6" s="1"/>
  <c r="I139" i="6"/>
  <c r="J139" i="6" s="1"/>
  <c r="I111" i="6"/>
  <c r="J111" i="6" s="1"/>
  <c r="I35" i="6"/>
  <c r="J35" i="6" s="1"/>
  <c r="I159" i="6"/>
  <c r="J159" i="6" s="1"/>
  <c r="I184" i="6"/>
  <c r="J184" i="6" s="1"/>
  <c r="I166" i="6"/>
  <c r="J166" i="6" s="1"/>
  <c r="I174" i="6"/>
  <c r="J174" i="6" s="1"/>
  <c r="I31" i="6"/>
  <c r="J31" i="6" s="1"/>
  <c r="I99" i="6"/>
  <c r="J99" i="6" s="1"/>
  <c r="I37" i="6"/>
  <c r="J37" i="6" s="1"/>
  <c r="I115" i="6"/>
  <c r="J115" i="6" s="1"/>
  <c r="I3" i="6"/>
  <c r="J3" i="6" s="1"/>
  <c r="I95" i="6"/>
  <c r="J95" i="6" s="1"/>
  <c r="I53" i="6"/>
  <c r="J53" i="6" s="1"/>
  <c r="I149" i="6"/>
  <c r="J149" i="6" s="1"/>
  <c r="I49" i="6"/>
  <c r="J49" i="6" s="1"/>
  <c r="I127" i="6"/>
  <c r="J127" i="6" s="1"/>
  <c r="I85" i="6"/>
  <c r="J85" i="6" s="1"/>
  <c r="I101" i="6"/>
  <c r="J101" i="6" s="1"/>
  <c r="I123" i="6"/>
  <c r="J123" i="6" s="1"/>
  <c r="I61" i="6"/>
  <c r="J61" i="6" s="1"/>
  <c r="I178" i="6"/>
  <c r="J178" i="6" s="1"/>
  <c r="I67" i="6"/>
  <c r="J67" i="6" s="1"/>
  <c r="I65" i="6"/>
  <c r="J65" i="6" s="1"/>
  <c r="I129" i="6"/>
  <c r="J129" i="6" s="1"/>
  <c r="I29" i="6"/>
  <c r="J29" i="6" s="1"/>
  <c r="I113" i="6"/>
  <c r="J113" i="6" s="1"/>
  <c r="I119" i="6"/>
  <c r="J119" i="6" s="1"/>
  <c r="I77" i="6"/>
  <c r="J77" i="6" s="1"/>
  <c r="I40" i="6"/>
  <c r="J40" i="6" s="1"/>
  <c r="I17" i="6"/>
  <c r="J17" i="6" s="1"/>
  <c r="I155" i="6"/>
  <c r="J155" i="6" s="1"/>
  <c r="I137" i="6"/>
  <c r="J137" i="6" s="1"/>
  <c r="I15" i="6"/>
  <c r="J15" i="6" s="1"/>
  <c r="I89" i="6"/>
  <c r="J89" i="6" s="1"/>
  <c r="I168" i="6"/>
  <c r="J168" i="6" s="1"/>
  <c r="I117" i="6"/>
  <c r="J117" i="6" s="1"/>
  <c r="I41" i="6"/>
  <c r="J41" i="6" s="1"/>
  <c r="I79" i="6"/>
  <c r="J79" i="6" s="1"/>
  <c r="I73" i="6"/>
  <c r="J73" i="6" s="1"/>
  <c r="I81" i="6"/>
  <c r="J81" i="6" s="1"/>
  <c r="I59" i="6"/>
  <c r="J59" i="6" s="1"/>
  <c r="I151" i="6"/>
  <c r="J151" i="6" s="1"/>
  <c r="I180" i="6"/>
  <c r="J180" i="6" s="1"/>
  <c r="I105" i="6"/>
  <c r="J105" i="6" s="1"/>
  <c r="I170" i="6"/>
  <c r="J170" i="6" s="1"/>
  <c r="I145" i="6"/>
  <c r="J145" i="6" s="1"/>
  <c r="I75" i="6"/>
  <c r="J75" i="6" s="1"/>
  <c r="I5" i="6"/>
  <c r="J5" i="6" s="1"/>
  <c r="I63" i="6"/>
  <c r="J63" i="6" s="1"/>
  <c r="I153" i="6"/>
  <c r="J153" i="6" s="1"/>
  <c r="I69" i="6"/>
  <c r="J69" i="6" s="1"/>
  <c r="I97" i="6"/>
  <c r="J97" i="6" s="1"/>
  <c r="I43" i="6"/>
  <c r="J43" i="6" s="1"/>
  <c r="I107" i="6"/>
  <c r="J107" i="6" s="1"/>
  <c r="I55" i="6"/>
  <c r="J55" i="6" s="1"/>
  <c r="I87" i="6"/>
  <c r="J87" i="6" s="1"/>
  <c r="I57" i="6"/>
  <c r="J57" i="6" s="1"/>
  <c r="I27" i="6"/>
  <c r="J27" i="6" s="1"/>
  <c r="I133" i="6"/>
  <c r="J133" i="6" s="1"/>
  <c r="M11" i="6"/>
  <c r="M10" i="6"/>
  <c r="M9" i="6"/>
  <c r="M17" i="9" l="1" a="1"/>
  <c r="M17" i="9" s="1"/>
  <c r="K51" i="6" a="1"/>
  <c r="K51" i="6" s="1"/>
  <c r="M13" i="6"/>
  <c r="N16" i="6"/>
  <c r="M1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2445B-AB46-4210-BDB7-90B37F840C02}" keepAlive="1" name="Query - ind_data" description="Connection to the 'ind_data' query in the workbook." type="5" refreshedVersion="8" background="1" saveData="1">
    <dbPr connection="Provider=Microsoft.Mashup.OleDb.1;Data Source=$Workbook$;Location=ind_data;Extended Properties=&quot;&quot;" command="SELECT * FROM [ind_data]"/>
  </connection>
  <connection id="2" xr16:uid="{64379EA1-07D0-42A5-A79E-144DEF3A6BA3}" keepAlive="1" name="Query - nz_table" description="Connection to the 'nz_table' query in the workbook." type="5" refreshedVersion="8" background="1" saveData="1">
    <dbPr connection="Provider=Microsoft.Mashup.OleDb.1;Data Source=$Workbook$;Location=nz_table;Extended Properties=&quot;&quot;" command="SELECT * FROM [nz_table]"/>
  </connection>
  <connection id="3" xr16:uid="{094E06C8-7673-4BD3-BFFD-EE259E55391F}" keepAlive="1" name="Query - staff_datas" description="Connection to the 'staff_datas' query in the workbook." type="5" refreshedVersion="8" background="1" saveData="1">
    <dbPr connection="Provider=Microsoft.Mashup.OleDb.1;Data Source=$Workbook$;Location=staff_datas;Extended Properties=&quot;&quot;" command="SELECT * FROM [staff_datas]"/>
  </connection>
  <connection id="4" xr16:uid="{EA03D432-EFD8-43EB-B9E0-719A61D3047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7FBDD3D-C05D-4C1E-B2B1-B1005F40EC5E}" name="WorksheetConnection_blank-data-file (version 1).xlsb!staff_datas" type="102" refreshedVersion="8" minRefreshableVersion="5">
    <extLst>
      <ext xmlns:x15="http://schemas.microsoft.com/office/spreadsheetml/2010/11/main" uri="{DE250136-89BD-433C-8126-D09CA5730AF9}">
        <x15:connection id="staff_datas" autoDelete="1">
          <x15:rangePr sourceName="_xlcn.WorksheetConnection_blankdatafileversion1.xlsbstaff_data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<sst xmlns="http://schemas.openxmlformats.org/spreadsheetml/2006/main" count="2678" uniqueCount="254">
  <si>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</si>
  <si>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</si>
  <si>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</si>
  <si>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</si>
  <si>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</si>
  <si>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</si>
  <si>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</si>
  <si>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</si>
  <si>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</si>
  <si>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</si>
  <si>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</si>
  <si>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</si>
  <si>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</si>
  <si>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</si>
  <si>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</si>
  <si>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</si>
  <si>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</si>
  <si>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</si>
  <si>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</si>
  <si>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</si>
  <si>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</si>
  <si>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</si>
  <si>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</si>
  <si>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</si>
  <si>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</si>
  <si>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</si>
  <si>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</si>
  <si>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</si>
  <si>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</si>
  <si>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</si>
  <si>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</si>
  <si>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</si>
  <si>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</si>
  <si>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</si>
  <si>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</si>
  <si>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</si>
  <si>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</si>
  <si>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</si>
  <si>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</si>
  <si>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</si>
  <si>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</si>
  <si>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</si>
  <si>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</si>
  <si>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</si>
  <si>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</si>
  <si>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</si>
  <si>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</si>
  <si>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</si>
  <si>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</si>
  <si>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</si>
  <si>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</si>
  <si>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</si>
  <si>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</si>
  <si>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</si>
  <si>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</si>
  <si>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</si>
  <si>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</si>
  <si>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</si>
  <si>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</si>
  <si>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</si>
  <si>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</si>
  <si>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</si>
  <si>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</si>
  <si>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</si>
  <si>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</si>
  <si>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</si>
  <si>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</si>
  <si>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</si>
  <si>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</si>
  <si>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</si>
  <si>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</si>
  <si>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</si>
  <si>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</si>
  <si>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</si>
  <si>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</si>
  <si>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</si>
  <si>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</si>
  <si>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</si>
  <si>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</si>
  <si>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</si>
  <si>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</si>
  <si>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</si>
  <si>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</si>
  <si>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</si>
  <si>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</si>
  <si>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</si>
  <si>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</si>
  <si>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</si>
  <si>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</si>
  <si>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</si>
  <si>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</si>
  <si>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</si>
  <si>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</si>
  <si>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</si>
  <si>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</si>
  <si>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</si>
  <si>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</si>
  <si>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</si>
  <si>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</si>
  <si>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</si>
  <si>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</si>
  <si>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</si>
  <si>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</si>
  <si>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</si>
  <si>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</si>
  <si>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</si>
  <si>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</si>
  <si>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</si>
  <si>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</si>
  <si>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</si>
  <si>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</si>
  <si>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</si>
  <si>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</si>
  <si>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</si>
  <si>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</si>
  <si>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</si>
  <si>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</si>
  <si>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</si>
  <si>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</si>
  <si>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</si>
  <si>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</si>
  <si>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</si>
  <si>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</si>
  <si>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</si>
  <si>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</si>
  <si>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</si>
  <si>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</si>
  <si>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</si>
  <si>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</si>
  <si>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</si>
  <si>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</si>
  <si>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</si>
  <si>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</si>
  <si>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</si>
  <si>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</si>
  <si>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</si>
  <si>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</si>
  <si>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</si>
  <si>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</si>
  <si>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</si>
  <si>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</si>
  <si>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</si>
  <si>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</si>
  <si>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</si>
  <si>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</si>
  <si>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</si>
  <si>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</si>
  <si>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</si>
  <si>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</si>
  <si>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</si>
  <si>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</si>
  <si>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</si>
  <si>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</si>
  <si>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</si>
  <si>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</si>
  <si>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</si>
  <si>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</si>
  <si>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</si>
  <si>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</si>
  <si>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</si>
  <si>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</si>
  <si>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</si>
  <si>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</si>
  <si>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</si>
  <si>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</si>
  <si>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</si>
  <si>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</si>
  <si>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</si>
  <si>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</si>
  <si>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</si>
  <si>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</si>
  <si>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</si>
  <si>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</si>
  <si>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</si>
  <si>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</si>
  <si>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</si>
  <si>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</si>
  <si>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</si>
  <si>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</si>
  <si>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</si>
  <si>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</si>
  <si>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</si>
  <si>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</si>
  <si>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</si>
  <si>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</si>
  <si>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</si>
  <si>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</si>
  <si>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</si>
  <si>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</si>
  <si>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</si>
  <si>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</si>
  <si>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</si>
  <si>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</si>
  <si>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</si>
  <si>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</si>
  <si>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</si>
  <si>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</si>
  <si>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</si>
  <si>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</si>
  <si>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</si>
  <si>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</si>
  <si>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</si>
  <si>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</si>
  <si>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</si>
  <si>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NZ</t>
  </si>
  <si>
    <t>other</t>
  </si>
  <si>
    <t>count of employees</t>
  </si>
  <si>
    <t>average salary</t>
  </si>
  <si>
    <t>average age</t>
  </si>
  <si>
    <t>average tenure</t>
  </si>
  <si>
    <t>Tenure</t>
  </si>
  <si>
    <t>female ratio</t>
  </si>
  <si>
    <t>female count</t>
  </si>
  <si>
    <t>people with salary more than $90000</t>
  </si>
  <si>
    <t>median age =</t>
  </si>
  <si>
    <t>Information Finder</t>
  </si>
  <si>
    <t>Dept</t>
  </si>
  <si>
    <t>age</t>
  </si>
  <si>
    <t>date joined</t>
  </si>
  <si>
    <t>salary</t>
  </si>
  <si>
    <t>rating</t>
  </si>
  <si>
    <t>country</t>
  </si>
  <si>
    <t>tenure</t>
  </si>
  <si>
    <t>Enter Name:</t>
  </si>
  <si>
    <t>Information Finder 2.0</t>
  </si>
  <si>
    <t>ENTER DEPARTMENT:</t>
  </si>
  <si>
    <t>MALE VS FEMALE</t>
  </si>
  <si>
    <t>Column Labels</t>
  </si>
  <si>
    <t>Grand Total</t>
  </si>
  <si>
    <t>Count of Name</t>
  </si>
  <si>
    <t>Average of Age</t>
  </si>
  <si>
    <t>Values</t>
  </si>
  <si>
    <t>Average of Salary</t>
  </si>
  <si>
    <t>Average of Tenure</t>
  </si>
  <si>
    <t>Bonus</t>
  </si>
  <si>
    <t>SALARY VS RATING</t>
  </si>
  <si>
    <t>Row Labels</t>
  </si>
  <si>
    <t>GROWTH OF COMPANY</t>
  </si>
  <si>
    <t>2020</t>
  </si>
  <si>
    <t>May</t>
  </si>
  <si>
    <t>Jun</t>
  </si>
  <si>
    <t>Jul</t>
  </si>
  <si>
    <t>Aug</t>
  </si>
  <si>
    <t>Sep</t>
  </si>
  <si>
    <t>Oct</t>
  </si>
  <si>
    <t>Nov</t>
  </si>
  <si>
    <t>Dec</t>
  </si>
  <si>
    <t>2021</t>
  </si>
  <si>
    <t>Jan</t>
  </si>
  <si>
    <t>Feb</t>
  </si>
  <si>
    <t>Mar</t>
  </si>
  <si>
    <t>Apr</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</si>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</sst>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_ ;_-[$$-409]* \-#,##0\ ;_-[$$-409]* &quot;-&quot;_ ;_-@_ "/>
    <numFmt numFmtId="169" formatCode="_-[$$-409]* #,##0.00_ ;_-[$$-409]* \-#,##0.00\ ;_-[$$-409]* &quot;-&quot;??_ ;_-@_ "/>
    <numFmt numFmtId="171" formatCode="_-[$$-409]* #,##0.0_ ;_-[$$-409]* \-#,##0.0\ ;_-[$$-409]* &quot;-&quot;??_ ;_-@_ "/>
  </numFmts>
  <fonts count="4"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cellStyleXfs>
  <cellXfs count="21">
    <xf numFmtId="0" fontId="0" fillId="0" borderId="0" xfId="0"/>
    <xf numFmtId="164" fontId="0" fillId="0" borderId="0" xfId="0" applyNumberFormat="1"/>
    <xf numFmtId="14" fontId="0" fillId="0" borderId="0" xfId="0" applyNumberFormat="1"/>
    <xf numFmtId="0" fontId="0" fillId="0" borderId="0" xfId="0" applyNumberFormat="1"/>
    <xf numFmtId="22" fontId="0" fillId="0" borderId="0" xfId="0" applyNumberFormat="1"/>
    <xf numFmtId="2" fontId="0" fillId="0" borderId="0" xfId="0" applyNumberFormat="1"/>
    <xf numFmtId="1" fontId="0" fillId="0" borderId="0" xfId="0" applyNumberFormat="1"/>
    <xf numFmtId="9" fontId="0" fillId="0" borderId="0" xfId="1" applyFont="1"/>
    <xf numFmtId="169" fontId="0" fillId="0" borderId="0" xfId="0" applyNumberFormat="1"/>
    <xf numFmtId="0" fontId="2" fillId="0" borderId="1" xfId="2"/>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right"/>
    </xf>
    <xf numFmtId="0" fontId="0" fillId="0" borderId="0" xfId="0" pivotButton="1"/>
    <xf numFmtId="0" fontId="0" fillId="0" borderId="0" xfId="0" applyAlignment="1">
      <alignment horizontal="left"/>
    </xf>
    <xf numFmtId="0" fontId="3" fillId="2" borderId="2" xfId="3" applyAlignment="1">
      <alignment horizontal="center" vertical="center"/>
    </xf>
    <xf numFmtId="171" fontId="0" fillId="0" borderId="0" xfId="0" applyNumberFormat="1"/>
    <xf numFmtId="0" fontId="0" fillId="0" borderId="0" xfId="0" applyAlignment="1">
      <alignment horizontal="left" indent="1"/>
    </xf>
    <xf numFmtId="0" fontId="0" fillId="0" borderId="0" xfId="0" applyAlignment="1">
      <alignment horizontal="center"/>
    </xf>
    <xf numFmtId="0" fontId="3" fillId="2" borderId="2" xfId="3" applyAlignment="1">
      <alignment horizontal="center"/>
    </xf>
  </cellXfs>
  <cellStyles count="4">
    <cellStyle name="Check Cell" xfId="3" builtinId="23"/>
    <cellStyle name="Heading 1" xfId="2" builtinId="16"/>
    <cellStyle name="Normal" xfId="0" builtinId="0"/>
    <cellStyle name="Percent" xfId="1" builtinId="5"/>
  </cellStyles>
  <dxfs count="28">
    <dxf>
      <numFmt numFmtId="1" formatCode="0"/>
    </dxf>
    <dxf>
      <numFmt numFmtId="169" formatCode="_-[$$-409]* #,##0.00_ ;_-[$$-409]* \-#,##0.00\ ;_-[$$-409]* &quot;-&quot;??_ ;_-@_ "/>
    </dxf>
    <dxf>
      <numFmt numFmtId="171" formatCode="_-[$$-409]* #,##0.0_ ;_-[$$-409]* \-#,##0.0\ ;_-[$$-409]* &quot;-&quot;??_ ;_-@_ "/>
    </dxf>
    <dxf>
      <numFmt numFmtId="164" formatCode="_-[$$-409]* #,##0_ ;_-[$$-409]* \-#,##0\ ;_-[$$-409]* &quot;-&quot;_ ;_-@_ "/>
    </dxf>
    <dxf>
      <numFmt numFmtId="169" formatCode="_-[$$-409]* #,##0.00_ ;_-[$$-409]* \-#,##0.00\ ;_-[$$-409]* &quot;-&quot;??_ ;_-@_ "/>
    </dxf>
    <dxf>
      <numFmt numFmtId="2" formatCode="0.00"/>
    </dxf>
    <dxf>
      <numFmt numFmtId="169" formatCode="_-[$$-409]* #,##0.00_ ;_-[$$-409]* \-#,##0.00\ ;_-[$$-409]* &quot;-&quot;??_ ;_-@_ "/>
    </dxf>
    <dxf>
      <numFmt numFmtId="1" formatCode="0"/>
    </dxf>
    <dxf>
      <numFmt numFmtId="169" formatCode="_-[$$-409]* #,##0.00_ ;_-[$$-409]* \-#,##0.00\ ;_-[$$-409]* &quot;-&quot;??_ ;_-@_ "/>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164" formatCode="_-[$$-409]* #,##0_ ;_-[$$-409]* \-#,##0\ ;_-[$$-409]* &quot;-&quot;_ ;_-@_ "/>
    </dxf>
    <dxf>
      <numFmt numFmtId="19" formatCode="dd/mm/yyyy"/>
    </dxf>
    <dxf>
      <numFmt numFmtId="164" formatCode="_-[$$-409]* #,##0_ ;_-[$$-409]* \-#,##0\ ;_-[$$-409]* &quot;-&quot;_ ;_-@_ "/>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[ms-excel-project.xlsx]comparison!PivotTable3</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comparison!$F$40</c:f>
              <c:strCache>
                <c:ptCount val="1"/>
                <c:pt idx="0">
                  <c:v>Total</c:v>
                </c:pt>
              </c:strCache>
            </c:strRef>
          </c:tx>
          <c:spPr>
            <a:ln w="28575" cap="rnd">
              <a:solidFill>
                <a:schemeClr val="accent1"/>
              </a:solidFill>
              <a:round/>
            </a:ln>
            <a:effectLst/>
          </c:spPr>
          <c:marker>
            <c:symbol val="none"/>
          </c:marker>
          <c:cat>
            <c:multiLvlStrRef>
              <c:f>comparison!$E$41:$E$77</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comparison!$F$41:$F$77</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CE05-4961-A919-A24FAC569331}"/>
            </c:ext>
          </c:extLst>
        </c:ser>
        <c:dLbls>
          <c:showLegendKey val="0"/>
          <c:showVal val="0"/>
          <c:showCatName val="0"/>
          <c:showSerName val="0"/>
          <c:showPercent val="0"/>
          <c:showBubbleSize val="0"/>
        </c:dLbls>
        <c:smooth val="0"/>
        <c:axId val="57776256"/>
        <c:axId val="322602096"/>
      </c:lineChart>
      <c:catAx>
        <c:axId val="5777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02096"/>
        <c:crosses val="autoZero"/>
        <c:auto val="1"/>
        <c:lblAlgn val="ctr"/>
        <c:lblOffset val="100"/>
        <c:noMultiLvlLbl val="0"/>
      </c:catAx>
      <c:valAx>
        <c:axId val="32260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BCE571DF-603C-4F31-BCE9-872779F2FEAB}">
          <cx:tx>
            <cx:txData>
              <cx:f>_xlchart.v1.0</cx:f>
              <cx:v> Salary </cx:v>
            </cx:txData>
          </cx:tx>
          <cx:dataLabels>
            <cx:visibility seriesName="0" categoryName="0" value="1"/>
          </cx:dataLabels>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144780</xdr:colOff>
      <xdr:row>1</xdr:row>
      <xdr:rowOff>160021</xdr:rowOff>
    </xdr:from>
    <xdr:to>
      <xdr:col>8</xdr:col>
      <xdr:colOff>501636</xdr:colOff>
      <xdr:row>7</xdr:row>
      <xdr:rowOff>15241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694AFE9F-D21A-5DC7-9613-8BD0E295762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008867" y="342238"/>
              <a:ext cx="1980247" cy="981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348380</xdr:colOff>
      <xdr:row>49</xdr:row>
      <xdr:rowOff>71635</xdr:rowOff>
    </xdr:from>
    <xdr:to>
      <xdr:col>19</xdr:col>
      <xdr:colOff>339784</xdr:colOff>
      <xdr:row>63</xdr:row>
      <xdr:rowOff>47055</xdr:rowOff>
    </xdr:to>
    <xdr:graphicFrame macro="">
      <xdr:nvGraphicFramePr>
        <xdr:cNvPr id="5" name="Chart 4">
          <a:extLst>
            <a:ext uri="{FF2B5EF4-FFF2-40B4-BE49-F238E27FC236}">
              <a16:creationId xmlns:a16="http://schemas.microsoft.com/office/drawing/2014/main" id="{57115B39-6B6E-12B2-7356-FD8E34997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770561</xdr:colOff>
      <xdr:row>15</xdr:row>
      <xdr:rowOff>8562</xdr:rowOff>
    </xdr:from>
    <xdr:to>
      <xdr:col>20</xdr:col>
      <xdr:colOff>292556</xdr:colOff>
      <xdr:row>43</xdr:row>
      <xdr:rowOff>38679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2890CA5-E2F7-40A8-97AB-84CA76FB4C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750157" y="2739775"/>
              <a:ext cx="8023860" cy="51329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B" refreshedDate="45348.964611111114" backgroundQuery="1" createdVersion="8" refreshedVersion="8" minRefreshableVersion="3" recordCount="0" supportSubquery="1" supportAdvancedDrill="1" xr:uid="{85A72E83-51F4-4352-90BC-02DE8EFD285D}">
  <cacheSource type="external" connectionId="4"/>
  <cacheFields count="3">
    <cacheField name="[staff_datas].[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_datas].[Name]" caption="Name" attribute="1" defaultMemberUniqueName="[staff_datas].[Name].[All]" allUniqueName="[staff_datas].[Name].[All]" dimensionUniqueName="[staff_datas]" displayFolder="" count="0" memberValueDatatype="130" unbalanced="0"/>
    <cacheHierarchy uniqueName="[staff_datas].[Gender]" caption="Gender" attribute="1" defaultMemberUniqueName="[staff_datas].[Gender].[All]" allUniqueName="[staff_datas].[Gender].[All]" dimensionUniqueName="[staff_datas]" displayFolder="" count="0" memberValueDatatype="130" unbalanced="0"/>
    <cacheHierarchy uniqueName="[staff_datas].[Department]" caption="Department" attribute="1" defaultMemberUniqueName="[staff_datas].[Department].[All]" allUniqueName="[staff_datas].[Department].[All]" dimensionUniqueName="[staff_datas]" displayFolder="" count="0" memberValueDatatype="130" unbalanced="0"/>
    <cacheHierarchy uniqueName="[staff_datas].[Age]" caption="Age" attribute="1" defaultMemberUniqueName="[staff_datas].[Age].[All]" allUniqueName="[staff_datas].[Age].[All]" dimensionUniqueName="[staff_datas]" displayFolder="" count="0" memberValueDatatype="20" unbalanced="0"/>
    <cacheHierarchy uniqueName="[staff_datas].[Date Joined]" caption="Date Joined" attribute="1" time="1" defaultMemberUniqueName="[staff_datas].[Date Joined].[All]" allUniqueName="[staff_datas].[Date Joined].[All]" dimensionUniqueName="[staff_datas]" displayFolder="" count="0" memberValueDatatype="7" unbalanced="0"/>
    <cacheHierarchy uniqueName="[staff_datas].[Salary]" caption="Salary" attribute="1" defaultMemberUniqueName="[staff_datas].[Salary].[All]" allUniqueName="[staff_datas].[Salary].[All]" dimensionUniqueName="[staff_datas]" displayFolder="" count="0" memberValueDatatype="20" unbalanced="0"/>
    <cacheHierarchy uniqueName="[staff_datas].[Rating]" caption="Rating" attribute="1" defaultMemberUniqueName="[staff_datas].[Rating].[All]" allUniqueName="[staff_datas].[Rating].[All]" dimensionUniqueName="[staff_datas]" displayFolder="" count="2" memberValueDatatype="130" unbalanced="0">
      <fieldsUsage count="2">
        <fieldUsage x="-1"/>
        <fieldUsage x="0"/>
      </fieldsUsage>
    </cacheHierarchy>
    <cacheHierarchy uniqueName="[staff_datas].[Country]" caption="Country" attribute="1" defaultMemberUniqueName="[staff_datas].[Country].[All]" allUniqueName="[staff_datas].[Country].[All]" dimensionUniqueName="[staff_datas]" displayFolder="" count="0" memberValueDatatype="130" unbalanced="0"/>
    <cacheHierarchy uniqueName="[staff_datas].[Tenure]" caption="Tenure" attribute="1" defaultMemberUniqueName="[staff_datas].[Tenure].[All]" allUniqueName="[staff_datas].[Tenure].[All]" dimensionUniqueName="[staff_datas]" displayFolder="" count="0" memberValueDatatype="5" unbalanced="0"/>
    <cacheHierarchy uniqueName="[staff_datas].[Date Joined (Year)]" caption="Date Joined (Year)" attribute="1" defaultMemberUniqueName="[staff_datas].[Date Joined (Year)].[All]" allUniqueName="[staff_datas].[Date Joined (Year)].[All]" dimensionUniqueName="[staff_datas]" displayFolder="" count="0" memberValueDatatype="130" unbalanced="0"/>
    <cacheHierarchy uniqueName="[staff_datas].[Date Joined (Quarter)]" caption="Date Joined (Quarter)" attribute="1" defaultMemberUniqueName="[staff_datas].[Date Joined (Quarter)].[All]" allUniqueName="[staff_datas].[Date Joined (Quarter)].[All]" dimensionUniqueName="[staff_datas]" displayFolder="" count="0" memberValueDatatype="130" unbalanced="0"/>
    <cacheHierarchy uniqueName="[staff_datas].[Date Joined (Month)]" caption="Date Joined (Month)" attribute="1" defaultMemberUniqueName="[staff_datas].[Date Joined (Month)].[All]" allUniqueName="[staff_datas].[Date Joined (Month)].[All]" dimensionUniqueName="[staff_datas]" displayFolder="" count="0" memberValueDatatype="130" unbalanced="0"/>
    <cacheHierarchy uniqueName="[staff_datas].[Date Joined (Month Index)]" caption="Date Joined (Month Index)" attribute="1" defaultMemberUniqueName="[staff_datas].[Date Joined (Month Index)].[All]" allUniqueName="[staff_datas].[Date Joined (Month Index)].[All]" dimensionUniqueName="[staff_datas]" displayFolder="" count="0" memberValueDatatype="20" unbalanced="0" hidden="1"/>
    <cacheHierarchy uniqueName="[Measures].[__XL_Count staff_datas]" caption="__XL_Count staff_datas" measure="1" displayFolder="" measureGroup="staff_datas" count="0" hidden="1"/>
    <cacheHierarchy uniqueName="[Measures].[__No measures defined]" caption="__No measures defined" measure="1" displayFolder="" count="0" hidden="1"/>
    <cacheHierarchy uniqueName="[Measures].[Count of Name]" caption="Count of Name" measure="1" displayFolder="" measureGroup="staff_data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s"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_datas"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_datas"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data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_data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s"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s" uniqueName="[staff_datas]" caption="staff_datas"/>
  </dimensions>
  <measureGroups count="1">
    <measureGroup name="staff_datas" caption="staff_data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B" refreshedDate="45348.972331828707" backgroundQuery="1" createdVersion="8" refreshedVersion="8" minRefreshableVersion="3" recordCount="0" supportSubquery="1" supportAdvancedDrill="1" xr:uid="{7CFBBBB3-4689-40B9-B939-66AC087E6E84}">
  <cacheSource type="external" connectionId="4"/>
  <cacheFields count="3">
    <cacheField name="[staff_datas].[Date Joined (Month)].[Date Joined (Month)]" caption="Date Joined (Month)" numFmtId="0" hierarchy="11" level="1">
      <sharedItems count="12">
        <s v="May"/>
        <s v="Jun"/>
        <s v="Jul"/>
        <s v="Aug"/>
        <s v="Sep"/>
        <s v="Oct"/>
        <s v="Nov"/>
        <s v="Dec"/>
        <s v="Jan"/>
        <s v="Feb"/>
        <s v="Mar"/>
        <s v="Apr"/>
      </sharedItems>
    </cacheField>
    <cacheField name="[staff_datas].[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_datas].[Name]" caption="Name" attribute="1" defaultMemberUniqueName="[staff_datas].[Name].[All]" allUniqueName="[staff_datas].[Name].[All]" dimensionUniqueName="[staff_datas]" displayFolder="" count="0" memberValueDatatype="130" unbalanced="0"/>
    <cacheHierarchy uniqueName="[staff_datas].[Gender]" caption="Gender" attribute="1" defaultMemberUniqueName="[staff_datas].[Gender].[All]" allUniqueName="[staff_datas].[Gender].[All]" dimensionUniqueName="[staff_datas]" displayFolder="" count="0" memberValueDatatype="130" unbalanced="0"/>
    <cacheHierarchy uniqueName="[staff_datas].[Department]" caption="Department" attribute="1" defaultMemberUniqueName="[staff_datas].[Department].[All]" allUniqueName="[staff_datas].[Department].[All]" dimensionUniqueName="[staff_datas]" displayFolder="" count="0" memberValueDatatype="130" unbalanced="0"/>
    <cacheHierarchy uniqueName="[staff_datas].[Age]" caption="Age" attribute="1" defaultMemberUniqueName="[staff_datas].[Age].[All]" allUniqueName="[staff_datas].[Age].[All]" dimensionUniqueName="[staff_datas]" displayFolder="" count="0" memberValueDatatype="20" unbalanced="0"/>
    <cacheHierarchy uniqueName="[staff_datas].[Date Joined]" caption="Date Joined" attribute="1" time="1" defaultMemberUniqueName="[staff_datas].[Date Joined].[All]" allUniqueName="[staff_datas].[Date Joined].[All]" dimensionUniqueName="[staff_datas]" displayFolder="" count="2" memberValueDatatype="7" unbalanced="0"/>
    <cacheHierarchy uniqueName="[staff_datas].[Salary]" caption="Salary" attribute="1" defaultMemberUniqueName="[staff_datas].[Salary].[All]" allUniqueName="[staff_datas].[Salary].[All]" dimensionUniqueName="[staff_datas]" displayFolder="" count="0" memberValueDatatype="20" unbalanced="0"/>
    <cacheHierarchy uniqueName="[staff_datas].[Rating]" caption="Rating" attribute="1" defaultMemberUniqueName="[staff_datas].[Rating].[All]" allUniqueName="[staff_datas].[Rating].[All]" dimensionUniqueName="[staff_datas]" displayFolder="" count="0" memberValueDatatype="130" unbalanced="0"/>
    <cacheHierarchy uniqueName="[staff_datas].[Country]" caption="Country" attribute="1" defaultMemberUniqueName="[staff_datas].[Country].[All]" allUniqueName="[staff_datas].[Country].[All]" dimensionUniqueName="[staff_datas]" displayFolder="" count="0" memberValueDatatype="130" unbalanced="0"/>
    <cacheHierarchy uniqueName="[staff_datas].[Tenure]" caption="Tenure" attribute="1" defaultMemberUniqueName="[staff_datas].[Tenure].[All]" allUniqueName="[staff_datas].[Tenure].[All]" dimensionUniqueName="[staff_datas]" displayFolder="" count="0" memberValueDatatype="5" unbalanced="0"/>
    <cacheHierarchy uniqueName="[staff_datas].[Date Joined (Year)]" caption="Date Joined (Year)" attribute="1" defaultMemberUniqueName="[staff_datas].[Date Joined (Year)].[All]" allUniqueName="[staff_datas].[Date Joined (Year)].[All]" dimensionUniqueName="[staff_datas]" displayFolder="" count="2" memberValueDatatype="130" unbalanced="0">
      <fieldsUsage count="2">
        <fieldUsage x="-1"/>
        <fieldUsage x="1"/>
      </fieldsUsage>
    </cacheHierarchy>
    <cacheHierarchy uniqueName="[staff_datas].[Date Joined (Quarter)]" caption="Date Joined (Quarter)" attribute="1" defaultMemberUniqueName="[staff_datas].[Date Joined (Quarter)].[All]" allUniqueName="[staff_datas].[Date Joined (Quarter)].[All]" dimensionUniqueName="[staff_datas]" displayFolder="" count="2" memberValueDatatype="130" unbalanced="0"/>
    <cacheHierarchy uniqueName="[staff_datas].[Date Joined (Month)]" caption="Date Joined (Month)" attribute="1" defaultMemberUniqueName="[staff_datas].[Date Joined (Month)].[All]" allUniqueName="[staff_datas].[Date Joined (Month)].[All]" dimensionUniqueName="[staff_datas]" displayFolder="" count="2" memberValueDatatype="130" unbalanced="0">
      <fieldsUsage count="2">
        <fieldUsage x="-1"/>
        <fieldUsage x="0"/>
      </fieldsUsage>
    </cacheHierarchy>
    <cacheHierarchy uniqueName="[staff_datas].[Date Joined (Month Index)]" caption="Date Joined (Month Index)" attribute="1" defaultMemberUniqueName="[staff_datas].[Date Joined (Month Index)].[All]" allUniqueName="[staff_datas].[Date Joined (Month Index)].[All]" dimensionUniqueName="[staff_datas]" displayFolder="" count="0" memberValueDatatype="20" unbalanced="0" hidden="1"/>
    <cacheHierarchy uniqueName="[Measures].[__XL_Count staff_datas]" caption="__XL_Count staff_datas" measure="1" displayFolder="" measureGroup="staff_datas" count="0" hidden="1"/>
    <cacheHierarchy uniqueName="[Measures].[__No measures defined]" caption="__No measures defined" measure="1" displayFolder="" count="0" hidden="1"/>
    <cacheHierarchy uniqueName="[Measures].[Count of Name]" caption="Count of Name" measure="1" displayFolder="" measureGroup="staff_data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s"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_datas"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_datas"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datas"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_data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s"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s" uniqueName="[staff_datas]" caption="staff_datas"/>
  </dimensions>
  <measureGroups count="1">
    <measureGroup name="staff_datas" caption="staff_data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B" refreshedDate="45348.98793275463" backgroundQuery="1" createdVersion="8" refreshedVersion="8" minRefreshableVersion="3" recordCount="0" supportSubquery="1" supportAdvancedDrill="1" xr:uid="{DCDC1796-366C-46D1-8542-C06D76031EE0}">
  <cacheSource type="external" connectionId="4"/>
  <cacheFields count="6">
    <cacheField name="[staff_datas].[Gender].[Gender]" caption="Gender" numFmtId="0" hierarchy="1" level="1">
      <sharedItems count="3">
        <s v="Female"/>
        <s v="Male"/>
        <s v="other"/>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_datas].[Country].[Country]" caption="Country" numFmtId="0" hierarchy="7" level="1">
      <sharedItems containsSemiMixedTypes="0" containsNonDate="0" containsString="0"/>
    </cacheField>
  </cacheFields>
  <cacheHierarchies count="22">
    <cacheHierarchy uniqueName="[staff_datas].[Name]" caption="Name" attribute="1" defaultMemberUniqueName="[staff_datas].[Name].[All]" allUniqueName="[staff_datas].[Name].[All]" dimensionUniqueName="[staff_datas]" displayFolder="" count="0" memberValueDatatype="130" unbalanced="0"/>
    <cacheHierarchy uniqueName="[staff_datas].[Gender]" caption="Gender" attribute="1" defaultMemberUniqueName="[staff_datas].[Gender].[All]" allUniqueName="[staff_datas].[Gender].[All]" dimensionUniqueName="[staff_datas]" displayFolder="" count="2" memberValueDatatype="130" unbalanced="0">
      <fieldsUsage count="2">
        <fieldUsage x="-1"/>
        <fieldUsage x="0"/>
      </fieldsUsage>
    </cacheHierarchy>
    <cacheHierarchy uniqueName="[staff_datas].[Department]" caption="Department" attribute="1" defaultMemberUniqueName="[staff_datas].[Department].[All]" allUniqueName="[staff_datas].[Department].[All]" dimensionUniqueName="[staff_datas]" displayFolder="" count="0" memberValueDatatype="130" unbalanced="0"/>
    <cacheHierarchy uniqueName="[staff_datas].[Age]" caption="Age" attribute="1" defaultMemberUniqueName="[staff_datas].[Age].[All]" allUniqueName="[staff_datas].[Age].[All]" dimensionUniqueName="[staff_datas]" displayFolder="" count="0" memberValueDatatype="20" unbalanced="0"/>
    <cacheHierarchy uniqueName="[staff_datas].[Date Joined]" caption="Date Joined" attribute="1" time="1" defaultMemberUniqueName="[staff_datas].[Date Joined].[All]" allUniqueName="[staff_datas].[Date Joined].[All]" dimensionUniqueName="[staff_datas]" displayFolder="" count="0" memberValueDatatype="7" unbalanced="0"/>
    <cacheHierarchy uniqueName="[staff_datas].[Salary]" caption="Salary" attribute="1" defaultMemberUniqueName="[staff_datas].[Salary].[All]" allUniqueName="[staff_datas].[Salary].[All]" dimensionUniqueName="[staff_datas]" displayFolder="" count="0" memberValueDatatype="20" unbalanced="0"/>
    <cacheHierarchy uniqueName="[staff_datas].[Rating]" caption="Rating" attribute="1" defaultMemberUniqueName="[staff_datas].[Rating].[All]" allUniqueName="[staff_datas].[Rating].[All]" dimensionUniqueName="[staff_datas]" displayFolder="" count="0" memberValueDatatype="130" unbalanced="0"/>
    <cacheHierarchy uniqueName="[staff_datas].[Country]" caption="Country" attribute="1" defaultMemberUniqueName="[staff_datas].[Country].[All]" allUniqueName="[staff_datas].[Country].[All]" dimensionUniqueName="[staff_datas]" displayFolder="" count="2" memberValueDatatype="130" unbalanced="0">
      <fieldsUsage count="2">
        <fieldUsage x="-1"/>
        <fieldUsage x="5"/>
      </fieldsUsage>
    </cacheHierarchy>
    <cacheHierarchy uniqueName="[staff_datas].[Tenure]" caption="Tenure" attribute="1" defaultMemberUniqueName="[staff_datas].[Tenure].[All]" allUniqueName="[staff_datas].[Tenure].[All]" dimensionUniqueName="[staff_datas]" displayFolder="" count="0" memberValueDatatype="5" unbalanced="0"/>
    <cacheHierarchy uniqueName="[staff_datas].[Date Joined (Year)]" caption="Date Joined (Year)" attribute="1" defaultMemberUniqueName="[staff_datas].[Date Joined (Year)].[All]" allUniqueName="[staff_datas].[Date Joined (Year)].[All]" dimensionUniqueName="[staff_datas]" displayFolder="" count="0" memberValueDatatype="130" unbalanced="0"/>
    <cacheHierarchy uniqueName="[staff_datas].[Date Joined (Quarter)]" caption="Date Joined (Quarter)" attribute="1" defaultMemberUniqueName="[staff_datas].[Date Joined (Quarter)].[All]" allUniqueName="[staff_datas].[Date Joined (Quarter)].[All]" dimensionUniqueName="[staff_datas]" displayFolder="" count="0" memberValueDatatype="130" unbalanced="0"/>
    <cacheHierarchy uniqueName="[staff_datas].[Date Joined (Month)]" caption="Date Joined (Month)" attribute="1" defaultMemberUniqueName="[staff_datas].[Date Joined (Month)].[All]" allUniqueName="[staff_datas].[Date Joined (Month)].[All]" dimensionUniqueName="[staff_datas]" displayFolder="" count="0" memberValueDatatype="130" unbalanced="0"/>
    <cacheHierarchy uniqueName="[staff_datas].[Date Joined (Month Index)]" caption="Date Joined (Month Index)" attribute="1" defaultMemberUniqueName="[staff_datas].[Date Joined (Month Index)].[All]" allUniqueName="[staff_datas].[Date Joined (Month Index)].[All]" dimensionUniqueName="[staff_datas]" displayFolder="" count="0" memberValueDatatype="20" unbalanced="0" hidden="1"/>
    <cacheHierarchy uniqueName="[Measures].[__XL_Count staff_datas]" caption="__XL_Count staff_datas" measure="1" displayFolder="" measureGroup="staff_datas" count="0" hidden="1"/>
    <cacheHierarchy uniqueName="[Measures].[__No measures defined]" caption="__No measures defined" measure="1" displayFolder="" count="0" hidden="1"/>
    <cacheHierarchy uniqueName="[Measures].[Count of Name]" caption="Count of Name" measure="1" displayFolder="" measureGroup="staff_data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s"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_datas"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_datas"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datas"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_data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s"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s" uniqueName="[staff_datas]" caption="staff_datas"/>
  </dimensions>
  <measureGroups count="1">
    <measureGroup name="staff_datas" caption="staff_data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B" refreshedDate="45348.964611921299" backgroundQuery="1" createdVersion="3" refreshedVersion="8" minRefreshableVersion="3" recordCount="0" supportSubquery="1" supportAdvancedDrill="1" xr:uid="{B7752533-A924-4696-8DCE-6039A1CF2CE4}">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_datas].[Name]" caption="Name" attribute="1" defaultMemberUniqueName="[staff_datas].[Name].[All]" allUniqueName="[staff_datas].[Name].[All]" dimensionUniqueName="[staff_datas]" displayFolder="" count="0" memberValueDatatype="130" unbalanced="0"/>
    <cacheHierarchy uniqueName="[staff_datas].[Gender]" caption="Gender" attribute="1" defaultMemberUniqueName="[staff_datas].[Gender].[All]" allUniqueName="[staff_datas].[Gender].[All]" dimensionUniqueName="[staff_datas]" displayFolder="" count="0" memberValueDatatype="130" unbalanced="0"/>
    <cacheHierarchy uniqueName="[staff_datas].[Department]" caption="Department" attribute="1" defaultMemberUniqueName="[staff_datas].[Department].[All]" allUniqueName="[staff_datas].[Department].[All]" dimensionUniqueName="[staff_datas]" displayFolder="" count="0" memberValueDatatype="130" unbalanced="0"/>
    <cacheHierarchy uniqueName="[staff_datas].[Age]" caption="Age" attribute="1" defaultMemberUniqueName="[staff_datas].[Age].[All]" allUniqueName="[staff_datas].[Age].[All]" dimensionUniqueName="[staff_datas]" displayFolder="" count="0" memberValueDatatype="20" unbalanced="0"/>
    <cacheHierarchy uniqueName="[staff_datas].[Date Joined]" caption="Date Joined" attribute="1" time="1" defaultMemberUniqueName="[staff_datas].[Date Joined].[All]" allUniqueName="[staff_datas].[Date Joined].[All]" dimensionUniqueName="[staff_datas]" displayFolder="" count="0" memberValueDatatype="7" unbalanced="0"/>
    <cacheHierarchy uniqueName="[staff_datas].[Salary]" caption="Salary" attribute="1" defaultMemberUniqueName="[staff_datas].[Salary].[All]" allUniqueName="[staff_datas].[Salary].[All]" dimensionUniqueName="[staff_datas]" displayFolder="" count="0" memberValueDatatype="20" unbalanced="0"/>
    <cacheHierarchy uniqueName="[staff_datas].[Rating]" caption="Rating" attribute="1" defaultMemberUniqueName="[staff_datas].[Rating].[All]" allUniqueName="[staff_datas].[Rating].[All]" dimensionUniqueName="[staff_datas]" displayFolder="" count="0" memberValueDatatype="130" unbalanced="0"/>
    <cacheHierarchy uniqueName="[staff_datas].[Country]" caption="Country" attribute="1" defaultMemberUniqueName="[staff_datas].[Country].[All]" allUniqueName="[staff_datas].[Country].[All]" dimensionUniqueName="[staff_datas]" displayFolder="" count="2" memberValueDatatype="130" unbalanced="0"/>
    <cacheHierarchy uniqueName="[staff_datas].[Tenure]" caption="Tenure" attribute="1" defaultMemberUniqueName="[staff_datas].[Tenure].[All]" allUniqueName="[staff_datas].[Tenure].[All]" dimensionUniqueName="[staff_datas]" displayFolder="" count="0" memberValueDatatype="5" unbalanced="0"/>
    <cacheHierarchy uniqueName="[staff_datas].[Date Joined (Year)]" caption="Date Joined (Year)" attribute="1" defaultMemberUniqueName="[staff_datas].[Date Joined (Year)].[All]" allUniqueName="[staff_datas].[Date Joined (Year)].[All]" dimensionUniqueName="[staff_datas]" displayFolder="" count="0" memberValueDatatype="130" unbalanced="0"/>
    <cacheHierarchy uniqueName="[staff_datas].[Date Joined (Quarter)]" caption="Date Joined (Quarter)" attribute="1" defaultMemberUniqueName="[staff_datas].[Date Joined (Quarter)].[All]" allUniqueName="[staff_datas].[Date Joined (Quarter)].[All]" dimensionUniqueName="[staff_datas]" displayFolder="" count="0" memberValueDatatype="130" unbalanced="0"/>
    <cacheHierarchy uniqueName="[staff_datas].[Date Joined (Month)]" caption="Date Joined (Month)" attribute="1" defaultMemberUniqueName="[staff_datas].[Date Joined (Month)].[All]" allUniqueName="[staff_datas].[Date Joined (Month)].[All]" dimensionUniqueName="[staff_datas]" displayFolder="" count="0" memberValueDatatype="130" unbalanced="0"/>
    <cacheHierarchy uniqueName="[staff_datas].[Date Joined (Month Index)]" caption="Date Joined (Month Index)" attribute="1" defaultMemberUniqueName="[staff_datas].[Date Joined (Month Index)].[All]" allUniqueName="[staff_datas].[Date Joined (Month Index)].[All]" dimensionUniqueName="[staff_datas]" displayFolder="" count="0" memberValueDatatype="20" unbalanced="0" hidden="1"/>
    <cacheHierarchy uniqueName="[Measures].[__XL_Count staff_datas]" caption="__XL_Count staff_datas" measure="1" displayFolder="" measureGroup="staff_datas" count="0" hidden="1"/>
    <cacheHierarchy uniqueName="[Measures].[__No measures defined]" caption="__No measures defined" measure="1" displayFolder="" count="0" hidden="1"/>
    <cacheHierarchy uniqueName="[Measures].[Count of Name]" caption="Count of Name" measure="1" displayFolder="" measureGroup="staff_data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_datas"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_datas"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_datas"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datas"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_datas"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26716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89EFF0-C27B-4ECA-AE28-2794F5856231}" name="PivotTable3" cacheId="16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E40:F77"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8"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B03B7A-7F28-4EC3-B979-0D67C9674685}" name="PivotTable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2:G2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2">
    <format dxfId="3">
      <pivotArea collapsedLevelsAreSubtotals="1" fieldPosition="0">
        <references count="2">
          <reference field="4294967294" count="1" selected="0">
            <x v="1"/>
          </reference>
          <reference field="0" count="0"/>
        </references>
      </pivotArea>
    </format>
    <format dxfId="2">
      <pivotArea field="0" grandRow="1" outline="0" collapsedLevelsAreSubtotals="1" axis="axisRow"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7FCD73-6825-4002-BF40-5C0BF5DCAE11}" name="PivotTable1" cacheId="18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I14" firstHeaderRow="1" firstDataRow="2" firstDataCol="1"/>
  <pivotFields count="6">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4">
    <i>
      <x/>
    </i>
    <i>
      <x v="1"/>
    </i>
    <i>
      <x v="2"/>
    </i>
    <i t="grand">
      <x/>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formats count="2">
    <format dxfId="7">
      <pivotArea outline="0" collapsedLevelsAreSubtotals="1" fieldPosition="0"/>
    </format>
    <format dxfId="6">
      <pivotArea collapsedLevelsAreSubtotals="1" fieldPosition="0">
        <references count="1">
          <reference field="4294967294" count="1">
            <x v="2"/>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_datas].[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_datas">
        <x15:activeTabTopLevelEntity name="[staff_data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AE66D5F8-A82C-4710-94C4-F3E271D60A2D}"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2BD7B652-D69D-41E4-8702-2FED3C713F23}"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845DB10-A9AF-4C55-89C5-F88C0AB42509}"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D4E89F0-1F9C-4143-82E2-EC951B1177B6}" sourceName="[staff_datas].[Country]">
  <pivotTables>
    <pivotTable tabId="7" name="PivotTable1"/>
  </pivotTables>
  <data>
    <olap pivotCacheId="142671678">
      <levels count="2">
        <level uniqueName="[staff_datas].[Country].[(All)]" sourceCaption="(All)" count="0"/>
        <level uniqueName="[staff_datas].[Country].[Country]" sourceCaption="Country" count="2">
          <ranges>
            <range startItem="0">
              <i n="[staff_datas].[Country].&amp;[IND]" c="IND"/>
              <i n="[staff_datas].[Country].&amp;[NZ]" c="NZ"/>
            </range>
          </ranges>
        </level>
      </levels>
      <selections count="1">
        <selection n="[staff_datas].[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23313B8-9634-431B-9B0E-E39E2948E134}"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983ADE-962D-41B1-A61E-49C0B8AC7870}" name="Table2" displayName="Table2" ref="B2:H94" totalsRowShown="0">
  <autoFilter ref="B2:H94" xr:uid="{65983ADE-962D-41B1-A61E-49C0B8AC7870}"/>
  <tableColumns count="7">
    <tableColumn id="1" xr3:uid="{52B0C2B0-C784-4DA8-8405-05FDCE90D227}" name="Name"/>
    <tableColumn id="2" xr3:uid="{5505DC07-7C65-423E-AF2C-8E3A817184D2}" name="Gender"/>
    <tableColumn id="3" xr3:uid="{479D9F3E-5290-4429-87F7-8FD16A3156C1}" name="Age"/>
    <tableColumn id="4" xr3:uid="{52ADD7BB-8A5A-4823-B56D-95464BDFB6F6}" name="Rating"/>
    <tableColumn id="5" xr3:uid="{0194749B-0280-47D7-8F68-696D5B7BFCC7}" name="Date Joined" dataDxfId="25"/>
    <tableColumn id="6" xr3:uid="{50A9642A-9DC0-458D-BC27-4E53CDF07D3F}" name="Department"/>
    <tableColumn id="7" xr3:uid="{42E02308-E87B-4AE6-81F8-84E82213B662}" name="Salary" dataDxfId="2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5CB0D8-04F1-4DB7-ADA9-75F17EB4A7FB}" name="Table1" displayName="Table1" ref="A1:G93" totalsRowShown="0">
  <autoFilter ref="A1:G93" xr:uid="{D45CB0D8-04F1-4DB7-ADA9-75F17EB4A7FB}"/>
  <tableColumns count="7">
    <tableColumn id="1" xr3:uid="{8AB9D01F-02D1-446C-A8BE-5AD5D91A3FB6}" name="Name"/>
    <tableColumn id="2" xr3:uid="{F594F0E3-19D9-4683-8B72-957F6AC4ECD0}" name="Gender"/>
    <tableColumn id="3" xr3:uid="{01873201-4762-42A0-B6E9-C8E5AAA4DB91}" name="Department"/>
    <tableColumn id="4" xr3:uid="{E9004DA4-100A-4D74-855B-19236A5FA601}" name="Age"/>
    <tableColumn id="5" xr3:uid="{AD98ADC0-8934-41A3-8991-A12D6CB68C16}" name="Date Joined" dataDxfId="27"/>
    <tableColumn id="6" xr3:uid="{0E0C2293-EC02-42DE-A317-5D2852C2C1CA}" name="Salary" dataDxfId="26"/>
    <tableColumn id="7" xr3:uid="{52F20D14-B51E-4A84-9715-6B9180B87FF0}" name="Rati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E8FA0D-138B-4643-B1C8-7FC2A2249C04}" name="staff_datas" displayName="staff_datas" ref="A1:J184" tableType="queryTable" totalsRowShown="0">
  <autoFilter ref="A1:J184" xr:uid="{20E8FA0D-138B-4643-B1C8-7FC2A2249C04}"/>
  <sortState xmlns:xlrd2="http://schemas.microsoft.com/office/spreadsheetml/2017/richdata2" ref="A2:J184">
    <sortCondition ref="F1:F184"/>
  </sortState>
  <tableColumns count="10">
    <tableColumn id="1" xr3:uid="{85E0B677-3BE6-485F-8D13-4BE3E30E4ABE}" uniqueName="1" name="Name" queryTableFieldId="1" dataDxfId="13"/>
    <tableColumn id="2" xr3:uid="{7729FC7B-015A-4E1A-9A98-E8457DB8E760}" uniqueName="2" name="Gender" queryTableFieldId="2" dataDxfId="12"/>
    <tableColumn id="3" xr3:uid="{834FBBFA-D39D-4271-AFBF-387F4D83F535}" uniqueName="3" name="Department" queryTableFieldId="3" dataDxfId="11"/>
    <tableColumn id="4" xr3:uid="{571FD92D-858B-4481-9E29-538577186D72}" uniqueName="4" name="Age" queryTableFieldId="4"/>
    <tableColumn id="5" xr3:uid="{2BDBDB80-B935-4BEC-AD15-45DA09E6FA40}" uniqueName="5" name="Date Joined" queryTableFieldId="5" dataDxfId="10"/>
    <tableColumn id="6" xr3:uid="{14E9905B-E6CC-4443-B1F7-080E705D5907}" uniqueName="6" name="Salary" queryTableFieldId="6" dataDxfId="8"/>
    <tableColumn id="7" xr3:uid="{5CB6E991-D65A-431A-AC1F-E0BD28235F9D}" uniqueName="7" name="Rating" queryTableFieldId="7" dataDxfId="9"/>
    <tableColumn id="8" xr3:uid="{49D42A23-231A-448A-A274-F41454E8AC7E}" uniqueName="8" name="Country" queryTableFieldId="8"/>
    <tableColumn id="9" xr3:uid="{14843A1A-E6CB-46AE-A96E-2C5392B5690A}" uniqueName="9" name="Tenure" queryTableFieldId="9" dataDxfId="5">
      <calculatedColumnFormula>(TODAY()-staff_datas[[#This Row],[Date Joined]])/365</calculatedColumnFormula>
    </tableColumn>
    <tableColumn id="10" xr3:uid="{D365D486-EF8B-470B-99C5-FC4751FE83A2}" uniqueName="10" name="Bonus" queryTableFieldId="10" dataDxfId="4">
      <calculatedColumnFormula>ROUNDUP(IF(staff_datas[[#This Row],[Tenure]]&gt;2,3%,2%)*staff_datas[[#This Row],[Salary]],0)</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171FFF-570D-41B9-AF0A-258832A9DEC0}" name="nz_table" displayName="nz_table" ref="A1:H93" tableType="queryTable" totalsRowShown="0">
  <autoFilter ref="A1:H93" xr:uid="{10171FFF-570D-41B9-AF0A-258832A9DEC0}"/>
  <tableColumns count="8">
    <tableColumn id="1" xr3:uid="{F5AA4A43-3E64-44E8-88AC-9842CF80B672}" uniqueName="1" name="Name" queryTableFieldId="1" dataDxfId="18"/>
    <tableColumn id="2" xr3:uid="{01729B9B-28FE-4A95-994A-0136C7205466}" uniqueName="2" name="Gender" queryTableFieldId="2" dataDxfId="17"/>
    <tableColumn id="3" xr3:uid="{FE1B55BB-8550-46E2-B73E-199273A137C6}" uniqueName="3" name="Department" queryTableFieldId="3" dataDxfId="16"/>
    <tableColumn id="4" xr3:uid="{EBB85CA4-A045-4516-AAD9-D897068BA80C}" uniqueName="4" name="Age" queryTableFieldId="4"/>
    <tableColumn id="5" xr3:uid="{BFA3CEFC-7452-40CE-9F4F-1708EE234A65}" uniqueName="5" name="Date Joined" queryTableFieldId="5" dataDxfId="15"/>
    <tableColumn id="6" xr3:uid="{4B2A046C-F373-4E63-8B12-2056357084D3}" uniqueName="6" name="Salary" queryTableFieldId="6"/>
    <tableColumn id="7" xr3:uid="{13553DAF-6CCF-48E6-8856-F65A152E71DC}" uniqueName="7" name="Rating" queryTableFieldId="7" dataDxfId="14"/>
    <tableColumn id="8" xr3:uid="{A5C01659-B2B0-4048-A7C7-C4CE714A71CE}" uniqueName="8" name="Country"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BCF90-49ED-4389-B317-33E74F71CD3E}" name="ind_data" displayName="ind_data" ref="A1:H93" tableType="queryTable" totalsRowShown="0">
  <autoFilter ref="A1:H93" xr:uid="{D3CBCF90-49ED-4389-B317-33E74F71CD3E}"/>
  <tableColumns count="8">
    <tableColumn id="1" xr3:uid="{1C96BD4C-0232-46E7-A23A-00162656BA4B}" uniqueName="1" name="Name" queryTableFieldId="1" dataDxfId="23"/>
    <tableColumn id="2" xr3:uid="{82A090C3-1245-4E33-BC62-DCC821752E03}" uniqueName="2" name="Gender" queryTableFieldId="2" dataDxfId="22"/>
    <tableColumn id="3" xr3:uid="{88C11292-4D06-436A-8A2C-F4FEF5171D56}" uniqueName="3" name="Age" queryTableFieldId="3"/>
    <tableColumn id="4" xr3:uid="{BFC00B52-25E3-4C53-911F-43674B788ACF}" uniqueName="4" name="Rating" queryTableFieldId="4" dataDxfId="21"/>
    <tableColumn id="5" xr3:uid="{9738993A-5FBA-4FBB-B2D6-56E842CC48B3}" uniqueName="5" name="Date Joined" queryTableFieldId="5" dataDxfId="20"/>
    <tableColumn id="6" xr3:uid="{7E77C4FC-0653-4769-A6AC-BD3F9939E415}" uniqueName="6" name="Department" queryTableFieldId="6" dataDxfId="19"/>
    <tableColumn id="7" xr3:uid="{D6B3BE9C-676F-404C-9C68-74DAB07C81CC}" uniqueName="7" name="Salary" queryTableFieldId="7"/>
    <tableColumn id="8" xr3:uid="{290A547F-38D0-4FDC-A9AD-EFFDB4852131}" uniqueName="8" name="Countr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C11" sqref="C11"/>
    </sheetView>
  </sheetViews>
  <sheetFormatPr defaultRowHeight="14.4" x14ac:dyDescent="0.3"/>
  <cols>
    <col min="2" max="2" width="19" customWidth="1"/>
    <col min="3" max="5" width="9.44140625" customWidth="1"/>
    <col min="6" max="6" width="21.109375" style="2" customWidth="1"/>
    <col min="7" max="7" width="16.21875" customWidth="1"/>
    <col min="8" max="8" width="13.6640625" style="1" customWidth="1"/>
  </cols>
  <sheetData>
    <row r="2" spans="2:8" x14ac:dyDescent="0.3">
      <c r="B2" t="s">
        <v>0</v>
      </c>
      <c r="C2" t="s">
        <v>1</v>
      </c>
      <c r="D2" t="s">
        <v>3</v>
      </c>
      <c r="E2" t="s">
        <v>6</v>
      </c>
      <c r="F2" s="2" t="s">
        <v>4</v>
      </c>
      <c r="G2" t="s">
        <v>2</v>
      </c>
      <c r="H2" s="1" t="s">
        <v>5</v>
      </c>
    </row>
    <row r="3" spans="2:8" x14ac:dyDescent="0.3">
      <c r="B3" t="s">
        <v>155</v>
      </c>
      <c r="C3" t="s">
        <v>15</v>
      </c>
      <c r="D3">
        <v>20</v>
      </c>
      <c r="E3" t="s">
        <v>16</v>
      </c>
      <c r="F3" s="2">
        <v>44122</v>
      </c>
      <c r="G3" t="s">
        <v>12</v>
      </c>
      <c r="H3" s="1">
        <v>112650</v>
      </c>
    </row>
    <row r="4" spans="2:8" x14ac:dyDescent="0.3">
      <c r="B4" t="s">
        <v>175</v>
      </c>
      <c r="C4" t="s">
        <v>8</v>
      </c>
      <c r="D4">
        <v>32</v>
      </c>
      <c r="E4" t="s">
        <v>13</v>
      </c>
      <c r="F4" s="2">
        <v>44293</v>
      </c>
      <c r="G4" t="s">
        <v>12</v>
      </c>
      <c r="H4" s="1">
        <v>43840</v>
      </c>
    </row>
    <row r="5" spans="2:8" x14ac:dyDescent="0.3">
      <c r="B5" t="s">
        <v>142</v>
      </c>
      <c r="C5" t="s">
        <v>15</v>
      </c>
      <c r="D5">
        <v>31</v>
      </c>
      <c r="E5" t="s">
        <v>16</v>
      </c>
      <c r="F5" s="2">
        <v>44663</v>
      </c>
      <c r="G5" t="s">
        <v>9</v>
      </c>
      <c r="H5" s="1">
        <v>103550</v>
      </c>
    </row>
    <row r="6" spans="2:8" x14ac:dyDescent="0.3">
      <c r="B6" t="s">
        <v>200</v>
      </c>
      <c r="C6" t="s">
        <v>8</v>
      </c>
      <c r="D6">
        <v>32</v>
      </c>
      <c r="E6" t="s">
        <v>16</v>
      </c>
      <c r="F6" s="2">
        <v>44339</v>
      </c>
      <c r="G6" t="s">
        <v>56</v>
      </c>
      <c r="H6" s="1">
        <v>45510</v>
      </c>
    </row>
    <row r="7" spans="2:8" x14ac:dyDescent="0.3">
      <c r="B7" t="s">
        <v>141</v>
      </c>
      <c r="D7">
        <v>37</v>
      </c>
      <c r="E7" t="s">
        <v>24</v>
      </c>
      <c r="F7" s="2">
        <v>44085</v>
      </c>
      <c r="G7" t="s">
        <v>21</v>
      </c>
      <c r="H7" s="1">
        <v>115440</v>
      </c>
    </row>
    <row r="8" spans="2:8" x14ac:dyDescent="0.3">
      <c r="B8" t="s">
        <v>201</v>
      </c>
      <c r="C8" t="s">
        <v>8</v>
      </c>
      <c r="D8">
        <v>38</v>
      </c>
      <c r="E8" t="s">
        <v>13</v>
      </c>
      <c r="F8" s="2">
        <v>44268</v>
      </c>
      <c r="G8" t="s">
        <v>19</v>
      </c>
      <c r="H8" s="1">
        <v>56870</v>
      </c>
    </row>
    <row r="9" spans="2:8" x14ac:dyDescent="0.3">
      <c r="B9" t="s">
        <v>168</v>
      </c>
      <c r="C9" t="s">
        <v>8</v>
      </c>
      <c r="D9">
        <v>25</v>
      </c>
      <c r="E9" t="s">
        <v>16</v>
      </c>
      <c r="F9" s="2">
        <v>44144</v>
      </c>
      <c r="G9" t="s">
        <v>19</v>
      </c>
      <c r="H9" s="1">
        <v>92700</v>
      </c>
    </row>
    <row r="10" spans="2:8" x14ac:dyDescent="0.3">
      <c r="B10" t="s">
        <v>144</v>
      </c>
      <c r="D10">
        <v>32</v>
      </c>
      <c r="E10" t="s">
        <v>16</v>
      </c>
      <c r="F10" s="2">
        <v>44713</v>
      </c>
      <c r="G10" t="s">
        <v>12</v>
      </c>
      <c r="H10" s="1">
        <v>91310</v>
      </c>
    </row>
    <row r="11" spans="2:8" x14ac:dyDescent="0.3">
      <c r="B11" t="s">
        <v>114</v>
      </c>
      <c r="C11" t="s">
        <v>15</v>
      </c>
      <c r="D11">
        <v>33</v>
      </c>
      <c r="E11" t="s">
        <v>16</v>
      </c>
      <c r="F11" s="2">
        <v>44324</v>
      </c>
      <c r="G11" t="s">
        <v>19</v>
      </c>
      <c r="H11" s="1">
        <v>74550</v>
      </c>
    </row>
    <row r="12" spans="2:8" x14ac:dyDescent="0.3">
      <c r="B12" t="s">
        <v>127</v>
      </c>
      <c r="C12" t="s">
        <v>15</v>
      </c>
      <c r="D12">
        <v>25</v>
      </c>
      <c r="E12" t="s">
        <v>13</v>
      </c>
      <c r="F12" s="2">
        <v>44665</v>
      </c>
      <c r="G12" t="s">
        <v>9</v>
      </c>
      <c r="H12" s="1">
        <v>109190</v>
      </c>
    </row>
    <row r="13" spans="2:8" x14ac:dyDescent="0.3">
      <c r="B13" t="s">
        <v>193</v>
      </c>
      <c r="C13" t="s">
        <v>8</v>
      </c>
      <c r="D13">
        <v>40</v>
      </c>
      <c r="E13" t="s">
        <v>16</v>
      </c>
      <c r="F13" s="2">
        <v>44320</v>
      </c>
      <c r="G13" t="s">
        <v>12</v>
      </c>
      <c r="H13" s="1">
        <v>104410</v>
      </c>
    </row>
    <row r="14" spans="2:8" x14ac:dyDescent="0.3">
      <c r="B14" t="s">
        <v>176</v>
      </c>
      <c r="C14" t="s">
        <v>15</v>
      </c>
      <c r="D14">
        <v>30</v>
      </c>
      <c r="E14" t="s">
        <v>16</v>
      </c>
      <c r="F14" s="2">
        <v>44544</v>
      </c>
      <c r="G14" t="s">
        <v>21</v>
      </c>
      <c r="H14" s="1">
        <v>96800</v>
      </c>
    </row>
    <row r="15" spans="2:8" x14ac:dyDescent="0.3">
      <c r="B15" t="s">
        <v>122</v>
      </c>
      <c r="C15" t="s">
        <v>15</v>
      </c>
      <c r="D15">
        <v>28</v>
      </c>
      <c r="E15" t="s">
        <v>13</v>
      </c>
      <c r="F15" s="2">
        <v>43980</v>
      </c>
      <c r="G15" t="s">
        <v>21</v>
      </c>
      <c r="H15" s="1">
        <v>48170</v>
      </c>
    </row>
    <row r="16" spans="2:8" x14ac:dyDescent="0.3">
      <c r="B16" t="s">
        <v>139</v>
      </c>
      <c r="C16" t="s">
        <v>15</v>
      </c>
      <c r="D16">
        <v>21</v>
      </c>
      <c r="E16" t="s">
        <v>16</v>
      </c>
      <c r="F16" s="2">
        <v>44042</v>
      </c>
      <c r="G16" t="s">
        <v>9</v>
      </c>
      <c r="H16" s="1">
        <v>37920</v>
      </c>
    </row>
    <row r="17" spans="2:8" x14ac:dyDescent="0.3">
      <c r="B17" t="s">
        <v>177</v>
      </c>
      <c r="C17" t="s">
        <v>15</v>
      </c>
      <c r="D17">
        <v>34</v>
      </c>
      <c r="E17" t="s">
        <v>16</v>
      </c>
      <c r="F17" s="2">
        <v>44642</v>
      </c>
      <c r="G17" t="s">
        <v>9</v>
      </c>
      <c r="H17" s="1">
        <v>112650</v>
      </c>
    </row>
    <row r="18" spans="2:8" x14ac:dyDescent="0.3">
      <c r="B18" t="s">
        <v>164</v>
      </c>
      <c r="C18" t="s">
        <v>8</v>
      </c>
      <c r="D18">
        <v>34</v>
      </c>
      <c r="E18" t="s">
        <v>24</v>
      </c>
      <c r="F18" s="2">
        <v>44660</v>
      </c>
      <c r="G18" t="s">
        <v>19</v>
      </c>
      <c r="H18" s="1">
        <v>49630</v>
      </c>
    </row>
    <row r="19" spans="2:8" x14ac:dyDescent="0.3">
      <c r="B19" t="s">
        <v>198</v>
      </c>
      <c r="C19" t="s">
        <v>15</v>
      </c>
      <c r="D19">
        <v>36</v>
      </c>
      <c r="E19" t="s">
        <v>16</v>
      </c>
      <c r="F19" s="2">
        <v>43958</v>
      </c>
      <c r="G19" t="s">
        <v>12</v>
      </c>
      <c r="H19" s="1">
        <v>118840</v>
      </c>
    </row>
    <row r="20" spans="2:8" x14ac:dyDescent="0.3">
      <c r="B20" t="s">
        <v>158</v>
      </c>
      <c r="C20" t="s">
        <v>15</v>
      </c>
      <c r="D20">
        <v>30</v>
      </c>
      <c r="E20" t="s">
        <v>16</v>
      </c>
      <c r="F20" s="2">
        <v>44789</v>
      </c>
      <c r="G20" t="s">
        <v>12</v>
      </c>
      <c r="H20" s="1">
        <v>69710</v>
      </c>
    </row>
    <row r="21" spans="2:8" x14ac:dyDescent="0.3">
      <c r="B21" t="s">
        <v>196</v>
      </c>
      <c r="C21" t="s">
        <v>15</v>
      </c>
      <c r="D21">
        <v>20</v>
      </c>
      <c r="E21" t="s">
        <v>16</v>
      </c>
      <c r="F21" s="2">
        <v>44683</v>
      </c>
      <c r="G21" t="s">
        <v>9</v>
      </c>
      <c r="H21" s="1">
        <v>79570</v>
      </c>
    </row>
    <row r="22" spans="2:8" x14ac:dyDescent="0.3">
      <c r="B22" t="s">
        <v>153</v>
      </c>
      <c r="C22" t="s">
        <v>8</v>
      </c>
      <c r="D22">
        <v>22</v>
      </c>
      <c r="E22" t="s">
        <v>13</v>
      </c>
      <c r="F22" s="2">
        <v>44388</v>
      </c>
      <c r="G22" t="s">
        <v>9</v>
      </c>
      <c r="H22" s="1">
        <v>76900</v>
      </c>
    </row>
    <row r="23" spans="2:8" x14ac:dyDescent="0.3">
      <c r="B23" t="s">
        <v>181</v>
      </c>
      <c r="C23" t="s">
        <v>15</v>
      </c>
      <c r="D23">
        <v>27</v>
      </c>
      <c r="E23" t="s">
        <v>16</v>
      </c>
      <c r="F23" s="2">
        <v>44073</v>
      </c>
      <c r="G23" t="s">
        <v>19</v>
      </c>
      <c r="H23" s="1">
        <v>54970</v>
      </c>
    </row>
    <row r="24" spans="2:8" x14ac:dyDescent="0.3">
      <c r="B24" t="s">
        <v>117</v>
      </c>
      <c r="C24" t="s">
        <v>15</v>
      </c>
      <c r="D24">
        <v>37</v>
      </c>
      <c r="E24" t="s">
        <v>24</v>
      </c>
      <c r="F24" s="2">
        <v>44277</v>
      </c>
      <c r="G24" t="s">
        <v>12</v>
      </c>
      <c r="H24" s="1">
        <v>88050</v>
      </c>
    </row>
    <row r="25" spans="2:8" x14ac:dyDescent="0.3">
      <c r="B25" t="s">
        <v>191</v>
      </c>
      <c r="C25" t="s">
        <v>15</v>
      </c>
      <c r="D25">
        <v>43</v>
      </c>
      <c r="E25" t="s">
        <v>16</v>
      </c>
      <c r="F25" s="2">
        <v>44558</v>
      </c>
      <c r="G25" t="s">
        <v>19</v>
      </c>
      <c r="H25" s="1">
        <v>36040</v>
      </c>
    </row>
    <row r="26" spans="2:8" x14ac:dyDescent="0.3">
      <c r="B26" t="s">
        <v>110</v>
      </c>
      <c r="C26" t="s">
        <v>8</v>
      </c>
      <c r="D26">
        <v>42</v>
      </c>
      <c r="E26" t="s">
        <v>10</v>
      </c>
      <c r="F26" s="2">
        <v>44718</v>
      </c>
      <c r="G26" t="s">
        <v>9</v>
      </c>
      <c r="H26" s="1">
        <v>75000</v>
      </c>
    </row>
    <row r="27" spans="2:8" x14ac:dyDescent="0.3">
      <c r="B27" t="s">
        <v>148</v>
      </c>
      <c r="C27" t="s">
        <v>15</v>
      </c>
      <c r="D27">
        <v>35</v>
      </c>
      <c r="E27" t="s">
        <v>16</v>
      </c>
      <c r="F27" s="2">
        <v>44666</v>
      </c>
      <c r="G27" t="s">
        <v>9</v>
      </c>
      <c r="H27" s="1">
        <v>40400</v>
      </c>
    </row>
    <row r="28" spans="2:8" x14ac:dyDescent="0.3">
      <c r="B28" t="s">
        <v>195</v>
      </c>
      <c r="C28" t="s">
        <v>15</v>
      </c>
      <c r="D28">
        <v>24</v>
      </c>
      <c r="E28" t="s">
        <v>16</v>
      </c>
      <c r="F28" s="2">
        <v>44625</v>
      </c>
      <c r="G28" t="s">
        <v>12</v>
      </c>
      <c r="H28" s="1">
        <v>100420</v>
      </c>
    </row>
    <row r="29" spans="2:8" x14ac:dyDescent="0.3">
      <c r="B29" t="s">
        <v>119</v>
      </c>
      <c r="C29" t="s">
        <v>8</v>
      </c>
      <c r="D29">
        <v>31</v>
      </c>
      <c r="E29" t="s">
        <v>16</v>
      </c>
      <c r="F29" s="2">
        <v>44604</v>
      </c>
      <c r="G29" t="s">
        <v>12</v>
      </c>
      <c r="H29" s="1">
        <v>58100</v>
      </c>
    </row>
    <row r="30" spans="2:8" x14ac:dyDescent="0.3">
      <c r="B30" t="s">
        <v>113</v>
      </c>
      <c r="C30" t="s">
        <v>8</v>
      </c>
      <c r="D30">
        <v>44</v>
      </c>
      <c r="E30" t="s">
        <v>16</v>
      </c>
      <c r="F30" s="2">
        <v>44985</v>
      </c>
      <c r="G30" t="s">
        <v>12</v>
      </c>
      <c r="H30" s="1">
        <v>114870</v>
      </c>
    </row>
    <row r="31" spans="2:8" x14ac:dyDescent="0.3">
      <c r="B31" t="s">
        <v>157</v>
      </c>
      <c r="C31" t="s">
        <v>8</v>
      </c>
      <c r="D31">
        <v>32</v>
      </c>
      <c r="E31" t="s">
        <v>16</v>
      </c>
      <c r="F31" s="2">
        <v>44549</v>
      </c>
      <c r="G31" t="s">
        <v>9</v>
      </c>
      <c r="H31" s="1">
        <v>41570</v>
      </c>
    </row>
    <row r="32" spans="2:8" x14ac:dyDescent="0.3">
      <c r="B32" t="s">
        <v>172</v>
      </c>
      <c r="C32" t="s">
        <v>8</v>
      </c>
      <c r="D32">
        <v>30</v>
      </c>
      <c r="E32" t="s">
        <v>16</v>
      </c>
      <c r="F32" s="2">
        <v>44800</v>
      </c>
      <c r="G32" t="s">
        <v>9</v>
      </c>
      <c r="H32" s="1">
        <v>112570</v>
      </c>
    </row>
    <row r="33" spans="2:8" x14ac:dyDescent="0.3">
      <c r="B33" t="s">
        <v>150</v>
      </c>
      <c r="C33" t="s">
        <v>15</v>
      </c>
      <c r="D33">
        <v>26</v>
      </c>
      <c r="E33" t="s">
        <v>16</v>
      </c>
      <c r="F33" s="2">
        <v>44164</v>
      </c>
      <c r="G33" t="s">
        <v>9</v>
      </c>
      <c r="H33" s="1">
        <v>47360</v>
      </c>
    </row>
    <row r="34" spans="2:8" x14ac:dyDescent="0.3">
      <c r="B34" t="s">
        <v>125</v>
      </c>
      <c r="C34" t="s">
        <v>8</v>
      </c>
      <c r="D34">
        <v>21</v>
      </c>
      <c r="E34" t="s">
        <v>16</v>
      </c>
      <c r="F34" s="2">
        <v>44256</v>
      </c>
      <c r="G34" t="s">
        <v>21</v>
      </c>
      <c r="H34" s="1">
        <v>65920</v>
      </c>
    </row>
    <row r="35" spans="2:8" x14ac:dyDescent="0.3">
      <c r="B35" t="s">
        <v>199</v>
      </c>
      <c r="C35" t="s">
        <v>8</v>
      </c>
      <c r="D35">
        <v>28</v>
      </c>
      <c r="E35" t="s">
        <v>16</v>
      </c>
      <c r="F35" s="2">
        <v>44571</v>
      </c>
      <c r="G35" t="s">
        <v>9</v>
      </c>
      <c r="H35" s="1">
        <v>99970</v>
      </c>
    </row>
    <row r="36" spans="2:8" x14ac:dyDescent="0.3">
      <c r="B36" t="s">
        <v>132</v>
      </c>
      <c r="C36" t="s">
        <v>8</v>
      </c>
      <c r="D36">
        <v>25</v>
      </c>
      <c r="E36" t="s">
        <v>13</v>
      </c>
      <c r="F36" s="2">
        <v>44633</v>
      </c>
      <c r="G36" t="s">
        <v>12</v>
      </c>
      <c r="H36" s="1">
        <v>80700</v>
      </c>
    </row>
    <row r="37" spans="2:8" x14ac:dyDescent="0.3">
      <c r="B37" t="s">
        <v>154</v>
      </c>
      <c r="C37" t="s">
        <v>15</v>
      </c>
      <c r="D37">
        <v>24</v>
      </c>
      <c r="E37" t="s">
        <v>24</v>
      </c>
      <c r="F37" s="2">
        <v>44375</v>
      </c>
      <c r="G37" t="s">
        <v>21</v>
      </c>
      <c r="H37" s="1">
        <v>52610</v>
      </c>
    </row>
    <row r="38" spans="2:8" x14ac:dyDescent="0.3">
      <c r="B38" t="s">
        <v>179</v>
      </c>
      <c r="C38" t="s">
        <v>15</v>
      </c>
      <c r="D38">
        <v>29</v>
      </c>
      <c r="E38" t="s">
        <v>24</v>
      </c>
      <c r="F38" s="2">
        <v>44119</v>
      </c>
      <c r="G38" t="s">
        <v>12</v>
      </c>
      <c r="H38" s="1">
        <v>112110</v>
      </c>
    </row>
    <row r="39" spans="2:8" x14ac:dyDescent="0.3">
      <c r="B39" t="s">
        <v>151</v>
      </c>
      <c r="C39" t="s">
        <v>8</v>
      </c>
      <c r="D39">
        <v>27</v>
      </c>
      <c r="E39" t="s">
        <v>16</v>
      </c>
      <c r="F39" s="2">
        <v>44061</v>
      </c>
      <c r="G39" t="s">
        <v>56</v>
      </c>
      <c r="H39" s="1">
        <v>119110</v>
      </c>
    </row>
    <row r="40" spans="2:8" x14ac:dyDescent="0.3">
      <c r="B40" t="s">
        <v>149</v>
      </c>
      <c r="C40" t="s">
        <v>15</v>
      </c>
      <c r="D40">
        <v>22</v>
      </c>
      <c r="E40" t="s">
        <v>13</v>
      </c>
      <c r="F40" s="2">
        <v>44384</v>
      </c>
      <c r="G40" t="s">
        <v>19</v>
      </c>
      <c r="H40" s="1">
        <v>112780</v>
      </c>
    </row>
    <row r="41" spans="2:8" x14ac:dyDescent="0.3">
      <c r="B41" t="s">
        <v>174</v>
      </c>
      <c r="C41" t="s">
        <v>8</v>
      </c>
      <c r="D41">
        <v>36</v>
      </c>
      <c r="E41" t="s">
        <v>16</v>
      </c>
      <c r="F41" s="2">
        <v>44023</v>
      </c>
      <c r="G41" t="s">
        <v>9</v>
      </c>
      <c r="H41" s="1">
        <v>114890</v>
      </c>
    </row>
    <row r="42" spans="2:8" x14ac:dyDescent="0.3">
      <c r="B42" t="s">
        <v>145</v>
      </c>
      <c r="C42" t="s">
        <v>15</v>
      </c>
      <c r="D42">
        <v>27</v>
      </c>
      <c r="E42" t="s">
        <v>16</v>
      </c>
      <c r="F42" s="2">
        <v>44506</v>
      </c>
      <c r="G42" t="s">
        <v>21</v>
      </c>
      <c r="H42" s="1">
        <v>48980</v>
      </c>
    </row>
    <row r="43" spans="2:8" x14ac:dyDescent="0.3">
      <c r="B43" t="s">
        <v>169</v>
      </c>
      <c r="C43" t="s">
        <v>15</v>
      </c>
      <c r="D43">
        <v>21</v>
      </c>
      <c r="E43" t="s">
        <v>16</v>
      </c>
      <c r="F43" s="2">
        <v>44180</v>
      </c>
      <c r="G43" t="s">
        <v>56</v>
      </c>
      <c r="H43" s="1">
        <v>75880</v>
      </c>
    </row>
    <row r="44" spans="2:8" x14ac:dyDescent="0.3">
      <c r="B44" t="s">
        <v>166</v>
      </c>
      <c r="C44" t="s">
        <v>8</v>
      </c>
      <c r="D44">
        <v>28</v>
      </c>
      <c r="E44" t="s">
        <v>16</v>
      </c>
      <c r="F44" s="2">
        <v>44296</v>
      </c>
      <c r="G44" t="s">
        <v>19</v>
      </c>
      <c r="H44" s="1">
        <v>53240</v>
      </c>
    </row>
    <row r="45" spans="2:8" x14ac:dyDescent="0.3">
      <c r="B45" t="s">
        <v>121</v>
      </c>
      <c r="C45" t="s">
        <v>8</v>
      </c>
      <c r="D45">
        <v>34</v>
      </c>
      <c r="E45" t="s">
        <v>16</v>
      </c>
      <c r="F45" s="2">
        <v>44397</v>
      </c>
      <c r="G45" t="s">
        <v>21</v>
      </c>
      <c r="H45" s="1">
        <v>85000</v>
      </c>
    </row>
    <row r="46" spans="2:8" x14ac:dyDescent="0.3">
      <c r="B46" t="s">
        <v>178</v>
      </c>
      <c r="C46" t="s">
        <v>8</v>
      </c>
      <c r="D46">
        <v>21</v>
      </c>
      <c r="E46" t="s">
        <v>16</v>
      </c>
      <c r="F46" s="2">
        <v>44619</v>
      </c>
      <c r="G46" t="s">
        <v>12</v>
      </c>
      <c r="H46" s="1">
        <v>33920</v>
      </c>
    </row>
    <row r="47" spans="2:8" x14ac:dyDescent="0.3">
      <c r="B47" t="s">
        <v>187</v>
      </c>
      <c r="C47" t="s">
        <v>8</v>
      </c>
      <c r="D47">
        <v>33</v>
      </c>
      <c r="E47" t="s">
        <v>16</v>
      </c>
      <c r="F47" s="2">
        <v>44253</v>
      </c>
      <c r="G47" t="s">
        <v>12</v>
      </c>
      <c r="H47" s="1">
        <v>75280</v>
      </c>
    </row>
    <row r="48" spans="2:8" x14ac:dyDescent="0.3">
      <c r="B48" t="s">
        <v>129</v>
      </c>
      <c r="C48" t="s">
        <v>8</v>
      </c>
      <c r="D48">
        <v>34</v>
      </c>
      <c r="E48" t="s">
        <v>16</v>
      </c>
      <c r="F48" s="2">
        <v>44594</v>
      </c>
      <c r="G48" t="s">
        <v>21</v>
      </c>
      <c r="H48" s="1">
        <v>58940</v>
      </c>
    </row>
    <row r="49" spans="2:8" x14ac:dyDescent="0.3">
      <c r="B49" t="s">
        <v>135</v>
      </c>
      <c r="C49" t="s">
        <v>8</v>
      </c>
      <c r="D49">
        <v>28</v>
      </c>
      <c r="E49" t="s">
        <v>16</v>
      </c>
      <c r="F49" s="2">
        <v>44425</v>
      </c>
      <c r="G49" t="s">
        <v>9</v>
      </c>
      <c r="H49" s="1">
        <v>104770</v>
      </c>
    </row>
    <row r="50" spans="2:8" x14ac:dyDescent="0.3">
      <c r="B50" t="s">
        <v>124</v>
      </c>
      <c r="C50" t="s">
        <v>15</v>
      </c>
      <c r="D50">
        <v>21</v>
      </c>
      <c r="E50" t="s">
        <v>16</v>
      </c>
      <c r="F50" s="2">
        <v>44701</v>
      </c>
      <c r="G50" t="s">
        <v>9</v>
      </c>
      <c r="H50" s="1">
        <v>57090</v>
      </c>
    </row>
    <row r="51" spans="2:8" x14ac:dyDescent="0.3">
      <c r="B51" t="s">
        <v>159</v>
      </c>
      <c r="C51" t="s">
        <v>15</v>
      </c>
      <c r="D51">
        <v>27</v>
      </c>
      <c r="E51" t="s">
        <v>13</v>
      </c>
      <c r="F51" s="2">
        <v>44174</v>
      </c>
      <c r="G51" t="s">
        <v>21</v>
      </c>
      <c r="H51" s="1">
        <v>91650</v>
      </c>
    </row>
    <row r="52" spans="2:8" x14ac:dyDescent="0.3">
      <c r="B52" t="s">
        <v>182</v>
      </c>
      <c r="C52" t="s">
        <v>15</v>
      </c>
      <c r="D52">
        <v>42</v>
      </c>
      <c r="E52" t="s">
        <v>24</v>
      </c>
      <c r="F52" s="2">
        <v>44670</v>
      </c>
      <c r="G52" t="s">
        <v>21</v>
      </c>
      <c r="H52" s="1">
        <v>70270</v>
      </c>
    </row>
    <row r="53" spans="2:8" x14ac:dyDescent="0.3">
      <c r="B53" t="s">
        <v>128</v>
      </c>
      <c r="C53" t="s">
        <v>8</v>
      </c>
      <c r="D53">
        <v>28</v>
      </c>
      <c r="E53" t="s">
        <v>16</v>
      </c>
      <c r="F53" s="2">
        <v>44124</v>
      </c>
      <c r="G53" t="s">
        <v>21</v>
      </c>
      <c r="H53" s="1">
        <v>75970</v>
      </c>
    </row>
    <row r="54" spans="2:8" x14ac:dyDescent="0.3">
      <c r="B54" t="s">
        <v>111</v>
      </c>
      <c r="D54">
        <v>27</v>
      </c>
      <c r="E54" t="s">
        <v>13</v>
      </c>
      <c r="F54" s="2">
        <v>44212</v>
      </c>
      <c r="G54" t="s">
        <v>12</v>
      </c>
      <c r="H54" s="1">
        <v>90700</v>
      </c>
    </row>
    <row r="55" spans="2:8" x14ac:dyDescent="0.3">
      <c r="B55" t="s">
        <v>130</v>
      </c>
      <c r="C55" t="s">
        <v>15</v>
      </c>
      <c r="D55">
        <v>30</v>
      </c>
      <c r="E55" t="s">
        <v>16</v>
      </c>
      <c r="F55" s="2">
        <v>44607</v>
      </c>
      <c r="G55" t="s">
        <v>9</v>
      </c>
      <c r="H55" s="1">
        <v>60570</v>
      </c>
    </row>
    <row r="56" spans="2:8" x14ac:dyDescent="0.3">
      <c r="B56" t="s">
        <v>133</v>
      </c>
      <c r="C56" t="s">
        <v>15</v>
      </c>
      <c r="D56">
        <v>33</v>
      </c>
      <c r="E56" t="s">
        <v>16</v>
      </c>
      <c r="F56" s="2">
        <v>44103</v>
      </c>
      <c r="G56" t="s">
        <v>9</v>
      </c>
      <c r="H56" s="1">
        <v>115920</v>
      </c>
    </row>
    <row r="57" spans="2:8" x14ac:dyDescent="0.3">
      <c r="B57" t="s">
        <v>185</v>
      </c>
      <c r="C57" t="s">
        <v>8</v>
      </c>
      <c r="D57">
        <v>33</v>
      </c>
      <c r="E57" t="s">
        <v>16</v>
      </c>
      <c r="F57" s="2">
        <v>44006</v>
      </c>
      <c r="G57" t="s">
        <v>21</v>
      </c>
      <c r="H57" s="1">
        <v>65360</v>
      </c>
    </row>
    <row r="58" spans="2:8" x14ac:dyDescent="0.3">
      <c r="B58" t="s">
        <v>115</v>
      </c>
      <c r="D58">
        <v>30</v>
      </c>
      <c r="E58" t="s">
        <v>16</v>
      </c>
      <c r="F58" s="2">
        <v>44535</v>
      </c>
      <c r="G58" t="s">
        <v>21</v>
      </c>
      <c r="H58" s="1">
        <v>64000</v>
      </c>
    </row>
    <row r="59" spans="2:8" x14ac:dyDescent="0.3">
      <c r="B59" t="s">
        <v>194</v>
      </c>
      <c r="C59" t="s">
        <v>8</v>
      </c>
      <c r="D59">
        <v>34</v>
      </c>
      <c r="E59" t="s">
        <v>16</v>
      </c>
      <c r="F59" s="2">
        <v>44383</v>
      </c>
      <c r="G59" t="s">
        <v>21</v>
      </c>
      <c r="H59" s="1">
        <v>92450</v>
      </c>
    </row>
    <row r="60" spans="2:8" x14ac:dyDescent="0.3">
      <c r="B60" t="s">
        <v>112</v>
      </c>
      <c r="C60" t="s">
        <v>15</v>
      </c>
      <c r="D60">
        <v>31</v>
      </c>
      <c r="E60" t="s">
        <v>16</v>
      </c>
      <c r="F60" s="2">
        <v>44450</v>
      </c>
      <c r="G60" t="s">
        <v>12</v>
      </c>
      <c r="H60" s="1">
        <v>48950</v>
      </c>
    </row>
    <row r="61" spans="2:8" x14ac:dyDescent="0.3">
      <c r="B61" t="s">
        <v>184</v>
      </c>
      <c r="C61" t="s">
        <v>8</v>
      </c>
      <c r="D61">
        <v>27</v>
      </c>
      <c r="E61" t="s">
        <v>16</v>
      </c>
      <c r="F61" s="2">
        <v>44625</v>
      </c>
      <c r="G61" t="s">
        <v>12</v>
      </c>
      <c r="H61" s="1">
        <v>83750</v>
      </c>
    </row>
    <row r="62" spans="2:8" x14ac:dyDescent="0.3">
      <c r="B62" t="s">
        <v>165</v>
      </c>
      <c r="C62" t="s">
        <v>8</v>
      </c>
      <c r="D62">
        <v>40</v>
      </c>
      <c r="E62" t="s">
        <v>16</v>
      </c>
      <c r="F62" s="2">
        <v>44276</v>
      </c>
      <c r="G62" t="s">
        <v>12</v>
      </c>
      <c r="H62" s="1">
        <v>87620</v>
      </c>
    </row>
    <row r="63" spans="2:8" x14ac:dyDescent="0.3">
      <c r="B63" t="s">
        <v>183</v>
      </c>
      <c r="C63" t="s">
        <v>8</v>
      </c>
      <c r="D63">
        <v>20</v>
      </c>
      <c r="E63" t="s">
        <v>24</v>
      </c>
      <c r="F63" s="2">
        <v>44476</v>
      </c>
      <c r="G63" t="s">
        <v>19</v>
      </c>
      <c r="H63" s="1">
        <v>68900</v>
      </c>
    </row>
    <row r="64" spans="2:8" x14ac:dyDescent="0.3">
      <c r="B64" t="s">
        <v>156</v>
      </c>
      <c r="C64" t="s">
        <v>15</v>
      </c>
      <c r="D64">
        <v>32</v>
      </c>
      <c r="E64" t="s">
        <v>16</v>
      </c>
      <c r="F64" s="2">
        <v>44403</v>
      </c>
      <c r="G64" t="s">
        <v>19</v>
      </c>
      <c r="H64" s="1">
        <v>53540</v>
      </c>
    </row>
    <row r="65" spans="2:8" x14ac:dyDescent="0.3">
      <c r="B65" t="s">
        <v>171</v>
      </c>
      <c r="C65" t="s">
        <v>15</v>
      </c>
      <c r="D65">
        <v>28</v>
      </c>
      <c r="E65" t="s">
        <v>42</v>
      </c>
      <c r="F65" s="2">
        <v>44758</v>
      </c>
      <c r="G65" t="s">
        <v>19</v>
      </c>
      <c r="H65" s="1">
        <v>43510</v>
      </c>
    </row>
    <row r="66" spans="2:8" x14ac:dyDescent="0.3">
      <c r="B66" t="s">
        <v>126</v>
      </c>
      <c r="C66" t="s">
        <v>8</v>
      </c>
      <c r="D66">
        <v>38</v>
      </c>
      <c r="E66" t="s">
        <v>10</v>
      </c>
      <c r="F66" s="2">
        <v>44316</v>
      </c>
      <c r="G66" t="s">
        <v>19</v>
      </c>
      <c r="H66" s="1">
        <v>109160</v>
      </c>
    </row>
    <row r="67" spans="2:8" x14ac:dyDescent="0.3">
      <c r="B67" t="s">
        <v>197</v>
      </c>
      <c r="C67" t="s">
        <v>15</v>
      </c>
      <c r="D67">
        <v>40</v>
      </c>
      <c r="E67" t="s">
        <v>16</v>
      </c>
      <c r="F67" s="2">
        <v>44204</v>
      </c>
      <c r="G67" t="s">
        <v>9</v>
      </c>
      <c r="H67" s="1">
        <v>99750</v>
      </c>
    </row>
    <row r="68" spans="2:8" x14ac:dyDescent="0.3">
      <c r="B68" t="s">
        <v>123</v>
      </c>
      <c r="C68" t="s">
        <v>8</v>
      </c>
      <c r="D68">
        <v>31</v>
      </c>
      <c r="E68" t="s">
        <v>16</v>
      </c>
      <c r="F68" s="2">
        <v>44084</v>
      </c>
      <c r="G68" t="s">
        <v>12</v>
      </c>
      <c r="H68" s="1">
        <v>41980</v>
      </c>
    </row>
    <row r="69" spans="2:8" x14ac:dyDescent="0.3">
      <c r="B69" t="s">
        <v>186</v>
      </c>
      <c r="C69" t="s">
        <v>15</v>
      </c>
      <c r="D69">
        <v>36</v>
      </c>
      <c r="E69" t="s">
        <v>16</v>
      </c>
      <c r="F69" s="2">
        <v>44272</v>
      </c>
      <c r="G69" t="s">
        <v>21</v>
      </c>
      <c r="H69" s="1">
        <v>71380</v>
      </c>
    </row>
    <row r="70" spans="2:8" x14ac:dyDescent="0.3">
      <c r="B70" t="s">
        <v>190</v>
      </c>
      <c r="C70" t="s">
        <v>15</v>
      </c>
      <c r="D70">
        <v>27</v>
      </c>
      <c r="E70" t="s">
        <v>42</v>
      </c>
      <c r="F70" s="2">
        <v>44547</v>
      </c>
      <c r="G70" t="s">
        <v>9</v>
      </c>
      <c r="H70" s="1">
        <v>113280</v>
      </c>
    </row>
    <row r="71" spans="2:8" x14ac:dyDescent="0.3">
      <c r="B71" t="s">
        <v>180</v>
      </c>
      <c r="C71" t="s">
        <v>8</v>
      </c>
      <c r="D71">
        <v>33</v>
      </c>
      <c r="E71" t="s">
        <v>16</v>
      </c>
      <c r="F71" s="2">
        <v>44747</v>
      </c>
      <c r="G71" t="s">
        <v>21</v>
      </c>
      <c r="H71" s="1">
        <v>86570</v>
      </c>
    </row>
    <row r="72" spans="2:8" x14ac:dyDescent="0.3">
      <c r="B72" t="s">
        <v>138</v>
      </c>
      <c r="C72" t="s">
        <v>15</v>
      </c>
      <c r="D72">
        <v>26</v>
      </c>
      <c r="E72" t="s">
        <v>16</v>
      </c>
      <c r="F72" s="2">
        <v>44350</v>
      </c>
      <c r="G72" t="s">
        <v>9</v>
      </c>
      <c r="H72" s="1">
        <v>53540</v>
      </c>
    </row>
    <row r="73" spans="2:8" x14ac:dyDescent="0.3">
      <c r="B73" t="s">
        <v>189</v>
      </c>
      <c r="C73" t="s">
        <v>15</v>
      </c>
      <c r="D73">
        <v>37</v>
      </c>
      <c r="E73" t="s">
        <v>16</v>
      </c>
      <c r="F73" s="2">
        <v>44640</v>
      </c>
      <c r="G73" t="s">
        <v>12</v>
      </c>
      <c r="H73" s="1">
        <v>69070</v>
      </c>
    </row>
    <row r="74" spans="2:8" x14ac:dyDescent="0.3">
      <c r="B74" t="s">
        <v>120</v>
      </c>
      <c r="C74" t="s">
        <v>8</v>
      </c>
      <c r="D74">
        <v>30</v>
      </c>
      <c r="E74" t="s">
        <v>24</v>
      </c>
      <c r="F74" s="2">
        <v>44328</v>
      </c>
      <c r="G74" t="s">
        <v>21</v>
      </c>
      <c r="H74" s="1">
        <v>67910</v>
      </c>
    </row>
    <row r="75" spans="2:8" x14ac:dyDescent="0.3">
      <c r="B75" t="s">
        <v>118</v>
      </c>
      <c r="C75" t="s">
        <v>15</v>
      </c>
      <c r="D75">
        <v>30</v>
      </c>
      <c r="E75" t="s">
        <v>16</v>
      </c>
      <c r="F75" s="2">
        <v>44214</v>
      </c>
      <c r="G75" t="s">
        <v>12</v>
      </c>
      <c r="H75" s="1">
        <v>69120</v>
      </c>
    </row>
    <row r="76" spans="2:8" x14ac:dyDescent="0.3">
      <c r="B76" t="s">
        <v>131</v>
      </c>
      <c r="C76" t="s">
        <v>8</v>
      </c>
      <c r="D76">
        <v>34</v>
      </c>
      <c r="E76" t="s">
        <v>16</v>
      </c>
      <c r="F76" s="2">
        <v>44550</v>
      </c>
      <c r="G76" t="s">
        <v>21</v>
      </c>
      <c r="H76" s="1">
        <v>60130</v>
      </c>
    </row>
    <row r="77" spans="2:8" x14ac:dyDescent="0.3">
      <c r="B77" t="s">
        <v>160</v>
      </c>
      <c r="C77" t="s">
        <v>15</v>
      </c>
      <c r="D77">
        <v>23</v>
      </c>
      <c r="E77" t="s">
        <v>16</v>
      </c>
      <c r="F77" s="2">
        <v>44378</v>
      </c>
      <c r="G77" t="s">
        <v>9</v>
      </c>
      <c r="H77" s="1">
        <v>106460</v>
      </c>
    </row>
    <row r="78" spans="2:8" x14ac:dyDescent="0.3">
      <c r="B78" t="s">
        <v>147</v>
      </c>
      <c r="C78" t="s">
        <v>8</v>
      </c>
      <c r="D78">
        <v>37</v>
      </c>
      <c r="E78" t="s">
        <v>16</v>
      </c>
      <c r="F78" s="2">
        <v>44389</v>
      </c>
      <c r="G78" t="s">
        <v>56</v>
      </c>
      <c r="H78" s="1">
        <v>118100</v>
      </c>
    </row>
    <row r="79" spans="2:8" x14ac:dyDescent="0.3">
      <c r="B79" t="s">
        <v>163</v>
      </c>
      <c r="C79" t="s">
        <v>8</v>
      </c>
      <c r="D79">
        <v>36</v>
      </c>
      <c r="E79" t="s">
        <v>16</v>
      </c>
      <c r="F79" s="2">
        <v>44468</v>
      </c>
      <c r="G79" t="s">
        <v>9</v>
      </c>
      <c r="H79" s="1">
        <v>78390</v>
      </c>
    </row>
    <row r="80" spans="2:8" x14ac:dyDescent="0.3">
      <c r="B80" t="s">
        <v>146</v>
      </c>
      <c r="C80" t="s">
        <v>8</v>
      </c>
      <c r="D80">
        <v>30</v>
      </c>
      <c r="E80" t="s">
        <v>16</v>
      </c>
      <c r="F80" s="2">
        <v>44789</v>
      </c>
      <c r="G80" t="s">
        <v>9</v>
      </c>
      <c r="H80" s="1">
        <v>114180</v>
      </c>
    </row>
    <row r="81" spans="2:8" x14ac:dyDescent="0.3">
      <c r="B81" t="s">
        <v>188</v>
      </c>
      <c r="C81" t="s">
        <v>8</v>
      </c>
      <c r="D81">
        <v>28</v>
      </c>
      <c r="E81" t="s">
        <v>16</v>
      </c>
      <c r="F81" s="2">
        <v>44590</v>
      </c>
      <c r="G81" t="s">
        <v>9</v>
      </c>
      <c r="H81" s="1">
        <v>104120</v>
      </c>
    </row>
    <row r="82" spans="2:8" x14ac:dyDescent="0.3">
      <c r="B82" t="s">
        <v>137</v>
      </c>
      <c r="C82" t="s">
        <v>15</v>
      </c>
      <c r="D82">
        <v>30</v>
      </c>
      <c r="E82" t="s">
        <v>16</v>
      </c>
      <c r="F82" s="2">
        <v>44640</v>
      </c>
      <c r="G82" t="s">
        <v>9</v>
      </c>
      <c r="H82" s="1">
        <v>67950</v>
      </c>
    </row>
    <row r="83" spans="2:8" x14ac:dyDescent="0.3">
      <c r="B83" t="s">
        <v>136</v>
      </c>
      <c r="C83" t="s">
        <v>8</v>
      </c>
      <c r="D83">
        <v>29</v>
      </c>
      <c r="E83" t="s">
        <v>16</v>
      </c>
      <c r="F83" s="2">
        <v>43962</v>
      </c>
      <c r="G83" t="s">
        <v>12</v>
      </c>
      <c r="H83" s="1">
        <v>34980</v>
      </c>
    </row>
    <row r="84" spans="2:8" x14ac:dyDescent="0.3">
      <c r="B84" t="s">
        <v>152</v>
      </c>
      <c r="C84" t="s">
        <v>8</v>
      </c>
      <c r="D84">
        <v>24</v>
      </c>
      <c r="E84" t="s">
        <v>16</v>
      </c>
      <c r="F84" s="2">
        <v>44087</v>
      </c>
      <c r="G84" t="s">
        <v>12</v>
      </c>
      <c r="H84" s="1">
        <v>62780</v>
      </c>
    </row>
    <row r="85" spans="2:8" x14ac:dyDescent="0.3">
      <c r="B85" t="s">
        <v>116</v>
      </c>
      <c r="C85" t="s">
        <v>15</v>
      </c>
      <c r="D85">
        <v>20</v>
      </c>
      <c r="E85" t="s">
        <v>16</v>
      </c>
      <c r="F85" s="2">
        <v>44397</v>
      </c>
      <c r="G85" t="s">
        <v>12</v>
      </c>
      <c r="H85" s="1">
        <v>107700</v>
      </c>
    </row>
    <row r="86" spans="2:8" x14ac:dyDescent="0.3">
      <c r="B86" t="s">
        <v>167</v>
      </c>
      <c r="C86" t="s">
        <v>15</v>
      </c>
      <c r="D86">
        <v>25</v>
      </c>
      <c r="E86" t="s">
        <v>16</v>
      </c>
      <c r="F86" s="2">
        <v>44322</v>
      </c>
      <c r="G86" t="s">
        <v>19</v>
      </c>
      <c r="H86" s="1">
        <v>65700</v>
      </c>
    </row>
    <row r="87" spans="2:8" x14ac:dyDescent="0.3">
      <c r="B87" t="s">
        <v>134</v>
      </c>
      <c r="C87" t="s">
        <v>8</v>
      </c>
      <c r="D87">
        <v>33</v>
      </c>
      <c r="E87" t="s">
        <v>42</v>
      </c>
      <c r="F87" s="2">
        <v>44313</v>
      </c>
      <c r="G87" t="s">
        <v>12</v>
      </c>
      <c r="H87" s="1">
        <v>75480</v>
      </c>
    </row>
    <row r="88" spans="2:8" x14ac:dyDescent="0.3">
      <c r="B88" t="s">
        <v>173</v>
      </c>
      <c r="C88" t="s">
        <v>15</v>
      </c>
      <c r="D88">
        <v>33</v>
      </c>
      <c r="E88" t="s">
        <v>16</v>
      </c>
      <c r="F88" s="2">
        <v>44448</v>
      </c>
      <c r="G88" t="s">
        <v>12</v>
      </c>
      <c r="H88" s="1">
        <v>53870</v>
      </c>
    </row>
    <row r="89" spans="2:8" x14ac:dyDescent="0.3">
      <c r="B89" t="s">
        <v>140</v>
      </c>
      <c r="C89" t="s">
        <v>8</v>
      </c>
      <c r="D89">
        <v>36</v>
      </c>
      <c r="E89" t="s">
        <v>16</v>
      </c>
      <c r="F89" s="2">
        <v>44433</v>
      </c>
      <c r="G89" t="s">
        <v>19</v>
      </c>
      <c r="H89" s="1">
        <v>78540</v>
      </c>
    </row>
    <row r="90" spans="2:8" x14ac:dyDescent="0.3">
      <c r="B90" t="s">
        <v>192</v>
      </c>
      <c r="C90" t="s">
        <v>15</v>
      </c>
      <c r="D90">
        <v>19</v>
      </c>
      <c r="E90" t="s">
        <v>16</v>
      </c>
      <c r="F90" s="2">
        <v>44218</v>
      </c>
      <c r="G90" t="s">
        <v>9</v>
      </c>
      <c r="H90" s="1">
        <v>58960</v>
      </c>
    </row>
    <row r="91" spans="2:8" x14ac:dyDescent="0.3">
      <c r="B91" t="s">
        <v>161</v>
      </c>
      <c r="C91" t="s">
        <v>15</v>
      </c>
      <c r="D91">
        <v>46</v>
      </c>
      <c r="E91" t="s">
        <v>16</v>
      </c>
      <c r="F91" s="2">
        <v>44697</v>
      </c>
      <c r="G91" t="s">
        <v>9</v>
      </c>
      <c r="H91" s="1">
        <v>70610</v>
      </c>
    </row>
    <row r="92" spans="2:8" x14ac:dyDescent="0.3">
      <c r="B92" t="s">
        <v>170</v>
      </c>
      <c r="C92" t="s">
        <v>15</v>
      </c>
      <c r="D92">
        <v>33</v>
      </c>
      <c r="E92" t="s">
        <v>16</v>
      </c>
      <c r="F92" s="2">
        <v>44181</v>
      </c>
      <c r="G92" t="s">
        <v>21</v>
      </c>
      <c r="H92" s="1">
        <v>59430</v>
      </c>
    </row>
    <row r="93" spans="2:8" x14ac:dyDescent="0.3">
      <c r="B93" t="s">
        <v>143</v>
      </c>
      <c r="C93" t="s">
        <v>15</v>
      </c>
      <c r="D93">
        <v>33</v>
      </c>
      <c r="E93" t="s">
        <v>13</v>
      </c>
      <c r="F93" s="2">
        <v>44640</v>
      </c>
      <c r="G93" t="s">
        <v>9</v>
      </c>
      <c r="H93" s="1">
        <v>48530</v>
      </c>
    </row>
    <row r="94" spans="2:8" x14ac:dyDescent="0.3">
      <c r="B94" t="s">
        <v>162</v>
      </c>
      <c r="C94" t="s">
        <v>8</v>
      </c>
      <c r="D94">
        <v>33</v>
      </c>
      <c r="E94" t="s">
        <v>16</v>
      </c>
      <c r="F94" s="2">
        <v>44129</v>
      </c>
      <c r="G94" t="s">
        <v>12</v>
      </c>
      <c r="H94" s="1">
        <v>96140</v>
      </c>
    </row>
    <row r="95" spans="2:8" x14ac:dyDescent="0.3">
      <c r="F95"/>
      <c r="H95"/>
    </row>
    <row r="96" spans="2:8" x14ac:dyDescent="0.3">
      <c r="F96"/>
      <c r="H96"/>
    </row>
    <row r="97" spans="6:8" x14ac:dyDescent="0.3">
      <c r="F97"/>
      <c r="H97"/>
    </row>
    <row r="98" spans="6:8" x14ac:dyDescent="0.3">
      <c r="F98"/>
      <c r="H98"/>
    </row>
    <row r="99" spans="6:8" x14ac:dyDescent="0.3">
      <c r="F99"/>
      <c r="H99"/>
    </row>
    <row r="100" spans="6:8" x14ac:dyDescent="0.3">
      <c r="F100"/>
      <c r="H100"/>
    </row>
    <row r="101" spans="6:8" x14ac:dyDescent="0.3">
      <c r="F101"/>
      <c r="H101"/>
    </row>
    <row r="102" spans="6:8" x14ac:dyDescent="0.3">
      <c r="F102"/>
      <c r="H102"/>
    </row>
    <row r="103" spans="6:8" x14ac:dyDescent="0.3">
      <c r="F103"/>
      <c r="H103"/>
    </row>
    <row r="104" spans="6:8" x14ac:dyDescent="0.3">
      <c r="F104"/>
      <c r="H104"/>
    </row>
    <row r="105" spans="6:8" x14ac:dyDescent="0.3">
      <c r="F105"/>
      <c r="H105"/>
    </row>
    <row r="106" spans="6:8" x14ac:dyDescent="0.3">
      <c r="F106"/>
      <c r="H106"/>
    </row>
    <row r="107" spans="6:8" x14ac:dyDescent="0.3">
      <c r="F107"/>
      <c r="H107"/>
    </row>
    <row r="108" spans="6:8" x14ac:dyDescent="0.3">
      <c r="F108"/>
      <c r="H108"/>
    </row>
    <row r="109" spans="6:8" x14ac:dyDescent="0.3">
      <c r="F109"/>
      <c r="H109"/>
    </row>
    <row r="110" spans="6:8" x14ac:dyDescent="0.3">
      <c r="F110"/>
      <c r="H110"/>
    </row>
    <row r="111" spans="6:8" x14ac:dyDescent="0.3">
      <c r="F111"/>
      <c r="H111"/>
    </row>
    <row r="112" spans="6:8" x14ac:dyDescent="0.3">
      <c r="F112"/>
      <c r="H112"/>
    </row>
    <row r="113" spans="6:8" x14ac:dyDescent="0.3">
      <c r="F113"/>
      <c r="H113"/>
    </row>
    <row r="114" spans="6:8" x14ac:dyDescent="0.3">
      <c r="F114"/>
      <c r="H1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BB200-E664-4F96-98E7-867A92CCBCDE}">
  <dimension ref="A1:G101"/>
  <sheetViews>
    <sheetView workbookViewId="0">
      <selection activeCell="C4" sqref="C4"/>
    </sheetView>
  </sheetViews>
  <sheetFormatPr defaultRowHeight="14.4" x14ac:dyDescent="0.3"/>
  <cols>
    <col min="1" max="1" width="18.77734375" customWidth="1"/>
    <col min="2" max="2" width="9" customWidth="1"/>
    <col min="3" max="3" width="13" customWidth="1"/>
    <col min="5" max="5" width="15.6640625" style="2" customWidth="1"/>
    <col min="6" max="6" width="12.5546875" style="1" bestFit="1" customWidth="1"/>
    <col min="7" max="7" width="14.109375" customWidth="1"/>
  </cols>
  <sheetData>
    <row r="1" spans="1:7" x14ac:dyDescent="0.3">
      <c r="A1" t="s">
        <v>0</v>
      </c>
      <c r="B1" t="s">
        <v>1</v>
      </c>
      <c r="C1" t="s">
        <v>2</v>
      </c>
      <c r="D1" t="s">
        <v>3</v>
      </c>
      <c r="E1" s="2" t="s">
        <v>4</v>
      </c>
      <c r="F1" s="1" t="s">
        <v>5</v>
      </c>
      <c r="G1" t="s">
        <v>6</v>
      </c>
    </row>
    <row r="2" spans="1:7" x14ac:dyDescent="0.3">
      <c r="A2" t="s">
        <v>58</v>
      </c>
      <c r="B2" t="s">
        <v>15</v>
      </c>
      <c r="C2" t="s">
        <v>19</v>
      </c>
      <c r="D2">
        <v>22</v>
      </c>
      <c r="E2" s="2">
        <v>44446</v>
      </c>
      <c r="F2" s="1">
        <v>112780</v>
      </c>
      <c r="G2" t="s">
        <v>13</v>
      </c>
    </row>
    <row r="3" spans="1:7" x14ac:dyDescent="0.3">
      <c r="A3" t="s">
        <v>70</v>
      </c>
      <c r="B3" t="s">
        <v>15</v>
      </c>
      <c r="C3" t="s">
        <v>9</v>
      </c>
      <c r="D3">
        <v>46</v>
      </c>
      <c r="E3" s="2">
        <v>44758</v>
      </c>
      <c r="F3" s="1">
        <v>70610</v>
      </c>
      <c r="G3" t="s">
        <v>16</v>
      </c>
    </row>
    <row r="4" spans="1:7" x14ac:dyDescent="0.3">
      <c r="A4" t="s">
        <v>75</v>
      </c>
      <c r="B4" t="s">
        <v>8</v>
      </c>
      <c r="C4" t="s">
        <v>19</v>
      </c>
      <c r="D4">
        <v>28</v>
      </c>
      <c r="E4" s="2">
        <v>44357</v>
      </c>
      <c r="F4" s="1">
        <v>53240</v>
      </c>
      <c r="G4" t="s">
        <v>16</v>
      </c>
    </row>
    <row r="5" spans="1:7" x14ac:dyDescent="0.3">
      <c r="A5" t="s">
        <v>49</v>
      </c>
      <c r="C5" t="s">
        <v>21</v>
      </c>
      <c r="D5">
        <v>37</v>
      </c>
      <c r="E5" s="2">
        <v>44146</v>
      </c>
      <c r="F5" s="1">
        <v>115440</v>
      </c>
      <c r="G5" t="s">
        <v>24</v>
      </c>
    </row>
    <row r="6" spans="1:7" x14ac:dyDescent="0.3">
      <c r="A6" t="s">
        <v>65</v>
      </c>
      <c r="B6" t="s">
        <v>15</v>
      </c>
      <c r="C6" t="s">
        <v>19</v>
      </c>
      <c r="D6">
        <v>32</v>
      </c>
      <c r="E6" s="2">
        <v>44465</v>
      </c>
      <c r="F6" s="1">
        <v>53540</v>
      </c>
      <c r="G6" t="s">
        <v>16</v>
      </c>
    </row>
    <row r="7" spans="1:7" x14ac:dyDescent="0.3">
      <c r="A7" t="s">
        <v>81</v>
      </c>
      <c r="B7" t="s">
        <v>8</v>
      </c>
      <c r="C7" t="s">
        <v>9</v>
      </c>
      <c r="D7">
        <v>30</v>
      </c>
      <c r="E7" s="2">
        <v>44861</v>
      </c>
      <c r="F7" s="1">
        <v>112570</v>
      </c>
      <c r="G7" t="s">
        <v>16</v>
      </c>
    </row>
    <row r="8" spans="1:7" x14ac:dyDescent="0.3">
      <c r="A8" t="s">
        <v>51</v>
      </c>
      <c r="B8" t="s">
        <v>15</v>
      </c>
      <c r="C8" t="s">
        <v>9</v>
      </c>
      <c r="D8">
        <v>33</v>
      </c>
      <c r="E8" s="2">
        <v>44701</v>
      </c>
      <c r="F8" s="1">
        <v>48530</v>
      </c>
      <c r="G8" t="s">
        <v>13</v>
      </c>
    </row>
    <row r="9" spans="1:7" x14ac:dyDescent="0.3">
      <c r="A9" t="s">
        <v>61</v>
      </c>
      <c r="B9" t="s">
        <v>8</v>
      </c>
      <c r="C9" t="s">
        <v>12</v>
      </c>
      <c r="D9">
        <v>24</v>
      </c>
      <c r="E9" s="2">
        <v>44148</v>
      </c>
      <c r="F9" s="1">
        <v>62780</v>
      </c>
      <c r="G9" t="s">
        <v>16</v>
      </c>
    </row>
    <row r="10" spans="1:7" x14ac:dyDescent="0.3">
      <c r="A10" t="s">
        <v>82</v>
      </c>
      <c r="B10" t="s">
        <v>15</v>
      </c>
      <c r="C10" t="s">
        <v>12</v>
      </c>
      <c r="D10">
        <v>33</v>
      </c>
      <c r="E10" s="2">
        <v>44509</v>
      </c>
      <c r="F10" s="1">
        <v>53870</v>
      </c>
      <c r="G10" t="s">
        <v>16</v>
      </c>
    </row>
    <row r="11" spans="1:7" x14ac:dyDescent="0.3">
      <c r="A11" t="s">
        <v>60</v>
      </c>
      <c r="B11" t="s">
        <v>8</v>
      </c>
      <c r="C11" t="s">
        <v>56</v>
      </c>
      <c r="D11">
        <v>27</v>
      </c>
      <c r="E11" s="2">
        <v>44122</v>
      </c>
      <c r="F11" s="1">
        <v>119110</v>
      </c>
      <c r="G11" t="s">
        <v>16</v>
      </c>
    </row>
    <row r="12" spans="1:7" x14ac:dyDescent="0.3">
      <c r="A12" t="s">
        <v>87</v>
      </c>
      <c r="B12" t="s">
        <v>15</v>
      </c>
      <c r="C12" t="s">
        <v>12</v>
      </c>
      <c r="D12">
        <v>29</v>
      </c>
      <c r="E12" s="2">
        <v>44180</v>
      </c>
      <c r="F12" s="1">
        <v>112110</v>
      </c>
      <c r="G12" t="s">
        <v>24</v>
      </c>
    </row>
    <row r="13" spans="1:7" x14ac:dyDescent="0.3">
      <c r="A13" t="s">
        <v>76</v>
      </c>
      <c r="B13" t="s">
        <v>15</v>
      </c>
      <c r="C13" t="s">
        <v>19</v>
      </c>
      <c r="D13">
        <v>25</v>
      </c>
      <c r="E13" s="2">
        <v>44383</v>
      </c>
      <c r="F13" s="1">
        <v>65700</v>
      </c>
      <c r="G13" t="s">
        <v>16</v>
      </c>
    </row>
    <row r="14" spans="1:7" x14ac:dyDescent="0.3">
      <c r="A14" t="s">
        <v>97</v>
      </c>
      <c r="B14" t="s">
        <v>15</v>
      </c>
      <c r="C14" t="s">
        <v>12</v>
      </c>
      <c r="D14">
        <v>37</v>
      </c>
      <c r="E14" s="2">
        <v>44701</v>
      </c>
      <c r="F14" s="1">
        <v>69070</v>
      </c>
      <c r="G14" t="s">
        <v>16</v>
      </c>
    </row>
    <row r="15" spans="1:7" x14ac:dyDescent="0.3">
      <c r="A15" t="s">
        <v>22</v>
      </c>
      <c r="B15" t="s">
        <v>15</v>
      </c>
      <c r="C15" t="s">
        <v>12</v>
      </c>
      <c r="D15">
        <v>20</v>
      </c>
      <c r="E15" s="2">
        <v>44459</v>
      </c>
      <c r="F15" s="1">
        <v>107700</v>
      </c>
      <c r="G15" t="s">
        <v>16</v>
      </c>
    </row>
    <row r="16" spans="1:7" x14ac:dyDescent="0.3">
      <c r="A16" t="s">
        <v>84</v>
      </c>
      <c r="B16" t="s">
        <v>8</v>
      </c>
      <c r="C16" t="s">
        <v>12</v>
      </c>
      <c r="D16">
        <v>32</v>
      </c>
      <c r="E16" s="2">
        <v>44354</v>
      </c>
      <c r="F16" s="1">
        <v>43840</v>
      </c>
      <c r="G16" t="s">
        <v>13</v>
      </c>
    </row>
    <row r="17" spans="1:7" x14ac:dyDescent="0.3">
      <c r="A17" t="s">
        <v>105</v>
      </c>
      <c r="B17" t="s">
        <v>15</v>
      </c>
      <c r="C17" t="s">
        <v>9</v>
      </c>
      <c r="D17">
        <v>40</v>
      </c>
      <c r="E17" s="2">
        <v>44263</v>
      </c>
      <c r="F17" s="1">
        <v>99750</v>
      </c>
      <c r="G17" t="s">
        <v>16</v>
      </c>
    </row>
    <row r="18" spans="1:7" x14ac:dyDescent="0.3">
      <c r="A18" t="s">
        <v>47</v>
      </c>
      <c r="B18" t="s">
        <v>15</v>
      </c>
      <c r="C18" t="s">
        <v>9</v>
      </c>
      <c r="D18">
        <v>21</v>
      </c>
      <c r="E18" s="2">
        <v>44104</v>
      </c>
      <c r="F18" s="1">
        <v>37920</v>
      </c>
      <c r="G18" t="s">
        <v>16</v>
      </c>
    </row>
    <row r="19" spans="1:7" x14ac:dyDescent="0.3">
      <c r="A19" t="s">
        <v>31</v>
      </c>
      <c r="B19" t="s">
        <v>15</v>
      </c>
      <c r="C19" t="s">
        <v>9</v>
      </c>
      <c r="D19">
        <v>21</v>
      </c>
      <c r="E19" s="2">
        <v>44762</v>
      </c>
      <c r="F19" s="1">
        <v>57090</v>
      </c>
      <c r="G19" t="s">
        <v>16</v>
      </c>
    </row>
    <row r="20" spans="1:7" x14ac:dyDescent="0.3">
      <c r="A20" t="s">
        <v>30</v>
      </c>
      <c r="B20" t="s">
        <v>8</v>
      </c>
      <c r="C20" t="s">
        <v>12</v>
      </c>
      <c r="D20">
        <v>31</v>
      </c>
      <c r="E20" s="2">
        <v>44145</v>
      </c>
      <c r="F20" s="1">
        <v>41980</v>
      </c>
      <c r="G20" t="s">
        <v>16</v>
      </c>
    </row>
    <row r="21" spans="1:7" x14ac:dyDescent="0.3">
      <c r="A21" t="s">
        <v>78</v>
      </c>
      <c r="B21" t="s">
        <v>15</v>
      </c>
      <c r="C21" t="s">
        <v>56</v>
      </c>
      <c r="D21">
        <v>21</v>
      </c>
      <c r="E21" s="2">
        <v>44242</v>
      </c>
      <c r="F21" s="1">
        <v>75880</v>
      </c>
      <c r="G21" t="s">
        <v>16</v>
      </c>
    </row>
    <row r="22" spans="1:7" x14ac:dyDescent="0.3">
      <c r="A22" t="s">
        <v>36</v>
      </c>
      <c r="B22" t="s">
        <v>8</v>
      </c>
      <c r="C22" t="s">
        <v>21</v>
      </c>
      <c r="D22">
        <v>34</v>
      </c>
      <c r="E22" s="2">
        <v>44653</v>
      </c>
      <c r="F22" s="1">
        <v>58940</v>
      </c>
      <c r="G22" t="s">
        <v>16</v>
      </c>
    </row>
    <row r="23" spans="1:7" x14ac:dyDescent="0.3">
      <c r="A23" t="s">
        <v>27</v>
      </c>
      <c r="B23" t="s">
        <v>8</v>
      </c>
      <c r="C23" t="s">
        <v>21</v>
      </c>
      <c r="D23">
        <v>30</v>
      </c>
      <c r="E23" s="2">
        <v>44389</v>
      </c>
      <c r="F23" s="1">
        <v>67910</v>
      </c>
      <c r="G23" t="s">
        <v>24</v>
      </c>
    </row>
    <row r="24" spans="1:7" x14ac:dyDescent="0.3">
      <c r="A24" t="s">
        <v>26</v>
      </c>
      <c r="B24" t="s">
        <v>8</v>
      </c>
      <c r="C24" t="s">
        <v>12</v>
      </c>
      <c r="D24">
        <v>31</v>
      </c>
      <c r="E24" s="2">
        <v>44663</v>
      </c>
      <c r="F24" s="1">
        <v>58100</v>
      </c>
      <c r="G24" t="s">
        <v>16</v>
      </c>
    </row>
    <row r="25" spans="1:7" x14ac:dyDescent="0.3">
      <c r="A25" t="s">
        <v>53</v>
      </c>
      <c r="B25" t="s">
        <v>15</v>
      </c>
      <c r="C25" t="s">
        <v>21</v>
      </c>
      <c r="D25">
        <v>27</v>
      </c>
      <c r="E25" s="2">
        <v>44567</v>
      </c>
      <c r="F25" s="1">
        <v>48980</v>
      </c>
      <c r="G25" t="s">
        <v>16</v>
      </c>
    </row>
    <row r="26" spans="1:7" x14ac:dyDescent="0.3">
      <c r="A26" t="s">
        <v>20</v>
      </c>
      <c r="C26" t="s">
        <v>21</v>
      </c>
      <c r="D26">
        <v>30</v>
      </c>
      <c r="E26" s="2">
        <v>44597</v>
      </c>
      <c r="F26" s="1">
        <v>64000</v>
      </c>
      <c r="G26" t="s">
        <v>16</v>
      </c>
    </row>
    <row r="27" spans="1:7" x14ac:dyDescent="0.3">
      <c r="A27" t="s">
        <v>7</v>
      </c>
      <c r="B27" t="s">
        <v>8</v>
      </c>
      <c r="C27" t="s">
        <v>9</v>
      </c>
      <c r="D27">
        <v>42</v>
      </c>
      <c r="E27" s="2">
        <v>44779</v>
      </c>
      <c r="F27" s="1">
        <v>75000</v>
      </c>
      <c r="G27" t="s">
        <v>10</v>
      </c>
    </row>
    <row r="28" spans="1:7" x14ac:dyDescent="0.3">
      <c r="A28" t="s">
        <v>74</v>
      </c>
      <c r="B28" t="s">
        <v>8</v>
      </c>
      <c r="C28" t="s">
        <v>12</v>
      </c>
      <c r="D28">
        <v>40</v>
      </c>
      <c r="E28" s="2">
        <v>44337</v>
      </c>
      <c r="F28" s="1">
        <v>87620</v>
      </c>
      <c r="G28" t="s">
        <v>16</v>
      </c>
    </row>
    <row r="29" spans="1:7" x14ac:dyDescent="0.3">
      <c r="A29" t="s">
        <v>44</v>
      </c>
      <c r="B29" t="s">
        <v>8</v>
      </c>
      <c r="C29" t="s">
        <v>12</v>
      </c>
      <c r="D29">
        <v>29</v>
      </c>
      <c r="E29" s="2">
        <v>44023</v>
      </c>
      <c r="F29" s="1">
        <v>34980</v>
      </c>
      <c r="G29" t="s">
        <v>16</v>
      </c>
    </row>
    <row r="30" spans="1:7" x14ac:dyDescent="0.3">
      <c r="A30" t="s">
        <v>35</v>
      </c>
      <c r="B30" t="s">
        <v>8</v>
      </c>
      <c r="C30" t="s">
        <v>21</v>
      </c>
      <c r="D30">
        <v>28</v>
      </c>
      <c r="E30" s="2">
        <v>44185</v>
      </c>
      <c r="F30" s="1">
        <v>75970</v>
      </c>
      <c r="G30" t="s">
        <v>16</v>
      </c>
    </row>
    <row r="31" spans="1:7" x14ac:dyDescent="0.3">
      <c r="A31" t="s">
        <v>38</v>
      </c>
      <c r="B31" t="s">
        <v>8</v>
      </c>
      <c r="C31" t="s">
        <v>21</v>
      </c>
      <c r="D31">
        <v>34</v>
      </c>
      <c r="E31" s="2">
        <v>44612</v>
      </c>
      <c r="F31" s="1">
        <v>60130</v>
      </c>
      <c r="G31" t="s">
        <v>16</v>
      </c>
    </row>
    <row r="32" spans="1:7" x14ac:dyDescent="0.3">
      <c r="A32" t="s">
        <v>41</v>
      </c>
      <c r="B32" t="s">
        <v>8</v>
      </c>
      <c r="C32" t="s">
        <v>12</v>
      </c>
      <c r="D32">
        <v>33</v>
      </c>
      <c r="E32" s="2">
        <v>44374</v>
      </c>
      <c r="F32" s="1">
        <v>75480</v>
      </c>
      <c r="G32" t="s">
        <v>42</v>
      </c>
    </row>
    <row r="33" spans="1:7" x14ac:dyDescent="0.3">
      <c r="A33" t="s">
        <v>40</v>
      </c>
      <c r="B33" t="s">
        <v>15</v>
      </c>
      <c r="C33" t="s">
        <v>9</v>
      </c>
      <c r="D33">
        <v>33</v>
      </c>
      <c r="E33" s="2">
        <v>44164</v>
      </c>
      <c r="F33" s="1">
        <v>115920</v>
      </c>
      <c r="G33" t="s">
        <v>16</v>
      </c>
    </row>
    <row r="34" spans="1:7" x14ac:dyDescent="0.3">
      <c r="A34" t="s">
        <v>48</v>
      </c>
      <c r="B34" t="s">
        <v>8</v>
      </c>
      <c r="C34" t="s">
        <v>19</v>
      </c>
      <c r="D34">
        <v>36</v>
      </c>
      <c r="E34" s="2">
        <v>44494</v>
      </c>
      <c r="F34" s="1">
        <v>78540</v>
      </c>
      <c r="G34" t="s">
        <v>16</v>
      </c>
    </row>
    <row r="35" spans="1:7" x14ac:dyDescent="0.3">
      <c r="A35" t="s">
        <v>34</v>
      </c>
      <c r="B35" t="s">
        <v>15</v>
      </c>
      <c r="C35" t="s">
        <v>9</v>
      </c>
      <c r="D35">
        <v>25</v>
      </c>
      <c r="E35" s="2">
        <v>44726</v>
      </c>
      <c r="F35" s="1">
        <v>109190</v>
      </c>
      <c r="G35" t="s">
        <v>13</v>
      </c>
    </row>
    <row r="36" spans="1:7" x14ac:dyDescent="0.3">
      <c r="A36" t="s">
        <v>73</v>
      </c>
      <c r="B36" t="s">
        <v>8</v>
      </c>
      <c r="C36" t="s">
        <v>19</v>
      </c>
      <c r="D36">
        <v>34</v>
      </c>
      <c r="E36" s="2">
        <v>44721</v>
      </c>
      <c r="F36" s="1">
        <v>49630</v>
      </c>
      <c r="G36" t="s">
        <v>24</v>
      </c>
    </row>
    <row r="37" spans="1:7" x14ac:dyDescent="0.3">
      <c r="A37" t="s">
        <v>107</v>
      </c>
      <c r="B37" t="s">
        <v>8</v>
      </c>
      <c r="C37" t="s">
        <v>9</v>
      </c>
      <c r="D37">
        <v>28</v>
      </c>
      <c r="E37" s="2">
        <v>44630</v>
      </c>
      <c r="F37" s="1">
        <v>99970</v>
      </c>
      <c r="G37" t="s">
        <v>16</v>
      </c>
    </row>
    <row r="38" spans="1:7" x14ac:dyDescent="0.3">
      <c r="A38" t="s">
        <v>71</v>
      </c>
      <c r="B38" t="s">
        <v>8</v>
      </c>
      <c r="C38" t="s">
        <v>12</v>
      </c>
      <c r="D38">
        <v>33</v>
      </c>
      <c r="E38" s="2">
        <v>44190</v>
      </c>
      <c r="F38" s="1">
        <v>96140</v>
      </c>
      <c r="G38" t="s">
        <v>16</v>
      </c>
    </row>
    <row r="39" spans="1:7" x14ac:dyDescent="0.3">
      <c r="A39" t="s">
        <v>50</v>
      </c>
      <c r="B39" t="s">
        <v>15</v>
      </c>
      <c r="C39" t="s">
        <v>9</v>
      </c>
      <c r="D39">
        <v>31</v>
      </c>
      <c r="E39" s="2">
        <v>44724</v>
      </c>
      <c r="F39" s="1">
        <v>103550</v>
      </c>
      <c r="G39" t="s">
        <v>16</v>
      </c>
    </row>
    <row r="40" spans="1:7" x14ac:dyDescent="0.3">
      <c r="A40" t="s">
        <v>14</v>
      </c>
      <c r="B40" t="s">
        <v>15</v>
      </c>
      <c r="C40" t="s">
        <v>12</v>
      </c>
      <c r="D40">
        <v>31</v>
      </c>
      <c r="E40" s="2">
        <v>44511</v>
      </c>
      <c r="F40" s="1">
        <v>48950</v>
      </c>
      <c r="G40" t="s">
        <v>16</v>
      </c>
    </row>
    <row r="41" spans="1:7" x14ac:dyDescent="0.3">
      <c r="A41" t="s">
        <v>63</v>
      </c>
      <c r="B41" t="s">
        <v>15</v>
      </c>
      <c r="C41" t="s">
        <v>21</v>
      </c>
      <c r="D41">
        <v>24</v>
      </c>
      <c r="E41" s="2">
        <v>44436</v>
      </c>
      <c r="F41" s="1">
        <v>52610</v>
      </c>
      <c r="G41" t="s">
        <v>24</v>
      </c>
    </row>
    <row r="42" spans="1:7" x14ac:dyDescent="0.3">
      <c r="A42" t="s">
        <v>72</v>
      </c>
      <c r="B42" t="s">
        <v>8</v>
      </c>
      <c r="C42" t="s">
        <v>9</v>
      </c>
      <c r="D42">
        <v>36</v>
      </c>
      <c r="E42" s="2">
        <v>44529</v>
      </c>
      <c r="F42" s="1">
        <v>78390</v>
      </c>
      <c r="G42" t="s">
        <v>16</v>
      </c>
    </row>
    <row r="43" spans="1:7" x14ac:dyDescent="0.3">
      <c r="A43" t="s">
        <v>88</v>
      </c>
      <c r="B43" t="s">
        <v>8</v>
      </c>
      <c r="C43" t="s">
        <v>21</v>
      </c>
      <c r="D43">
        <v>33</v>
      </c>
      <c r="E43" s="2">
        <v>44809</v>
      </c>
      <c r="F43" s="1">
        <v>86570</v>
      </c>
      <c r="G43" t="s">
        <v>16</v>
      </c>
    </row>
    <row r="44" spans="1:7" x14ac:dyDescent="0.3">
      <c r="A44" t="s">
        <v>92</v>
      </c>
      <c r="B44" t="s">
        <v>8</v>
      </c>
      <c r="C44" t="s">
        <v>12</v>
      </c>
      <c r="D44">
        <v>27</v>
      </c>
      <c r="E44" s="2">
        <v>44686</v>
      </c>
      <c r="F44" s="1">
        <v>83750</v>
      </c>
      <c r="G44" t="s">
        <v>16</v>
      </c>
    </row>
    <row r="45" spans="1:7" x14ac:dyDescent="0.3">
      <c r="A45" t="s">
        <v>102</v>
      </c>
      <c r="B45" t="s">
        <v>8</v>
      </c>
      <c r="C45" t="s">
        <v>21</v>
      </c>
      <c r="D45">
        <v>34</v>
      </c>
      <c r="E45" s="2">
        <v>44445</v>
      </c>
      <c r="F45" s="1">
        <v>92450</v>
      </c>
      <c r="G45" t="s">
        <v>16</v>
      </c>
    </row>
    <row r="46" spans="1:7" x14ac:dyDescent="0.3">
      <c r="A46" t="s">
        <v>64</v>
      </c>
      <c r="B46" t="s">
        <v>15</v>
      </c>
      <c r="C46" t="s">
        <v>12</v>
      </c>
      <c r="D46">
        <v>20</v>
      </c>
      <c r="E46" s="2">
        <v>44183</v>
      </c>
      <c r="F46" s="1">
        <v>112650</v>
      </c>
      <c r="G46" t="s">
        <v>16</v>
      </c>
    </row>
    <row r="47" spans="1:7" x14ac:dyDescent="0.3">
      <c r="A47" t="s">
        <v>104</v>
      </c>
      <c r="B47" t="s">
        <v>15</v>
      </c>
      <c r="C47" t="s">
        <v>9</v>
      </c>
      <c r="D47">
        <v>20</v>
      </c>
      <c r="E47" s="2">
        <v>44744</v>
      </c>
      <c r="F47" s="1">
        <v>79570</v>
      </c>
      <c r="G47" t="s">
        <v>16</v>
      </c>
    </row>
    <row r="48" spans="1:7" x14ac:dyDescent="0.3">
      <c r="A48" t="s">
        <v>91</v>
      </c>
      <c r="B48" t="s">
        <v>8</v>
      </c>
      <c r="C48" t="s">
        <v>19</v>
      </c>
      <c r="D48">
        <v>20</v>
      </c>
      <c r="E48" s="2">
        <v>44537</v>
      </c>
      <c r="F48" s="1">
        <v>68900</v>
      </c>
      <c r="G48" t="s">
        <v>24</v>
      </c>
    </row>
    <row r="49" spans="1:7" x14ac:dyDescent="0.3">
      <c r="A49" t="s">
        <v>39</v>
      </c>
      <c r="B49" t="s">
        <v>8</v>
      </c>
      <c r="C49" t="s">
        <v>12</v>
      </c>
      <c r="D49">
        <v>25</v>
      </c>
      <c r="E49" s="2">
        <v>44694</v>
      </c>
      <c r="F49" s="1">
        <v>80700</v>
      </c>
      <c r="G49" t="s">
        <v>13</v>
      </c>
    </row>
    <row r="50" spans="1:7" x14ac:dyDescent="0.3">
      <c r="A50" t="s">
        <v>100</v>
      </c>
      <c r="B50" t="s">
        <v>15</v>
      </c>
      <c r="C50" t="s">
        <v>9</v>
      </c>
      <c r="D50">
        <v>19</v>
      </c>
      <c r="E50" s="2">
        <v>44277</v>
      </c>
      <c r="F50" s="1">
        <v>58960</v>
      </c>
      <c r="G50" t="s">
        <v>16</v>
      </c>
    </row>
    <row r="51" spans="1:7" x14ac:dyDescent="0.3">
      <c r="A51" t="s">
        <v>106</v>
      </c>
      <c r="B51" t="s">
        <v>15</v>
      </c>
      <c r="C51" t="s">
        <v>12</v>
      </c>
      <c r="D51">
        <v>36</v>
      </c>
      <c r="E51" s="2">
        <v>44019</v>
      </c>
      <c r="F51" s="1">
        <v>118840</v>
      </c>
      <c r="G51" t="s">
        <v>16</v>
      </c>
    </row>
    <row r="52" spans="1:7" x14ac:dyDescent="0.3">
      <c r="A52" t="s">
        <v>29</v>
      </c>
      <c r="B52" t="s">
        <v>15</v>
      </c>
      <c r="C52" t="s">
        <v>21</v>
      </c>
      <c r="D52">
        <v>28</v>
      </c>
      <c r="E52" s="2">
        <v>44041</v>
      </c>
      <c r="F52" s="1">
        <v>48170</v>
      </c>
      <c r="G52" t="s">
        <v>13</v>
      </c>
    </row>
    <row r="53" spans="1:7" x14ac:dyDescent="0.3">
      <c r="A53" t="s">
        <v>108</v>
      </c>
      <c r="B53" t="s">
        <v>8</v>
      </c>
      <c r="C53" t="s">
        <v>56</v>
      </c>
      <c r="D53">
        <v>32</v>
      </c>
      <c r="E53" s="2">
        <v>44400</v>
      </c>
      <c r="F53" s="1">
        <v>45510</v>
      </c>
      <c r="G53" t="s">
        <v>16</v>
      </c>
    </row>
    <row r="54" spans="1:7" x14ac:dyDescent="0.3">
      <c r="A54" t="s">
        <v>64</v>
      </c>
      <c r="B54" t="s">
        <v>15</v>
      </c>
      <c r="C54" t="s">
        <v>9</v>
      </c>
      <c r="D54">
        <v>34</v>
      </c>
      <c r="E54" s="2">
        <v>44703</v>
      </c>
      <c r="F54" s="1">
        <v>112650</v>
      </c>
      <c r="G54" t="s">
        <v>16</v>
      </c>
    </row>
    <row r="55" spans="1:7" x14ac:dyDescent="0.3">
      <c r="A55" t="s">
        <v>83</v>
      </c>
      <c r="B55" t="s">
        <v>8</v>
      </c>
      <c r="C55" t="s">
        <v>9</v>
      </c>
      <c r="D55">
        <v>36</v>
      </c>
      <c r="E55" s="2">
        <v>44085</v>
      </c>
      <c r="F55" s="1">
        <v>114890</v>
      </c>
      <c r="G55" t="s">
        <v>16</v>
      </c>
    </row>
    <row r="56" spans="1:7" x14ac:dyDescent="0.3">
      <c r="A56" t="s">
        <v>67</v>
      </c>
      <c r="B56" t="s">
        <v>15</v>
      </c>
      <c r="C56" t="s">
        <v>12</v>
      </c>
      <c r="D56">
        <v>30</v>
      </c>
      <c r="E56" s="2">
        <v>44850</v>
      </c>
      <c r="F56" s="1">
        <v>69710</v>
      </c>
      <c r="G56" t="s">
        <v>16</v>
      </c>
    </row>
    <row r="57" spans="1:7" x14ac:dyDescent="0.3">
      <c r="A57" t="s">
        <v>94</v>
      </c>
      <c r="B57" t="s">
        <v>15</v>
      </c>
      <c r="C57" t="s">
        <v>21</v>
      </c>
      <c r="D57">
        <v>36</v>
      </c>
      <c r="E57" s="2">
        <v>44333</v>
      </c>
      <c r="F57" s="1">
        <v>71380</v>
      </c>
      <c r="G57" t="s">
        <v>16</v>
      </c>
    </row>
    <row r="58" spans="1:7" x14ac:dyDescent="0.3">
      <c r="A58" t="s">
        <v>33</v>
      </c>
      <c r="B58" t="s">
        <v>8</v>
      </c>
      <c r="C58" t="s">
        <v>19</v>
      </c>
      <c r="D58">
        <v>38</v>
      </c>
      <c r="E58" s="2">
        <v>44377</v>
      </c>
      <c r="F58" s="1">
        <v>109160</v>
      </c>
      <c r="G58" t="s">
        <v>10</v>
      </c>
    </row>
    <row r="59" spans="1:7" x14ac:dyDescent="0.3">
      <c r="A59" t="s">
        <v>98</v>
      </c>
      <c r="B59" t="s">
        <v>15</v>
      </c>
      <c r="C59" t="s">
        <v>9</v>
      </c>
      <c r="D59">
        <v>27</v>
      </c>
      <c r="E59" s="2">
        <v>44609</v>
      </c>
      <c r="F59" s="1">
        <v>113280</v>
      </c>
      <c r="G59" t="s">
        <v>42</v>
      </c>
    </row>
    <row r="60" spans="1:7" x14ac:dyDescent="0.3">
      <c r="A60" t="s">
        <v>25</v>
      </c>
      <c r="B60" t="s">
        <v>15</v>
      </c>
      <c r="C60" t="s">
        <v>12</v>
      </c>
      <c r="D60">
        <v>30</v>
      </c>
      <c r="E60" s="2">
        <v>44273</v>
      </c>
      <c r="F60" s="1">
        <v>69120</v>
      </c>
      <c r="G60" t="s">
        <v>16</v>
      </c>
    </row>
    <row r="61" spans="1:7" x14ac:dyDescent="0.3">
      <c r="A61" t="s">
        <v>55</v>
      </c>
      <c r="B61" t="s">
        <v>8</v>
      </c>
      <c r="C61" t="s">
        <v>56</v>
      </c>
      <c r="D61">
        <v>37</v>
      </c>
      <c r="E61" s="2">
        <v>44451</v>
      </c>
      <c r="F61" s="1">
        <v>118100</v>
      </c>
      <c r="G61" t="s">
        <v>16</v>
      </c>
    </row>
    <row r="62" spans="1:7" x14ac:dyDescent="0.3">
      <c r="A62" t="s">
        <v>62</v>
      </c>
      <c r="B62" t="s">
        <v>8</v>
      </c>
      <c r="C62" t="s">
        <v>9</v>
      </c>
      <c r="D62">
        <v>22</v>
      </c>
      <c r="E62" s="2">
        <v>44450</v>
      </c>
      <c r="F62" s="1">
        <v>76900</v>
      </c>
      <c r="G62" t="s">
        <v>13</v>
      </c>
    </row>
    <row r="63" spans="1:7" x14ac:dyDescent="0.3">
      <c r="A63" t="s">
        <v>17</v>
      </c>
      <c r="B63" t="s">
        <v>8</v>
      </c>
      <c r="C63" t="s">
        <v>12</v>
      </c>
      <c r="D63">
        <v>43</v>
      </c>
      <c r="E63" s="2">
        <v>45045</v>
      </c>
      <c r="F63" s="1">
        <v>114870</v>
      </c>
      <c r="G63" t="s">
        <v>16</v>
      </c>
    </row>
    <row r="64" spans="1:7" x14ac:dyDescent="0.3">
      <c r="A64" t="s">
        <v>52</v>
      </c>
      <c r="C64" t="s">
        <v>12</v>
      </c>
      <c r="D64">
        <v>32</v>
      </c>
      <c r="E64" s="2">
        <v>44774</v>
      </c>
      <c r="F64" s="1">
        <v>91310</v>
      </c>
      <c r="G64" t="s">
        <v>16</v>
      </c>
    </row>
    <row r="65" spans="1:7" x14ac:dyDescent="0.3">
      <c r="A65" t="s">
        <v>43</v>
      </c>
      <c r="B65" t="s">
        <v>8</v>
      </c>
      <c r="C65" t="s">
        <v>9</v>
      </c>
      <c r="D65">
        <v>28</v>
      </c>
      <c r="E65" s="2">
        <v>44486</v>
      </c>
      <c r="F65" s="1">
        <v>104770</v>
      </c>
      <c r="G65" t="s">
        <v>16</v>
      </c>
    </row>
    <row r="66" spans="1:7" x14ac:dyDescent="0.3">
      <c r="A66" t="s">
        <v>89</v>
      </c>
      <c r="B66" t="s">
        <v>15</v>
      </c>
      <c r="C66" t="s">
        <v>19</v>
      </c>
      <c r="D66">
        <v>27</v>
      </c>
      <c r="E66" s="2">
        <v>44134</v>
      </c>
      <c r="F66" s="1">
        <v>54970</v>
      </c>
      <c r="G66" t="s">
        <v>16</v>
      </c>
    </row>
    <row r="67" spans="1:7" x14ac:dyDescent="0.3">
      <c r="A67" t="s">
        <v>11</v>
      </c>
      <c r="C67" t="s">
        <v>12</v>
      </c>
      <c r="D67">
        <v>26</v>
      </c>
      <c r="E67" s="2">
        <v>44271</v>
      </c>
      <c r="F67" s="1">
        <v>90700</v>
      </c>
      <c r="G67" t="s">
        <v>13</v>
      </c>
    </row>
    <row r="68" spans="1:7" x14ac:dyDescent="0.3">
      <c r="A68" t="s">
        <v>109</v>
      </c>
      <c r="B68" t="s">
        <v>8</v>
      </c>
      <c r="C68" t="s">
        <v>19</v>
      </c>
      <c r="D68">
        <v>38</v>
      </c>
      <c r="E68" s="2">
        <v>44329</v>
      </c>
      <c r="F68" s="1">
        <v>56870</v>
      </c>
      <c r="G68" t="s">
        <v>13</v>
      </c>
    </row>
    <row r="69" spans="1:7" x14ac:dyDescent="0.3">
      <c r="A69" t="s">
        <v>77</v>
      </c>
      <c r="B69" t="s">
        <v>8</v>
      </c>
      <c r="C69" t="s">
        <v>19</v>
      </c>
      <c r="D69">
        <v>25</v>
      </c>
      <c r="E69" s="2">
        <v>44205</v>
      </c>
      <c r="F69" s="1">
        <v>92700</v>
      </c>
      <c r="G69" t="s">
        <v>16</v>
      </c>
    </row>
    <row r="70" spans="1:7" x14ac:dyDescent="0.3">
      <c r="A70" t="s">
        <v>32</v>
      </c>
      <c r="B70" t="s">
        <v>8</v>
      </c>
      <c r="C70" t="s">
        <v>21</v>
      </c>
      <c r="D70">
        <v>21</v>
      </c>
      <c r="E70" s="2">
        <v>44317</v>
      </c>
      <c r="F70" s="1">
        <v>65920</v>
      </c>
      <c r="G70" t="s">
        <v>16</v>
      </c>
    </row>
    <row r="71" spans="1:7" x14ac:dyDescent="0.3">
      <c r="A71" t="s">
        <v>59</v>
      </c>
      <c r="B71" t="s">
        <v>15</v>
      </c>
      <c r="C71" t="s">
        <v>9</v>
      </c>
      <c r="D71">
        <v>26</v>
      </c>
      <c r="E71" s="2">
        <v>44225</v>
      </c>
      <c r="F71" s="1">
        <v>47360</v>
      </c>
      <c r="G71" t="s">
        <v>16</v>
      </c>
    </row>
    <row r="72" spans="1:7" x14ac:dyDescent="0.3">
      <c r="A72" t="s">
        <v>37</v>
      </c>
      <c r="B72" t="s">
        <v>15</v>
      </c>
      <c r="C72" t="s">
        <v>9</v>
      </c>
      <c r="D72">
        <v>30</v>
      </c>
      <c r="E72" s="2">
        <v>44666</v>
      </c>
      <c r="F72" s="1">
        <v>60570</v>
      </c>
      <c r="G72" t="s">
        <v>16</v>
      </c>
    </row>
    <row r="73" spans="1:7" x14ac:dyDescent="0.3">
      <c r="A73" t="s">
        <v>96</v>
      </c>
      <c r="B73" t="s">
        <v>8</v>
      </c>
      <c r="C73" t="s">
        <v>9</v>
      </c>
      <c r="D73">
        <v>28</v>
      </c>
      <c r="E73" s="2">
        <v>44649</v>
      </c>
      <c r="F73" s="1">
        <v>104120</v>
      </c>
      <c r="G73" t="s">
        <v>16</v>
      </c>
    </row>
    <row r="74" spans="1:7" x14ac:dyDescent="0.3">
      <c r="A74" t="s">
        <v>23</v>
      </c>
      <c r="B74" t="s">
        <v>15</v>
      </c>
      <c r="C74" t="s">
        <v>12</v>
      </c>
      <c r="D74">
        <v>37</v>
      </c>
      <c r="E74" s="2">
        <v>44338</v>
      </c>
      <c r="F74" s="1">
        <v>88050</v>
      </c>
      <c r="G74" t="s">
        <v>24</v>
      </c>
    </row>
    <row r="75" spans="1:7" x14ac:dyDescent="0.3">
      <c r="A75" t="s">
        <v>103</v>
      </c>
      <c r="B75" t="s">
        <v>15</v>
      </c>
      <c r="C75" t="s">
        <v>12</v>
      </c>
      <c r="D75">
        <v>24</v>
      </c>
      <c r="E75" s="2">
        <v>44686</v>
      </c>
      <c r="F75" s="1">
        <v>100420</v>
      </c>
      <c r="G75" t="s">
        <v>16</v>
      </c>
    </row>
    <row r="76" spans="1:7" x14ac:dyDescent="0.3">
      <c r="A76" t="s">
        <v>54</v>
      </c>
      <c r="B76" t="s">
        <v>8</v>
      </c>
      <c r="C76" t="s">
        <v>9</v>
      </c>
      <c r="D76">
        <v>30</v>
      </c>
      <c r="E76" s="2">
        <v>44850</v>
      </c>
      <c r="F76" s="1">
        <v>114180</v>
      </c>
      <c r="G76" t="s">
        <v>16</v>
      </c>
    </row>
    <row r="77" spans="1:7" x14ac:dyDescent="0.3">
      <c r="A77" t="s">
        <v>86</v>
      </c>
      <c r="B77" t="s">
        <v>8</v>
      </c>
      <c r="C77" t="s">
        <v>12</v>
      </c>
      <c r="D77">
        <v>21</v>
      </c>
      <c r="E77" s="2">
        <v>44678</v>
      </c>
      <c r="F77" s="1">
        <v>33920</v>
      </c>
      <c r="G77" t="s">
        <v>16</v>
      </c>
    </row>
    <row r="78" spans="1:7" x14ac:dyDescent="0.3">
      <c r="A78" t="s">
        <v>69</v>
      </c>
      <c r="B78" t="s">
        <v>15</v>
      </c>
      <c r="C78" t="s">
        <v>9</v>
      </c>
      <c r="D78">
        <v>23</v>
      </c>
      <c r="E78" s="2">
        <v>44440</v>
      </c>
      <c r="F78" s="1">
        <v>106460</v>
      </c>
      <c r="G78" t="s">
        <v>16</v>
      </c>
    </row>
    <row r="79" spans="1:7" x14ac:dyDescent="0.3">
      <c r="A79" t="s">
        <v>57</v>
      </c>
      <c r="B79" t="s">
        <v>15</v>
      </c>
      <c r="C79" t="s">
        <v>9</v>
      </c>
      <c r="D79">
        <v>35</v>
      </c>
      <c r="E79" s="2">
        <v>44727</v>
      </c>
      <c r="F79" s="1">
        <v>40400</v>
      </c>
      <c r="G79" t="s">
        <v>16</v>
      </c>
    </row>
    <row r="80" spans="1:7" x14ac:dyDescent="0.3">
      <c r="A80" t="s">
        <v>68</v>
      </c>
      <c r="B80" t="s">
        <v>15</v>
      </c>
      <c r="C80" t="s">
        <v>21</v>
      </c>
      <c r="D80">
        <v>27</v>
      </c>
      <c r="E80" s="2">
        <v>44236</v>
      </c>
      <c r="F80" s="1">
        <v>91650</v>
      </c>
      <c r="G80" t="s">
        <v>13</v>
      </c>
    </row>
    <row r="81" spans="1:7" x14ac:dyDescent="0.3">
      <c r="A81" t="s">
        <v>99</v>
      </c>
      <c r="B81" t="s">
        <v>15</v>
      </c>
      <c r="C81" t="s">
        <v>19</v>
      </c>
      <c r="D81">
        <v>43</v>
      </c>
      <c r="E81" s="2">
        <v>44620</v>
      </c>
      <c r="F81" s="1">
        <v>36040</v>
      </c>
      <c r="G81" t="s">
        <v>16</v>
      </c>
    </row>
    <row r="82" spans="1:7" x14ac:dyDescent="0.3">
      <c r="A82" t="s">
        <v>101</v>
      </c>
      <c r="B82" t="s">
        <v>8</v>
      </c>
      <c r="C82" t="s">
        <v>12</v>
      </c>
      <c r="D82">
        <v>40</v>
      </c>
      <c r="E82" s="2">
        <v>44381</v>
      </c>
      <c r="F82" s="1">
        <v>104410</v>
      </c>
      <c r="G82" t="s">
        <v>16</v>
      </c>
    </row>
    <row r="83" spans="1:7" x14ac:dyDescent="0.3">
      <c r="A83" t="s">
        <v>85</v>
      </c>
      <c r="B83" t="s">
        <v>15</v>
      </c>
      <c r="C83" t="s">
        <v>21</v>
      </c>
      <c r="D83">
        <v>30</v>
      </c>
      <c r="E83" s="2">
        <v>44606</v>
      </c>
      <c r="F83" s="1">
        <v>96800</v>
      </c>
      <c r="G83" t="s">
        <v>16</v>
      </c>
    </row>
    <row r="84" spans="1:7" x14ac:dyDescent="0.3">
      <c r="A84" t="s">
        <v>28</v>
      </c>
      <c r="B84" t="s">
        <v>8</v>
      </c>
      <c r="C84" t="s">
        <v>21</v>
      </c>
      <c r="D84">
        <v>34</v>
      </c>
      <c r="E84" s="2">
        <v>44459</v>
      </c>
      <c r="F84" s="1">
        <v>85000</v>
      </c>
      <c r="G84" t="s">
        <v>16</v>
      </c>
    </row>
    <row r="85" spans="1:7" x14ac:dyDescent="0.3">
      <c r="A85" t="s">
        <v>80</v>
      </c>
      <c r="B85" t="s">
        <v>15</v>
      </c>
      <c r="C85" t="s">
        <v>19</v>
      </c>
      <c r="D85">
        <v>28</v>
      </c>
      <c r="E85" s="2">
        <v>44820</v>
      </c>
      <c r="F85" s="1">
        <v>43510</v>
      </c>
      <c r="G85" t="s">
        <v>42</v>
      </c>
    </row>
    <row r="86" spans="1:7" x14ac:dyDescent="0.3">
      <c r="A86" t="s">
        <v>79</v>
      </c>
      <c r="B86" t="s">
        <v>15</v>
      </c>
      <c r="C86" t="s">
        <v>21</v>
      </c>
      <c r="D86">
        <v>33</v>
      </c>
      <c r="E86" s="2">
        <v>44243</v>
      </c>
      <c r="F86" s="1">
        <v>59430</v>
      </c>
      <c r="G86" t="s">
        <v>16</v>
      </c>
    </row>
    <row r="87" spans="1:7" x14ac:dyDescent="0.3">
      <c r="A87" t="s">
        <v>93</v>
      </c>
      <c r="B87" t="s">
        <v>8</v>
      </c>
      <c r="C87" t="s">
        <v>21</v>
      </c>
      <c r="D87">
        <v>33</v>
      </c>
      <c r="E87" s="2">
        <v>44067</v>
      </c>
      <c r="F87" s="1">
        <v>65360</v>
      </c>
      <c r="G87" t="s">
        <v>16</v>
      </c>
    </row>
    <row r="88" spans="1:7" x14ac:dyDescent="0.3">
      <c r="A88" t="s">
        <v>66</v>
      </c>
      <c r="B88" t="s">
        <v>8</v>
      </c>
      <c r="C88" t="s">
        <v>9</v>
      </c>
      <c r="D88">
        <v>32</v>
      </c>
      <c r="E88" s="2">
        <v>44611</v>
      </c>
      <c r="F88" s="1">
        <v>41570</v>
      </c>
      <c r="G88" t="s">
        <v>16</v>
      </c>
    </row>
    <row r="89" spans="1:7" x14ac:dyDescent="0.3">
      <c r="A89" t="s">
        <v>95</v>
      </c>
      <c r="B89" t="s">
        <v>8</v>
      </c>
      <c r="C89" t="s">
        <v>12</v>
      </c>
      <c r="D89">
        <v>33</v>
      </c>
      <c r="E89" s="2">
        <v>44312</v>
      </c>
      <c r="F89" s="1">
        <v>75280</v>
      </c>
      <c r="G89" t="s">
        <v>16</v>
      </c>
    </row>
    <row r="90" spans="1:7" x14ac:dyDescent="0.3">
      <c r="A90" t="s">
        <v>18</v>
      </c>
      <c r="B90" t="s">
        <v>15</v>
      </c>
      <c r="C90" t="s">
        <v>19</v>
      </c>
      <c r="D90">
        <v>33</v>
      </c>
      <c r="E90" s="2">
        <v>44385</v>
      </c>
      <c r="F90" s="1">
        <v>74550</v>
      </c>
      <c r="G90" t="s">
        <v>16</v>
      </c>
    </row>
    <row r="91" spans="1:7" x14ac:dyDescent="0.3">
      <c r="A91" t="s">
        <v>45</v>
      </c>
      <c r="B91" t="s">
        <v>15</v>
      </c>
      <c r="C91" t="s">
        <v>9</v>
      </c>
      <c r="D91">
        <v>30</v>
      </c>
      <c r="E91" s="2">
        <v>44701</v>
      </c>
      <c r="F91" s="1">
        <v>67950</v>
      </c>
      <c r="G91" t="s">
        <v>16</v>
      </c>
    </row>
    <row r="92" spans="1:7" x14ac:dyDescent="0.3">
      <c r="A92" t="s">
        <v>90</v>
      </c>
      <c r="B92" t="s">
        <v>15</v>
      </c>
      <c r="C92" t="s">
        <v>21</v>
      </c>
      <c r="D92">
        <v>42</v>
      </c>
      <c r="E92" s="2">
        <v>44731</v>
      </c>
      <c r="F92" s="1">
        <v>70270</v>
      </c>
      <c r="G92" t="s">
        <v>24</v>
      </c>
    </row>
    <row r="93" spans="1:7" x14ac:dyDescent="0.3">
      <c r="A93" t="s">
        <v>46</v>
      </c>
      <c r="B93" t="s">
        <v>15</v>
      </c>
      <c r="C93" t="s">
        <v>9</v>
      </c>
      <c r="D93">
        <v>26</v>
      </c>
      <c r="E93" s="2">
        <v>44411</v>
      </c>
      <c r="F93" s="1">
        <v>53540</v>
      </c>
      <c r="G93" t="s">
        <v>16</v>
      </c>
    </row>
    <row r="94" spans="1:7" x14ac:dyDescent="0.3">
      <c r="E94"/>
      <c r="F94"/>
    </row>
    <row r="95" spans="1:7" x14ac:dyDescent="0.3">
      <c r="E95"/>
      <c r="F95"/>
    </row>
    <row r="96" spans="1:7" x14ac:dyDescent="0.3">
      <c r="E96"/>
      <c r="F96"/>
    </row>
    <row r="97" spans="5:6" x14ac:dyDescent="0.3">
      <c r="E97"/>
      <c r="F97"/>
    </row>
    <row r="98" spans="5:6" x14ac:dyDescent="0.3">
      <c r="E98"/>
      <c r="F98"/>
    </row>
    <row r="99" spans="5:6" x14ac:dyDescent="0.3">
      <c r="E99"/>
      <c r="F99"/>
    </row>
    <row r="100" spans="5:6" x14ac:dyDescent="0.3">
      <c r="E100"/>
      <c r="F100"/>
    </row>
    <row r="101" spans="5:6" x14ac:dyDescent="0.3">
      <c r="E101"/>
      <c r="F10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D3F4-004E-4326-98F7-974F246FFE7A}">
  <dimension ref="A1:T184"/>
  <sheetViews>
    <sheetView tabSelected="1" zoomScale="78" workbookViewId="0">
      <selection activeCell="K26" sqref="K26"/>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25.88671875" customWidth="1"/>
    <col min="6" max="6" width="16.88671875" style="8" customWidth="1"/>
    <col min="7" max="7" width="13.109375" bestFit="1" customWidth="1"/>
    <col min="8" max="8" width="10" bestFit="1" customWidth="1"/>
    <col min="9" max="9" width="16.33203125" style="5" bestFit="1" customWidth="1"/>
    <col min="10" max="10" width="15.6640625" style="8" customWidth="1"/>
    <col min="11" max="11" width="48.33203125" customWidth="1"/>
    <col min="12" max="12" width="27.44140625" customWidth="1"/>
    <col min="14" max="14" width="12.21875" customWidth="1"/>
  </cols>
  <sheetData>
    <row r="1" spans="1:15" x14ac:dyDescent="0.3">
      <c r="A1" t="s">
        <v>0</v>
      </c>
      <c r="B1" t="s">
        <v>1</v>
      </c>
      <c r="C1" t="s">
        <v>2</v>
      </c>
      <c r="D1" t="s">
        <v>3</v>
      </c>
      <c r="E1" t="s">
        <v>4</v>
      </c>
      <c r="F1" s="8" t="s">
        <v>5</v>
      </c>
      <c r="G1" t="s">
        <v>6</v>
      </c>
      <c r="H1" t="s">
        <v>202</v>
      </c>
      <c r="I1" s="5" t="s">
        <v>210</v>
      </c>
      <c r="J1" s="8" t="s">
        <v>234</v>
      </c>
    </row>
    <row r="2" spans="1:15" x14ac:dyDescent="0.3">
      <c r="A2" s="3" t="s">
        <v>86</v>
      </c>
      <c r="B2" s="3" t="s">
        <v>8</v>
      </c>
      <c r="C2" s="3" t="s">
        <v>12</v>
      </c>
      <c r="D2">
        <v>21</v>
      </c>
      <c r="E2" s="4">
        <v>44678</v>
      </c>
      <c r="F2" s="8">
        <v>33920</v>
      </c>
      <c r="G2" s="3" t="s">
        <v>16</v>
      </c>
      <c r="H2" t="s">
        <v>204</v>
      </c>
      <c r="I2" s="5">
        <f ca="1">(TODAY()-staff_datas[[#This Row],[Date Joined]])/365</f>
        <v>1.8356164383561644</v>
      </c>
      <c r="J2" s="8">
        <f ca="1">ROUNDUP(IF(staff_datas[[#This Row],[Tenure]]&gt;2,3%,2%)*staff_datas[[#This Row],[Salary]],0)</f>
        <v>679</v>
      </c>
    </row>
    <row r="3" spans="1:15" x14ac:dyDescent="0.3">
      <c r="A3" s="3" t="s">
        <v>178</v>
      </c>
      <c r="B3" s="3" t="s">
        <v>8</v>
      </c>
      <c r="C3" s="3" t="s">
        <v>12</v>
      </c>
      <c r="D3">
        <v>21</v>
      </c>
      <c r="E3" s="4">
        <v>44619</v>
      </c>
      <c r="F3" s="8">
        <v>33920</v>
      </c>
      <c r="G3" s="3" t="s">
        <v>16</v>
      </c>
      <c r="H3" t="s">
        <v>203</v>
      </c>
      <c r="I3" s="5">
        <f ca="1">(TODAY()-staff_datas[[#This Row],[Date Joined]])/365</f>
        <v>1.9972602739726026</v>
      </c>
      <c r="J3" s="8">
        <f ca="1">ROUNDUP(IF(staff_datas[[#This Row],[Tenure]]&gt;2,3%,2%)*staff_datas[[#This Row],[Salary]],0)</f>
        <v>679</v>
      </c>
    </row>
    <row r="4" spans="1:15" x14ac:dyDescent="0.3">
      <c r="A4" s="3" t="s">
        <v>44</v>
      </c>
      <c r="B4" s="3" t="s">
        <v>8</v>
      </c>
      <c r="C4" s="3" t="s">
        <v>12</v>
      </c>
      <c r="D4">
        <v>29</v>
      </c>
      <c r="E4" s="4">
        <v>44023</v>
      </c>
      <c r="F4" s="8">
        <v>34980</v>
      </c>
      <c r="G4" s="3" t="s">
        <v>16</v>
      </c>
      <c r="H4" t="s">
        <v>204</v>
      </c>
      <c r="I4" s="5">
        <f ca="1">(TODAY()-staff_datas[[#This Row],[Date Joined]])/365</f>
        <v>3.6301369863013697</v>
      </c>
      <c r="J4" s="8">
        <f ca="1">ROUNDUP(IF(staff_datas[[#This Row],[Tenure]]&gt;2,3%,2%)*staff_datas[[#This Row],[Salary]],0)</f>
        <v>1050</v>
      </c>
    </row>
    <row r="5" spans="1:15" x14ac:dyDescent="0.3">
      <c r="A5" s="3" t="s">
        <v>136</v>
      </c>
      <c r="B5" s="3" t="s">
        <v>8</v>
      </c>
      <c r="C5" s="3" t="s">
        <v>12</v>
      </c>
      <c r="D5">
        <v>29</v>
      </c>
      <c r="E5" s="4">
        <v>43962</v>
      </c>
      <c r="F5" s="8">
        <v>34980</v>
      </c>
      <c r="G5" s="3" t="s">
        <v>16</v>
      </c>
      <c r="H5" t="s">
        <v>203</v>
      </c>
      <c r="I5" s="5">
        <f ca="1">(TODAY()-staff_datas[[#This Row],[Date Joined]])/365</f>
        <v>3.7972602739726029</v>
      </c>
      <c r="J5" s="8">
        <f ca="1">ROUNDUP(IF(staff_datas[[#This Row],[Tenure]]&gt;2,3%,2%)*staff_datas[[#This Row],[Salary]],0)</f>
        <v>1050</v>
      </c>
    </row>
    <row r="6" spans="1:15" x14ac:dyDescent="0.3">
      <c r="A6" s="3" t="s">
        <v>99</v>
      </c>
      <c r="B6" s="3" t="s">
        <v>15</v>
      </c>
      <c r="C6" s="3" t="s">
        <v>19</v>
      </c>
      <c r="D6">
        <v>43</v>
      </c>
      <c r="E6" s="4">
        <v>44620</v>
      </c>
      <c r="F6" s="8">
        <v>36040</v>
      </c>
      <c r="G6" s="3" t="s">
        <v>16</v>
      </c>
      <c r="H6" t="s">
        <v>204</v>
      </c>
      <c r="I6" s="5">
        <f ca="1">(TODAY()-staff_datas[[#This Row],[Date Joined]])/365</f>
        <v>1.9945205479452055</v>
      </c>
      <c r="J6" s="8">
        <f ca="1">ROUNDUP(IF(staff_datas[[#This Row],[Tenure]]&gt;2,3%,2%)*staff_datas[[#This Row],[Salary]],0)</f>
        <v>721</v>
      </c>
    </row>
    <row r="7" spans="1:15" x14ac:dyDescent="0.3">
      <c r="A7" s="3" t="s">
        <v>191</v>
      </c>
      <c r="B7" s="3" t="s">
        <v>15</v>
      </c>
      <c r="C7" s="3" t="s">
        <v>19</v>
      </c>
      <c r="D7">
        <v>43</v>
      </c>
      <c r="E7" s="4">
        <v>44558</v>
      </c>
      <c r="F7" s="8">
        <v>36040</v>
      </c>
      <c r="G7" s="3" t="s">
        <v>16</v>
      </c>
      <c r="H7" t="s">
        <v>203</v>
      </c>
      <c r="I7" s="5">
        <f ca="1">(TODAY()-staff_datas[[#This Row],[Date Joined]])/365</f>
        <v>2.1643835616438358</v>
      </c>
      <c r="J7" s="8">
        <f ca="1">ROUNDUP(IF(staff_datas[[#This Row],[Tenure]]&gt;2,3%,2%)*staff_datas[[#This Row],[Salary]],0)</f>
        <v>1082</v>
      </c>
    </row>
    <row r="8" spans="1:15" x14ac:dyDescent="0.3">
      <c r="A8" s="3" t="s">
        <v>47</v>
      </c>
      <c r="B8" s="3" t="s">
        <v>15</v>
      </c>
      <c r="C8" s="3" t="s">
        <v>9</v>
      </c>
      <c r="D8">
        <v>21</v>
      </c>
      <c r="E8" s="4">
        <v>44104</v>
      </c>
      <c r="F8" s="8">
        <v>37920</v>
      </c>
      <c r="G8" s="3" t="s">
        <v>16</v>
      </c>
      <c r="H8" t="s">
        <v>204</v>
      </c>
      <c r="I8" s="5">
        <f ca="1">(TODAY()-staff_datas[[#This Row],[Date Joined]])/365</f>
        <v>3.408219178082192</v>
      </c>
      <c r="J8" s="8">
        <f ca="1">ROUNDUP(IF(staff_datas[[#This Row],[Tenure]]&gt;2,3%,2%)*staff_datas[[#This Row],[Salary]],0)</f>
        <v>1138</v>
      </c>
    </row>
    <row r="9" spans="1:15" x14ac:dyDescent="0.3">
      <c r="A9" s="3" t="s">
        <v>139</v>
      </c>
      <c r="B9" s="3" t="s">
        <v>15</v>
      </c>
      <c r="C9" s="3" t="s">
        <v>9</v>
      </c>
      <c r="D9">
        <v>21</v>
      </c>
      <c r="E9" s="4">
        <v>44042</v>
      </c>
      <c r="F9" s="8">
        <v>37920</v>
      </c>
      <c r="G9" s="3" t="s">
        <v>16</v>
      </c>
      <c r="H9" t="s">
        <v>203</v>
      </c>
      <c r="I9" s="5">
        <f ca="1">(TODAY()-staff_datas[[#This Row],[Date Joined]])/365</f>
        <v>3.5780821917808221</v>
      </c>
      <c r="J9" s="8">
        <f ca="1">ROUNDUP(IF(staff_datas[[#This Row],[Tenure]]&gt;2,3%,2%)*staff_datas[[#This Row],[Salary]],0)</f>
        <v>1138</v>
      </c>
      <c r="L9" t="s">
        <v>206</v>
      </c>
      <c r="M9">
        <f>COUNTA(staff_datas[Name])</f>
        <v>183</v>
      </c>
    </row>
    <row r="10" spans="1:15" x14ac:dyDescent="0.3">
      <c r="A10" s="3" t="s">
        <v>57</v>
      </c>
      <c r="B10" s="3" t="s">
        <v>15</v>
      </c>
      <c r="C10" s="3" t="s">
        <v>9</v>
      </c>
      <c r="D10">
        <v>35</v>
      </c>
      <c r="E10" s="4">
        <v>44727</v>
      </c>
      <c r="F10" s="8">
        <v>40400</v>
      </c>
      <c r="G10" s="3" t="s">
        <v>16</v>
      </c>
      <c r="H10" t="s">
        <v>204</v>
      </c>
      <c r="I10" s="5">
        <f ca="1">(TODAY()-staff_datas[[#This Row],[Date Joined]])/365</f>
        <v>1.7013698630136986</v>
      </c>
      <c r="J10" s="8">
        <f ca="1">ROUNDUP(IF(staff_datas[[#This Row],[Tenure]]&gt;2,3%,2%)*staff_datas[[#This Row],[Salary]],0)</f>
        <v>808</v>
      </c>
      <c r="L10" t="s">
        <v>207</v>
      </c>
      <c r="M10">
        <f>AVERAGE(staff_datas[Salary])</f>
        <v>77173.715846994543</v>
      </c>
    </row>
    <row r="11" spans="1:15" x14ac:dyDescent="0.3">
      <c r="A11" s="3" t="s">
        <v>148</v>
      </c>
      <c r="B11" s="3" t="s">
        <v>15</v>
      </c>
      <c r="C11" s="3" t="s">
        <v>9</v>
      </c>
      <c r="D11">
        <v>35</v>
      </c>
      <c r="E11" s="4">
        <v>44666</v>
      </c>
      <c r="F11" s="8">
        <v>40400</v>
      </c>
      <c r="G11" s="3" t="s">
        <v>16</v>
      </c>
      <c r="H11" t="s">
        <v>203</v>
      </c>
      <c r="I11" s="5">
        <f ca="1">(TODAY()-staff_datas[[#This Row],[Date Joined]])/365</f>
        <v>1.8684931506849316</v>
      </c>
      <c r="J11" s="8">
        <f ca="1">ROUNDUP(IF(staff_datas[[#This Row],[Tenure]]&gt;2,3%,2%)*staff_datas[[#This Row],[Salary]],0)</f>
        <v>808</v>
      </c>
      <c r="L11" t="s">
        <v>208</v>
      </c>
      <c r="M11">
        <f>AVERAGE(staff_datas[Age])</f>
        <v>30.42622950819672</v>
      </c>
      <c r="N11" t="s">
        <v>214</v>
      </c>
      <c r="O11">
        <f>MEDIAN(staff_datas[Age])</f>
        <v>30</v>
      </c>
    </row>
    <row r="12" spans="1:15" x14ac:dyDescent="0.3">
      <c r="A12" s="3" t="s">
        <v>66</v>
      </c>
      <c r="B12" s="3" t="s">
        <v>8</v>
      </c>
      <c r="C12" s="3" t="s">
        <v>9</v>
      </c>
      <c r="D12">
        <v>32</v>
      </c>
      <c r="E12" s="4">
        <v>44611</v>
      </c>
      <c r="F12" s="8">
        <v>41570</v>
      </c>
      <c r="G12" s="3" t="s">
        <v>16</v>
      </c>
      <c r="H12" t="s">
        <v>204</v>
      </c>
      <c r="I12" s="5">
        <f ca="1">(TODAY()-staff_datas[[#This Row],[Date Joined]])/365</f>
        <v>2.0191780821917806</v>
      </c>
      <c r="J12" s="8">
        <f ca="1">ROUNDUP(IF(staff_datas[[#This Row],[Tenure]]&gt;2,3%,2%)*staff_datas[[#This Row],[Salary]],0)</f>
        <v>1248</v>
      </c>
      <c r="L12" t="s">
        <v>209</v>
      </c>
      <c r="M12">
        <f ca="1">AVERAGE(staff_datas[Tenure])</f>
        <v>2.5067594879856263</v>
      </c>
    </row>
    <row r="13" spans="1:15" x14ac:dyDescent="0.3">
      <c r="A13" s="3" t="s">
        <v>157</v>
      </c>
      <c r="B13" s="3" t="s">
        <v>8</v>
      </c>
      <c r="C13" s="3" t="s">
        <v>9</v>
      </c>
      <c r="D13">
        <v>32</v>
      </c>
      <c r="E13" s="4">
        <v>44549</v>
      </c>
      <c r="F13" s="8">
        <v>41570</v>
      </c>
      <c r="G13" s="3" t="s">
        <v>16</v>
      </c>
      <c r="H13" t="s">
        <v>203</v>
      </c>
      <c r="I13" s="5">
        <f ca="1">(TODAY()-staff_datas[[#This Row],[Date Joined]])/365</f>
        <v>2.1890410958904107</v>
      </c>
      <c r="J13" s="8">
        <f ca="1">ROUNDUP(IF(staff_datas[[#This Row],[Tenure]]&gt;2,3%,2%)*staff_datas[[#This Row],[Salary]],0)</f>
        <v>1248</v>
      </c>
      <c r="L13" t="s">
        <v>211</v>
      </c>
      <c r="M13" s="7">
        <f>M14/M9</f>
        <v>0.46994535519125685</v>
      </c>
    </row>
    <row r="14" spans="1:15" x14ac:dyDescent="0.3">
      <c r="A14" s="3" t="s">
        <v>30</v>
      </c>
      <c r="B14" s="3" t="s">
        <v>8</v>
      </c>
      <c r="C14" s="3" t="s">
        <v>12</v>
      </c>
      <c r="D14">
        <v>31</v>
      </c>
      <c r="E14" s="4">
        <v>44145</v>
      </c>
      <c r="F14" s="8">
        <v>41980</v>
      </c>
      <c r="G14" s="3" t="s">
        <v>16</v>
      </c>
      <c r="H14" t="s">
        <v>204</v>
      </c>
      <c r="I14" s="5">
        <f ca="1">(TODAY()-staff_datas[[#This Row],[Date Joined]])/365</f>
        <v>3.2958904109589042</v>
      </c>
      <c r="J14" s="8">
        <f ca="1">ROUNDUP(IF(staff_datas[[#This Row],[Tenure]]&gt;2,3%,2%)*staff_datas[[#This Row],[Salary]],0)</f>
        <v>1260</v>
      </c>
      <c r="L14" t="s">
        <v>212</v>
      </c>
      <c r="M14">
        <f>COUNTIFS(staff_datas[Gender],"Female")</f>
        <v>86</v>
      </c>
    </row>
    <row r="15" spans="1:15" x14ac:dyDescent="0.3">
      <c r="A15" s="3" t="s">
        <v>123</v>
      </c>
      <c r="B15" s="3" t="s">
        <v>8</v>
      </c>
      <c r="C15" s="3" t="s">
        <v>12</v>
      </c>
      <c r="D15">
        <v>31</v>
      </c>
      <c r="E15" s="4">
        <v>44084</v>
      </c>
      <c r="F15" s="8">
        <v>41980</v>
      </c>
      <c r="G15" s="3" t="s">
        <v>16</v>
      </c>
      <c r="H15" t="s">
        <v>203</v>
      </c>
      <c r="I15" s="5">
        <f ca="1">(TODAY()-staff_datas[[#This Row],[Date Joined]])/365</f>
        <v>3.463013698630137</v>
      </c>
      <c r="J15" s="8">
        <f ca="1">ROUNDUP(IF(staff_datas[[#This Row],[Tenure]]&gt;2,3%,2%)*staff_datas[[#This Row],[Salary]],0)</f>
        <v>1260</v>
      </c>
    </row>
    <row r="16" spans="1:15" x14ac:dyDescent="0.3">
      <c r="A16" s="3" t="s">
        <v>80</v>
      </c>
      <c r="B16" s="3" t="s">
        <v>15</v>
      </c>
      <c r="C16" s="3" t="s">
        <v>19</v>
      </c>
      <c r="D16">
        <v>28</v>
      </c>
      <c r="E16" s="4">
        <v>44820</v>
      </c>
      <c r="F16" s="8">
        <v>43510</v>
      </c>
      <c r="G16" s="3" t="s">
        <v>42</v>
      </c>
      <c r="H16" t="s">
        <v>204</v>
      </c>
      <c r="I16" s="5">
        <f ca="1">(TODAY()-staff_datas[[#This Row],[Date Joined]])/365</f>
        <v>1.4465753424657535</v>
      </c>
      <c r="J16" s="8">
        <f ca="1">ROUNDUP(IF(staff_datas[[#This Row],[Tenure]]&gt;2,3%,2%)*staff_datas[[#This Row],[Salary]],0)</f>
        <v>871</v>
      </c>
      <c r="L16" t="s">
        <v>213</v>
      </c>
      <c r="M16">
        <f>COUNTIFS(staff_datas[Salary],"&gt;90000")</f>
        <v>63</v>
      </c>
      <c r="N16" s="7">
        <f>M16/M9</f>
        <v>0.34426229508196721</v>
      </c>
    </row>
    <row r="17" spans="1:13" x14ac:dyDescent="0.3">
      <c r="A17" s="3" t="s">
        <v>171</v>
      </c>
      <c r="B17" s="3" t="s">
        <v>15</v>
      </c>
      <c r="C17" s="3" t="s">
        <v>19</v>
      </c>
      <c r="D17">
        <v>28</v>
      </c>
      <c r="E17" s="4">
        <v>44758</v>
      </c>
      <c r="F17" s="8">
        <v>43510</v>
      </c>
      <c r="G17" s="3" t="s">
        <v>42</v>
      </c>
      <c r="H17" t="s">
        <v>203</v>
      </c>
      <c r="I17" s="5">
        <f ca="1">(TODAY()-staff_datas[[#This Row],[Date Joined]])/365</f>
        <v>1.6164383561643836</v>
      </c>
      <c r="J17" s="8">
        <f ca="1">ROUNDUP(IF(staff_datas[[#This Row],[Tenure]]&gt;2,3%,2%)*staff_datas[[#This Row],[Salary]],0)</f>
        <v>871</v>
      </c>
    </row>
    <row r="18" spans="1:13" x14ac:dyDescent="0.3">
      <c r="A18" s="3" t="s">
        <v>84</v>
      </c>
      <c r="B18" s="3" t="s">
        <v>8</v>
      </c>
      <c r="C18" s="3" t="s">
        <v>12</v>
      </c>
      <c r="D18">
        <v>32</v>
      </c>
      <c r="E18" s="4">
        <v>44354</v>
      </c>
      <c r="F18" s="8">
        <v>43840</v>
      </c>
      <c r="G18" s="3" t="s">
        <v>13</v>
      </c>
      <c r="H18" t="s">
        <v>204</v>
      </c>
      <c r="I18" s="5">
        <f ca="1">(TODAY()-staff_datas[[#This Row],[Date Joined]])/365</f>
        <v>2.7232876712328768</v>
      </c>
      <c r="J18" s="8">
        <f ca="1">ROUNDUP(IF(staff_datas[[#This Row],[Tenure]]&gt;2,3%,2%)*staff_datas[[#This Row],[Salary]],0)</f>
        <v>1316</v>
      </c>
    </row>
    <row r="19" spans="1:13" x14ac:dyDescent="0.3">
      <c r="A19" s="3" t="s">
        <v>175</v>
      </c>
      <c r="B19" s="3" t="s">
        <v>8</v>
      </c>
      <c r="C19" s="3" t="s">
        <v>12</v>
      </c>
      <c r="D19">
        <v>32</v>
      </c>
      <c r="E19" s="4">
        <v>44293</v>
      </c>
      <c r="F19" s="8">
        <v>43840</v>
      </c>
      <c r="G19" s="3" t="s">
        <v>13</v>
      </c>
      <c r="H19" t="s">
        <v>203</v>
      </c>
      <c r="I19" s="5">
        <f ca="1">(TODAY()-staff_datas[[#This Row],[Date Joined]])/365</f>
        <v>2.8904109589041096</v>
      </c>
      <c r="J19" s="8">
        <f ca="1">ROUNDUP(IF(staff_datas[[#This Row],[Tenure]]&gt;2,3%,2%)*staff_datas[[#This Row],[Salary]],0)</f>
        <v>1316</v>
      </c>
    </row>
    <row r="20" spans="1:13" x14ac:dyDescent="0.3">
      <c r="A20" s="3" t="s">
        <v>108</v>
      </c>
      <c r="B20" s="3" t="s">
        <v>8</v>
      </c>
      <c r="C20" s="3" t="s">
        <v>56</v>
      </c>
      <c r="D20">
        <v>32</v>
      </c>
      <c r="E20" s="4">
        <v>44400</v>
      </c>
      <c r="F20" s="8">
        <v>45510</v>
      </c>
      <c r="G20" s="3" t="s">
        <v>16</v>
      </c>
      <c r="H20" t="s">
        <v>204</v>
      </c>
      <c r="I20" s="5">
        <f ca="1">(TODAY()-staff_datas[[#This Row],[Date Joined]])/365</f>
        <v>2.5972602739726027</v>
      </c>
      <c r="J20" s="8">
        <f ca="1">ROUNDUP(IF(staff_datas[[#This Row],[Tenure]]&gt;2,3%,2%)*staff_datas[[#This Row],[Salary]],0)</f>
        <v>1366</v>
      </c>
    </row>
    <row r="21" spans="1:13" x14ac:dyDescent="0.3">
      <c r="A21" s="3" t="s">
        <v>200</v>
      </c>
      <c r="B21" s="3" t="s">
        <v>8</v>
      </c>
      <c r="C21" s="3" t="s">
        <v>56</v>
      </c>
      <c r="D21">
        <v>32</v>
      </c>
      <c r="E21" s="4">
        <v>44339</v>
      </c>
      <c r="F21" s="8">
        <v>45510</v>
      </c>
      <c r="G21" s="3" t="s">
        <v>16</v>
      </c>
      <c r="H21" t="s">
        <v>203</v>
      </c>
      <c r="I21" s="5">
        <f ca="1">(TODAY()-staff_datas[[#This Row],[Date Joined]])/365</f>
        <v>2.7643835616438355</v>
      </c>
      <c r="J21" s="8">
        <f ca="1">ROUNDUP(IF(staff_datas[[#This Row],[Tenure]]&gt;2,3%,2%)*staff_datas[[#This Row],[Salary]],0)</f>
        <v>1366</v>
      </c>
    </row>
    <row r="22" spans="1:13" x14ac:dyDescent="0.3">
      <c r="A22" s="3" t="s">
        <v>59</v>
      </c>
      <c r="B22" s="3" t="s">
        <v>15</v>
      </c>
      <c r="C22" s="3" t="s">
        <v>9</v>
      </c>
      <c r="D22">
        <v>26</v>
      </c>
      <c r="E22" s="4">
        <v>44225</v>
      </c>
      <c r="F22" s="8">
        <v>47360</v>
      </c>
      <c r="G22" s="3" t="s">
        <v>16</v>
      </c>
      <c r="H22" t="s">
        <v>204</v>
      </c>
      <c r="I22" s="5">
        <f ca="1">(TODAY()-staff_datas[[#This Row],[Date Joined]])/365</f>
        <v>3.0767123287671234</v>
      </c>
      <c r="J22" s="8">
        <f ca="1">ROUNDUP(IF(staff_datas[[#This Row],[Tenure]]&gt;2,3%,2%)*staff_datas[[#This Row],[Salary]],0)</f>
        <v>1421</v>
      </c>
    </row>
    <row r="23" spans="1:13" x14ac:dyDescent="0.3">
      <c r="A23" s="3" t="s">
        <v>150</v>
      </c>
      <c r="B23" s="3" t="s">
        <v>15</v>
      </c>
      <c r="C23" s="3" t="s">
        <v>9</v>
      </c>
      <c r="D23">
        <v>26</v>
      </c>
      <c r="E23" s="4">
        <v>44164</v>
      </c>
      <c r="F23" s="8">
        <v>47360</v>
      </c>
      <c r="G23" s="3" t="s">
        <v>16</v>
      </c>
      <c r="H23" t="s">
        <v>203</v>
      </c>
      <c r="I23" s="5">
        <f ca="1">(TODAY()-staff_datas[[#This Row],[Date Joined]])/365</f>
        <v>3.2438356164383562</v>
      </c>
      <c r="J23" s="8">
        <f ca="1">ROUNDUP(IF(staff_datas[[#This Row],[Tenure]]&gt;2,3%,2%)*staff_datas[[#This Row],[Salary]],0)</f>
        <v>1421</v>
      </c>
    </row>
    <row r="24" spans="1:13" x14ac:dyDescent="0.3">
      <c r="A24" s="3" t="s">
        <v>29</v>
      </c>
      <c r="B24" s="3" t="s">
        <v>15</v>
      </c>
      <c r="C24" s="3" t="s">
        <v>21</v>
      </c>
      <c r="D24">
        <v>28</v>
      </c>
      <c r="E24" s="4">
        <v>44041</v>
      </c>
      <c r="F24" s="8">
        <v>48170</v>
      </c>
      <c r="G24" s="3" t="s">
        <v>13</v>
      </c>
      <c r="H24" t="s">
        <v>204</v>
      </c>
      <c r="I24" s="5">
        <f ca="1">(TODAY()-staff_datas[[#This Row],[Date Joined]])/365</f>
        <v>3.580821917808219</v>
      </c>
      <c r="J24" s="8">
        <f ca="1">ROUNDUP(IF(staff_datas[[#This Row],[Tenure]]&gt;2,3%,2%)*staff_datas[[#This Row],[Salary]],0)</f>
        <v>1446</v>
      </c>
    </row>
    <row r="25" spans="1:13" x14ac:dyDescent="0.3">
      <c r="A25" s="3" t="s">
        <v>122</v>
      </c>
      <c r="B25" s="3" t="s">
        <v>15</v>
      </c>
      <c r="C25" s="3" t="s">
        <v>21</v>
      </c>
      <c r="D25">
        <v>28</v>
      </c>
      <c r="E25" s="4">
        <v>43980</v>
      </c>
      <c r="F25" s="8">
        <v>48170</v>
      </c>
      <c r="G25" s="3" t="s">
        <v>13</v>
      </c>
      <c r="H25" t="s">
        <v>203</v>
      </c>
      <c r="I25" s="5">
        <f ca="1">(TODAY()-staff_datas[[#This Row],[Date Joined]])/365</f>
        <v>3.7479452054794522</v>
      </c>
      <c r="J25" s="8">
        <f ca="1">ROUNDUP(IF(staff_datas[[#This Row],[Tenure]]&gt;2,3%,2%)*staff_datas[[#This Row],[Salary]],0)</f>
        <v>1446</v>
      </c>
    </row>
    <row r="26" spans="1:13" x14ac:dyDescent="0.3">
      <c r="A26" s="3" t="s">
        <v>51</v>
      </c>
      <c r="B26" s="3" t="s">
        <v>15</v>
      </c>
      <c r="C26" s="3" t="s">
        <v>9</v>
      </c>
      <c r="D26">
        <v>33</v>
      </c>
      <c r="E26" s="4">
        <v>44701</v>
      </c>
      <c r="F26" s="8">
        <v>48530</v>
      </c>
      <c r="G26" s="3" t="s">
        <v>13</v>
      </c>
      <c r="H26" t="s">
        <v>204</v>
      </c>
      <c r="I26" s="5">
        <f ca="1">(TODAY()-staff_datas[[#This Row],[Date Joined]])/365</f>
        <v>1.7726027397260273</v>
      </c>
      <c r="J26" s="8">
        <f ca="1">ROUNDUP(IF(staff_datas[[#This Row],[Tenure]]&gt;2,3%,2%)*staff_datas[[#This Row],[Salary]],0)</f>
        <v>971</v>
      </c>
    </row>
    <row r="27" spans="1:13" x14ac:dyDescent="0.3">
      <c r="A27" s="3" t="s">
        <v>143</v>
      </c>
      <c r="B27" s="3" t="s">
        <v>15</v>
      </c>
      <c r="C27" s="3" t="s">
        <v>9</v>
      </c>
      <c r="D27">
        <v>33</v>
      </c>
      <c r="E27" s="4">
        <v>44640</v>
      </c>
      <c r="F27" s="8">
        <v>48530</v>
      </c>
      <c r="G27" s="3" t="s">
        <v>13</v>
      </c>
      <c r="H27" t="s">
        <v>203</v>
      </c>
      <c r="I27" s="5">
        <f ca="1">(TODAY()-staff_datas[[#This Row],[Date Joined]])/365</f>
        <v>1.9397260273972603</v>
      </c>
      <c r="J27" s="8">
        <f ca="1">ROUNDUP(IF(staff_datas[[#This Row],[Tenure]]&gt;2,3%,2%)*staff_datas[[#This Row],[Salary]],0)</f>
        <v>971</v>
      </c>
    </row>
    <row r="28" spans="1:13" x14ac:dyDescent="0.3">
      <c r="A28" s="3" t="s">
        <v>14</v>
      </c>
      <c r="B28" s="3" t="s">
        <v>15</v>
      </c>
      <c r="C28" s="3" t="s">
        <v>12</v>
      </c>
      <c r="D28">
        <v>31</v>
      </c>
      <c r="E28" s="4">
        <v>44511</v>
      </c>
      <c r="F28" s="8">
        <v>48950</v>
      </c>
      <c r="G28" s="3" t="s">
        <v>16</v>
      </c>
      <c r="H28" t="s">
        <v>204</v>
      </c>
      <c r="I28" s="5">
        <f ca="1">(TODAY()-staff_datas[[#This Row],[Date Joined]])/365</f>
        <v>2.2931506849315069</v>
      </c>
      <c r="J28" s="8">
        <f ca="1">ROUNDUP(IF(staff_datas[[#This Row],[Tenure]]&gt;2,3%,2%)*staff_datas[[#This Row],[Salary]],0)</f>
        <v>1469</v>
      </c>
    </row>
    <row r="29" spans="1:13" x14ac:dyDescent="0.3">
      <c r="A29" s="3" t="s">
        <v>112</v>
      </c>
      <c r="B29" s="3" t="s">
        <v>15</v>
      </c>
      <c r="C29" s="3" t="s">
        <v>12</v>
      </c>
      <c r="D29">
        <v>31</v>
      </c>
      <c r="E29" s="4">
        <v>44450</v>
      </c>
      <c r="F29" s="8">
        <v>48950</v>
      </c>
      <c r="G29" s="3" t="s">
        <v>16</v>
      </c>
      <c r="H29" t="s">
        <v>203</v>
      </c>
      <c r="I29" s="5">
        <f ca="1">(TODAY()-staff_datas[[#This Row],[Date Joined]])/365</f>
        <v>2.4602739726027396</v>
      </c>
      <c r="J29" s="8">
        <f ca="1">ROUNDUP(IF(staff_datas[[#This Row],[Tenure]]&gt;2,3%,2%)*staff_datas[[#This Row],[Salary]],0)</f>
        <v>1469</v>
      </c>
    </row>
    <row r="30" spans="1:13" x14ac:dyDescent="0.3">
      <c r="A30" s="3" t="s">
        <v>53</v>
      </c>
      <c r="B30" s="3" t="s">
        <v>15</v>
      </c>
      <c r="C30" s="3" t="s">
        <v>21</v>
      </c>
      <c r="D30">
        <v>27</v>
      </c>
      <c r="E30" s="4">
        <v>44567</v>
      </c>
      <c r="F30" s="8">
        <v>48980</v>
      </c>
      <c r="G30" s="3" t="s">
        <v>16</v>
      </c>
      <c r="H30" t="s">
        <v>204</v>
      </c>
      <c r="I30" s="5">
        <f ca="1">(TODAY()-staff_datas[[#This Row],[Date Joined]])/365</f>
        <v>2.1397260273972605</v>
      </c>
      <c r="J30" s="8">
        <f ca="1">ROUNDUP(IF(staff_datas[[#This Row],[Tenure]]&gt;2,3%,2%)*staff_datas[[#This Row],[Salary]],0)</f>
        <v>1470</v>
      </c>
    </row>
    <row r="31" spans="1:13" x14ac:dyDescent="0.3">
      <c r="A31" s="3" t="s">
        <v>145</v>
      </c>
      <c r="B31" s="3" t="s">
        <v>15</v>
      </c>
      <c r="C31" s="3" t="s">
        <v>21</v>
      </c>
      <c r="D31">
        <v>27</v>
      </c>
      <c r="E31" s="4">
        <v>44506</v>
      </c>
      <c r="F31" s="8">
        <v>48980</v>
      </c>
      <c r="G31" s="3" t="s">
        <v>16</v>
      </c>
      <c r="H31" t="s">
        <v>203</v>
      </c>
      <c r="I31" s="5">
        <f ca="1">(TODAY()-staff_datas[[#This Row],[Date Joined]])/365</f>
        <v>2.3068493150684932</v>
      </c>
      <c r="J31" s="8">
        <f ca="1">ROUNDUP(IF(staff_datas[[#This Row],[Tenure]]&gt;2,3%,2%)*staff_datas[[#This Row],[Salary]],0)</f>
        <v>1470</v>
      </c>
      <c r="M31" s="10"/>
    </row>
    <row r="32" spans="1:13" x14ac:dyDescent="0.3">
      <c r="A32" s="3" t="s">
        <v>73</v>
      </c>
      <c r="B32" s="3" t="s">
        <v>8</v>
      </c>
      <c r="C32" s="3" t="s">
        <v>19</v>
      </c>
      <c r="D32">
        <v>34</v>
      </c>
      <c r="E32" s="4">
        <v>44721</v>
      </c>
      <c r="F32" s="8">
        <v>49630</v>
      </c>
      <c r="G32" s="3" t="s">
        <v>24</v>
      </c>
      <c r="H32" t="s">
        <v>204</v>
      </c>
      <c r="I32" s="5">
        <f ca="1">(TODAY()-staff_datas[[#This Row],[Date Joined]])/365</f>
        <v>1.7178082191780821</v>
      </c>
      <c r="J32" s="8">
        <f ca="1">ROUNDUP(IF(staff_datas[[#This Row],[Tenure]]&gt;2,3%,2%)*staff_datas[[#This Row],[Salary]],0)</f>
        <v>993</v>
      </c>
      <c r="M32" s="10"/>
    </row>
    <row r="33" spans="1:13" x14ac:dyDescent="0.3">
      <c r="A33" s="3" t="s">
        <v>164</v>
      </c>
      <c r="B33" s="3" t="s">
        <v>8</v>
      </c>
      <c r="C33" s="3" t="s">
        <v>19</v>
      </c>
      <c r="D33">
        <v>34</v>
      </c>
      <c r="E33" s="4">
        <v>44660</v>
      </c>
      <c r="F33" s="8">
        <v>49630</v>
      </c>
      <c r="G33" s="3" t="s">
        <v>24</v>
      </c>
      <c r="H33" t="s">
        <v>203</v>
      </c>
      <c r="I33" s="5">
        <f ca="1">(TODAY()-staff_datas[[#This Row],[Date Joined]])/365</f>
        <v>1.8849315068493151</v>
      </c>
      <c r="J33" s="8">
        <f ca="1">ROUNDUP(IF(staff_datas[[#This Row],[Tenure]]&gt;2,3%,2%)*staff_datas[[#This Row],[Salary]],0)</f>
        <v>993</v>
      </c>
      <c r="M33" s="10"/>
    </row>
    <row r="34" spans="1:13" x14ac:dyDescent="0.3">
      <c r="A34" s="3" t="s">
        <v>63</v>
      </c>
      <c r="B34" s="3" t="s">
        <v>15</v>
      </c>
      <c r="C34" s="3" t="s">
        <v>21</v>
      </c>
      <c r="D34">
        <v>24</v>
      </c>
      <c r="E34" s="4">
        <v>44436</v>
      </c>
      <c r="F34" s="8">
        <v>52610</v>
      </c>
      <c r="G34" s="3" t="s">
        <v>24</v>
      </c>
      <c r="H34" t="s">
        <v>204</v>
      </c>
      <c r="I34" s="5">
        <f ca="1">(TODAY()-staff_datas[[#This Row],[Date Joined]])/365</f>
        <v>2.4986301369863013</v>
      </c>
      <c r="J34" s="8">
        <f ca="1">ROUNDUP(IF(staff_datas[[#This Row],[Tenure]]&gt;2,3%,2%)*staff_datas[[#This Row],[Salary]],0)</f>
        <v>1579</v>
      </c>
      <c r="M34" s="10"/>
    </row>
    <row r="35" spans="1:13" x14ac:dyDescent="0.3">
      <c r="A35" s="3" t="s">
        <v>154</v>
      </c>
      <c r="B35" s="3" t="s">
        <v>15</v>
      </c>
      <c r="C35" s="3" t="s">
        <v>21</v>
      </c>
      <c r="D35">
        <v>24</v>
      </c>
      <c r="E35" s="4">
        <v>44375</v>
      </c>
      <c r="F35" s="8">
        <v>52610</v>
      </c>
      <c r="G35" s="3" t="s">
        <v>24</v>
      </c>
      <c r="H35" t="s">
        <v>203</v>
      </c>
      <c r="I35" s="5">
        <f ca="1">(TODAY()-staff_datas[[#This Row],[Date Joined]])/365</f>
        <v>2.6657534246575341</v>
      </c>
      <c r="J35" s="8">
        <f ca="1">ROUNDUP(IF(staff_datas[[#This Row],[Tenure]]&gt;2,3%,2%)*staff_datas[[#This Row],[Salary]],0)</f>
        <v>1579</v>
      </c>
      <c r="M35" s="10"/>
    </row>
    <row r="36" spans="1:13" x14ac:dyDescent="0.3">
      <c r="A36" s="3" t="s">
        <v>75</v>
      </c>
      <c r="B36" s="3" t="s">
        <v>8</v>
      </c>
      <c r="C36" s="3" t="s">
        <v>19</v>
      </c>
      <c r="D36">
        <v>28</v>
      </c>
      <c r="E36" s="4">
        <v>44357</v>
      </c>
      <c r="F36" s="8">
        <v>53240</v>
      </c>
      <c r="G36" s="3" t="s">
        <v>16</v>
      </c>
      <c r="H36" t="s">
        <v>204</v>
      </c>
      <c r="I36" s="5">
        <f ca="1">(TODAY()-staff_datas[[#This Row],[Date Joined]])/365</f>
        <v>2.7150684931506848</v>
      </c>
      <c r="J36" s="8">
        <f ca="1">ROUNDUP(IF(staff_datas[[#This Row],[Tenure]]&gt;2,3%,2%)*staff_datas[[#This Row],[Salary]],0)</f>
        <v>1598</v>
      </c>
      <c r="M36" s="10"/>
    </row>
    <row r="37" spans="1:13" x14ac:dyDescent="0.3">
      <c r="A37" s="3" t="s">
        <v>166</v>
      </c>
      <c r="B37" s="3" t="s">
        <v>8</v>
      </c>
      <c r="C37" s="3" t="s">
        <v>19</v>
      </c>
      <c r="D37">
        <v>28</v>
      </c>
      <c r="E37" s="4">
        <v>44296</v>
      </c>
      <c r="F37" s="8">
        <v>53240</v>
      </c>
      <c r="G37" s="3" t="s">
        <v>16</v>
      </c>
      <c r="H37" t="s">
        <v>203</v>
      </c>
      <c r="I37" s="5">
        <f ca="1">(TODAY()-staff_datas[[#This Row],[Date Joined]])/365</f>
        <v>2.882191780821918</v>
      </c>
      <c r="J37" s="8">
        <f ca="1">ROUNDUP(IF(staff_datas[[#This Row],[Tenure]]&gt;2,3%,2%)*staff_datas[[#This Row],[Salary]],0)</f>
        <v>1598</v>
      </c>
      <c r="M37" s="10"/>
    </row>
    <row r="38" spans="1:13" x14ac:dyDescent="0.3">
      <c r="A38" s="3" t="s">
        <v>65</v>
      </c>
      <c r="B38" s="3" t="s">
        <v>15</v>
      </c>
      <c r="C38" s="3" t="s">
        <v>19</v>
      </c>
      <c r="D38">
        <v>32</v>
      </c>
      <c r="E38" s="4">
        <v>44465</v>
      </c>
      <c r="F38" s="8">
        <v>53540</v>
      </c>
      <c r="G38" s="3" t="s">
        <v>16</v>
      </c>
      <c r="H38" t="s">
        <v>204</v>
      </c>
      <c r="I38" s="5">
        <f ca="1">(TODAY()-staff_datas[[#This Row],[Date Joined]])/365</f>
        <v>2.419178082191781</v>
      </c>
      <c r="J38" s="8">
        <f ca="1">ROUNDUP(IF(staff_datas[[#This Row],[Tenure]]&gt;2,3%,2%)*staff_datas[[#This Row],[Salary]],0)</f>
        <v>1607</v>
      </c>
      <c r="M38" s="10"/>
    </row>
    <row r="39" spans="1:13" x14ac:dyDescent="0.3">
      <c r="A39" s="3" t="s">
        <v>46</v>
      </c>
      <c r="B39" s="3" t="s">
        <v>15</v>
      </c>
      <c r="C39" s="3" t="s">
        <v>9</v>
      </c>
      <c r="D39">
        <v>26</v>
      </c>
      <c r="E39" s="4">
        <v>44411</v>
      </c>
      <c r="F39" s="8">
        <v>53540</v>
      </c>
      <c r="G39" s="3" t="s">
        <v>16</v>
      </c>
      <c r="H39" t="s">
        <v>204</v>
      </c>
      <c r="I39" s="5">
        <f ca="1">(TODAY()-staff_datas[[#This Row],[Date Joined]])/365</f>
        <v>2.5671232876712327</v>
      </c>
      <c r="J39" s="8">
        <f ca="1">ROUNDUP(IF(staff_datas[[#This Row],[Tenure]]&gt;2,3%,2%)*staff_datas[[#This Row],[Salary]],0)</f>
        <v>1607</v>
      </c>
    </row>
    <row r="40" spans="1:13" x14ac:dyDescent="0.3">
      <c r="A40" s="3" t="s">
        <v>156</v>
      </c>
      <c r="B40" s="3" t="s">
        <v>15</v>
      </c>
      <c r="C40" s="3" t="s">
        <v>19</v>
      </c>
      <c r="D40">
        <v>32</v>
      </c>
      <c r="E40" s="4">
        <v>44403</v>
      </c>
      <c r="F40" s="8">
        <v>53540</v>
      </c>
      <c r="G40" s="3" t="s">
        <v>16</v>
      </c>
      <c r="H40" t="s">
        <v>203</v>
      </c>
      <c r="I40" s="5">
        <f ca="1">(TODAY()-staff_datas[[#This Row],[Date Joined]])/365</f>
        <v>2.5890410958904111</v>
      </c>
      <c r="J40" s="8">
        <f ca="1">ROUNDUP(IF(staff_datas[[#This Row],[Tenure]]&gt;2,3%,2%)*staff_datas[[#This Row],[Salary]],0)</f>
        <v>1607</v>
      </c>
    </row>
    <row r="41" spans="1:13" x14ac:dyDescent="0.3">
      <c r="A41" s="3" t="s">
        <v>138</v>
      </c>
      <c r="B41" s="3" t="s">
        <v>15</v>
      </c>
      <c r="C41" s="3" t="s">
        <v>9</v>
      </c>
      <c r="D41">
        <v>26</v>
      </c>
      <c r="E41" s="4">
        <v>44350</v>
      </c>
      <c r="F41" s="8">
        <v>53540</v>
      </c>
      <c r="G41" s="3" t="s">
        <v>16</v>
      </c>
      <c r="H41" t="s">
        <v>203</v>
      </c>
      <c r="I41" s="5">
        <f ca="1">(TODAY()-staff_datas[[#This Row],[Date Joined]])/365</f>
        <v>2.7342465753424658</v>
      </c>
      <c r="J41" s="8">
        <f ca="1">ROUNDUP(IF(staff_datas[[#This Row],[Tenure]]&gt;2,3%,2%)*staff_datas[[#This Row],[Salary]],0)</f>
        <v>1607</v>
      </c>
    </row>
    <row r="42" spans="1:13" x14ac:dyDescent="0.3">
      <c r="A42" s="3" t="s">
        <v>82</v>
      </c>
      <c r="B42" s="3" t="s">
        <v>15</v>
      </c>
      <c r="C42" s="3" t="s">
        <v>12</v>
      </c>
      <c r="D42">
        <v>33</v>
      </c>
      <c r="E42" s="4">
        <v>44509</v>
      </c>
      <c r="F42" s="8">
        <v>53870</v>
      </c>
      <c r="G42" s="3" t="s">
        <v>16</v>
      </c>
      <c r="H42" t="s">
        <v>204</v>
      </c>
      <c r="I42" s="5">
        <f ca="1">(TODAY()-staff_datas[[#This Row],[Date Joined]])/365</f>
        <v>2.2986301369863016</v>
      </c>
      <c r="J42" s="8">
        <f ca="1">ROUNDUP(IF(staff_datas[[#This Row],[Tenure]]&gt;2,3%,2%)*staff_datas[[#This Row],[Salary]],0)</f>
        <v>1617</v>
      </c>
    </row>
    <row r="43" spans="1:13" x14ac:dyDescent="0.3">
      <c r="A43" s="3" t="s">
        <v>173</v>
      </c>
      <c r="B43" s="3" t="s">
        <v>15</v>
      </c>
      <c r="C43" s="3" t="s">
        <v>12</v>
      </c>
      <c r="D43">
        <v>33</v>
      </c>
      <c r="E43" s="4">
        <v>44448</v>
      </c>
      <c r="F43" s="8">
        <v>53870</v>
      </c>
      <c r="G43" s="3" t="s">
        <v>16</v>
      </c>
      <c r="H43" t="s">
        <v>203</v>
      </c>
      <c r="I43" s="5">
        <f ca="1">(TODAY()-staff_datas[[#This Row],[Date Joined]])/365</f>
        <v>2.4657534246575343</v>
      </c>
      <c r="J43" s="8">
        <f ca="1">ROUNDUP(IF(staff_datas[[#This Row],[Tenure]]&gt;2,3%,2%)*staff_datas[[#This Row],[Salary]],0)</f>
        <v>1617</v>
      </c>
    </row>
    <row r="44" spans="1:13" x14ac:dyDescent="0.3">
      <c r="A44" s="3" t="s">
        <v>89</v>
      </c>
      <c r="B44" s="3" t="s">
        <v>15</v>
      </c>
      <c r="C44" s="3" t="s">
        <v>19</v>
      </c>
      <c r="D44">
        <v>27</v>
      </c>
      <c r="E44" s="4">
        <v>44134</v>
      </c>
      <c r="F44" s="8">
        <v>54970</v>
      </c>
      <c r="G44" s="3" t="s">
        <v>16</v>
      </c>
      <c r="H44" t="s">
        <v>204</v>
      </c>
      <c r="I44" s="5">
        <f ca="1">(TODAY()-staff_datas[[#This Row],[Date Joined]])/365</f>
        <v>3.3260273972602739</v>
      </c>
      <c r="J44" s="8">
        <f ca="1">ROUNDUP(IF(staff_datas[[#This Row],[Tenure]]&gt;2,3%,2%)*staff_datas[[#This Row],[Salary]],0)</f>
        <v>1650</v>
      </c>
    </row>
    <row r="45" spans="1:13" x14ac:dyDescent="0.3">
      <c r="A45" s="3" t="s">
        <v>181</v>
      </c>
      <c r="B45" s="3" t="s">
        <v>15</v>
      </c>
      <c r="C45" s="3" t="s">
        <v>19</v>
      </c>
      <c r="D45">
        <v>27</v>
      </c>
      <c r="E45" s="4">
        <v>44073</v>
      </c>
      <c r="F45" s="8">
        <v>54970</v>
      </c>
      <c r="G45" s="3" t="s">
        <v>16</v>
      </c>
      <c r="H45" t="s">
        <v>203</v>
      </c>
      <c r="I45" s="5">
        <f ca="1">(TODAY()-staff_datas[[#This Row],[Date Joined]])/365</f>
        <v>3.493150684931507</v>
      </c>
      <c r="J45" s="8">
        <f ca="1">ROUNDUP(IF(staff_datas[[#This Row],[Tenure]]&gt;2,3%,2%)*staff_datas[[#This Row],[Salary]],0)</f>
        <v>1650</v>
      </c>
    </row>
    <row r="46" spans="1:13" ht="20.399999999999999" thickBot="1" x14ac:dyDescent="0.45">
      <c r="A46" s="3" t="s">
        <v>109</v>
      </c>
      <c r="B46" s="3" t="s">
        <v>8</v>
      </c>
      <c r="C46" s="3" t="s">
        <v>19</v>
      </c>
      <c r="D46">
        <v>38</v>
      </c>
      <c r="E46" s="4">
        <v>44329</v>
      </c>
      <c r="F46" s="8">
        <v>56870</v>
      </c>
      <c r="G46" s="3" t="s">
        <v>13</v>
      </c>
      <c r="H46" t="s">
        <v>204</v>
      </c>
      <c r="I46" s="5">
        <f ca="1">(TODAY()-staff_datas[[#This Row],[Date Joined]])/365</f>
        <v>2.7917808219178082</v>
      </c>
      <c r="J46" s="8">
        <f ca="1">ROUNDUP(IF(staff_datas[[#This Row],[Tenure]]&gt;2,3%,2%)*staff_datas[[#This Row],[Salary]],0)</f>
        <v>1707</v>
      </c>
      <c r="K46" s="9" t="s">
        <v>224</v>
      </c>
    </row>
    <row r="47" spans="1:13" ht="15" x14ac:dyDescent="0.3">
      <c r="A47" s="3" t="s">
        <v>201</v>
      </c>
      <c r="B47" s="3" t="s">
        <v>8</v>
      </c>
      <c r="C47" s="3" t="s">
        <v>19</v>
      </c>
      <c r="D47">
        <v>38</v>
      </c>
      <c r="E47" s="4">
        <v>44268</v>
      </c>
      <c r="F47" s="8">
        <v>56870</v>
      </c>
      <c r="G47" s="3" t="s">
        <v>13</v>
      </c>
      <c r="H47" t="s">
        <v>203</v>
      </c>
      <c r="I47" s="5">
        <f ca="1">(TODAY()-staff_datas[[#This Row],[Date Joined]])/365</f>
        <v>2.9589041095890409</v>
      </c>
      <c r="J47" s="8">
        <f ca="1">ROUNDUP(IF(staff_datas[[#This Row],[Tenure]]&gt;2,3%,2%)*staff_datas[[#This Row],[Salary]],0)</f>
        <v>1707</v>
      </c>
    </row>
    <row r="48" spans="1:13" x14ac:dyDescent="0.3">
      <c r="A48" s="3" t="s">
        <v>31</v>
      </c>
      <c r="B48" s="3" t="s">
        <v>15</v>
      </c>
      <c r="C48" s="3" t="s">
        <v>9</v>
      </c>
      <c r="D48">
        <v>21</v>
      </c>
      <c r="E48" s="4">
        <v>44762</v>
      </c>
      <c r="F48" s="8">
        <v>57090</v>
      </c>
      <c r="G48" s="3" t="s">
        <v>16</v>
      </c>
      <c r="H48" t="s">
        <v>204</v>
      </c>
      <c r="I48" s="5">
        <f ca="1">(TODAY()-staff_datas[[#This Row],[Date Joined]])/365</f>
        <v>1.6054794520547946</v>
      </c>
      <c r="J48" s="8">
        <f ca="1">ROUNDUP(IF(staff_datas[[#This Row],[Tenure]]&gt;2,3%,2%)*staff_datas[[#This Row],[Salary]],0)</f>
        <v>1142</v>
      </c>
    </row>
    <row r="49" spans="1:20" x14ac:dyDescent="0.3">
      <c r="A49" s="3" t="s">
        <v>124</v>
      </c>
      <c r="B49" s="3" t="s">
        <v>15</v>
      </c>
      <c r="C49" s="3" t="s">
        <v>9</v>
      </c>
      <c r="D49">
        <v>21</v>
      </c>
      <c r="E49" s="4">
        <v>44701</v>
      </c>
      <c r="F49" s="8">
        <v>57090</v>
      </c>
      <c r="G49" s="3" t="s">
        <v>16</v>
      </c>
      <c r="H49" t="s">
        <v>203</v>
      </c>
      <c r="I49" s="5">
        <f ca="1">(TODAY()-staff_datas[[#This Row],[Date Joined]])/365</f>
        <v>1.7726027397260273</v>
      </c>
      <c r="J49" s="8">
        <f ca="1">ROUNDUP(IF(staff_datas[[#This Row],[Tenure]]&gt;2,3%,2%)*staff_datas[[#This Row],[Salary]],0)</f>
        <v>1142</v>
      </c>
      <c r="K49" s="13" t="s">
        <v>225</v>
      </c>
      <c r="L49" t="s">
        <v>19</v>
      </c>
    </row>
    <row r="50" spans="1:20" x14ac:dyDescent="0.3">
      <c r="A50" s="3" t="s">
        <v>26</v>
      </c>
      <c r="B50" s="3" t="s">
        <v>8</v>
      </c>
      <c r="C50" s="3" t="s">
        <v>12</v>
      </c>
      <c r="D50">
        <v>31</v>
      </c>
      <c r="E50" s="4">
        <v>44663</v>
      </c>
      <c r="F50" s="8">
        <v>58100</v>
      </c>
      <c r="G50" s="3" t="s">
        <v>16</v>
      </c>
      <c r="H50" t="s">
        <v>204</v>
      </c>
      <c r="I50" s="5">
        <f ca="1">(TODAY()-staff_datas[[#This Row],[Date Joined]])/365</f>
        <v>1.8767123287671232</v>
      </c>
      <c r="J50" s="8">
        <f ca="1">ROUNDUP(IF(staff_datas[[#This Row],[Tenure]]&gt;2,3%,2%)*staff_datas[[#This Row],[Salary]],0)</f>
        <v>1162</v>
      </c>
      <c r="K50">
        <v>1</v>
      </c>
      <c r="L50">
        <v>2</v>
      </c>
      <c r="M50">
        <v>3</v>
      </c>
      <c r="N50">
        <v>4</v>
      </c>
      <c r="O50">
        <v>5</v>
      </c>
      <c r="P50">
        <v>6</v>
      </c>
      <c r="Q50">
        <v>7</v>
      </c>
      <c r="R50">
        <v>8</v>
      </c>
      <c r="S50">
        <v>9</v>
      </c>
    </row>
    <row r="51" spans="1:20" x14ac:dyDescent="0.3">
      <c r="A51" s="3" t="s">
        <v>119</v>
      </c>
      <c r="B51" s="3" t="s">
        <v>8</v>
      </c>
      <c r="C51" s="3" t="s">
        <v>12</v>
      </c>
      <c r="D51">
        <v>31</v>
      </c>
      <c r="E51" s="4">
        <v>44604</v>
      </c>
      <c r="F51" s="8">
        <v>58100</v>
      </c>
      <c r="G51" s="3" t="s">
        <v>16</v>
      </c>
      <c r="H51" t="s">
        <v>203</v>
      </c>
      <c r="I51" s="5">
        <f ca="1">(TODAY()-staff_datas[[#This Row],[Date Joined]])/365</f>
        <v>2.0383561643835617</v>
      </c>
      <c r="J51" s="8">
        <f ca="1">ROUNDUP(IF(staff_datas[[#This Row],[Tenure]]&gt;2,3%,2%)*staff_datas[[#This Row],[Salary]],0)</f>
        <v>1743</v>
      </c>
      <c r="K51" t="str" cm="1">
        <f t="array" aca="1" ref="K51:T78" ca="1">_xlfn._xlws.FILTER(staff_datas[],staff_datas[Department]=L49)</f>
        <v>Bili Sizey</v>
      </c>
      <c r="L51" t="str">
        <f ca="1"/>
        <v>Male</v>
      </c>
      <c r="M51" t="str">
        <f ca="1"/>
        <v>Sales</v>
      </c>
      <c r="N51">
        <f ca="1"/>
        <v>43</v>
      </c>
      <c r="O51">
        <f ca="1"/>
        <v>44620</v>
      </c>
      <c r="P51">
        <f ca="1"/>
        <v>36040</v>
      </c>
      <c r="Q51" t="str">
        <f ca="1"/>
        <v>Average</v>
      </c>
      <c r="R51" t="str">
        <f ca="1"/>
        <v>NZ</v>
      </c>
      <c r="S51">
        <f ca="1"/>
        <v>1.9945205479452055</v>
      </c>
      <c r="T51">
        <f ca="1"/>
        <v>721</v>
      </c>
    </row>
    <row r="52" spans="1:20" x14ac:dyDescent="0.3">
      <c r="A52" s="3" t="s">
        <v>36</v>
      </c>
      <c r="B52" s="3" t="s">
        <v>8</v>
      </c>
      <c r="C52" s="3" t="s">
        <v>21</v>
      </c>
      <c r="D52">
        <v>34</v>
      </c>
      <c r="E52" s="4">
        <v>44653</v>
      </c>
      <c r="F52" s="8">
        <v>58940</v>
      </c>
      <c r="G52" s="3" t="s">
        <v>16</v>
      </c>
      <c r="H52" t="s">
        <v>204</v>
      </c>
      <c r="I52" s="5">
        <f ca="1">(TODAY()-staff_datas[[#This Row],[Date Joined]])/365</f>
        <v>1.904109589041096</v>
      </c>
      <c r="J52" s="8">
        <f ca="1">ROUNDUP(IF(staff_datas[[#This Row],[Tenure]]&gt;2,3%,2%)*staff_datas[[#This Row],[Salary]],0)</f>
        <v>1179</v>
      </c>
      <c r="K52" t="str">
        <f ca="1"/>
        <v>Waheeda Vasuman</v>
      </c>
      <c r="L52" t="str">
        <f ca="1"/>
        <v>Male</v>
      </c>
      <c r="M52" t="str">
        <f ca="1"/>
        <v>Sales</v>
      </c>
      <c r="N52">
        <f ca="1"/>
        <v>43</v>
      </c>
      <c r="O52">
        <f ca="1"/>
        <v>44558</v>
      </c>
      <c r="P52">
        <f ca="1"/>
        <v>36040</v>
      </c>
      <c r="Q52" t="str">
        <f ca="1"/>
        <v>Average</v>
      </c>
      <c r="R52" t="str">
        <f ca="1"/>
        <v>IND</v>
      </c>
      <c r="S52">
        <f ca="1"/>
        <v>2.1643835616438358</v>
      </c>
      <c r="T52">
        <f ca="1"/>
        <v>1082</v>
      </c>
    </row>
    <row r="53" spans="1:20" x14ac:dyDescent="0.3">
      <c r="A53" s="3" t="s">
        <v>129</v>
      </c>
      <c r="B53" s="3" t="s">
        <v>8</v>
      </c>
      <c r="C53" s="3" t="s">
        <v>21</v>
      </c>
      <c r="D53">
        <v>34</v>
      </c>
      <c r="E53" s="4">
        <v>44594</v>
      </c>
      <c r="F53" s="8">
        <v>58940</v>
      </c>
      <c r="G53" s="3" t="s">
        <v>16</v>
      </c>
      <c r="H53" t="s">
        <v>203</v>
      </c>
      <c r="I53" s="5">
        <f ca="1">(TODAY()-staff_datas[[#This Row],[Date Joined]])/365</f>
        <v>2.0657534246575344</v>
      </c>
      <c r="J53" s="8">
        <f ca="1">ROUNDUP(IF(staff_datas[[#This Row],[Tenure]]&gt;2,3%,2%)*staff_datas[[#This Row],[Salary]],0)</f>
        <v>1769</v>
      </c>
      <c r="K53" t="str">
        <f ca="1"/>
        <v>Drusy MacCombe</v>
      </c>
      <c r="L53" t="str">
        <f ca="1"/>
        <v>Male</v>
      </c>
      <c r="M53" t="str">
        <f ca="1"/>
        <v>Sales</v>
      </c>
      <c r="N53">
        <f ca="1"/>
        <v>28</v>
      </c>
      <c r="O53">
        <f ca="1"/>
        <v>44820</v>
      </c>
      <c r="P53">
        <f ca="1"/>
        <v>43510</v>
      </c>
      <c r="Q53" t="str">
        <f ca="1"/>
        <v>Very poor</v>
      </c>
      <c r="R53" t="str">
        <f ca="1"/>
        <v>NZ</v>
      </c>
      <c r="S53">
        <f ca="1"/>
        <v>1.4465753424657535</v>
      </c>
      <c r="T53">
        <f ca="1"/>
        <v>871</v>
      </c>
    </row>
    <row r="54" spans="1:20" x14ac:dyDescent="0.3">
      <c r="A54" s="3" t="s">
        <v>100</v>
      </c>
      <c r="B54" s="3" t="s">
        <v>15</v>
      </c>
      <c r="C54" s="3" t="s">
        <v>9</v>
      </c>
      <c r="D54">
        <v>19</v>
      </c>
      <c r="E54" s="4">
        <v>44277</v>
      </c>
      <c r="F54" s="8">
        <v>58960</v>
      </c>
      <c r="G54" s="3" t="s">
        <v>16</v>
      </c>
      <c r="H54" t="s">
        <v>204</v>
      </c>
      <c r="I54" s="5">
        <f ca="1">(TODAY()-staff_datas[[#This Row],[Date Joined]])/365</f>
        <v>2.9342465753424656</v>
      </c>
      <c r="J54" s="8">
        <f ca="1">ROUNDUP(IF(staff_datas[[#This Row],[Tenure]]&gt;2,3%,2%)*staff_datas[[#This Row],[Salary]],0)</f>
        <v>1769</v>
      </c>
      <c r="K54" t="str">
        <f ca="1"/>
        <v>Rupak Mehra</v>
      </c>
      <c r="L54" t="str">
        <f ca="1"/>
        <v>Male</v>
      </c>
      <c r="M54" t="str">
        <f ca="1"/>
        <v>Sales</v>
      </c>
      <c r="N54">
        <f ca="1"/>
        <v>28</v>
      </c>
      <c r="O54">
        <f ca="1"/>
        <v>44758</v>
      </c>
      <c r="P54">
        <f ca="1"/>
        <v>43510</v>
      </c>
      <c r="Q54" t="str">
        <f ca="1"/>
        <v>Very poor</v>
      </c>
      <c r="R54" t="str">
        <f ca="1"/>
        <v>IND</v>
      </c>
      <c r="S54">
        <f ca="1"/>
        <v>1.6164383561643836</v>
      </c>
      <c r="T54">
        <f ca="1"/>
        <v>871</v>
      </c>
    </row>
    <row r="55" spans="1:20" x14ac:dyDescent="0.3">
      <c r="A55" s="3" t="s">
        <v>192</v>
      </c>
      <c r="B55" s="3" t="s">
        <v>15</v>
      </c>
      <c r="C55" s="3" t="s">
        <v>9</v>
      </c>
      <c r="D55">
        <v>19</v>
      </c>
      <c r="E55" s="4">
        <v>44218</v>
      </c>
      <c r="F55" s="8">
        <v>58960</v>
      </c>
      <c r="G55" s="3" t="s">
        <v>16</v>
      </c>
      <c r="H55" t="s">
        <v>203</v>
      </c>
      <c r="I55" s="5">
        <f ca="1">(TODAY()-staff_datas[[#This Row],[Date Joined]])/365</f>
        <v>3.095890410958904</v>
      </c>
      <c r="J55" s="8">
        <f ca="1">ROUNDUP(IF(staff_datas[[#This Row],[Tenure]]&gt;2,3%,2%)*staff_datas[[#This Row],[Salary]],0)</f>
        <v>1769</v>
      </c>
      <c r="K55" t="str">
        <f ca="1"/>
        <v>Violante Courtonne</v>
      </c>
      <c r="L55" t="str">
        <f ca="1"/>
        <v>Female</v>
      </c>
      <c r="M55" t="str">
        <f ca="1"/>
        <v>Sales</v>
      </c>
      <c r="N55">
        <f ca="1"/>
        <v>34</v>
      </c>
      <c r="O55">
        <f ca="1"/>
        <v>44721</v>
      </c>
      <c r="P55">
        <f ca="1"/>
        <v>49630</v>
      </c>
      <c r="Q55" t="str">
        <f ca="1"/>
        <v>Poor</v>
      </c>
      <c r="R55" t="str">
        <f ca="1"/>
        <v>NZ</v>
      </c>
      <c r="S55">
        <f ca="1"/>
        <v>1.7178082191780821</v>
      </c>
      <c r="T55">
        <f ca="1"/>
        <v>993</v>
      </c>
    </row>
    <row r="56" spans="1:20" x14ac:dyDescent="0.3">
      <c r="A56" s="3" t="s">
        <v>79</v>
      </c>
      <c r="B56" s="3" t="s">
        <v>15</v>
      </c>
      <c r="C56" s="3" t="s">
        <v>21</v>
      </c>
      <c r="D56">
        <v>33</v>
      </c>
      <c r="E56" s="4">
        <v>44243</v>
      </c>
      <c r="F56" s="8">
        <v>59430</v>
      </c>
      <c r="G56" s="3" t="s">
        <v>16</v>
      </c>
      <c r="H56" t="s">
        <v>204</v>
      </c>
      <c r="I56" s="5">
        <f ca="1">(TODAY()-staff_datas[[#This Row],[Date Joined]])/365</f>
        <v>3.0273972602739727</v>
      </c>
      <c r="J56" s="8">
        <f ca="1">ROUNDUP(IF(staff_datas[[#This Row],[Tenure]]&gt;2,3%,2%)*staff_datas[[#This Row],[Salary]],0)</f>
        <v>1783</v>
      </c>
      <c r="K56" t="str">
        <f ca="1"/>
        <v>Daruka Ghazali</v>
      </c>
      <c r="L56" t="str">
        <f ca="1"/>
        <v>Female</v>
      </c>
      <c r="M56" t="str">
        <f ca="1"/>
        <v>Sales</v>
      </c>
      <c r="N56">
        <f ca="1"/>
        <v>34</v>
      </c>
      <c r="O56">
        <f ca="1"/>
        <v>44660</v>
      </c>
      <c r="P56">
        <f ca="1"/>
        <v>49630</v>
      </c>
      <c r="Q56" t="str">
        <f ca="1"/>
        <v>Poor</v>
      </c>
      <c r="R56" t="str">
        <f ca="1"/>
        <v>IND</v>
      </c>
      <c r="S56">
        <f ca="1"/>
        <v>1.8849315068493151</v>
      </c>
      <c r="T56">
        <f ca="1"/>
        <v>993</v>
      </c>
    </row>
    <row r="57" spans="1:20" x14ac:dyDescent="0.3">
      <c r="A57" s="3" t="s">
        <v>170</v>
      </c>
      <c r="B57" s="3" t="s">
        <v>15</v>
      </c>
      <c r="C57" s="3" t="s">
        <v>21</v>
      </c>
      <c r="D57">
        <v>33</v>
      </c>
      <c r="E57" s="4">
        <v>44181</v>
      </c>
      <c r="F57" s="8">
        <v>59430</v>
      </c>
      <c r="G57" s="3" t="s">
        <v>16</v>
      </c>
      <c r="H57" t="s">
        <v>203</v>
      </c>
      <c r="I57" s="5">
        <f ca="1">(TODAY()-staff_datas[[#This Row],[Date Joined]])/365</f>
        <v>3.1972602739726028</v>
      </c>
      <c r="J57" s="8">
        <f ca="1">ROUNDUP(IF(staff_datas[[#This Row],[Tenure]]&gt;2,3%,2%)*staff_datas[[#This Row],[Salary]],0)</f>
        <v>1783</v>
      </c>
      <c r="K57" t="str">
        <f ca="1"/>
        <v>Tatum Hush</v>
      </c>
      <c r="L57" t="str">
        <f ca="1"/>
        <v>Female</v>
      </c>
      <c r="M57" t="str">
        <f ca="1"/>
        <v>Sales</v>
      </c>
      <c r="N57">
        <f ca="1"/>
        <v>28</v>
      </c>
      <c r="O57">
        <f ca="1"/>
        <v>44357</v>
      </c>
      <c r="P57">
        <f ca="1"/>
        <v>53240</v>
      </c>
      <c r="Q57" t="str">
        <f ca="1"/>
        <v>Average</v>
      </c>
      <c r="R57" t="str">
        <f ca="1"/>
        <v>NZ</v>
      </c>
      <c r="S57">
        <f ca="1"/>
        <v>2.7150684931506848</v>
      </c>
      <c r="T57">
        <f ca="1"/>
        <v>1598</v>
      </c>
    </row>
    <row r="58" spans="1:20" x14ac:dyDescent="0.3">
      <c r="A58" s="3" t="s">
        <v>38</v>
      </c>
      <c r="B58" s="3" t="s">
        <v>8</v>
      </c>
      <c r="C58" s="3" t="s">
        <v>21</v>
      </c>
      <c r="D58">
        <v>34</v>
      </c>
      <c r="E58" s="4">
        <v>44612</v>
      </c>
      <c r="F58" s="8">
        <v>60130</v>
      </c>
      <c r="G58" s="3" t="s">
        <v>16</v>
      </c>
      <c r="H58" t="s">
        <v>204</v>
      </c>
      <c r="I58" s="5">
        <f ca="1">(TODAY()-staff_datas[[#This Row],[Date Joined]])/365</f>
        <v>2.0164383561643837</v>
      </c>
      <c r="J58" s="8">
        <f ca="1">ROUNDUP(IF(staff_datas[[#This Row],[Tenure]]&gt;2,3%,2%)*staff_datas[[#This Row],[Salary]],0)</f>
        <v>1804</v>
      </c>
      <c r="K58" t="str">
        <f ca="1"/>
        <v>Anumati Shyamari Meherhomji</v>
      </c>
      <c r="L58" t="str">
        <f ca="1"/>
        <v>Female</v>
      </c>
      <c r="M58" t="str">
        <f ca="1"/>
        <v>Sales</v>
      </c>
      <c r="N58">
        <f ca="1"/>
        <v>28</v>
      </c>
      <c r="O58">
        <f ca="1"/>
        <v>44296</v>
      </c>
      <c r="P58">
        <f ca="1"/>
        <v>53240</v>
      </c>
      <c r="Q58" t="str">
        <f ca="1"/>
        <v>Average</v>
      </c>
      <c r="R58" t="str">
        <f ca="1"/>
        <v>IND</v>
      </c>
      <c r="S58">
        <f ca="1"/>
        <v>2.882191780821918</v>
      </c>
      <c r="T58">
        <f ca="1"/>
        <v>1598</v>
      </c>
    </row>
    <row r="59" spans="1:20" x14ac:dyDescent="0.3">
      <c r="A59" s="3" t="s">
        <v>131</v>
      </c>
      <c r="B59" s="3" t="s">
        <v>8</v>
      </c>
      <c r="C59" s="3" t="s">
        <v>21</v>
      </c>
      <c r="D59">
        <v>34</v>
      </c>
      <c r="E59" s="4">
        <v>44550</v>
      </c>
      <c r="F59" s="8">
        <v>60130</v>
      </c>
      <c r="G59" s="3" t="s">
        <v>16</v>
      </c>
      <c r="H59" t="s">
        <v>203</v>
      </c>
      <c r="I59" s="5">
        <f ca="1">(TODAY()-staff_datas[[#This Row],[Date Joined]])/365</f>
        <v>2.1863013698630138</v>
      </c>
      <c r="J59" s="8">
        <f ca="1">ROUNDUP(IF(staff_datas[[#This Row],[Tenure]]&gt;2,3%,2%)*staff_datas[[#This Row],[Salary]],0)</f>
        <v>1804</v>
      </c>
      <c r="K59" t="str">
        <f ca="1"/>
        <v>Hoyt D'Alesco</v>
      </c>
      <c r="L59" t="str">
        <f ca="1"/>
        <v>Male</v>
      </c>
      <c r="M59" t="str">
        <f ca="1"/>
        <v>Sales</v>
      </c>
      <c r="N59">
        <f ca="1"/>
        <v>32</v>
      </c>
      <c r="O59">
        <f ca="1"/>
        <v>44465</v>
      </c>
      <c r="P59">
        <f ca="1"/>
        <v>53540</v>
      </c>
      <c r="Q59" t="str">
        <f ca="1"/>
        <v>Average</v>
      </c>
      <c r="R59" t="str">
        <f ca="1"/>
        <v>NZ</v>
      </c>
      <c r="S59">
        <f ca="1"/>
        <v>2.419178082191781</v>
      </c>
      <c r="T59">
        <f ca="1"/>
        <v>1607</v>
      </c>
    </row>
    <row r="60" spans="1:20" x14ac:dyDescent="0.3">
      <c r="A60" s="3" t="s">
        <v>37</v>
      </c>
      <c r="B60" s="3" t="s">
        <v>15</v>
      </c>
      <c r="C60" s="3" t="s">
        <v>9</v>
      </c>
      <c r="D60">
        <v>30</v>
      </c>
      <c r="E60" s="4">
        <v>44666</v>
      </c>
      <c r="F60" s="8">
        <v>60570</v>
      </c>
      <c r="G60" s="3" t="s">
        <v>16</v>
      </c>
      <c r="H60" t="s">
        <v>204</v>
      </c>
      <c r="I60" s="5">
        <f ca="1">(TODAY()-staff_datas[[#This Row],[Date Joined]])/365</f>
        <v>1.8684931506849316</v>
      </c>
      <c r="J60" s="8">
        <f ca="1">ROUNDUP(IF(staff_datas[[#This Row],[Tenure]]&gt;2,3%,2%)*staff_datas[[#This Row],[Salary]],0)</f>
        <v>1212</v>
      </c>
      <c r="K60" t="str">
        <f ca="1"/>
        <v>Geena Raghavanpillai</v>
      </c>
      <c r="L60" t="str">
        <f ca="1"/>
        <v>Male</v>
      </c>
      <c r="M60" t="str">
        <f ca="1"/>
        <v>Sales</v>
      </c>
      <c r="N60">
        <f ca="1"/>
        <v>32</v>
      </c>
      <c r="O60">
        <f ca="1"/>
        <v>44403</v>
      </c>
      <c r="P60">
        <f ca="1"/>
        <v>53540</v>
      </c>
      <c r="Q60" t="str">
        <f ca="1"/>
        <v>Average</v>
      </c>
      <c r="R60" t="str">
        <f ca="1"/>
        <v>IND</v>
      </c>
      <c r="S60">
        <f ca="1"/>
        <v>2.5890410958904111</v>
      </c>
      <c r="T60">
        <f ca="1"/>
        <v>1607</v>
      </c>
    </row>
    <row r="61" spans="1:20" x14ac:dyDescent="0.3">
      <c r="A61" s="3" t="s">
        <v>130</v>
      </c>
      <c r="B61" s="3" t="s">
        <v>15</v>
      </c>
      <c r="C61" s="3" t="s">
        <v>9</v>
      </c>
      <c r="D61">
        <v>30</v>
      </c>
      <c r="E61" s="4">
        <v>44607</v>
      </c>
      <c r="F61" s="8">
        <v>60570</v>
      </c>
      <c r="G61" s="3" t="s">
        <v>16</v>
      </c>
      <c r="H61" t="s">
        <v>203</v>
      </c>
      <c r="I61" s="5">
        <f ca="1">(TODAY()-staff_datas[[#This Row],[Date Joined]])/365</f>
        <v>2.0301369863013701</v>
      </c>
      <c r="J61" s="8">
        <f ca="1">ROUNDUP(IF(staff_datas[[#This Row],[Tenure]]&gt;2,3%,2%)*staff_datas[[#This Row],[Salary]],0)</f>
        <v>1818</v>
      </c>
      <c r="K61" t="str">
        <f ca="1"/>
        <v>Alta Kaszper</v>
      </c>
      <c r="L61" t="str">
        <f ca="1"/>
        <v>Male</v>
      </c>
      <c r="M61" t="str">
        <f ca="1"/>
        <v>Sales</v>
      </c>
      <c r="N61">
        <f ca="1"/>
        <v>27</v>
      </c>
      <c r="O61">
        <f ca="1"/>
        <v>44134</v>
      </c>
      <c r="P61">
        <f ca="1"/>
        <v>54970</v>
      </c>
      <c r="Q61" t="str">
        <f ca="1"/>
        <v>Average</v>
      </c>
      <c r="R61" t="str">
        <f ca="1"/>
        <v>NZ</v>
      </c>
      <c r="S61">
        <f ca="1"/>
        <v>3.3260273972602739</v>
      </c>
      <c r="T61">
        <f ca="1"/>
        <v>1650</v>
      </c>
    </row>
    <row r="62" spans="1:20" x14ac:dyDescent="0.3">
      <c r="A62" s="3" t="s">
        <v>61</v>
      </c>
      <c r="B62" s="3" t="s">
        <v>8</v>
      </c>
      <c r="C62" s="3" t="s">
        <v>12</v>
      </c>
      <c r="D62">
        <v>24</v>
      </c>
      <c r="E62" s="4">
        <v>44148</v>
      </c>
      <c r="F62" s="8">
        <v>62780</v>
      </c>
      <c r="G62" s="3" t="s">
        <v>16</v>
      </c>
      <c r="H62" t="s">
        <v>204</v>
      </c>
      <c r="I62" s="5">
        <f ca="1">(TODAY()-staff_datas[[#This Row],[Date Joined]])/365</f>
        <v>3.2876712328767121</v>
      </c>
      <c r="J62" s="8">
        <f ca="1">ROUNDUP(IF(staff_datas[[#This Row],[Tenure]]&gt;2,3%,2%)*staff_datas[[#This Row],[Salary]],0)</f>
        <v>1884</v>
      </c>
      <c r="K62" t="str">
        <f ca="1"/>
        <v>Sanchali Shirish</v>
      </c>
      <c r="L62" t="str">
        <f ca="1"/>
        <v>Male</v>
      </c>
      <c r="M62" t="str">
        <f ca="1"/>
        <v>Sales</v>
      </c>
      <c r="N62">
        <f ca="1"/>
        <v>27</v>
      </c>
      <c r="O62">
        <f ca="1"/>
        <v>44073</v>
      </c>
      <c r="P62">
        <f ca="1"/>
        <v>54970</v>
      </c>
      <c r="Q62" t="str">
        <f ca="1"/>
        <v>Average</v>
      </c>
      <c r="R62" t="str">
        <f ca="1"/>
        <v>IND</v>
      </c>
      <c r="S62">
        <f ca="1"/>
        <v>3.493150684931507</v>
      </c>
      <c r="T62">
        <f ca="1"/>
        <v>1650</v>
      </c>
    </row>
    <row r="63" spans="1:20" x14ac:dyDescent="0.3">
      <c r="A63" s="3" t="s">
        <v>152</v>
      </c>
      <c r="B63" s="3" t="s">
        <v>8</v>
      </c>
      <c r="C63" s="3" t="s">
        <v>12</v>
      </c>
      <c r="D63">
        <v>24</v>
      </c>
      <c r="E63" s="4">
        <v>44087</v>
      </c>
      <c r="F63" s="8">
        <v>62780</v>
      </c>
      <c r="G63" s="3" t="s">
        <v>16</v>
      </c>
      <c r="H63" t="s">
        <v>203</v>
      </c>
      <c r="I63" s="5">
        <f ca="1">(TODAY()-staff_datas[[#This Row],[Date Joined]])/365</f>
        <v>3.4547945205479453</v>
      </c>
      <c r="J63" s="8">
        <f ca="1">ROUNDUP(IF(staff_datas[[#This Row],[Tenure]]&gt;2,3%,2%)*staff_datas[[#This Row],[Salary]],0)</f>
        <v>1884</v>
      </c>
      <c r="K63" t="str">
        <f ca="1"/>
        <v>Oran Buxcy</v>
      </c>
      <c r="L63" t="str">
        <f ca="1"/>
        <v>Female</v>
      </c>
      <c r="M63" t="str">
        <f ca="1"/>
        <v>Sales</v>
      </c>
      <c r="N63">
        <f ca="1"/>
        <v>38</v>
      </c>
      <c r="O63">
        <f ca="1"/>
        <v>44329</v>
      </c>
      <c r="P63">
        <f ca="1"/>
        <v>56870</v>
      </c>
      <c r="Q63" t="str">
        <f ca="1"/>
        <v>Above average</v>
      </c>
      <c r="R63" t="str">
        <f ca="1"/>
        <v>NZ</v>
      </c>
      <c r="S63">
        <f ca="1"/>
        <v>2.7917808219178082</v>
      </c>
      <c r="T63">
        <f ca="1"/>
        <v>1707</v>
      </c>
    </row>
    <row r="64" spans="1:20" x14ac:dyDescent="0.3">
      <c r="A64" s="3" t="s">
        <v>20</v>
      </c>
      <c r="B64" s="3" t="s">
        <v>205</v>
      </c>
      <c r="C64" s="3" t="s">
        <v>21</v>
      </c>
      <c r="D64">
        <v>30</v>
      </c>
      <c r="E64" s="4">
        <v>44597</v>
      </c>
      <c r="F64" s="8">
        <v>64000</v>
      </c>
      <c r="G64" s="3" t="s">
        <v>16</v>
      </c>
      <c r="H64" t="s">
        <v>204</v>
      </c>
      <c r="I64" s="5">
        <f ca="1">(TODAY()-staff_datas[[#This Row],[Date Joined]])/365</f>
        <v>2.0575342465753423</v>
      </c>
      <c r="J64" s="8">
        <f ca="1">ROUNDUP(IF(staff_datas[[#This Row],[Tenure]]&gt;2,3%,2%)*staff_datas[[#This Row],[Salary]],0)</f>
        <v>1920</v>
      </c>
      <c r="K64" t="str">
        <f ca="1"/>
        <v>Mirium Seemantini Shivakumar</v>
      </c>
      <c r="L64" t="str">
        <f ca="1"/>
        <v>Female</v>
      </c>
      <c r="M64" t="str">
        <f ca="1"/>
        <v>Sales</v>
      </c>
      <c r="N64">
        <f ca="1"/>
        <v>38</v>
      </c>
      <c r="O64">
        <f ca="1"/>
        <v>44268</v>
      </c>
      <c r="P64">
        <f ca="1"/>
        <v>56870</v>
      </c>
      <c r="Q64" t="str">
        <f ca="1"/>
        <v>Above average</v>
      </c>
      <c r="R64" t="str">
        <f ca="1"/>
        <v>IND</v>
      </c>
      <c r="S64">
        <f ca="1"/>
        <v>2.9589041095890409</v>
      </c>
      <c r="T64">
        <f ca="1"/>
        <v>1707</v>
      </c>
    </row>
    <row r="65" spans="1:20" x14ac:dyDescent="0.3">
      <c r="A65" s="3" t="s">
        <v>115</v>
      </c>
      <c r="B65" s="3" t="s">
        <v>205</v>
      </c>
      <c r="C65" s="3" t="s">
        <v>21</v>
      </c>
      <c r="D65">
        <v>30</v>
      </c>
      <c r="E65" s="4">
        <v>44535</v>
      </c>
      <c r="F65" s="8">
        <v>64000</v>
      </c>
      <c r="G65" s="3" t="s">
        <v>16</v>
      </c>
      <c r="H65" t="s">
        <v>203</v>
      </c>
      <c r="I65" s="5">
        <f ca="1">(TODAY()-staff_datas[[#This Row],[Date Joined]])/365</f>
        <v>2.2273972602739724</v>
      </c>
      <c r="J65" s="8">
        <f ca="1">ROUNDUP(IF(staff_datas[[#This Row],[Tenure]]&gt;2,3%,2%)*staff_datas[[#This Row],[Salary]],0)</f>
        <v>1920</v>
      </c>
      <c r="K65" t="str">
        <f ca="1"/>
        <v>Kath Bletsoe</v>
      </c>
      <c r="L65" t="str">
        <f ca="1"/>
        <v>Male</v>
      </c>
      <c r="M65" t="str">
        <f ca="1"/>
        <v>Sales</v>
      </c>
      <c r="N65">
        <f ca="1"/>
        <v>25</v>
      </c>
      <c r="O65">
        <f ca="1"/>
        <v>44383</v>
      </c>
      <c r="P65">
        <f ca="1"/>
        <v>65700</v>
      </c>
      <c r="Q65" t="str">
        <f ca="1"/>
        <v>Average</v>
      </c>
      <c r="R65" t="str">
        <f ca="1"/>
        <v>NZ</v>
      </c>
      <c r="S65">
        <f ca="1"/>
        <v>2.6438356164383561</v>
      </c>
      <c r="T65">
        <f ca="1"/>
        <v>1971</v>
      </c>
    </row>
    <row r="66" spans="1:20" x14ac:dyDescent="0.3">
      <c r="A66" s="3" t="s">
        <v>93</v>
      </c>
      <c r="B66" s="3" t="s">
        <v>8</v>
      </c>
      <c r="C66" s="3" t="s">
        <v>21</v>
      </c>
      <c r="D66">
        <v>33</v>
      </c>
      <c r="E66" s="4">
        <v>44067</v>
      </c>
      <c r="F66" s="8">
        <v>65360</v>
      </c>
      <c r="G66" s="3" t="s">
        <v>16</v>
      </c>
      <c r="H66" t="s">
        <v>204</v>
      </c>
      <c r="I66" s="5">
        <f ca="1">(TODAY()-staff_datas[[#This Row],[Date Joined]])/365</f>
        <v>3.5095890410958903</v>
      </c>
      <c r="J66" s="8">
        <f ca="1">ROUNDUP(IF(staff_datas[[#This Row],[Tenure]]&gt;2,3%,2%)*staff_datas[[#This Row],[Salary]],0)</f>
        <v>1961</v>
      </c>
      <c r="K66" t="str">
        <f ca="1"/>
        <v>Abhaya Priyavardhan</v>
      </c>
      <c r="L66" t="str">
        <f ca="1"/>
        <v>Male</v>
      </c>
      <c r="M66" t="str">
        <f ca="1"/>
        <v>Sales</v>
      </c>
      <c r="N66">
        <f ca="1"/>
        <v>25</v>
      </c>
      <c r="O66">
        <f ca="1"/>
        <v>44322</v>
      </c>
      <c r="P66">
        <f ca="1"/>
        <v>65700</v>
      </c>
      <c r="Q66" t="str">
        <f ca="1"/>
        <v>Average</v>
      </c>
      <c r="R66" t="str">
        <f ca="1"/>
        <v>IND</v>
      </c>
      <c r="S66">
        <f ca="1"/>
        <v>2.8109589041095893</v>
      </c>
      <c r="T66">
        <f ca="1"/>
        <v>1971</v>
      </c>
    </row>
    <row r="67" spans="1:20" x14ac:dyDescent="0.3">
      <c r="A67" s="3" t="s">
        <v>185</v>
      </c>
      <c r="B67" s="3" t="s">
        <v>8</v>
      </c>
      <c r="C67" s="3" t="s">
        <v>21</v>
      </c>
      <c r="D67">
        <v>33</v>
      </c>
      <c r="E67" s="4">
        <v>44006</v>
      </c>
      <c r="F67" s="8">
        <v>65360</v>
      </c>
      <c r="G67" s="3" t="s">
        <v>16</v>
      </c>
      <c r="H67" t="s">
        <v>203</v>
      </c>
      <c r="I67" s="5">
        <f ca="1">(TODAY()-staff_datas[[#This Row],[Date Joined]])/365</f>
        <v>3.6767123287671235</v>
      </c>
      <c r="J67" s="8">
        <f ca="1">ROUNDUP(IF(staff_datas[[#This Row],[Tenure]]&gt;2,3%,2%)*staff_datas[[#This Row],[Salary]],0)</f>
        <v>1961</v>
      </c>
      <c r="K67" t="str">
        <f ca="1"/>
        <v>Hyacinthie Braybrooke</v>
      </c>
      <c r="L67" t="str">
        <f ca="1"/>
        <v>Female</v>
      </c>
      <c r="M67" t="str">
        <f ca="1"/>
        <v>Sales</v>
      </c>
      <c r="N67">
        <f ca="1"/>
        <v>20</v>
      </c>
      <c r="O67">
        <f ca="1"/>
        <v>44537</v>
      </c>
      <c r="P67">
        <f ca="1"/>
        <v>68900</v>
      </c>
      <c r="Q67" t="str">
        <f ca="1"/>
        <v>Poor</v>
      </c>
      <c r="R67" t="str">
        <f ca="1"/>
        <v>NZ</v>
      </c>
      <c r="S67">
        <f ca="1"/>
        <v>2.2219178082191782</v>
      </c>
      <c r="T67">
        <f ca="1"/>
        <v>2067</v>
      </c>
    </row>
    <row r="68" spans="1:20" x14ac:dyDescent="0.3">
      <c r="A68" s="3" t="s">
        <v>76</v>
      </c>
      <c r="B68" s="3" t="s">
        <v>15</v>
      </c>
      <c r="C68" s="3" t="s">
        <v>19</v>
      </c>
      <c r="D68">
        <v>25</v>
      </c>
      <c r="E68" s="4">
        <v>44383</v>
      </c>
      <c r="F68" s="8">
        <v>65700</v>
      </c>
      <c r="G68" s="3" t="s">
        <v>16</v>
      </c>
      <c r="H68" t="s">
        <v>204</v>
      </c>
      <c r="I68" s="5">
        <f ca="1">(TODAY()-staff_datas[[#This Row],[Date Joined]])/365</f>
        <v>2.6438356164383561</v>
      </c>
      <c r="J68" s="8">
        <f ca="1">ROUNDUP(IF(staff_datas[[#This Row],[Tenure]]&gt;2,3%,2%)*staff_datas[[#This Row],[Salary]],0)</f>
        <v>1971</v>
      </c>
      <c r="K68" t="str">
        <f ca="1"/>
        <v>Devasree Fullara Saurin</v>
      </c>
      <c r="L68" t="str">
        <f ca="1"/>
        <v>Female</v>
      </c>
      <c r="M68" t="str">
        <f ca="1"/>
        <v>Sales</v>
      </c>
      <c r="N68">
        <f ca="1"/>
        <v>20</v>
      </c>
      <c r="O68">
        <f ca="1"/>
        <v>44476</v>
      </c>
      <c r="P68">
        <f ca="1"/>
        <v>68900</v>
      </c>
      <c r="Q68" t="str">
        <f ca="1"/>
        <v>Poor</v>
      </c>
      <c r="R68" t="str">
        <f ca="1"/>
        <v>IND</v>
      </c>
      <c r="S68">
        <f ca="1"/>
        <v>2.3890410958904109</v>
      </c>
      <c r="T68">
        <f ca="1"/>
        <v>2067</v>
      </c>
    </row>
    <row r="69" spans="1:20" x14ac:dyDescent="0.3">
      <c r="A69" s="3" t="s">
        <v>167</v>
      </c>
      <c r="B69" s="3" t="s">
        <v>15</v>
      </c>
      <c r="C69" s="3" t="s">
        <v>19</v>
      </c>
      <c r="D69">
        <v>25</v>
      </c>
      <c r="E69" s="4">
        <v>44322</v>
      </c>
      <c r="F69" s="8">
        <v>65700</v>
      </c>
      <c r="G69" s="3" t="s">
        <v>16</v>
      </c>
      <c r="H69" t="s">
        <v>203</v>
      </c>
      <c r="I69" s="5">
        <f ca="1">(TODAY()-staff_datas[[#This Row],[Date Joined]])/365</f>
        <v>2.8109589041095893</v>
      </c>
      <c r="J69" s="8">
        <f ca="1">ROUNDUP(IF(staff_datas[[#This Row],[Tenure]]&gt;2,3%,2%)*staff_datas[[#This Row],[Salary]],0)</f>
        <v>1971</v>
      </c>
      <c r="K69" t="str">
        <f ca="1"/>
        <v>Gigi Bohling</v>
      </c>
      <c r="L69" t="str">
        <f ca="1"/>
        <v>Male</v>
      </c>
      <c r="M69" t="str">
        <f ca="1"/>
        <v>Sales</v>
      </c>
      <c r="N69">
        <f ca="1"/>
        <v>33</v>
      </c>
      <c r="O69">
        <f ca="1"/>
        <v>44385</v>
      </c>
      <c r="P69">
        <f ca="1"/>
        <v>74550</v>
      </c>
      <c r="Q69" t="str">
        <f ca="1"/>
        <v>Average</v>
      </c>
      <c r="R69" t="str">
        <f ca="1"/>
        <v>NZ</v>
      </c>
      <c r="S69">
        <f ca="1"/>
        <v>2.6383561643835618</v>
      </c>
      <c r="T69">
        <f ca="1"/>
        <v>2237</v>
      </c>
    </row>
    <row r="70" spans="1:20" x14ac:dyDescent="0.3">
      <c r="A70" s="3" t="s">
        <v>32</v>
      </c>
      <c r="B70" s="3" t="s">
        <v>8</v>
      </c>
      <c r="C70" s="3" t="s">
        <v>21</v>
      </c>
      <c r="D70">
        <v>21</v>
      </c>
      <c r="E70" s="4">
        <v>44317</v>
      </c>
      <c r="F70" s="8">
        <v>65920</v>
      </c>
      <c r="G70" s="3" t="s">
        <v>16</v>
      </c>
      <c r="H70" t="s">
        <v>204</v>
      </c>
      <c r="I70" s="5">
        <f ca="1">(TODAY()-staff_datas[[#This Row],[Date Joined]])/365</f>
        <v>2.8246575342465752</v>
      </c>
      <c r="J70" s="8">
        <f ca="1">ROUNDUP(IF(staff_datas[[#This Row],[Tenure]]&gt;2,3%,2%)*staff_datas[[#This Row],[Salary]],0)</f>
        <v>1978</v>
      </c>
      <c r="K70" t="str">
        <f ca="1"/>
        <v>Yauvani Tarpa</v>
      </c>
      <c r="L70" t="str">
        <f ca="1"/>
        <v>Male</v>
      </c>
      <c r="M70" t="str">
        <f ca="1"/>
        <v>Sales</v>
      </c>
      <c r="N70">
        <f ca="1"/>
        <v>33</v>
      </c>
      <c r="O70">
        <f ca="1"/>
        <v>44324</v>
      </c>
      <c r="P70">
        <f ca="1"/>
        <v>74550</v>
      </c>
      <c r="Q70" t="str">
        <f ca="1"/>
        <v>Average</v>
      </c>
      <c r="R70" t="str">
        <f ca="1"/>
        <v>IND</v>
      </c>
      <c r="S70">
        <f ca="1"/>
        <v>2.8054794520547945</v>
      </c>
      <c r="T70">
        <f ca="1"/>
        <v>2237</v>
      </c>
    </row>
    <row r="71" spans="1:20" x14ac:dyDescent="0.3">
      <c r="A71" s="3" t="s">
        <v>125</v>
      </c>
      <c r="B71" s="3" t="s">
        <v>8</v>
      </c>
      <c r="C71" s="3" t="s">
        <v>21</v>
      </c>
      <c r="D71">
        <v>21</v>
      </c>
      <c r="E71" s="4">
        <v>44256</v>
      </c>
      <c r="F71" s="8">
        <v>65920</v>
      </c>
      <c r="G71" s="3" t="s">
        <v>16</v>
      </c>
      <c r="H71" t="s">
        <v>203</v>
      </c>
      <c r="I71" s="5">
        <f ca="1">(TODAY()-staff_datas[[#This Row],[Date Joined]])/365</f>
        <v>2.9917808219178084</v>
      </c>
      <c r="J71" s="8">
        <f ca="1">ROUNDUP(IF(staff_datas[[#This Row],[Tenure]]&gt;2,3%,2%)*staff_datas[[#This Row],[Salary]],0)</f>
        <v>1978</v>
      </c>
      <c r="K71" t="str">
        <f ca="1"/>
        <v>Gray Seamon</v>
      </c>
      <c r="L71" t="str">
        <f ca="1"/>
        <v>Female</v>
      </c>
      <c r="M71" t="str">
        <f ca="1"/>
        <v>Sales</v>
      </c>
      <c r="N71">
        <f ca="1"/>
        <v>36</v>
      </c>
      <c r="O71">
        <f ca="1"/>
        <v>44494</v>
      </c>
      <c r="P71">
        <f ca="1"/>
        <v>78540</v>
      </c>
      <c r="Q71" t="str">
        <f ca="1"/>
        <v>Average</v>
      </c>
      <c r="R71" t="str">
        <f ca="1"/>
        <v>NZ</v>
      </c>
      <c r="S71">
        <f ca="1"/>
        <v>2.3397260273972602</v>
      </c>
      <c r="T71">
        <f ca="1"/>
        <v>2357</v>
      </c>
    </row>
    <row r="72" spans="1:20" x14ac:dyDescent="0.3">
      <c r="A72" s="3" t="s">
        <v>27</v>
      </c>
      <c r="B72" s="3" t="s">
        <v>8</v>
      </c>
      <c r="C72" s="3" t="s">
        <v>21</v>
      </c>
      <c r="D72">
        <v>30</v>
      </c>
      <c r="E72" s="4">
        <v>44389</v>
      </c>
      <c r="F72" s="8">
        <v>67910</v>
      </c>
      <c r="G72" s="3" t="s">
        <v>24</v>
      </c>
      <c r="H72" t="s">
        <v>204</v>
      </c>
      <c r="I72" s="5">
        <f ca="1">(TODAY()-staff_datas[[#This Row],[Date Joined]])/365</f>
        <v>2.6273972602739728</v>
      </c>
      <c r="J72" s="8">
        <f ca="1">ROUNDUP(IF(staff_datas[[#This Row],[Tenure]]&gt;2,3%,2%)*staff_datas[[#This Row],[Salary]],0)</f>
        <v>2038</v>
      </c>
      <c r="K72" t="str">
        <f ca="1"/>
        <v>Shulabh Qutub Sundaramoorthy</v>
      </c>
      <c r="L72" t="str">
        <f ca="1"/>
        <v>Female</v>
      </c>
      <c r="M72" t="str">
        <f ca="1"/>
        <v>Sales</v>
      </c>
      <c r="N72">
        <f ca="1"/>
        <v>36</v>
      </c>
      <c r="O72">
        <f ca="1"/>
        <v>44433</v>
      </c>
      <c r="P72">
        <f ca="1"/>
        <v>78540</v>
      </c>
      <c r="Q72" t="str">
        <f ca="1"/>
        <v>Average</v>
      </c>
      <c r="R72" t="str">
        <f ca="1"/>
        <v>IND</v>
      </c>
      <c r="S72">
        <f ca="1"/>
        <v>2.506849315068493</v>
      </c>
      <c r="T72">
        <f ca="1"/>
        <v>2357</v>
      </c>
    </row>
    <row r="73" spans="1:20" x14ac:dyDescent="0.3">
      <c r="A73" s="3" t="s">
        <v>120</v>
      </c>
      <c r="B73" s="3" t="s">
        <v>8</v>
      </c>
      <c r="C73" s="3" t="s">
        <v>21</v>
      </c>
      <c r="D73">
        <v>30</v>
      </c>
      <c r="E73" s="4">
        <v>44328</v>
      </c>
      <c r="F73" s="8">
        <v>67910</v>
      </c>
      <c r="G73" s="3" t="s">
        <v>24</v>
      </c>
      <c r="H73" t="s">
        <v>203</v>
      </c>
      <c r="I73" s="5">
        <f ca="1">(TODAY()-staff_datas[[#This Row],[Date Joined]])/365</f>
        <v>2.7945205479452055</v>
      </c>
      <c r="J73" s="8">
        <f ca="1">ROUNDUP(IF(staff_datas[[#This Row],[Tenure]]&gt;2,3%,2%)*staff_datas[[#This Row],[Salary]],0)</f>
        <v>2038</v>
      </c>
      <c r="K73" t="str">
        <f ca="1"/>
        <v>Hinda Label</v>
      </c>
      <c r="L73" t="str">
        <f ca="1"/>
        <v>Female</v>
      </c>
      <c r="M73" t="str">
        <f ca="1"/>
        <v>Sales</v>
      </c>
      <c r="N73">
        <f ca="1"/>
        <v>25</v>
      </c>
      <c r="O73">
        <f ca="1"/>
        <v>44205</v>
      </c>
      <c r="P73">
        <f ca="1"/>
        <v>92700</v>
      </c>
      <c r="Q73" t="str">
        <f ca="1"/>
        <v>Average</v>
      </c>
      <c r="R73" t="str">
        <f ca="1"/>
        <v>NZ</v>
      </c>
      <c r="S73">
        <f ca="1"/>
        <v>3.1315068493150684</v>
      </c>
      <c r="T73">
        <f ca="1"/>
        <v>2781</v>
      </c>
    </row>
    <row r="74" spans="1:20" x14ac:dyDescent="0.3">
      <c r="A74" s="3" t="s">
        <v>45</v>
      </c>
      <c r="B74" s="3" t="s">
        <v>15</v>
      </c>
      <c r="C74" s="3" t="s">
        <v>9</v>
      </c>
      <c r="D74">
        <v>30</v>
      </c>
      <c r="E74" s="4">
        <v>44701</v>
      </c>
      <c r="F74" s="8">
        <v>67950</v>
      </c>
      <c r="G74" s="3" t="s">
        <v>16</v>
      </c>
      <c r="H74" t="s">
        <v>204</v>
      </c>
      <c r="I74" s="5">
        <f ca="1">(TODAY()-staff_datas[[#This Row],[Date Joined]])/365</f>
        <v>1.7726027397260273</v>
      </c>
      <c r="J74" s="8">
        <f ca="1">ROUNDUP(IF(staff_datas[[#This Row],[Tenure]]&gt;2,3%,2%)*staff_datas[[#This Row],[Salary]],0)</f>
        <v>1359</v>
      </c>
      <c r="K74" t="str">
        <f ca="1"/>
        <v>Purnendu Vijayarangan</v>
      </c>
      <c r="L74" t="str">
        <f ca="1"/>
        <v>Female</v>
      </c>
      <c r="M74" t="str">
        <f ca="1"/>
        <v>Sales</v>
      </c>
      <c r="N74">
        <f ca="1"/>
        <v>25</v>
      </c>
      <c r="O74">
        <f ca="1"/>
        <v>44144</v>
      </c>
      <c r="P74">
        <f ca="1"/>
        <v>92700</v>
      </c>
      <c r="Q74" t="str">
        <f ca="1"/>
        <v>Average</v>
      </c>
      <c r="R74" t="str">
        <f ca="1"/>
        <v>IND</v>
      </c>
      <c r="S74">
        <f ca="1"/>
        <v>3.2986301369863016</v>
      </c>
      <c r="T74">
        <f ca="1"/>
        <v>2781</v>
      </c>
    </row>
    <row r="75" spans="1:20" x14ac:dyDescent="0.3">
      <c r="A75" s="3" t="s">
        <v>137</v>
      </c>
      <c r="B75" s="3" t="s">
        <v>15</v>
      </c>
      <c r="C75" s="3" t="s">
        <v>9</v>
      </c>
      <c r="D75">
        <v>30</v>
      </c>
      <c r="E75" s="4">
        <v>44640</v>
      </c>
      <c r="F75" s="8">
        <v>67950</v>
      </c>
      <c r="G75" s="3" t="s">
        <v>16</v>
      </c>
      <c r="H75" t="s">
        <v>203</v>
      </c>
      <c r="I75" s="5">
        <f ca="1">(TODAY()-staff_datas[[#This Row],[Date Joined]])/365</f>
        <v>1.9397260273972603</v>
      </c>
      <c r="J75" s="8">
        <f ca="1">ROUNDUP(IF(staff_datas[[#This Row],[Tenure]]&gt;2,3%,2%)*staff_datas[[#This Row],[Salary]],0)</f>
        <v>1359</v>
      </c>
      <c r="K75" t="str">
        <f ca="1"/>
        <v>Rafaelita Blaksland</v>
      </c>
      <c r="L75" t="str">
        <f ca="1"/>
        <v>Female</v>
      </c>
      <c r="M75" t="str">
        <f ca="1"/>
        <v>Sales</v>
      </c>
      <c r="N75">
        <f ca="1"/>
        <v>38</v>
      </c>
      <c r="O75">
        <f ca="1"/>
        <v>44377</v>
      </c>
      <c r="P75">
        <f ca="1"/>
        <v>109160</v>
      </c>
      <c r="Q75" t="str">
        <f ca="1"/>
        <v>Exceptional</v>
      </c>
      <c r="R75" t="str">
        <f ca="1"/>
        <v>NZ</v>
      </c>
      <c r="S75">
        <f ca="1"/>
        <v>2.6602739726027398</v>
      </c>
      <c r="T75">
        <f ca="1"/>
        <v>3275</v>
      </c>
    </row>
    <row r="76" spans="1:20" x14ac:dyDescent="0.3">
      <c r="A76" s="3" t="s">
        <v>91</v>
      </c>
      <c r="B76" s="3" t="s">
        <v>8</v>
      </c>
      <c r="C76" s="3" t="s">
        <v>19</v>
      </c>
      <c r="D76">
        <v>20</v>
      </c>
      <c r="E76" s="4">
        <v>44537</v>
      </c>
      <c r="F76" s="8">
        <v>68900</v>
      </c>
      <c r="G76" s="3" t="s">
        <v>24</v>
      </c>
      <c r="H76" t="s">
        <v>204</v>
      </c>
      <c r="I76" s="5">
        <f ca="1">(TODAY()-staff_datas[[#This Row],[Date Joined]])/365</f>
        <v>2.2219178082191782</v>
      </c>
      <c r="J76" s="8">
        <f ca="1">ROUNDUP(IF(staff_datas[[#This Row],[Tenure]]&gt;2,3%,2%)*staff_datas[[#This Row],[Salary]],0)</f>
        <v>2067</v>
      </c>
      <c r="K76" t="str">
        <f ca="1"/>
        <v>Sawini Chandan</v>
      </c>
      <c r="L76" t="str">
        <f ca="1"/>
        <v>Female</v>
      </c>
      <c r="M76" t="str">
        <f ca="1"/>
        <v>Sales</v>
      </c>
      <c r="N76">
        <f ca="1"/>
        <v>38</v>
      </c>
      <c r="O76">
        <f ca="1"/>
        <v>44316</v>
      </c>
      <c r="P76">
        <f ca="1"/>
        <v>109160</v>
      </c>
      <c r="Q76" t="str">
        <f ca="1"/>
        <v>Exceptional</v>
      </c>
      <c r="R76" t="str">
        <f ca="1"/>
        <v>IND</v>
      </c>
      <c r="S76">
        <f ca="1"/>
        <v>2.8273972602739725</v>
      </c>
      <c r="T76">
        <f ca="1"/>
        <v>3275</v>
      </c>
    </row>
    <row r="77" spans="1:20" x14ac:dyDescent="0.3">
      <c r="A77" s="3" t="s">
        <v>183</v>
      </c>
      <c r="B77" s="3" t="s">
        <v>8</v>
      </c>
      <c r="C77" s="3" t="s">
        <v>19</v>
      </c>
      <c r="D77">
        <v>20</v>
      </c>
      <c r="E77" s="4">
        <v>44476</v>
      </c>
      <c r="F77" s="8">
        <v>68900</v>
      </c>
      <c r="G77" s="3" t="s">
        <v>24</v>
      </c>
      <c r="H77" t="s">
        <v>203</v>
      </c>
      <c r="I77" s="5">
        <f ca="1">(TODAY()-staff_datas[[#This Row],[Date Joined]])/365</f>
        <v>2.3890410958904109</v>
      </c>
      <c r="J77" s="8">
        <f ca="1">ROUNDUP(IF(staff_datas[[#This Row],[Tenure]]&gt;2,3%,2%)*staff_datas[[#This Row],[Salary]],0)</f>
        <v>2067</v>
      </c>
      <c r="K77" t="str">
        <f ca="1"/>
        <v>Lindy Guillet</v>
      </c>
      <c r="L77" t="str">
        <f ca="1"/>
        <v>Male</v>
      </c>
      <c r="M77" t="str">
        <f ca="1"/>
        <v>Sales</v>
      </c>
      <c r="N77">
        <f ca="1"/>
        <v>22</v>
      </c>
      <c r="O77">
        <f ca="1"/>
        <v>44446</v>
      </c>
      <c r="P77">
        <f ca="1"/>
        <v>112780</v>
      </c>
      <c r="Q77" t="str">
        <f ca="1"/>
        <v>Above average</v>
      </c>
      <c r="R77" t="str">
        <f ca="1"/>
        <v>NZ</v>
      </c>
      <c r="S77">
        <f ca="1"/>
        <v>2.4712328767123286</v>
      </c>
      <c r="T77">
        <f ca="1"/>
        <v>3384</v>
      </c>
    </row>
    <row r="78" spans="1:20" x14ac:dyDescent="0.3">
      <c r="A78" s="3" t="s">
        <v>97</v>
      </c>
      <c r="B78" s="3" t="s">
        <v>15</v>
      </c>
      <c r="C78" s="3" t="s">
        <v>12</v>
      </c>
      <c r="D78">
        <v>37</v>
      </c>
      <c r="E78" s="4">
        <v>44701</v>
      </c>
      <c r="F78" s="8">
        <v>69070</v>
      </c>
      <c r="G78" s="3" t="s">
        <v>16</v>
      </c>
      <c r="H78" t="s">
        <v>204</v>
      </c>
      <c r="I78" s="5">
        <f ca="1">(TODAY()-staff_datas[[#This Row],[Date Joined]])/365</f>
        <v>1.7726027397260273</v>
      </c>
      <c r="J78" s="8">
        <f ca="1">ROUNDUP(IF(staff_datas[[#This Row],[Tenure]]&gt;2,3%,2%)*staff_datas[[#This Row],[Salary]],0)</f>
        <v>1382</v>
      </c>
      <c r="K78" t="str">
        <f ca="1"/>
        <v>Krishnakanta Vellanki</v>
      </c>
      <c r="L78" t="str">
        <f ca="1"/>
        <v>Male</v>
      </c>
      <c r="M78" t="str">
        <f ca="1"/>
        <v>Sales</v>
      </c>
      <c r="N78">
        <f ca="1"/>
        <v>22</v>
      </c>
      <c r="O78">
        <f ca="1"/>
        <v>44384</v>
      </c>
      <c r="P78">
        <f ca="1"/>
        <v>112780</v>
      </c>
      <c r="Q78" t="str">
        <f ca="1"/>
        <v>Above average</v>
      </c>
      <c r="R78" t="str">
        <f ca="1"/>
        <v>IND</v>
      </c>
      <c r="S78">
        <f ca="1"/>
        <v>2.6410958904109587</v>
      </c>
      <c r="T78">
        <f ca="1"/>
        <v>3384</v>
      </c>
    </row>
    <row r="79" spans="1:20" x14ac:dyDescent="0.3">
      <c r="A79" s="3" t="s">
        <v>189</v>
      </c>
      <c r="B79" s="3" t="s">
        <v>15</v>
      </c>
      <c r="C79" s="3" t="s">
        <v>12</v>
      </c>
      <c r="D79">
        <v>37</v>
      </c>
      <c r="E79" s="4">
        <v>44640</v>
      </c>
      <c r="F79" s="8">
        <v>69070</v>
      </c>
      <c r="G79" s="3" t="s">
        <v>16</v>
      </c>
      <c r="H79" t="s">
        <v>203</v>
      </c>
      <c r="I79" s="5">
        <f ca="1">(TODAY()-staff_datas[[#This Row],[Date Joined]])/365</f>
        <v>1.9397260273972603</v>
      </c>
      <c r="J79" s="8">
        <f ca="1">ROUNDUP(IF(staff_datas[[#This Row],[Tenure]]&gt;2,3%,2%)*staff_datas[[#This Row],[Salary]],0)</f>
        <v>1382</v>
      </c>
    </row>
    <row r="80" spans="1:20" x14ac:dyDescent="0.3">
      <c r="A80" s="3" t="s">
        <v>25</v>
      </c>
      <c r="B80" s="3" t="s">
        <v>15</v>
      </c>
      <c r="C80" s="3" t="s">
        <v>12</v>
      </c>
      <c r="D80">
        <v>30</v>
      </c>
      <c r="E80" s="4">
        <v>44273</v>
      </c>
      <c r="F80" s="8">
        <v>69120</v>
      </c>
      <c r="G80" s="3" t="s">
        <v>16</v>
      </c>
      <c r="H80" t="s">
        <v>204</v>
      </c>
      <c r="I80" s="5">
        <f ca="1">(TODAY()-staff_datas[[#This Row],[Date Joined]])/365</f>
        <v>2.9452054794520546</v>
      </c>
      <c r="J80" s="8">
        <f ca="1">ROUNDUP(IF(staff_datas[[#This Row],[Tenure]]&gt;2,3%,2%)*staff_datas[[#This Row],[Salary]],0)</f>
        <v>2074</v>
      </c>
    </row>
    <row r="81" spans="1:10" x14ac:dyDescent="0.3">
      <c r="A81" s="3" t="s">
        <v>118</v>
      </c>
      <c r="B81" s="3" t="s">
        <v>15</v>
      </c>
      <c r="C81" s="3" t="s">
        <v>12</v>
      </c>
      <c r="D81">
        <v>30</v>
      </c>
      <c r="E81" s="4">
        <v>44214</v>
      </c>
      <c r="F81" s="8">
        <v>69120</v>
      </c>
      <c r="G81" s="3" t="s">
        <v>16</v>
      </c>
      <c r="H81" t="s">
        <v>203</v>
      </c>
      <c r="I81" s="5">
        <f ca="1">(TODAY()-staff_datas[[#This Row],[Date Joined]])/365</f>
        <v>3.106849315068493</v>
      </c>
      <c r="J81" s="8">
        <f ca="1">ROUNDUP(IF(staff_datas[[#This Row],[Tenure]]&gt;2,3%,2%)*staff_datas[[#This Row],[Salary]],0)</f>
        <v>2074</v>
      </c>
    </row>
    <row r="82" spans="1:10" x14ac:dyDescent="0.3">
      <c r="A82" s="3" t="s">
        <v>67</v>
      </c>
      <c r="B82" s="3" t="s">
        <v>15</v>
      </c>
      <c r="C82" s="3" t="s">
        <v>12</v>
      </c>
      <c r="D82">
        <v>30</v>
      </c>
      <c r="E82" s="4">
        <v>44850</v>
      </c>
      <c r="F82" s="8">
        <v>69710</v>
      </c>
      <c r="G82" s="3" t="s">
        <v>16</v>
      </c>
      <c r="H82" t="s">
        <v>204</v>
      </c>
      <c r="I82" s="5">
        <f ca="1">(TODAY()-staff_datas[[#This Row],[Date Joined]])/365</f>
        <v>1.3643835616438356</v>
      </c>
      <c r="J82" s="8">
        <f ca="1">ROUNDUP(IF(staff_datas[[#This Row],[Tenure]]&gt;2,3%,2%)*staff_datas[[#This Row],[Salary]],0)</f>
        <v>1395</v>
      </c>
    </row>
    <row r="83" spans="1:10" x14ac:dyDescent="0.3">
      <c r="A83" s="3" t="s">
        <v>158</v>
      </c>
      <c r="B83" s="3" t="s">
        <v>15</v>
      </c>
      <c r="C83" s="3" t="s">
        <v>12</v>
      </c>
      <c r="D83">
        <v>30</v>
      </c>
      <c r="E83" s="4">
        <v>44789</v>
      </c>
      <c r="F83" s="8">
        <v>69710</v>
      </c>
      <c r="G83" s="3" t="s">
        <v>16</v>
      </c>
      <c r="H83" t="s">
        <v>203</v>
      </c>
      <c r="I83" s="5">
        <f ca="1">(TODAY()-staff_datas[[#This Row],[Date Joined]])/365</f>
        <v>1.5315068493150685</v>
      </c>
      <c r="J83" s="8">
        <f ca="1">ROUNDUP(IF(staff_datas[[#This Row],[Tenure]]&gt;2,3%,2%)*staff_datas[[#This Row],[Salary]],0)</f>
        <v>1395</v>
      </c>
    </row>
    <row r="84" spans="1:10" x14ac:dyDescent="0.3">
      <c r="A84" s="3" t="s">
        <v>90</v>
      </c>
      <c r="B84" s="3" t="s">
        <v>15</v>
      </c>
      <c r="C84" s="3" t="s">
        <v>21</v>
      </c>
      <c r="D84">
        <v>42</v>
      </c>
      <c r="E84" s="4">
        <v>44731</v>
      </c>
      <c r="F84" s="8">
        <v>70270</v>
      </c>
      <c r="G84" s="3" t="s">
        <v>24</v>
      </c>
      <c r="H84" t="s">
        <v>204</v>
      </c>
      <c r="I84" s="5">
        <f ca="1">(TODAY()-staff_datas[[#This Row],[Date Joined]])/365</f>
        <v>1.6904109589041096</v>
      </c>
      <c r="J84" s="8">
        <f ca="1">ROUNDUP(IF(staff_datas[[#This Row],[Tenure]]&gt;2,3%,2%)*staff_datas[[#This Row],[Salary]],0)</f>
        <v>1406</v>
      </c>
    </row>
    <row r="85" spans="1:10" x14ac:dyDescent="0.3">
      <c r="A85" s="3" t="s">
        <v>182</v>
      </c>
      <c r="B85" s="3" t="s">
        <v>15</v>
      </c>
      <c r="C85" s="3" t="s">
        <v>21</v>
      </c>
      <c r="D85">
        <v>42</v>
      </c>
      <c r="E85" s="4">
        <v>44670</v>
      </c>
      <c r="F85" s="8">
        <v>70270</v>
      </c>
      <c r="G85" s="3" t="s">
        <v>24</v>
      </c>
      <c r="H85" t="s">
        <v>203</v>
      </c>
      <c r="I85" s="5">
        <f ca="1">(TODAY()-staff_datas[[#This Row],[Date Joined]])/365</f>
        <v>1.8575342465753424</v>
      </c>
      <c r="J85" s="8">
        <f ca="1">ROUNDUP(IF(staff_datas[[#This Row],[Tenure]]&gt;2,3%,2%)*staff_datas[[#This Row],[Salary]],0)</f>
        <v>1406</v>
      </c>
    </row>
    <row r="86" spans="1:10" x14ac:dyDescent="0.3">
      <c r="A86" s="3" t="s">
        <v>70</v>
      </c>
      <c r="B86" s="3" t="s">
        <v>15</v>
      </c>
      <c r="C86" s="3" t="s">
        <v>9</v>
      </c>
      <c r="D86">
        <v>46</v>
      </c>
      <c r="E86" s="4">
        <v>44758</v>
      </c>
      <c r="F86" s="8">
        <v>70610</v>
      </c>
      <c r="G86" s="3" t="s">
        <v>16</v>
      </c>
      <c r="H86" t="s">
        <v>204</v>
      </c>
      <c r="I86" s="5">
        <f ca="1">(TODAY()-staff_datas[[#This Row],[Date Joined]])/365</f>
        <v>1.6164383561643836</v>
      </c>
      <c r="J86" s="8">
        <f ca="1">ROUNDUP(IF(staff_datas[[#This Row],[Tenure]]&gt;2,3%,2%)*staff_datas[[#This Row],[Salary]],0)</f>
        <v>1413</v>
      </c>
    </row>
    <row r="87" spans="1:10" x14ac:dyDescent="0.3">
      <c r="A87" s="3" t="s">
        <v>161</v>
      </c>
      <c r="B87" s="3" t="s">
        <v>15</v>
      </c>
      <c r="C87" s="3" t="s">
        <v>9</v>
      </c>
      <c r="D87">
        <v>46</v>
      </c>
      <c r="E87" s="4">
        <v>44697</v>
      </c>
      <c r="F87" s="8">
        <v>70610</v>
      </c>
      <c r="G87" s="3" t="s">
        <v>16</v>
      </c>
      <c r="H87" t="s">
        <v>203</v>
      </c>
      <c r="I87" s="5">
        <f ca="1">(TODAY()-staff_datas[[#This Row],[Date Joined]])/365</f>
        <v>1.7835616438356163</v>
      </c>
      <c r="J87" s="8">
        <f ca="1">ROUNDUP(IF(staff_datas[[#This Row],[Tenure]]&gt;2,3%,2%)*staff_datas[[#This Row],[Salary]],0)</f>
        <v>1413</v>
      </c>
    </row>
    <row r="88" spans="1:10" x14ac:dyDescent="0.3">
      <c r="A88" s="3" t="s">
        <v>94</v>
      </c>
      <c r="B88" s="3" t="s">
        <v>15</v>
      </c>
      <c r="C88" s="3" t="s">
        <v>21</v>
      </c>
      <c r="D88">
        <v>36</v>
      </c>
      <c r="E88" s="4">
        <v>44333</v>
      </c>
      <c r="F88" s="8">
        <v>71380</v>
      </c>
      <c r="G88" s="3" t="s">
        <v>16</v>
      </c>
      <c r="H88" t="s">
        <v>204</v>
      </c>
      <c r="I88" s="5">
        <f ca="1">(TODAY()-staff_datas[[#This Row],[Date Joined]])/365</f>
        <v>2.7808219178082192</v>
      </c>
      <c r="J88" s="8">
        <f ca="1">ROUNDUP(IF(staff_datas[[#This Row],[Tenure]]&gt;2,3%,2%)*staff_datas[[#This Row],[Salary]],0)</f>
        <v>2142</v>
      </c>
    </row>
    <row r="89" spans="1:10" x14ac:dyDescent="0.3">
      <c r="A89" s="3" t="s">
        <v>186</v>
      </c>
      <c r="B89" s="3" t="s">
        <v>15</v>
      </c>
      <c r="C89" s="3" t="s">
        <v>21</v>
      </c>
      <c r="D89">
        <v>36</v>
      </c>
      <c r="E89" s="4">
        <v>44272</v>
      </c>
      <c r="F89" s="8">
        <v>71380</v>
      </c>
      <c r="G89" s="3" t="s">
        <v>16</v>
      </c>
      <c r="H89" t="s">
        <v>203</v>
      </c>
      <c r="I89" s="5">
        <f ca="1">(TODAY()-staff_datas[[#This Row],[Date Joined]])/365</f>
        <v>2.9479452054794519</v>
      </c>
      <c r="J89" s="8">
        <f ca="1">ROUNDUP(IF(staff_datas[[#This Row],[Tenure]]&gt;2,3%,2%)*staff_datas[[#This Row],[Salary]],0)</f>
        <v>2142</v>
      </c>
    </row>
    <row r="90" spans="1:10" x14ac:dyDescent="0.3">
      <c r="A90" s="3" t="s">
        <v>18</v>
      </c>
      <c r="B90" s="3" t="s">
        <v>15</v>
      </c>
      <c r="C90" s="3" t="s">
        <v>19</v>
      </c>
      <c r="D90">
        <v>33</v>
      </c>
      <c r="E90" s="4">
        <v>44385</v>
      </c>
      <c r="F90" s="8">
        <v>74550</v>
      </c>
      <c r="G90" s="3" t="s">
        <v>16</v>
      </c>
      <c r="H90" t="s">
        <v>204</v>
      </c>
      <c r="I90" s="5">
        <f ca="1">(TODAY()-staff_datas[[#This Row],[Date Joined]])/365</f>
        <v>2.6383561643835618</v>
      </c>
      <c r="J90" s="8">
        <f ca="1">ROUNDUP(IF(staff_datas[[#This Row],[Tenure]]&gt;2,3%,2%)*staff_datas[[#This Row],[Salary]],0)</f>
        <v>2237</v>
      </c>
    </row>
    <row r="91" spans="1:10" x14ac:dyDescent="0.3">
      <c r="A91" s="3" t="s">
        <v>114</v>
      </c>
      <c r="B91" s="3" t="s">
        <v>15</v>
      </c>
      <c r="C91" s="3" t="s">
        <v>19</v>
      </c>
      <c r="D91">
        <v>33</v>
      </c>
      <c r="E91" s="4">
        <v>44324</v>
      </c>
      <c r="F91" s="8">
        <v>74550</v>
      </c>
      <c r="G91" s="3" t="s">
        <v>16</v>
      </c>
      <c r="H91" t="s">
        <v>203</v>
      </c>
      <c r="I91" s="5">
        <f ca="1">(TODAY()-staff_datas[[#This Row],[Date Joined]])/365</f>
        <v>2.8054794520547945</v>
      </c>
      <c r="J91" s="8">
        <f ca="1">ROUNDUP(IF(staff_datas[[#This Row],[Tenure]]&gt;2,3%,2%)*staff_datas[[#This Row],[Salary]],0)</f>
        <v>2237</v>
      </c>
    </row>
    <row r="92" spans="1:10" x14ac:dyDescent="0.3">
      <c r="A92" s="3" t="s">
        <v>7</v>
      </c>
      <c r="B92" s="3" t="s">
        <v>8</v>
      </c>
      <c r="C92" s="3" t="s">
        <v>9</v>
      </c>
      <c r="D92">
        <v>42</v>
      </c>
      <c r="E92" s="4">
        <v>44779</v>
      </c>
      <c r="F92" s="8">
        <v>75000</v>
      </c>
      <c r="G92" s="3" t="s">
        <v>10</v>
      </c>
      <c r="H92" t="s">
        <v>204</v>
      </c>
      <c r="I92" s="5">
        <f ca="1">(TODAY()-staff_datas[[#This Row],[Date Joined]])/365</f>
        <v>1.558904109589041</v>
      </c>
      <c r="J92" s="8">
        <f ca="1">ROUNDUP(IF(staff_datas[[#This Row],[Tenure]]&gt;2,3%,2%)*staff_datas[[#This Row],[Salary]],0)</f>
        <v>1500</v>
      </c>
    </row>
    <row r="93" spans="1:10" x14ac:dyDescent="0.3">
      <c r="A93" s="3" t="s">
        <v>110</v>
      </c>
      <c r="B93" s="3" t="s">
        <v>8</v>
      </c>
      <c r="C93" s="3" t="s">
        <v>9</v>
      </c>
      <c r="D93">
        <v>42</v>
      </c>
      <c r="E93" s="4">
        <v>44718</v>
      </c>
      <c r="F93" s="8">
        <v>75000</v>
      </c>
      <c r="G93" s="3" t="s">
        <v>10</v>
      </c>
      <c r="H93" t="s">
        <v>203</v>
      </c>
      <c r="I93" s="5">
        <f ca="1">(TODAY()-staff_datas[[#This Row],[Date Joined]])/365</f>
        <v>1.726027397260274</v>
      </c>
      <c r="J93" s="8">
        <f ca="1">ROUNDUP(IF(staff_datas[[#This Row],[Tenure]]&gt;2,3%,2%)*staff_datas[[#This Row],[Salary]],0)</f>
        <v>1500</v>
      </c>
    </row>
    <row r="94" spans="1:10" x14ac:dyDescent="0.3">
      <c r="A94" s="3" t="s">
        <v>95</v>
      </c>
      <c r="B94" s="3" t="s">
        <v>8</v>
      </c>
      <c r="C94" s="3" t="s">
        <v>12</v>
      </c>
      <c r="D94">
        <v>33</v>
      </c>
      <c r="E94" s="4">
        <v>44312</v>
      </c>
      <c r="F94" s="8">
        <v>75280</v>
      </c>
      <c r="G94" s="3" t="s">
        <v>16</v>
      </c>
      <c r="H94" t="s">
        <v>204</v>
      </c>
      <c r="I94" s="5">
        <f ca="1">(TODAY()-staff_datas[[#This Row],[Date Joined]])/365</f>
        <v>2.8383561643835615</v>
      </c>
      <c r="J94" s="8">
        <f ca="1">ROUNDUP(IF(staff_datas[[#This Row],[Tenure]]&gt;2,3%,2%)*staff_datas[[#This Row],[Salary]],0)</f>
        <v>2259</v>
      </c>
    </row>
    <row r="95" spans="1:10" x14ac:dyDescent="0.3">
      <c r="A95" s="3" t="s">
        <v>187</v>
      </c>
      <c r="B95" s="3" t="s">
        <v>8</v>
      </c>
      <c r="C95" s="3" t="s">
        <v>12</v>
      </c>
      <c r="D95">
        <v>33</v>
      </c>
      <c r="E95" s="4">
        <v>44253</v>
      </c>
      <c r="F95" s="8">
        <v>75280</v>
      </c>
      <c r="G95" s="3" t="s">
        <v>16</v>
      </c>
      <c r="H95" t="s">
        <v>203</v>
      </c>
      <c r="I95" s="5">
        <f ca="1">(TODAY()-staff_datas[[#This Row],[Date Joined]])/365</f>
        <v>3</v>
      </c>
      <c r="J95" s="8">
        <f ca="1">ROUNDUP(IF(staff_datas[[#This Row],[Tenure]]&gt;2,3%,2%)*staff_datas[[#This Row],[Salary]],0)</f>
        <v>2259</v>
      </c>
    </row>
    <row r="96" spans="1:10" x14ac:dyDescent="0.3">
      <c r="A96" s="3" t="s">
        <v>41</v>
      </c>
      <c r="B96" s="3" t="s">
        <v>8</v>
      </c>
      <c r="C96" s="3" t="s">
        <v>12</v>
      </c>
      <c r="D96">
        <v>33</v>
      </c>
      <c r="E96" s="4">
        <v>44374</v>
      </c>
      <c r="F96" s="8">
        <v>75480</v>
      </c>
      <c r="G96" s="3" t="s">
        <v>42</v>
      </c>
      <c r="H96" t="s">
        <v>204</v>
      </c>
      <c r="I96" s="5">
        <f ca="1">(TODAY()-staff_datas[[#This Row],[Date Joined]])/365</f>
        <v>2.6684931506849314</v>
      </c>
      <c r="J96" s="8">
        <f ca="1">ROUNDUP(IF(staff_datas[[#This Row],[Tenure]]&gt;2,3%,2%)*staff_datas[[#This Row],[Salary]],0)</f>
        <v>2265</v>
      </c>
    </row>
    <row r="97" spans="1:10" x14ac:dyDescent="0.3">
      <c r="A97" s="3" t="s">
        <v>134</v>
      </c>
      <c r="B97" s="3" t="s">
        <v>8</v>
      </c>
      <c r="C97" s="3" t="s">
        <v>12</v>
      </c>
      <c r="D97">
        <v>33</v>
      </c>
      <c r="E97" s="4">
        <v>44313</v>
      </c>
      <c r="F97" s="8">
        <v>75480</v>
      </c>
      <c r="G97" s="3" t="s">
        <v>42</v>
      </c>
      <c r="H97" t="s">
        <v>203</v>
      </c>
      <c r="I97" s="5">
        <f ca="1">(TODAY()-staff_datas[[#This Row],[Date Joined]])/365</f>
        <v>2.8356164383561642</v>
      </c>
      <c r="J97" s="8">
        <f ca="1">ROUNDUP(IF(staff_datas[[#This Row],[Tenure]]&gt;2,3%,2%)*staff_datas[[#This Row],[Salary]],0)</f>
        <v>2265</v>
      </c>
    </row>
    <row r="98" spans="1:10" x14ac:dyDescent="0.3">
      <c r="A98" s="3" t="s">
        <v>78</v>
      </c>
      <c r="B98" s="3" t="s">
        <v>15</v>
      </c>
      <c r="C98" s="3" t="s">
        <v>56</v>
      </c>
      <c r="D98">
        <v>21</v>
      </c>
      <c r="E98" s="4">
        <v>44242</v>
      </c>
      <c r="F98" s="8">
        <v>75880</v>
      </c>
      <c r="G98" s="3" t="s">
        <v>16</v>
      </c>
      <c r="H98" t="s">
        <v>204</v>
      </c>
      <c r="I98" s="5">
        <f ca="1">(TODAY()-staff_datas[[#This Row],[Date Joined]])/365</f>
        <v>3.0301369863013701</v>
      </c>
      <c r="J98" s="8">
        <f ca="1">ROUNDUP(IF(staff_datas[[#This Row],[Tenure]]&gt;2,3%,2%)*staff_datas[[#This Row],[Salary]],0)</f>
        <v>2277</v>
      </c>
    </row>
    <row r="99" spans="1:10" x14ac:dyDescent="0.3">
      <c r="A99" s="3" t="s">
        <v>169</v>
      </c>
      <c r="B99" s="3" t="s">
        <v>15</v>
      </c>
      <c r="C99" s="3" t="s">
        <v>56</v>
      </c>
      <c r="D99">
        <v>21</v>
      </c>
      <c r="E99" s="4">
        <v>44180</v>
      </c>
      <c r="F99" s="8">
        <v>75880</v>
      </c>
      <c r="G99" s="3" t="s">
        <v>16</v>
      </c>
      <c r="H99" t="s">
        <v>203</v>
      </c>
      <c r="I99" s="5">
        <f ca="1">(TODAY()-staff_datas[[#This Row],[Date Joined]])/365</f>
        <v>3.2</v>
      </c>
      <c r="J99" s="8">
        <f ca="1">ROUNDUP(IF(staff_datas[[#This Row],[Tenure]]&gt;2,3%,2%)*staff_datas[[#This Row],[Salary]],0)</f>
        <v>2277</v>
      </c>
    </row>
    <row r="100" spans="1:10" x14ac:dyDescent="0.3">
      <c r="A100" s="3" t="s">
        <v>35</v>
      </c>
      <c r="B100" s="3" t="s">
        <v>8</v>
      </c>
      <c r="C100" s="3" t="s">
        <v>21</v>
      </c>
      <c r="D100">
        <v>28</v>
      </c>
      <c r="E100" s="4">
        <v>44185</v>
      </c>
      <c r="F100" s="8">
        <v>75970</v>
      </c>
      <c r="G100" s="3" t="s">
        <v>16</v>
      </c>
      <c r="H100" t="s">
        <v>204</v>
      </c>
      <c r="I100" s="5">
        <f ca="1">(TODAY()-staff_datas[[#This Row],[Date Joined]])/365</f>
        <v>3.1863013698630138</v>
      </c>
      <c r="J100" s="8">
        <f ca="1">ROUNDUP(IF(staff_datas[[#This Row],[Tenure]]&gt;2,3%,2%)*staff_datas[[#This Row],[Salary]],0)</f>
        <v>2280</v>
      </c>
    </row>
    <row r="101" spans="1:10" x14ac:dyDescent="0.3">
      <c r="A101" s="3" t="s">
        <v>128</v>
      </c>
      <c r="B101" s="3" t="s">
        <v>8</v>
      </c>
      <c r="C101" s="3" t="s">
        <v>21</v>
      </c>
      <c r="D101">
        <v>28</v>
      </c>
      <c r="E101" s="4">
        <v>44124</v>
      </c>
      <c r="F101" s="8">
        <v>75970</v>
      </c>
      <c r="G101" s="3" t="s">
        <v>16</v>
      </c>
      <c r="H101" t="s">
        <v>203</v>
      </c>
      <c r="I101" s="5">
        <f ca="1">(TODAY()-staff_datas[[#This Row],[Date Joined]])/365</f>
        <v>3.3534246575342466</v>
      </c>
      <c r="J101" s="8">
        <f ca="1">ROUNDUP(IF(staff_datas[[#This Row],[Tenure]]&gt;2,3%,2%)*staff_datas[[#This Row],[Salary]],0)</f>
        <v>2280</v>
      </c>
    </row>
    <row r="102" spans="1:10" x14ac:dyDescent="0.3">
      <c r="A102" s="3" t="s">
        <v>62</v>
      </c>
      <c r="B102" s="3" t="s">
        <v>8</v>
      </c>
      <c r="C102" s="3" t="s">
        <v>9</v>
      </c>
      <c r="D102">
        <v>22</v>
      </c>
      <c r="E102" s="4">
        <v>44450</v>
      </c>
      <c r="F102" s="8">
        <v>76900</v>
      </c>
      <c r="G102" s="3" t="s">
        <v>13</v>
      </c>
      <c r="H102" t="s">
        <v>204</v>
      </c>
      <c r="I102" s="5">
        <f ca="1">(TODAY()-staff_datas[[#This Row],[Date Joined]])/365</f>
        <v>2.4602739726027396</v>
      </c>
      <c r="J102" s="8">
        <f ca="1">ROUNDUP(IF(staff_datas[[#This Row],[Tenure]]&gt;2,3%,2%)*staff_datas[[#This Row],[Salary]],0)</f>
        <v>2307</v>
      </c>
    </row>
    <row r="103" spans="1:10" x14ac:dyDescent="0.3">
      <c r="A103" s="3" t="s">
        <v>153</v>
      </c>
      <c r="B103" s="3" t="s">
        <v>8</v>
      </c>
      <c r="C103" s="3" t="s">
        <v>9</v>
      </c>
      <c r="D103">
        <v>22</v>
      </c>
      <c r="E103" s="4">
        <v>44388</v>
      </c>
      <c r="F103" s="8">
        <v>76900</v>
      </c>
      <c r="G103" s="3" t="s">
        <v>13</v>
      </c>
      <c r="H103" t="s">
        <v>203</v>
      </c>
      <c r="I103" s="5">
        <f ca="1">(TODAY()-staff_datas[[#This Row],[Date Joined]])/365</f>
        <v>2.6301369863013697</v>
      </c>
      <c r="J103" s="8">
        <f ca="1">ROUNDUP(IF(staff_datas[[#This Row],[Tenure]]&gt;2,3%,2%)*staff_datas[[#This Row],[Salary]],0)</f>
        <v>2307</v>
      </c>
    </row>
    <row r="104" spans="1:10" x14ac:dyDescent="0.3">
      <c r="A104" s="3" t="s">
        <v>72</v>
      </c>
      <c r="B104" s="3" t="s">
        <v>8</v>
      </c>
      <c r="C104" s="3" t="s">
        <v>9</v>
      </c>
      <c r="D104">
        <v>36</v>
      </c>
      <c r="E104" s="4">
        <v>44529</v>
      </c>
      <c r="F104" s="8">
        <v>78390</v>
      </c>
      <c r="G104" s="3" t="s">
        <v>16</v>
      </c>
      <c r="H104" t="s">
        <v>204</v>
      </c>
      <c r="I104" s="5">
        <f ca="1">(TODAY()-staff_datas[[#This Row],[Date Joined]])/365</f>
        <v>2.2438356164383562</v>
      </c>
      <c r="J104" s="8">
        <f ca="1">ROUNDUP(IF(staff_datas[[#This Row],[Tenure]]&gt;2,3%,2%)*staff_datas[[#This Row],[Salary]],0)</f>
        <v>2352</v>
      </c>
    </row>
    <row r="105" spans="1:10" x14ac:dyDescent="0.3">
      <c r="A105" s="3" t="s">
        <v>163</v>
      </c>
      <c r="B105" s="3" t="s">
        <v>8</v>
      </c>
      <c r="C105" s="3" t="s">
        <v>9</v>
      </c>
      <c r="D105">
        <v>36</v>
      </c>
      <c r="E105" s="4">
        <v>44468</v>
      </c>
      <c r="F105" s="8">
        <v>78390</v>
      </c>
      <c r="G105" s="3" t="s">
        <v>16</v>
      </c>
      <c r="H105" t="s">
        <v>203</v>
      </c>
      <c r="I105" s="5">
        <f ca="1">(TODAY()-staff_datas[[#This Row],[Date Joined]])/365</f>
        <v>2.4109589041095889</v>
      </c>
      <c r="J105" s="8">
        <f ca="1">ROUNDUP(IF(staff_datas[[#This Row],[Tenure]]&gt;2,3%,2%)*staff_datas[[#This Row],[Salary]],0)</f>
        <v>2352</v>
      </c>
    </row>
    <row r="106" spans="1:10" x14ac:dyDescent="0.3">
      <c r="A106" s="3" t="s">
        <v>48</v>
      </c>
      <c r="B106" s="3" t="s">
        <v>8</v>
      </c>
      <c r="C106" s="3" t="s">
        <v>19</v>
      </c>
      <c r="D106">
        <v>36</v>
      </c>
      <c r="E106" s="4">
        <v>44494</v>
      </c>
      <c r="F106" s="8">
        <v>78540</v>
      </c>
      <c r="G106" s="3" t="s">
        <v>16</v>
      </c>
      <c r="H106" t="s">
        <v>204</v>
      </c>
      <c r="I106" s="5">
        <f ca="1">(TODAY()-staff_datas[[#This Row],[Date Joined]])/365</f>
        <v>2.3397260273972602</v>
      </c>
      <c r="J106" s="8">
        <f ca="1">ROUNDUP(IF(staff_datas[[#This Row],[Tenure]]&gt;2,3%,2%)*staff_datas[[#This Row],[Salary]],0)</f>
        <v>2357</v>
      </c>
    </row>
    <row r="107" spans="1:10" x14ac:dyDescent="0.3">
      <c r="A107" s="3" t="s">
        <v>140</v>
      </c>
      <c r="B107" s="3" t="s">
        <v>8</v>
      </c>
      <c r="C107" s="3" t="s">
        <v>19</v>
      </c>
      <c r="D107">
        <v>36</v>
      </c>
      <c r="E107" s="4">
        <v>44433</v>
      </c>
      <c r="F107" s="8">
        <v>78540</v>
      </c>
      <c r="G107" s="3" t="s">
        <v>16</v>
      </c>
      <c r="H107" t="s">
        <v>203</v>
      </c>
      <c r="I107" s="5">
        <f ca="1">(TODAY()-staff_datas[[#This Row],[Date Joined]])/365</f>
        <v>2.506849315068493</v>
      </c>
      <c r="J107" s="8">
        <f ca="1">ROUNDUP(IF(staff_datas[[#This Row],[Tenure]]&gt;2,3%,2%)*staff_datas[[#This Row],[Salary]],0)</f>
        <v>2357</v>
      </c>
    </row>
    <row r="108" spans="1:10" x14ac:dyDescent="0.3">
      <c r="A108" s="3" t="s">
        <v>104</v>
      </c>
      <c r="B108" s="3" t="s">
        <v>15</v>
      </c>
      <c r="C108" s="3" t="s">
        <v>9</v>
      </c>
      <c r="D108">
        <v>20</v>
      </c>
      <c r="E108" s="4">
        <v>44744</v>
      </c>
      <c r="F108" s="8">
        <v>79570</v>
      </c>
      <c r="G108" s="3" t="s">
        <v>16</v>
      </c>
      <c r="H108" t="s">
        <v>204</v>
      </c>
      <c r="I108" s="5">
        <f ca="1">(TODAY()-staff_datas[[#This Row],[Date Joined]])/365</f>
        <v>1.6547945205479453</v>
      </c>
      <c r="J108" s="8">
        <f ca="1">ROUNDUP(IF(staff_datas[[#This Row],[Tenure]]&gt;2,3%,2%)*staff_datas[[#This Row],[Salary]],0)</f>
        <v>1592</v>
      </c>
    </row>
    <row r="109" spans="1:10" x14ac:dyDescent="0.3">
      <c r="A109" s="3" t="s">
        <v>196</v>
      </c>
      <c r="B109" s="3" t="s">
        <v>15</v>
      </c>
      <c r="C109" s="3" t="s">
        <v>9</v>
      </c>
      <c r="D109">
        <v>20</v>
      </c>
      <c r="E109" s="4">
        <v>44683</v>
      </c>
      <c r="F109" s="8">
        <v>79570</v>
      </c>
      <c r="G109" s="3" t="s">
        <v>16</v>
      </c>
      <c r="H109" t="s">
        <v>203</v>
      </c>
      <c r="I109" s="5">
        <f ca="1">(TODAY()-staff_datas[[#This Row],[Date Joined]])/365</f>
        <v>1.821917808219178</v>
      </c>
      <c r="J109" s="8">
        <f ca="1">ROUNDUP(IF(staff_datas[[#This Row],[Tenure]]&gt;2,3%,2%)*staff_datas[[#This Row],[Salary]],0)</f>
        <v>1592</v>
      </c>
    </row>
    <row r="110" spans="1:10" x14ac:dyDescent="0.3">
      <c r="A110" s="3" t="s">
        <v>39</v>
      </c>
      <c r="B110" s="3" t="s">
        <v>8</v>
      </c>
      <c r="C110" s="3" t="s">
        <v>12</v>
      </c>
      <c r="D110">
        <v>25</v>
      </c>
      <c r="E110" s="4">
        <v>44694</v>
      </c>
      <c r="F110" s="8">
        <v>80700</v>
      </c>
      <c r="G110" s="3" t="s">
        <v>13</v>
      </c>
      <c r="H110" t="s">
        <v>204</v>
      </c>
      <c r="I110" s="5">
        <f ca="1">(TODAY()-staff_datas[[#This Row],[Date Joined]])/365</f>
        <v>1.7917808219178082</v>
      </c>
      <c r="J110" s="8">
        <f ca="1">ROUNDUP(IF(staff_datas[[#This Row],[Tenure]]&gt;2,3%,2%)*staff_datas[[#This Row],[Salary]],0)</f>
        <v>1614</v>
      </c>
    </row>
    <row r="111" spans="1:10" x14ac:dyDescent="0.3">
      <c r="A111" s="3" t="s">
        <v>132</v>
      </c>
      <c r="B111" s="3" t="s">
        <v>8</v>
      </c>
      <c r="C111" s="3" t="s">
        <v>12</v>
      </c>
      <c r="D111">
        <v>25</v>
      </c>
      <c r="E111" s="4">
        <v>44633</v>
      </c>
      <c r="F111" s="8">
        <v>80700</v>
      </c>
      <c r="G111" s="3" t="s">
        <v>13</v>
      </c>
      <c r="H111" t="s">
        <v>203</v>
      </c>
      <c r="I111" s="5">
        <f ca="1">(TODAY()-staff_datas[[#This Row],[Date Joined]])/365</f>
        <v>1.9589041095890412</v>
      </c>
      <c r="J111" s="8">
        <f ca="1">ROUNDUP(IF(staff_datas[[#This Row],[Tenure]]&gt;2,3%,2%)*staff_datas[[#This Row],[Salary]],0)</f>
        <v>1614</v>
      </c>
    </row>
    <row r="112" spans="1:10" x14ac:dyDescent="0.3">
      <c r="A112" s="3" t="s">
        <v>92</v>
      </c>
      <c r="B112" s="3" t="s">
        <v>8</v>
      </c>
      <c r="C112" s="3" t="s">
        <v>12</v>
      </c>
      <c r="D112">
        <v>27</v>
      </c>
      <c r="E112" s="4">
        <v>44686</v>
      </c>
      <c r="F112" s="8">
        <v>83750</v>
      </c>
      <c r="G112" s="3" t="s">
        <v>16</v>
      </c>
      <c r="H112" t="s">
        <v>204</v>
      </c>
      <c r="I112" s="5">
        <f ca="1">(TODAY()-staff_datas[[#This Row],[Date Joined]])/365</f>
        <v>1.8136986301369864</v>
      </c>
      <c r="J112" s="8">
        <f ca="1">ROUNDUP(IF(staff_datas[[#This Row],[Tenure]]&gt;2,3%,2%)*staff_datas[[#This Row],[Salary]],0)</f>
        <v>1675</v>
      </c>
    </row>
    <row r="113" spans="1:10" x14ac:dyDescent="0.3">
      <c r="A113" s="3" t="s">
        <v>184</v>
      </c>
      <c r="B113" s="3" t="s">
        <v>8</v>
      </c>
      <c r="C113" s="3" t="s">
        <v>12</v>
      </c>
      <c r="D113">
        <v>27</v>
      </c>
      <c r="E113" s="4">
        <v>44625</v>
      </c>
      <c r="F113" s="8">
        <v>83750</v>
      </c>
      <c r="G113" s="3" t="s">
        <v>16</v>
      </c>
      <c r="H113" t="s">
        <v>203</v>
      </c>
      <c r="I113" s="5">
        <f ca="1">(TODAY()-staff_datas[[#This Row],[Date Joined]])/365</f>
        <v>1.9808219178082191</v>
      </c>
      <c r="J113" s="8">
        <f ca="1">ROUNDUP(IF(staff_datas[[#This Row],[Tenure]]&gt;2,3%,2%)*staff_datas[[#This Row],[Salary]],0)</f>
        <v>1675</v>
      </c>
    </row>
    <row r="114" spans="1:10" x14ac:dyDescent="0.3">
      <c r="A114" s="3" t="s">
        <v>28</v>
      </c>
      <c r="B114" s="3" t="s">
        <v>8</v>
      </c>
      <c r="C114" s="3" t="s">
        <v>21</v>
      </c>
      <c r="D114">
        <v>34</v>
      </c>
      <c r="E114" s="4">
        <v>44459</v>
      </c>
      <c r="F114" s="8">
        <v>85000</v>
      </c>
      <c r="G114" s="3" t="s">
        <v>16</v>
      </c>
      <c r="H114" t="s">
        <v>204</v>
      </c>
      <c r="I114" s="5">
        <f ca="1">(TODAY()-staff_datas[[#This Row],[Date Joined]])/365</f>
        <v>2.4356164383561643</v>
      </c>
      <c r="J114" s="8">
        <f ca="1">ROUNDUP(IF(staff_datas[[#This Row],[Tenure]]&gt;2,3%,2%)*staff_datas[[#This Row],[Salary]],0)</f>
        <v>2550</v>
      </c>
    </row>
    <row r="115" spans="1:10" x14ac:dyDescent="0.3">
      <c r="A115" s="3" t="s">
        <v>121</v>
      </c>
      <c r="B115" s="3" t="s">
        <v>8</v>
      </c>
      <c r="C115" s="3" t="s">
        <v>21</v>
      </c>
      <c r="D115">
        <v>34</v>
      </c>
      <c r="E115" s="4">
        <v>44397</v>
      </c>
      <c r="F115" s="8">
        <v>85000</v>
      </c>
      <c r="G115" s="3" t="s">
        <v>16</v>
      </c>
      <c r="H115" t="s">
        <v>203</v>
      </c>
      <c r="I115" s="5">
        <f ca="1">(TODAY()-staff_datas[[#This Row],[Date Joined]])/365</f>
        <v>2.6054794520547944</v>
      </c>
      <c r="J115" s="8">
        <f ca="1">ROUNDUP(IF(staff_datas[[#This Row],[Tenure]]&gt;2,3%,2%)*staff_datas[[#This Row],[Salary]],0)</f>
        <v>2550</v>
      </c>
    </row>
    <row r="116" spans="1:10" x14ac:dyDescent="0.3">
      <c r="A116" s="3" t="s">
        <v>88</v>
      </c>
      <c r="B116" s="3" t="s">
        <v>8</v>
      </c>
      <c r="C116" s="3" t="s">
        <v>21</v>
      </c>
      <c r="D116">
        <v>33</v>
      </c>
      <c r="E116" s="4">
        <v>44809</v>
      </c>
      <c r="F116" s="8">
        <v>86570</v>
      </c>
      <c r="G116" s="3" t="s">
        <v>16</v>
      </c>
      <c r="H116" t="s">
        <v>204</v>
      </c>
      <c r="I116" s="5">
        <f ca="1">(TODAY()-staff_datas[[#This Row],[Date Joined]])/365</f>
        <v>1.4767123287671233</v>
      </c>
      <c r="J116" s="8">
        <f ca="1">ROUNDUP(IF(staff_datas[[#This Row],[Tenure]]&gt;2,3%,2%)*staff_datas[[#This Row],[Salary]],0)</f>
        <v>1732</v>
      </c>
    </row>
    <row r="117" spans="1:10" x14ac:dyDescent="0.3">
      <c r="A117" s="3" t="s">
        <v>180</v>
      </c>
      <c r="B117" s="3" t="s">
        <v>8</v>
      </c>
      <c r="C117" s="3" t="s">
        <v>21</v>
      </c>
      <c r="D117">
        <v>33</v>
      </c>
      <c r="E117" s="4">
        <v>44747</v>
      </c>
      <c r="F117" s="8">
        <v>86570</v>
      </c>
      <c r="G117" s="3" t="s">
        <v>16</v>
      </c>
      <c r="H117" t="s">
        <v>203</v>
      </c>
      <c r="I117" s="5">
        <f ca="1">(TODAY()-staff_datas[[#This Row],[Date Joined]])/365</f>
        <v>1.6465753424657534</v>
      </c>
      <c r="J117" s="8">
        <f ca="1">ROUNDUP(IF(staff_datas[[#This Row],[Tenure]]&gt;2,3%,2%)*staff_datas[[#This Row],[Salary]],0)</f>
        <v>1732</v>
      </c>
    </row>
    <row r="118" spans="1:10" x14ac:dyDescent="0.3">
      <c r="A118" s="3" t="s">
        <v>74</v>
      </c>
      <c r="B118" s="3" t="s">
        <v>8</v>
      </c>
      <c r="C118" s="3" t="s">
        <v>12</v>
      </c>
      <c r="D118">
        <v>40</v>
      </c>
      <c r="E118" s="4">
        <v>44337</v>
      </c>
      <c r="F118" s="8">
        <v>87620</v>
      </c>
      <c r="G118" s="3" t="s">
        <v>16</v>
      </c>
      <c r="H118" t="s">
        <v>204</v>
      </c>
      <c r="I118" s="5">
        <f ca="1">(TODAY()-staff_datas[[#This Row],[Date Joined]])/365</f>
        <v>2.7698630136986302</v>
      </c>
      <c r="J118" s="8">
        <f ca="1">ROUNDUP(IF(staff_datas[[#This Row],[Tenure]]&gt;2,3%,2%)*staff_datas[[#This Row],[Salary]],0)</f>
        <v>2629</v>
      </c>
    </row>
    <row r="119" spans="1:10" x14ac:dyDescent="0.3">
      <c r="A119" s="3" t="s">
        <v>165</v>
      </c>
      <c r="B119" s="3" t="s">
        <v>8</v>
      </c>
      <c r="C119" s="3" t="s">
        <v>12</v>
      </c>
      <c r="D119">
        <v>40</v>
      </c>
      <c r="E119" s="4">
        <v>44276</v>
      </c>
      <c r="F119" s="8">
        <v>87620</v>
      </c>
      <c r="G119" s="3" t="s">
        <v>16</v>
      </c>
      <c r="H119" t="s">
        <v>203</v>
      </c>
      <c r="I119" s="5">
        <f ca="1">(TODAY()-staff_datas[[#This Row],[Date Joined]])/365</f>
        <v>2.9369863013698629</v>
      </c>
      <c r="J119" s="8">
        <f ca="1">ROUNDUP(IF(staff_datas[[#This Row],[Tenure]]&gt;2,3%,2%)*staff_datas[[#This Row],[Salary]],0)</f>
        <v>2629</v>
      </c>
    </row>
    <row r="120" spans="1:10" x14ac:dyDescent="0.3">
      <c r="A120" s="3" t="s">
        <v>23</v>
      </c>
      <c r="B120" s="3" t="s">
        <v>15</v>
      </c>
      <c r="C120" s="3" t="s">
        <v>12</v>
      </c>
      <c r="D120">
        <v>37</v>
      </c>
      <c r="E120" s="4">
        <v>44338</v>
      </c>
      <c r="F120" s="8">
        <v>88050</v>
      </c>
      <c r="G120" s="3" t="s">
        <v>24</v>
      </c>
      <c r="H120" t="s">
        <v>204</v>
      </c>
      <c r="I120" s="5">
        <f ca="1">(TODAY()-staff_datas[[#This Row],[Date Joined]])/365</f>
        <v>2.7671232876712328</v>
      </c>
      <c r="J120" s="8">
        <f ca="1">ROUNDUP(IF(staff_datas[[#This Row],[Tenure]]&gt;2,3%,2%)*staff_datas[[#This Row],[Salary]],0)</f>
        <v>2642</v>
      </c>
    </row>
    <row r="121" spans="1:10" x14ac:dyDescent="0.3">
      <c r="A121" s="3" t="s">
        <v>117</v>
      </c>
      <c r="B121" s="3" t="s">
        <v>15</v>
      </c>
      <c r="C121" s="3" t="s">
        <v>12</v>
      </c>
      <c r="D121">
        <v>37</v>
      </c>
      <c r="E121" s="4">
        <v>44277</v>
      </c>
      <c r="F121" s="8">
        <v>88050</v>
      </c>
      <c r="G121" s="3" t="s">
        <v>24</v>
      </c>
      <c r="H121" t="s">
        <v>203</v>
      </c>
      <c r="I121" s="5">
        <f ca="1">(TODAY()-staff_datas[[#This Row],[Date Joined]])/365</f>
        <v>2.9342465753424656</v>
      </c>
      <c r="J121" s="8">
        <f ca="1">ROUNDUP(IF(staff_datas[[#This Row],[Tenure]]&gt;2,3%,2%)*staff_datas[[#This Row],[Salary]],0)</f>
        <v>2642</v>
      </c>
    </row>
    <row r="122" spans="1:10" x14ac:dyDescent="0.3">
      <c r="A122" s="3" t="s">
        <v>11</v>
      </c>
      <c r="B122" s="3" t="s">
        <v>205</v>
      </c>
      <c r="C122" s="3" t="s">
        <v>12</v>
      </c>
      <c r="D122">
        <v>26</v>
      </c>
      <c r="E122" s="4">
        <v>44271</v>
      </c>
      <c r="F122" s="8">
        <v>90700</v>
      </c>
      <c r="G122" s="3" t="s">
        <v>13</v>
      </c>
      <c r="H122" t="s">
        <v>204</v>
      </c>
      <c r="I122" s="5">
        <f ca="1">(TODAY()-staff_datas[[#This Row],[Date Joined]])/365</f>
        <v>2.9506849315068493</v>
      </c>
      <c r="J122" s="8">
        <f ca="1">ROUNDUP(IF(staff_datas[[#This Row],[Tenure]]&gt;2,3%,2%)*staff_datas[[#This Row],[Salary]],0)</f>
        <v>2721</v>
      </c>
    </row>
    <row r="123" spans="1:10" x14ac:dyDescent="0.3">
      <c r="A123" s="3" t="s">
        <v>111</v>
      </c>
      <c r="B123" s="3" t="s">
        <v>205</v>
      </c>
      <c r="C123" s="3" t="s">
        <v>12</v>
      </c>
      <c r="D123">
        <v>27</v>
      </c>
      <c r="E123" s="4">
        <v>44212</v>
      </c>
      <c r="F123" s="8">
        <v>90700</v>
      </c>
      <c r="G123" s="3" t="s">
        <v>13</v>
      </c>
      <c r="H123" t="s">
        <v>203</v>
      </c>
      <c r="I123" s="5">
        <f ca="1">(TODAY()-staff_datas[[#This Row],[Date Joined]])/365</f>
        <v>3.1123287671232878</v>
      </c>
      <c r="J123" s="8">
        <f ca="1">ROUNDUP(IF(staff_datas[[#This Row],[Tenure]]&gt;2,3%,2%)*staff_datas[[#This Row],[Salary]],0)</f>
        <v>2721</v>
      </c>
    </row>
    <row r="124" spans="1:10" x14ac:dyDescent="0.3">
      <c r="A124" s="3" t="s">
        <v>52</v>
      </c>
      <c r="B124" s="3" t="s">
        <v>205</v>
      </c>
      <c r="C124" s="3" t="s">
        <v>12</v>
      </c>
      <c r="D124">
        <v>32</v>
      </c>
      <c r="E124" s="4">
        <v>44774</v>
      </c>
      <c r="F124" s="8">
        <v>91310</v>
      </c>
      <c r="G124" s="3" t="s">
        <v>16</v>
      </c>
      <c r="H124" t="s">
        <v>204</v>
      </c>
      <c r="I124" s="5">
        <f ca="1">(TODAY()-staff_datas[[#This Row],[Date Joined]])/365</f>
        <v>1.5726027397260274</v>
      </c>
      <c r="J124" s="8">
        <f ca="1">ROUNDUP(IF(staff_datas[[#This Row],[Tenure]]&gt;2,3%,2%)*staff_datas[[#This Row],[Salary]],0)</f>
        <v>1827</v>
      </c>
    </row>
    <row r="125" spans="1:10" x14ac:dyDescent="0.3">
      <c r="A125" s="3" t="s">
        <v>144</v>
      </c>
      <c r="B125" s="3" t="s">
        <v>205</v>
      </c>
      <c r="C125" s="3" t="s">
        <v>12</v>
      </c>
      <c r="D125">
        <v>32</v>
      </c>
      <c r="E125" s="4">
        <v>44713</v>
      </c>
      <c r="F125" s="8">
        <v>91310</v>
      </c>
      <c r="G125" s="3" t="s">
        <v>16</v>
      </c>
      <c r="H125" t="s">
        <v>203</v>
      </c>
      <c r="I125" s="5">
        <f ca="1">(TODAY()-staff_datas[[#This Row],[Date Joined]])/365</f>
        <v>1.7397260273972603</v>
      </c>
      <c r="J125" s="8">
        <f ca="1">ROUNDUP(IF(staff_datas[[#This Row],[Tenure]]&gt;2,3%,2%)*staff_datas[[#This Row],[Salary]],0)</f>
        <v>1827</v>
      </c>
    </row>
    <row r="126" spans="1:10" x14ac:dyDescent="0.3">
      <c r="A126" s="3" t="s">
        <v>68</v>
      </c>
      <c r="B126" s="3" t="s">
        <v>15</v>
      </c>
      <c r="C126" s="3" t="s">
        <v>21</v>
      </c>
      <c r="D126">
        <v>27</v>
      </c>
      <c r="E126" s="4">
        <v>44236</v>
      </c>
      <c r="F126" s="8">
        <v>91650</v>
      </c>
      <c r="G126" s="3" t="s">
        <v>13</v>
      </c>
      <c r="H126" t="s">
        <v>204</v>
      </c>
      <c r="I126" s="5">
        <f ca="1">(TODAY()-staff_datas[[#This Row],[Date Joined]])/365</f>
        <v>3.0465753424657533</v>
      </c>
      <c r="J126" s="8">
        <f ca="1">ROUNDUP(IF(staff_datas[[#This Row],[Tenure]]&gt;2,3%,2%)*staff_datas[[#This Row],[Salary]],0)</f>
        <v>2750</v>
      </c>
    </row>
    <row r="127" spans="1:10" x14ac:dyDescent="0.3">
      <c r="A127" s="3" t="s">
        <v>159</v>
      </c>
      <c r="B127" s="3" t="s">
        <v>15</v>
      </c>
      <c r="C127" s="3" t="s">
        <v>21</v>
      </c>
      <c r="D127">
        <v>27</v>
      </c>
      <c r="E127" s="4">
        <v>44174</v>
      </c>
      <c r="F127" s="8">
        <v>91650</v>
      </c>
      <c r="G127" s="3" t="s">
        <v>13</v>
      </c>
      <c r="H127" t="s">
        <v>203</v>
      </c>
      <c r="I127" s="5">
        <f ca="1">(TODAY()-staff_datas[[#This Row],[Date Joined]])/365</f>
        <v>3.2164383561643834</v>
      </c>
      <c r="J127" s="8">
        <f ca="1">ROUNDUP(IF(staff_datas[[#This Row],[Tenure]]&gt;2,3%,2%)*staff_datas[[#This Row],[Salary]],0)</f>
        <v>2750</v>
      </c>
    </row>
    <row r="128" spans="1:10" x14ac:dyDescent="0.3">
      <c r="A128" s="3" t="s">
        <v>102</v>
      </c>
      <c r="B128" s="3" t="s">
        <v>8</v>
      </c>
      <c r="C128" s="3" t="s">
        <v>21</v>
      </c>
      <c r="D128">
        <v>34</v>
      </c>
      <c r="E128" s="4">
        <v>44445</v>
      </c>
      <c r="F128" s="8">
        <v>92450</v>
      </c>
      <c r="G128" s="3" t="s">
        <v>16</v>
      </c>
      <c r="H128" t="s">
        <v>204</v>
      </c>
      <c r="I128" s="5">
        <f ca="1">(TODAY()-staff_datas[[#This Row],[Date Joined]])/365</f>
        <v>2.473972602739726</v>
      </c>
      <c r="J128" s="8">
        <f ca="1">ROUNDUP(IF(staff_datas[[#This Row],[Tenure]]&gt;2,3%,2%)*staff_datas[[#This Row],[Salary]],0)</f>
        <v>2774</v>
      </c>
    </row>
    <row r="129" spans="1:10" x14ac:dyDescent="0.3">
      <c r="A129" s="3" t="s">
        <v>194</v>
      </c>
      <c r="B129" s="3" t="s">
        <v>8</v>
      </c>
      <c r="C129" s="3" t="s">
        <v>21</v>
      </c>
      <c r="D129">
        <v>34</v>
      </c>
      <c r="E129" s="4">
        <v>44383</v>
      </c>
      <c r="F129" s="8">
        <v>92450</v>
      </c>
      <c r="G129" s="3" t="s">
        <v>16</v>
      </c>
      <c r="H129" t="s">
        <v>203</v>
      </c>
      <c r="I129" s="5">
        <f ca="1">(TODAY()-staff_datas[[#This Row],[Date Joined]])/365</f>
        <v>2.6438356164383561</v>
      </c>
      <c r="J129" s="8">
        <f ca="1">ROUNDUP(IF(staff_datas[[#This Row],[Tenure]]&gt;2,3%,2%)*staff_datas[[#This Row],[Salary]],0)</f>
        <v>2774</v>
      </c>
    </row>
    <row r="130" spans="1:10" x14ac:dyDescent="0.3">
      <c r="A130" s="3" t="s">
        <v>77</v>
      </c>
      <c r="B130" s="3" t="s">
        <v>8</v>
      </c>
      <c r="C130" s="3" t="s">
        <v>19</v>
      </c>
      <c r="D130">
        <v>25</v>
      </c>
      <c r="E130" s="4">
        <v>44205</v>
      </c>
      <c r="F130" s="8">
        <v>92700</v>
      </c>
      <c r="G130" s="3" t="s">
        <v>16</v>
      </c>
      <c r="H130" t="s">
        <v>204</v>
      </c>
      <c r="I130" s="5">
        <f ca="1">(TODAY()-staff_datas[[#This Row],[Date Joined]])/365</f>
        <v>3.1315068493150684</v>
      </c>
      <c r="J130" s="8">
        <f ca="1">ROUNDUP(IF(staff_datas[[#This Row],[Tenure]]&gt;2,3%,2%)*staff_datas[[#This Row],[Salary]],0)</f>
        <v>2781</v>
      </c>
    </row>
    <row r="131" spans="1:10" x14ac:dyDescent="0.3">
      <c r="A131" s="3" t="s">
        <v>168</v>
      </c>
      <c r="B131" s="3" t="s">
        <v>8</v>
      </c>
      <c r="C131" s="3" t="s">
        <v>19</v>
      </c>
      <c r="D131">
        <v>25</v>
      </c>
      <c r="E131" s="4">
        <v>44144</v>
      </c>
      <c r="F131" s="8">
        <v>92700</v>
      </c>
      <c r="G131" s="3" t="s">
        <v>16</v>
      </c>
      <c r="H131" t="s">
        <v>203</v>
      </c>
      <c r="I131" s="5">
        <f ca="1">(TODAY()-staff_datas[[#This Row],[Date Joined]])/365</f>
        <v>3.2986301369863016</v>
      </c>
      <c r="J131" s="8">
        <f ca="1">ROUNDUP(IF(staff_datas[[#This Row],[Tenure]]&gt;2,3%,2%)*staff_datas[[#This Row],[Salary]],0)</f>
        <v>2781</v>
      </c>
    </row>
    <row r="132" spans="1:10" x14ac:dyDescent="0.3">
      <c r="A132" s="3" t="s">
        <v>71</v>
      </c>
      <c r="B132" s="3" t="s">
        <v>8</v>
      </c>
      <c r="C132" s="3" t="s">
        <v>12</v>
      </c>
      <c r="D132">
        <v>33</v>
      </c>
      <c r="E132" s="4">
        <v>44190</v>
      </c>
      <c r="F132" s="8">
        <v>96140</v>
      </c>
      <c r="G132" s="3" t="s">
        <v>16</v>
      </c>
      <c r="H132" t="s">
        <v>204</v>
      </c>
      <c r="I132" s="5">
        <f ca="1">(TODAY()-staff_datas[[#This Row],[Date Joined]])/365</f>
        <v>3.1726027397260275</v>
      </c>
      <c r="J132" s="8">
        <f ca="1">ROUNDUP(IF(staff_datas[[#This Row],[Tenure]]&gt;2,3%,2%)*staff_datas[[#This Row],[Salary]],0)</f>
        <v>2885</v>
      </c>
    </row>
    <row r="133" spans="1:10" x14ac:dyDescent="0.3">
      <c r="A133" s="3" t="s">
        <v>162</v>
      </c>
      <c r="B133" s="3" t="s">
        <v>8</v>
      </c>
      <c r="C133" s="3" t="s">
        <v>12</v>
      </c>
      <c r="D133">
        <v>33</v>
      </c>
      <c r="E133" s="4">
        <v>44129</v>
      </c>
      <c r="F133" s="8">
        <v>96140</v>
      </c>
      <c r="G133" s="3" t="s">
        <v>16</v>
      </c>
      <c r="H133" t="s">
        <v>203</v>
      </c>
      <c r="I133" s="5">
        <f ca="1">(TODAY()-staff_datas[[#This Row],[Date Joined]])/365</f>
        <v>3.3397260273972602</v>
      </c>
      <c r="J133" s="8">
        <f ca="1">ROUNDUP(IF(staff_datas[[#This Row],[Tenure]]&gt;2,3%,2%)*staff_datas[[#This Row],[Salary]],0)</f>
        <v>2885</v>
      </c>
    </row>
    <row r="134" spans="1:10" x14ac:dyDescent="0.3">
      <c r="A134" s="3" t="s">
        <v>85</v>
      </c>
      <c r="B134" s="3" t="s">
        <v>15</v>
      </c>
      <c r="C134" s="3" t="s">
        <v>21</v>
      </c>
      <c r="D134">
        <v>30</v>
      </c>
      <c r="E134" s="4">
        <v>44606</v>
      </c>
      <c r="F134" s="8">
        <v>96800</v>
      </c>
      <c r="G134" s="3" t="s">
        <v>16</v>
      </c>
      <c r="H134" t="s">
        <v>204</v>
      </c>
      <c r="I134" s="5">
        <f ca="1">(TODAY()-staff_datas[[#This Row],[Date Joined]])/365</f>
        <v>2.032876712328767</v>
      </c>
      <c r="J134" s="8">
        <f ca="1">ROUNDUP(IF(staff_datas[[#This Row],[Tenure]]&gt;2,3%,2%)*staff_datas[[#This Row],[Salary]],0)</f>
        <v>2904</v>
      </c>
    </row>
    <row r="135" spans="1:10" x14ac:dyDescent="0.3">
      <c r="A135" s="3" t="s">
        <v>176</v>
      </c>
      <c r="B135" s="3" t="s">
        <v>15</v>
      </c>
      <c r="C135" s="3" t="s">
        <v>21</v>
      </c>
      <c r="D135">
        <v>30</v>
      </c>
      <c r="E135" s="4">
        <v>44544</v>
      </c>
      <c r="F135" s="8">
        <v>96800</v>
      </c>
      <c r="G135" s="3" t="s">
        <v>16</v>
      </c>
      <c r="H135" t="s">
        <v>203</v>
      </c>
      <c r="I135" s="5">
        <f ca="1">(TODAY()-staff_datas[[#This Row],[Date Joined]])/365</f>
        <v>2.2027397260273971</v>
      </c>
      <c r="J135" s="8">
        <f ca="1">ROUNDUP(IF(staff_datas[[#This Row],[Tenure]]&gt;2,3%,2%)*staff_datas[[#This Row],[Salary]],0)</f>
        <v>2904</v>
      </c>
    </row>
    <row r="136" spans="1:10" x14ac:dyDescent="0.3">
      <c r="A136" s="3" t="s">
        <v>105</v>
      </c>
      <c r="B136" s="3" t="s">
        <v>15</v>
      </c>
      <c r="C136" s="3" t="s">
        <v>9</v>
      </c>
      <c r="D136">
        <v>40</v>
      </c>
      <c r="E136" s="4">
        <v>44263</v>
      </c>
      <c r="F136" s="8">
        <v>99750</v>
      </c>
      <c r="G136" s="3" t="s">
        <v>16</v>
      </c>
      <c r="H136" t="s">
        <v>204</v>
      </c>
      <c r="I136" s="5">
        <f ca="1">(TODAY()-staff_datas[[#This Row],[Date Joined]])/365</f>
        <v>2.9726027397260273</v>
      </c>
      <c r="J136" s="8">
        <f ca="1">ROUNDUP(IF(staff_datas[[#This Row],[Tenure]]&gt;2,3%,2%)*staff_datas[[#This Row],[Salary]],0)</f>
        <v>2993</v>
      </c>
    </row>
    <row r="137" spans="1:10" x14ac:dyDescent="0.3">
      <c r="A137" s="3" t="s">
        <v>197</v>
      </c>
      <c r="B137" s="3" t="s">
        <v>15</v>
      </c>
      <c r="C137" s="3" t="s">
        <v>9</v>
      </c>
      <c r="D137">
        <v>40</v>
      </c>
      <c r="E137" s="4">
        <v>44204</v>
      </c>
      <c r="F137" s="8">
        <v>99750</v>
      </c>
      <c r="G137" s="3" t="s">
        <v>16</v>
      </c>
      <c r="H137" t="s">
        <v>203</v>
      </c>
      <c r="I137" s="5">
        <f ca="1">(TODAY()-staff_datas[[#This Row],[Date Joined]])/365</f>
        <v>3.1342465753424658</v>
      </c>
      <c r="J137" s="8">
        <f ca="1">ROUNDUP(IF(staff_datas[[#This Row],[Tenure]]&gt;2,3%,2%)*staff_datas[[#This Row],[Salary]],0)</f>
        <v>2993</v>
      </c>
    </row>
    <row r="138" spans="1:10" x14ac:dyDescent="0.3">
      <c r="A138" s="3" t="s">
        <v>107</v>
      </c>
      <c r="B138" s="3" t="s">
        <v>8</v>
      </c>
      <c r="C138" s="3" t="s">
        <v>9</v>
      </c>
      <c r="D138">
        <v>28</v>
      </c>
      <c r="E138" s="4">
        <v>44630</v>
      </c>
      <c r="F138" s="8">
        <v>99970</v>
      </c>
      <c r="G138" s="3" t="s">
        <v>16</v>
      </c>
      <c r="H138" t="s">
        <v>204</v>
      </c>
      <c r="I138" s="5">
        <f ca="1">(TODAY()-staff_datas[[#This Row],[Date Joined]])/365</f>
        <v>1.9671232876712328</v>
      </c>
      <c r="J138" s="8">
        <f ca="1">ROUNDUP(IF(staff_datas[[#This Row],[Tenure]]&gt;2,3%,2%)*staff_datas[[#This Row],[Salary]],0)</f>
        <v>2000</v>
      </c>
    </row>
    <row r="139" spans="1:10" x14ac:dyDescent="0.3">
      <c r="A139" s="3" t="s">
        <v>199</v>
      </c>
      <c r="B139" s="3" t="s">
        <v>8</v>
      </c>
      <c r="C139" s="3" t="s">
        <v>9</v>
      </c>
      <c r="D139">
        <v>28</v>
      </c>
      <c r="E139" s="4">
        <v>44571</v>
      </c>
      <c r="F139" s="8">
        <v>99970</v>
      </c>
      <c r="G139" s="3" t="s">
        <v>16</v>
      </c>
      <c r="H139" t="s">
        <v>203</v>
      </c>
      <c r="I139" s="5">
        <f ca="1">(TODAY()-staff_datas[[#This Row],[Date Joined]])/365</f>
        <v>2.128767123287671</v>
      </c>
      <c r="J139" s="8">
        <f ca="1">ROUNDUP(IF(staff_datas[[#This Row],[Tenure]]&gt;2,3%,2%)*staff_datas[[#This Row],[Salary]],0)</f>
        <v>3000</v>
      </c>
    </row>
    <row r="140" spans="1:10" x14ac:dyDescent="0.3">
      <c r="A140" s="3" t="s">
        <v>103</v>
      </c>
      <c r="B140" s="3" t="s">
        <v>15</v>
      </c>
      <c r="C140" s="3" t="s">
        <v>12</v>
      </c>
      <c r="D140">
        <v>24</v>
      </c>
      <c r="E140" s="4">
        <v>44686</v>
      </c>
      <c r="F140" s="8">
        <v>100420</v>
      </c>
      <c r="G140" s="3" t="s">
        <v>16</v>
      </c>
      <c r="H140" t="s">
        <v>204</v>
      </c>
      <c r="I140" s="5">
        <f ca="1">(TODAY()-staff_datas[[#This Row],[Date Joined]])/365</f>
        <v>1.8136986301369864</v>
      </c>
      <c r="J140" s="8">
        <f ca="1">ROUNDUP(IF(staff_datas[[#This Row],[Tenure]]&gt;2,3%,2%)*staff_datas[[#This Row],[Salary]],0)</f>
        <v>2009</v>
      </c>
    </row>
    <row r="141" spans="1:10" x14ac:dyDescent="0.3">
      <c r="A141" s="3" t="s">
        <v>195</v>
      </c>
      <c r="B141" s="3" t="s">
        <v>15</v>
      </c>
      <c r="C141" s="3" t="s">
        <v>12</v>
      </c>
      <c r="D141">
        <v>24</v>
      </c>
      <c r="E141" s="4">
        <v>44625</v>
      </c>
      <c r="F141" s="8">
        <v>100420</v>
      </c>
      <c r="G141" s="3" t="s">
        <v>16</v>
      </c>
      <c r="H141" t="s">
        <v>203</v>
      </c>
      <c r="I141" s="5">
        <f ca="1">(TODAY()-staff_datas[[#This Row],[Date Joined]])/365</f>
        <v>1.9808219178082191</v>
      </c>
      <c r="J141" s="8">
        <f ca="1">ROUNDUP(IF(staff_datas[[#This Row],[Tenure]]&gt;2,3%,2%)*staff_datas[[#This Row],[Salary]],0)</f>
        <v>2009</v>
      </c>
    </row>
    <row r="142" spans="1:10" x14ac:dyDescent="0.3">
      <c r="A142" s="3" t="s">
        <v>50</v>
      </c>
      <c r="B142" s="3" t="s">
        <v>15</v>
      </c>
      <c r="C142" s="3" t="s">
        <v>9</v>
      </c>
      <c r="D142">
        <v>31</v>
      </c>
      <c r="E142" s="4">
        <v>44724</v>
      </c>
      <c r="F142" s="8">
        <v>103550</v>
      </c>
      <c r="G142" s="3" t="s">
        <v>16</v>
      </c>
      <c r="H142" t="s">
        <v>204</v>
      </c>
      <c r="I142" s="5">
        <f ca="1">(TODAY()-staff_datas[[#This Row],[Date Joined]])/365</f>
        <v>1.7095890410958905</v>
      </c>
      <c r="J142" s="8">
        <f ca="1">ROUNDUP(IF(staff_datas[[#This Row],[Tenure]]&gt;2,3%,2%)*staff_datas[[#This Row],[Salary]],0)</f>
        <v>2071</v>
      </c>
    </row>
    <row r="143" spans="1:10" x14ac:dyDescent="0.3">
      <c r="A143" s="3" t="s">
        <v>142</v>
      </c>
      <c r="B143" s="3" t="s">
        <v>15</v>
      </c>
      <c r="C143" s="3" t="s">
        <v>9</v>
      </c>
      <c r="D143">
        <v>31</v>
      </c>
      <c r="E143" s="4">
        <v>44663</v>
      </c>
      <c r="F143" s="8">
        <v>103550</v>
      </c>
      <c r="G143" s="3" t="s">
        <v>16</v>
      </c>
      <c r="H143" t="s">
        <v>203</v>
      </c>
      <c r="I143" s="5">
        <f ca="1">(TODAY()-staff_datas[[#This Row],[Date Joined]])/365</f>
        <v>1.8767123287671232</v>
      </c>
      <c r="J143" s="8">
        <f ca="1">ROUNDUP(IF(staff_datas[[#This Row],[Tenure]]&gt;2,3%,2%)*staff_datas[[#This Row],[Salary]],0)</f>
        <v>2071</v>
      </c>
    </row>
    <row r="144" spans="1:10" x14ac:dyDescent="0.3">
      <c r="A144" s="3" t="s">
        <v>96</v>
      </c>
      <c r="B144" s="3" t="s">
        <v>8</v>
      </c>
      <c r="C144" s="3" t="s">
        <v>9</v>
      </c>
      <c r="D144">
        <v>28</v>
      </c>
      <c r="E144" s="4">
        <v>44649</v>
      </c>
      <c r="F144" s="8">
        <v>104120</v>
      </c>
      <c r="G144" s="3" t="s">
        <v>16</v>
      </c>
      <c r="H144" t="s">
        <v>204</v>
      </c>
      <c r="I144" s="5">
        <f ca="1">(TODAY()-staff_datas[[#This Row],[Date Joined]])/365</f>
        <v>1.9150684931506849</v>
      </c>
      <c r="J144" s="8">
        <f ca="1">ROUNDUP(IF(staff_datas[[#This Row],[Tenure]]&gt;2,3%,2%)*staff_datas[[#This Row],[Salary]],0)</f>
        <v>2083</v>
      </c>
    </row>
    <row r="145" spans="1:10" x14ac:dyDescent="0.3">
      <c r="A145" s="3" t="s">
        <v>188</v>
      </c>
      <c r="B145" s="3" t="s">
        <v>8</v>
      </c>
      <c r="C145" s="3" t="s">
        <v>9</v>
      </c>
      <c r="D145">
        <v>28</v>
      </c>
      <c r="E145" s="4">
        <v>44590</v>
      </c>
      <c r="F145" s="8">
        <v>104120</v>
      </c>
      <c r="G145" s="3" t="s">
        <v>16</v>
      </c>
      <c r="H145" t="s">
        <v>203</v>
      </c>
      <c r="I145" s="5">
        <f ca="1">(TODAY()-staff_datas[[#This Row],[Date Joined]])/365</f>
        <v>2.0767123287671234</v>
      </c>
      <c r="J145" s="8">
        <f ca="1">ROUNDUP(IF(staff_datas[[#This Row],[Tenure]]&gt;2,3%,2%)*staff_datas[[#This Row],[Salary]],0)</f>
        <v>3124</v>
      </c>
    </row>
    <row r="146" spans="1:10" x14ac:dyDescent="0.3">
      <c r="A146" s="3" t="s">
        <v>101</v>
      </c>
      <c r="B146" s="3" t="s">
        <v>8</v>
      </c>
      <c r="C146" s="3" t="s">
        <v>12</v>
      </c>
      <c r="D146">
        <v>40</v>
      </c>
      <c r="E146" s="4">
        <v>44381</v>
      </c>
      <c r="F146" s="8">
        <v>104410</v>
      </c>
      <c r="G146" s="3" t="s">
        <v>16</v>
      </c>
      <c r="H146" t="s">
        <v>204</v>
      </c>
      <c r="I146" s="5">
        <f ca="1">(TODAY()-staff_datas[[#This Row],[Date Joined]])/365</f>
        <v>2.6493150684931508</v>
      </c>
      <c r="J146" s="8">
        <f ca="1">ROUNDUP(IF(staff_datas[[#This Row],[Tenure]]&gt;2,3%,2%)*staff_datas[[#This Row],[Salary]],0)</f>
        <v>3133</v>
      </c>
    </row>
    <row r="147" spans="1:10" x14ac:dyDescent="0.3">
      <c r="A147" s="3" t="s">
        <v>193</v>
      </c>
      <c r="B147" s="3" t="s">
        <v>8</v>
      </c>
      <c r="C147" s="3" t="s">
        <v>12</v>
      </c>
      <c r="D147">
        <v>40</v>
      </c>
      <c r="E147" s="4">
        <v>44320</v>
      </c>
      <c r="F147" s="8">
        <v>104410</v>
      </c>
      <c r="G147" s="3" t="s">
        <v>16</v>
      </c>
      <c r="H147" t="s">
        <v>203</v>
      </c>
      <c r="I147" s="5">
        <f ca="1">(TODAY()-staff_datas[[#This Row],[Date Joined]])/365</f>
        <v>2.8164383561643835</v>
      </c>
      <c r="J147" s="8">
        <f ca="1">ROUNDUP(IF(staff_datas[[#This Row],[Tenure]]&gt;2,3%,2%)*staff_datas[[#This Row],[Salary]],0)</f>
        <v>3133</v>
      </c>
    </row>
    <row r="148" spans="1:10" x14ac:dyDescent="0.3">
      <c r="A148" s="3" t="s">
        <v>43</v>
      </c>
      <c r="B148" s="3" t="s">
        <v>8</v>
      </c>
      <c r="C148" s="3" t="s">
        <v>9</v>
      </c>
      <c r="D148">
        <v>28</v>
      </c>
      <c r="E148" s="4">
        <v>44486</v>
      </c>
      <c r="F148" s="8">
        <v>104770</v>
      </c>
      <c r="G148" s="3" t="s">
        <v>16</v>
      </c>
      <c r="H148" t="s">
        <v>204</v>
      </c>
      <c r="I148" s="5">
        <f ca="1">(TODAY()-staff_datas[[#This Row],[Date Joined]])/365</f>
        <v>2.3616438356164382</v>
      </c>
      <c r="J148" s="8">
        <f ca="1">ROUNDUP(IF(staff_datas[[#This Row],[Tenure]]&gt;2,3%,2%)*staff_datas[[#This Row],[Salary]],0)</f>
        <v>3144</v>
      </c>
    </row>
    <row r="149" spans="1:10" x14ac:dyDescent="0.3">
      <c r="A149" s="3" t="s">
        <v>135</v>
      </c>
      <c r="B149" s="3" t="s">
        <v>8</v>
      </c>
      <c r="C149" s="3" t="s">
        <v>9</v>
      </c>
      <c r="D149">
        <v>28</v>
      </c>
      <c r="E149" s="4">
        <v>44425</v>
      </c>
      <c r="F149" s="8">
        <v>104770</v>
      </c>
      <c r="G149" s="3" t="s">
        <v>16</v>
      </c>
      <c r="H149" t="s">
        <v>203</v>
      </c>
      <c r="I149" s="5">
        <f ca="1">(TODAY()-staff_datas[[#This Row],[Date Joined]])/365</f>
        <v>2.5287671232876714</v>
      </c>
      <c r="J149" s="8">
        <f ca="1">ROUNDUP(IF(staff_datas[[#This Row],[Tenure]]&gt;2,3%,2%)*staff_datas[[#This Row],[Salary]],0)</f>
        <v>3144</v>
      </c>
    </row>
    <row r="150" spans="1:10" x14ac:dyDescent="0.3">
      <c r="A150" s="3" t="s">
        <v>69</v>
      </c>
      <c r="B150" s="3" t="s">
        <v>15</v>
      </c>
      <c r="C150" s="3" t="s">
        <v>9</v>
      </c>
      <c r="D150">
        <v>23</v>
      </c>
      <c r="E150" s="4">
        <v>44440</v>
      </c>
      <c r="F150" s="8">
        <v>106460</v>
      </c>
      <c r="G150" s="3" t="s">
        <v>16</v>
      </c>
      <c r="H150" t="s">
        <v>204</v>
      </c>
      <c r="I150" s="5">
        <f ca="1">(TODAY()-staff_datas[[#This Row],[Date Joined]])/365</f>
        <v>2.4876712328767123</v>
      </c>
      <c r="J150" s="8">
        <f ca="1">ROUNDUP(IF(staff_datas[[#This Row],[Tenure]]&gt;2,3%,2%)*staff_datas[[#This Row],[Salary]],0)</f>
        <v>3194</v>
      </c>
    </row>
    <row r="151" spans="1:10" x14ac:dyDescent="0.3">
      <c r="A151" s="3" t="s">
        <v>160</v>
      </c>
      <c r="B151" s="3" t="s">
        <v>15</v>
      </c>
      <c r="C151" s="3" t="s">
        <v>9</v>
      </c>
      <c r="D151">
        <v>23</v>
      </c>
      <c r="E151" s="4">
        <v>44378</v>
      </c>
      <c r="F151" s="8">
        <v>106460</v>
      </c>
      <c r="G151" s="3" t="s">
        <v>16</v>
      </c>
      <c r="H151" t="s">
        <v>203</v>
      </c>
      <c r="I151" s="5">
        <f ca="1">(TODAY()-staff_datas[[#This Row],[Date Joined]])/365</f>
        <v>2.6575342465753424</v>
      </c>
      <c r="J151" s="8">
        <f ca="1">ROUNDUP(IF(staff_datas[[#This Row],[Tenure]]&gt;2,3%,2%)*staff_datas[[#This Row],[Salary]],0)</f>
        <v>3194</v>
      </c>
    </row>
    <row r="152" spans="1:10" x14ac:dyDescent="0.3">
      <c r="A152" s="3" t="s">
        <v>22</v>
      </c>
      <c r="B152" s="3" t="s">
        <v>15</v>
      </c>
      <c r="C152" s="3" t="s">
        <v>12</v>
      </c>
      <c r="D152">
        <v>20</v>
      </c>
      <c r="E152" s="4">
        <v>44459</v>
      </c>
      <c r="F152" s="8">
        <v>107700</v>
      </c>
      <c r="G152" s="3" t="s">
        <v>16</v>
      </c>
      <c r="H152" t="s">
        <v>204</v>
      </c>
      <c r="I152" s="5">
        <f ca="1">(TODAY()-staff_datas[[#This Row],[Date Joined]])/365</f>
        <v>2.4356164383561643</v>
      </c>
      <c r="J152" s="8">
        <f ca="1">ROUNDUP(IF(staff_datas[[#This Row],[Tenure]]&gt;2,3%,2%)*staff_datas[[#This Row],[Salary]],0)</f>
        <v>3231</v>
      </c>
    </row>
    <row r="153" spans="1:10" x14ac:dyDescent="0.3">
      <c r="A153" s="3" t="s">
        <v>116</v>
      </c>
      <c r="B153" s="3" t="s">
        <v>15</v>
      </c>
      <c r="C153" s="3" t="s">
        <v>12</v>
      </c>
      <c r="D153">
        <v>20</v>
      </c>
      <c r="E153" s="4">
        <v>44397</v>
      </c>
      <c r="F153" s="8">
        <v>107700</v>
      </c>
      <c r="G153" s="3" t="s">
        <v>16</v>
      </c>
      <c r="H153" t="s">
        <v>203</v>
      </c>
      <c r="I153" s="5">
        <f ca="1">(TODAY()-staff_datas[[#This Row],[Date Joined]])/365</f>
        <v>2.6054794520547944</v>
      </c>
      <c r="J153" s="8">
        <f ca="1">ROUNDUP(IF(staff_datas[[#This Row],[Tenure]]&gt;2,3%,2%)*staff_datas[[#This Row],[Salary]],0)</f>
        <v>3231</v>
      </c>
    </row>
    <row r="154" spans="1:10" x14ac:dyDescent="0.3">
      <c r="A154" s="3" t="s">
        <v>33</v>
      </c>
      <c r="B154" s="3" t="s">
        <v>8</v>
      </c>
      <c r="C154" s="3" t="s">
        <v>19</v>
      </c>
      <c r="D154">
        <v>38</v>
      </c>
      <c r="E154" s="4">
        <v>44377</v>
      </c>
      <c r="F154" s="8">
        <v>109160</v>
      </c>
      <c r="G154" s="3" t="s">
        <v>10</v>
      </c>
      <c r="H154" t="s">
        <v>204</v>
      </c>
      <c r="I154" s="5">
        <f ca="1">(TODAY()-staff_datas[[#This Row],[Date Joined]])/365</f>
        <v>2.6602739726027398</v>
      </c>
      <c r="J154" s="8">
        <f ca="1">ROUNDUP(IF(staff_datas[[#This Row],[Tenure]]&gt;2,3%,2%)*staff_datas[[#This Row],[Salary]],0)</f>
        <v>3275</v>
      </c>
    </row>
    <row r="155" spans="1:10" x14ac:dyDescent="0.3">
      <c r="A155" s="3" t="s">
        <v>126</v>
      </c>
      <c r="B155" s="3" t="s">
        <v>8</v>
      </c>
      <c r="C155" s="3" t="s">
        <v>19</v>
      </c>
      <c r="D155">
        <v>38</v>
      </c>
      <c r="E155" s="4">
        <v>44316</v>
      </c>
      <c r="F155" s="8">
        <v>109160</v>
      </c>
      <c r="G155" s="3" t="s">
        <v>10</v>
      </c>
      <c r="H155" t="s">
        <v>203</v>
      </c>
      <c r="I155" s="5">
        <f ca="1">(TODAY()-staff_datas[[#This Row],[Date Joined]])/365</f>
        <v>2.8273972602739725</v>
      </c>
      <c r="J155" s="8">
        <f ca="1">ROUNDUP(IF(staff_datas[[#This Row],[Tenure]]&gt;2,3%,2%)*staff_datas[[#This Row],[Salary]],0)</f>
        <v>3275</v>
      </c>
    </row>
    <row r="156" spans="1:10" x14ac:dyDescent="0.3">
      <c r="A156" s="3" t="s">
        <v>34</v>
      </c>
      <c r="B156" s="3" t="s">
        <v>15</v>
      </c>
      <c r="C156" s="3" t="s">
        <v>9</v>
      </c>
      <c r="D156">
        <v>25</v>
      </c>
      <c r="E156" s="4">
        <v>44726</v>
      </c>
      <c r="F156" s="8">
        <v>109190</v>
      </c>
      <c r="G156" s="3" t="s">
        <v>13</v>
      </c>
      <c r="H156" t="s">
        <v>204</v>
      </c>
      <c r="I156" s="5">
        <f ca="1">(TODAY()-staff_datas[[#This Row],[Date Joined]])/365</f>
        <v>1.704109589041096</v>
      </c>
      <c r="J156" s="8">
        <f ca="1">ROUNDUP(IF(staff_datas[[#This Row],[Tenure]]&gt;2,3%,2%)*staff_datas[[#This Row],[Salary]],0)</f>
        <v>2184</v>
      </c>
    </row>
    <row r="157" spans="1:10" x14ac:dyDescent="0.3">
      <c r="A157" s="3" t="s">
        <v>127</v>
      </c>
      <c r="B157" s="3" t="s">
        <v>15</v>
      </c>
      <c r="C157" s="3" t="s">
        <v>9</v>
      </c>
      <c r="D157">
        <v>25</v>
      </c>
      <c r="E157" s="4">
        <v>44665</v>
      </c>
      <c r="F157" s="8">
        <v>109190</v>
      </c>
      <c r="G157" s="3" t="s">
        <v>13</v>
      </c>
      <c r="H157" t="s">
        <v>203</v>
      </c>
      <c r="I157" s="5">
        <f ca="1">(TODAY()-staff_datas[[#This Row],[Date Joined]])/365</f>
        <v>1.8712328767123287</v>
      </c>
      <c r="J157" s="8">
        <f ca="1">ROUNDUP(IF(staff_datas[[#This Row],[Tenure]]&gt;2,3%,2%)*staff_datas[[#This Row],[Salary]],0)</f>
        <v>2184</v>
      </c>
    </row>
    <row r="158" spans="1:10" x14ac:dyDescent="0.3">
      <c r="A158" s="3" t="s">
        <v>87</v>
      </c>
      <c r="B158" s="3" t="s">
        <v>15</v>
      </c>
      <c r="C158" s="3" t="s">
        <v>12</v>
      </c>
      <c r="D158">
        <v>29</v>
      </c>
      <c r="E158" s="4">
        <v>44180</v>
      </c>
      <c r="F158" s="8">
        <v>112110</v>
      </c>
      <c r="G158" s="3" t="s">
        <v>24</v>
      </c>
      <c r="H158" t="s">
        <v>204</v>
      </c>
      <c r="I158" s="5">
        <f ca="1">(TODAY()-staff_datas[[#This Row],[Date Joined]])/365</f>
        <v>3.2</v>
      </c>
      <c r="J158" s="8">
        <f ca="1">ROUNDUP(IF(staff_datas[[#This Row],[Tenure]]&gt;2,3%,2%)*staff_datas[[#This Row],[Salary]],0)</f>
        <v>3364</v>
      </c>
    </row>
    <row r="159" spans="1:10" x14ac:dyDescent="0.3">
      <c r="A159" s="3" t="s">
        <v>179</v>
      </c>
      <c r="B159" s="3" t="s">
        <v>15</v>
      </c>
      <c r="C159" s="3" t="s">
        <v>12</v>
      </c>
      <c r="D159">
        <v>29</v>
      </c>
      <c r="E159" s="4">
        <v>44119</v>
      </c>
      <c r="F159" s="8">
        <v>112110</v>
      </c>
      <c r="G159" s="3" t="s">
        <v>24</v>
      </c>
      <c r="H159" t="s">
        <v>203</v>
      </c>
      <c r="I159" s="5">
        <f ca="1">(TODAY()-staff_datas[[#This Row],[Date Joined]])/365</f>
        <v>3.3671232876712329</v>
      </c>
      <c r="J159" s="8">
        <f ca="1">ROUNDUP(IF(staff_datas[[#This Row],[Tenure]]&gt;2,3%,2%)*staff_datas[[#This Row],[Salary]],0)</f>
        <v>3364</v>
      </c>
    </row>
    <row r="160" spans="1:10" x14ac:dyDescent="0.3">
      <c r="A160" s="3" t="s">
        <v>81</v>
      </c>
      <c r="B160" s="3" t="s">
        <v>8</v>
      </c>
      <c r="C160" s="3" t="s">
        <v>9</v>
      </c>
      <c r="D160">
        <v>30</v>
      </c>
      <c r="E160" s="4">
        <v>44861</v>
      </c>
      <c r="F160" s="8">
        <v>112570</v>
      </c>
      <c r="G160" s="3" t="s">
        <v>16</v>
      </c>
      <c r="H160" t="s">
        <v>204</v>
      </c>
      <c r="I160" s="5">
        <f ca="1">(TODAY()-staff_datas[[#This Row],[Date Joined]])/365</f>
        <v>1.3342465753424657</v>
      </c>
      <c r="J160" s="8">
        <f ca="1">ROUNDUP(IF(staff_datas[[#This Row],[Tenure]]&gt;2,3%,2%)*staff_datas[[#This Row],[Salary]],0)</f>
        <v>2252</v>
      </c>
    </row>
    <row r="161" spans="1:10" x14ac:dyDescent="0.3">
      <c r="A161" s="3" t="s">
        <v>172</v>
      </c>
      <c r="B161" s="3" t="s">
        <v>8</v>
      </c>
      <c r="C161" s="3" t="s">
        <v>9</v>
      </c>
      <c r="D161">
        <v>30</v>
      </c>
      <c r="E161" s="4">
        <v>44800</v>
      </c>
      <c r="F161" s="8">
        <v>112570</v>
      </c>
      <c r="G161" s="3" t="s">
        <v>16</v>
      </c>
      <c r="H161" t="s">
        <v>203</v>
      </c>
      <c r="I161" s="5">
        <f ca="1">(TODAY()-staff_datas[[#This Row],[Date Joined]])/365</f>
        <v>1.5013698630136987</v>
      </c>
      <c r="J161" s="8">
        <f ca="1">ROUNDUP(IF(staff_datas[[#This Row],[Tenure]]&gt;2,3%,2%)*staff_datas[[#This Row],[Salary]],0)</f>
        <v>2252</v>
      </c>
    </row>
    <row r="162" spans="1:10" x14ac:dyDescent="0.3">
      <c r="A162" s="3" t="s">
        <v>64</v>
      </c>
      <c r="B162" s="3" t="s">
        <v>15</v>
      </c>
      <c r="C162" s="3" t="s">
        <v>12</v>
      </c>
      <c r="D162">
        <v>20</v>
      </c>
      <c r="E162" s="4">
        <v>44183</v>
      </c>
      <c r="F162" s="8">
        <v>112650</v>
      </c>
      <c r="G162" s="3" t="s">
        <v>16</v>
      </c>
      <c r="H162" t="s">
        <v>204</v>
      </c>
      <c r="I162" s="5">
        <f ca="1">(TODAY()-staff_datas[[#This Row],[Date Joined]])/365</f>
        <v>3.1917808219178081</v>
      </c>
      <c r="J162" s="8">
        <f ca="1">ROUNDUP(IF(staff_datas[[#This Row],[Tenure]]&gt;2,3%,2%)*staff_datas[[#This Row],[Salary]],0)</f>
        <v>3380</v>
      </c>
    </row>
    <row r="163" spans="1:10" x14ac:dyDescent="0.3">
      <c r="A163" s="3" t="s">
        <v>155</v>
      </c>
      <c r="B163" s="3" t="s">
        <v>15</v>
      </c>
      <c r="C163" s="3" t="s">
        <v>12</v>
      </c>
      <c r="D163">
        <v>20</v>
      </c>
      <c r="E163" s="4">
        <v>44122</v>
      </c>
      <c r="F163" s="8">
        <v>112650</v>
      </c>
      <c r="G163" s="3" t="s">
        <v>16</v>
      </c>
      <c r="H163" t="s">
        <v>203</v>
      </c>
      <c r="I163" s="5">
        <f ca="1">(TODAY()-staff_datas[[#This Row],[Date Joined]])/365</f>
        <v>3.3589041095890413</v>
      </c>
      <c r="J163" s="8">
        <f ca="1">ROUNDUP(IF(staff_datas[[#This Row],[Tenure]]&gt;2,3%,2%)*staff_datas[[#This Row],[Salary]],0)</f>
        <v>3380</v>
      </c>
    </row>
    <row r="164" spans="1:10" x14ac:dyDescent="0.3">
      <c r="A164" s="3" t="s">
        <v>177</v>
      </c>
      <c r="B164" s="3" t="s">
        <v>15</v>
      </c>
      <c r="C164" s="3" t="s">
        <v>9</v>
      </c>
      <c r="D164">
        <v>34</v>
      </c>
      <c r="E164" s="4">
        <v>44642</v>
      </c>
      <c r="F164" s="8">
        <v>112650</v>
      </c>
      <c r="G164" s="3" t="s">
        <v>16</v>
      </c>
      <c r="H164" t="s">
        <v>203</v>
      </c>
      <c r="I164" s="5">
        <f ca="1">(TODAY()-staff_datas[[#This Row],[Date Joined]])/365</f>
        <v>1.9342465753424658</v>
      </c>
      <c r="J164" s="8">
        <f ca="1">ROUNDUP(IF(staff_datas[[#This Row],[Tenure]]&gt;2,3%,2%)*staff_datas[[#This Row],[Salary]],0)</f>
        <v>2253</v>
      </c>
    </row>
    <row r="165" spans="1:10" x14ac:dyDescent="0.3">
      <c r="A165" s="3" t="s">
        <v>58</v>
      </c>
      <c r="B165" s="3" t="s">
        <v>15</v>
      </c>
      <c r="C165" s="3" t="s">
        <v>19</v>
      </c>
      <c r="D165">
        <v>22</v>
      </c>
      <c r="E165" s="4">
        <v>44446</v>
      </c>
      <c r="F165" s="8">
        <v>112780</v>
      </c>
      <c r="G165" s="3" t="s">
        <v>13</v>
      </c>
      <c r="H165" t="s">
        <v>204</v>
      </c>
      <c r="I165" s="5">
        <f ca="1">(TODAY()-staff_datas[[#This Row],[Date Joined]])/365</f>
        <v>2.4712328767123286</v>
      </c>
      <c r="J165" s="8">
        <f ca="1">ROUNDUP(IF(staff_datas[[#This Row],[Tenure]]&gt;2,3%,2%)*staff_datas[[#This Row],[Salary]],0)</f>
        <v>3384</v>
      </c>
    </row>
    <row r="166" spans="1:10" x14ac:dyDescent="0.3">
      <c r="A166" s="3" t="s">
        <v>149</v>
      </c>
      <c r="B166" s="3" t="s">
        <v>15</v>
      </c>
      <c r="C166" s="3" t="s">
        <v>19</v>
      </c>
      <c r="D166">
        <v>22</v>
      </c>
      <c r="E166" s="4">
        <v>44384</v>
      </c>
      <c r="F166" s="8">
        <v>112780</v>
      </c>
      <c r="G166" s="3" t="s">
        <v>13</v>
      </c>
      <c r="H166" t="s">
        <v>203</v>
      </c>
      <c r="I166" s="5">
        <f ca="1">(TODAY()-staff_datas[[#This Row],[Date Joined]])/365</f>
        <v>2.6410958904109587</v>
      </c>
      <c r="J166" s="8">
        <f ca="1">ROUNDUP(IF(staff_datas[[#This Row],[Tenure]]&gt;2,3%,2%)*staff_datas[[#This Row],[Salary]],0)</f>
        <v>3384</v>
      </c>
    </row>
    <row r="167" spans="1:10" x14ac:dyDescent="0.3">
      <c r="A167" s="3" t="s">
        <v>98</v>
      </c>
      <c r="B167" s="3" t="s">
        <v>15</v>
      </c>
      <c r="C167" s="3" t="s">
        <v>9</v>
      </c>
      <c r="D167">
        <v>27</v>
      </c>
      <c r="E167" s="4">
        <v>44609</v>
      </c>
      <c r="F167" s="8">
        <v>113280</v>
      </c>
      <c r="G167" s="3" t="s">
        <v>42</v>
      </c>
      <c r="H167" t="s">
        <v>204</v>
      </c>
      <c r="I167" s="5">
        <f ca="1">(TODAY()-staff_datas[[#This Row],[Date Joined]])/365</f>
        <v>2.0246575342465754</v>
      </c>
      <c r="J167" s="8">
        <f ca="1">ROUNDUP(IF(staff_datas[[#This Row],[Tenure]]&gt;2,3%,2%)*staff_datas[[#This Row],[Salary]],0)</f>
        <v>3399</v>
      </c>
    </row>
    <row r="168" spans="1:10" x14ac:dyDescent="0.3">
      <c r="A168" s="3" t="s">
        <v>190</v>
      </c>
      <c r="B168" s="3" t="s">
        <v>15</v>
      </c>
      <c r="C168" s="3" t="s">
        <v>9</v>
      </c>
      <c r="D168">
        <v>27</v>
      </c>
      <c r="E168" s="4">
        <v>44547</v>
      </c>
      <c r="F168" s="8">
        <v>113280</v>
      </c>
      <c r="G168" s="3" t="s">
        <v>42</v>
      </c>
      <c r="H168" t="s">
        <v>203</v>
      </c>
      <c r="I168" s="5">
        <f ca="1">(TODAY()-staff_datas[[#This Row],[Date Joined]])/365</f>
        <v>2.1945205479452055</v>
      </c>
      <c r="J168" s="8">
        <f ca="1">ROUNDUP(IF(staff_datas[[#This Row],[Tenure]]&gt;2,3%,2%)*staff_datas[[#This Row],[Salary]],0)</f>
        <v>3399</v>
      </c>
    </row>
    <row r="169" spans="1:10" x14ac:dyDescent="0.3">
      <c r="A169" s="3" t="s">
        <v>54</v>
      </c>
      <c r="B169" s="3" t="s">
        <v>8</v>
      </c>
      <c r="C169" s="3" t="s">
        <v>9</v>
      </c>
      <c r="D169">
        <v>30</v>
      </c>
      <c r="E169" s="4">
        <v>44850</v>
      </c>
      <c r="F169" s="8">
        <v>114180</v>
      </c>
      <c r="G169" s="3" t="s">
        <v>16</v>
      </c>
      <c r="H169" t="s">
        <v>204</v>
      </c>
      <c r="I169" s="5">
        <f ca="1">(TODAY()-staff_datas[[#This Row],[Date Joined]])/365</f>
        <v>1.3643835616438356</v>
      </c>
      <c r="J169" s="8">
        <f ca="1">ROUNDUP(IF(staff_datas[[#This Row],[Tenure]]&gt;2,3%,2%)*staff_datas[[#This Row],[Salary]],0)</f>
        <v>2284</v>
      </c>
    </row>
    <row r="170" spans="1:10" x14ac:dyDescent="0.3">
      <c r="A170" s="3" t="s">
        <v>146</v>
      </c>
      <c r="B170" s="3" t="s">
        <v>8</v>
      </c>
      <c r="C170" s="3" t="s">
        <v>9</v>
      </c>
      <c r="D170">
        <v>30</v>
      </c>
      <c r="E170" s="4">
        <v>44789</v>
      </c>
      <c r="F170" s="8">
        <v>114180</v>
      </c>
      <c r="G170" s="3" t="s">
        <v>16</v>
      </c>
      <c r="H170" t="s">
        <v>203</v>
      </c>
      <c r="I170" s="5">
        <f ca="1">(TODAY()-staff_datas[[#This Row],[Date Joined]])/365</f>
        <v>1.5315068493150685</v>
      </c>
      <c r="J170" s="8">
        <f ca="1">ROUNDUP(IF(staff_datas[[#This Row],[Tenure]]&gt;2,3%,2%)*staff_datas[[#This Row],[Salary]],0)</f>
        <v>2284</v>
      </c>
    </row>
    <row r="171" spans="1:10" x14ac:dyDescent="0.3">
      <c r="A171" s="3" t="s">
        <v>17</v>
      </c>
      <c r="B171" s="3" t="s">
        <v>8</v>
      </c>
      <c r="C171" s="3" t="s">
        <v>12</v>
      </c>
      <c r="D171">
        <v>43</v>
      </c>
      <c r="E171" s="4">
        <v>45045</v>
      </c>
      <c r="F171" s="8">
        <v>114870</v>
      </c>
      <c r="G171" s="3" t="s">
        <v>16</v>
      </c>
      <c r="H171" t="s">
        <v>204</v>
      </c>
      <c r="I171" s="5">
        <f ca="1">(TODAY()-staff_datas[[#This Row],[Date Joined]])/365</f>
        <v>0.83013698630136989</v>
      </c>
      <c r="J171" s="8">
        <f ca="1">ROUNDUP(IF(staff_datas[[#This Row],[Tenure]]&gt;2,3%,2%)*staff_datas[[#This Row],[Salary]],0)</f>
        <v>2298</v>
      </c>
    </row>
    <row r="172" spans="1:10" x14ac:dyDescent="0.3">
      <c r="A172" s="3" t="s">
        <v>113</v>
      </c>
      <c r="B172" s="3" t="s">
        <v>8</v>
      </c>
      <c r="C172" s="3" t="s">
        <v>12</v>
      </c>
      <c r="D172">
        <v>44</v>
      </c>
      <c r="E172" s="4">
        <v>44985</v>
      </c>
      <c r="F172" s="8">
        <v>114870</v>
      </c>
      <c r="G172" s="3" t="s">
        <v>16</v>
      </c>
      <c r="H172" t="s">
        <v>203</v>
      </c>
      <c r="I172" s="5">
        <f ca="1">(TODAY()-staff_datas[[#This Row],[Date Joined]])/365</f>
        <v>0.9945205479452055</v>
      </c>
      <c r="J172" s="8">
        <f ca="1">ROUNDUP(IF(staff_datas[[#This Row],[Tenure]]&gt;2,3%,2%)*staff_datas[[#This Row],[Salary]],0)</f>
        <v>2298</v>
      </c>
    </row>
    <row r="173" spans="1:10" x14ac:dyDescent="0.3">
      <c r="A173" s="3" t="s">
        <v>83</v>
      </c>
      <c r="B173" s="3" t="s">
        <v>8</v>
      </c>
      <c r="C173" s="3" t="s">
        <v>9</v>
      </c>
      <c r="D173">
        <v>36</v>
      </c>
      <c r="E173" s="4">
        <v>44085</v>
      </c>
      <c r="F173" s="8">
        <v>114890</v>
      </c>
      <c r="G173" s="3" t="s">
        <v>16</v>
      </c>
      <c r="H173" t="s">
        <v>204</v>
      </c>
      <c r="I173" s="5">
        <f ca="1">(TODAY()-staff_datas[[#This Row],[Date Joined]])/365</f>
        <v>3.4602739726027396</v>
      </c>
      <c r="J173" s="8">
        <f ca="1">ROUNDUP(IF(staff_datas[[#This Row],[Tenure]]&gt;2,3%,2%)*staff_datas[[#This Row],[Salary]],0)</f>
        <v>3447</v>
      </c>
    </row>
    <row r="174" spans="1:10" x14ac:dyDescent="0.3">
      <c r="A174" s="3" t="s">
        <v>174</v>
      </c>
      <c r="B174" s="3" t="s">
        <v>8</v>
      </c>
      <c r="C174" s="3" t="s">
        <v>9</v>
      </c>
      <c r="D174">
        <v>36</v>
      </c>
      <c r="E174" s="4">
        <v>44023</v>
      </c>
      <c r="F174" s="8">
        <v>114890</v>
      </c>
      <c r="G174" s="3" t="s">
        <v>16</v>
      </c>
      <c r="H174" t="s">
        <v>203</v>
      </c>
      <c r="I174" s="5">
        <f ca="1">(TODAY()-staff_datas[[#This Row],[Date Joined]])/365</f>
        <v>3.6301369863013697</v>
      </c>
      <c r="J174" s="8">
        <f ca="1">ROUNDUP(IF(staff_datas[[#This Row],[Tenure]]&gt;2,3%,2%)*staff_datas[[#This Row],[Salary]],0)</f>
        <v>3447</v>
      </c>
    </row>
    <row r="175" spans="1:10" x14ac:dyDescent="0.3">
      <c r="A175" s="3" t="s">
        <v>49</v>
      </c>
      <c r="B175" s="3" t="s">
        <v>205</v>
      </c>
      <c r="C175" s="3" t="s">
        <v>21</v>
      </c>
      <c r="D175">
        <v>37</v>
      </c>
      <c r="E175" s="4">
        <v>44146</v>
      </c>
      <c r="F175" s="8">
        <v>115440</v>
      </c>
      <c r="G175" s="3" t="s">
        <v>24</v>
      </c>
      <c r="H175" t="s">
        <v>204</v>
      </c>
      <c r="I175" s="5">
        <f ca="1">(TODAY()-staff_datas[[#This Row],[Date Joined]])/365</f>
        <v>3.2931506849315069</v>
      </c>
      <c r="J175" s="8">
        <f ca="1">ROUNDUP(IF(staff_datas[[#This Row],[Tenure]]&gt;2,3%,2%)*staff_datas[[#This Row],[Salary]],0)</f>
        <v>3464</v>
      </c>
    </row>
    <row r="176" spans="1:10" x14ac:dyDescent="0.3">
      <c r="A176" s="3" t="s">
        <v>141</v>
      </c>
      <c r="B176" s="3" t="s">
        <v>205</v>
      </c>
      <c r="C176" s="3" t="s">
        <v>21</v>
      </c>
      <c r="D176">
        <v>37</v>
      </c>
      <c r="E176" s="4">
        <v>44085</v>
      </c>
      <c r="F176" s="8">
        <v>115440</v>
      </c>
      <c r="G176" s="3" t="s">
        <v>24</v>
      </c>
      <c r="H176" t="s">
        <v>203</v>
      </c>
      <c r="I176" s="5">
        <f ca="1">(TODAY()-staff_datas[[#This Row],[Date Joined]])/365</f>
        <v>3.4602739726027396</v>
      </c>
      <c r="J176" s="8">
        <f ca="1">ROUNDUP(IF(staff_datas[[#This Row],[Tenure]]&gt;2,3%,2%)*staff_datas[[#This Row],[Salary]],0)</f>
        <v>3464</v>
      </c>
    </row>
    <row r="177" spans="1:10" x14ac:dyDescent="0.3">
      <c r="A177" s="3" t="s">
        <v>40</v>
      </c>
      <c r="B177" s="3" t="s">
        <v>15</v>
      </c>
      <c r="C177" s="3" t="s">
        <v>9</v>
      </c>
      <c r="D177">
        <v>33</v>
      </c>
      <c r="E177" s="4">
        <v>44164</v>
      </c>
      <c r="F177" s="8">
        <v>115920</v>
      </c>
      <c r="G177" s="3" t="s">
        <v>16</v>
      </c>
      <c r="H177" t="s">
        <v>204</v>
      </c>
      <c r="I177" s="5">
        <f ca="1">(TODAY()-staff_datas[[#This Row],[Date Joined]])/365</f>
        <v>3.2438356164383562</v>
      </c>
      <c r="J177" s="8">
        <f ca="1">ROUNDUP(IF(staff_datas[[#This Row],[Tenure]]&gt;2,3%,2%)*staff_datas[[#This Row],[Salary]],0)</f>
        <v>3478</v>
      </c>
    </row>
    <row r="178" spans="1:10" x14ac:dyDescent="0.3">
      <c r="A178" s="3" t="s">
        <v>133</v>
      </c>
      <c r="B178" s="3" t="s">
        <v>15</v>
      </c>
      <c r="C178" s="3" t="s">
        <v>9</v>
      </c>
      <c r="D178">
        <v>33</v>
      </c>
      <c r="E178" s="4">
        <v>44103</v>
      </c>
      <c r="F178" s="8">
        <v>115920</v>
      </c>
      <c r="G178" s="3" t="s">
        <v>16</v>
      </c>
      <c r="H178" t="s">
        <v>203</v>
      </c>
      <c r="I178" s="5">
        <f ca="1">(TODAY()-staff_datas[[#This Row],[Date Joined]])/365</f>
        <v>3.4109589041095889</v>
      </c>
      <c r="J178" s="8">
        <f ca="1">ROUNDUP(IF(staff_datas[[#This Row],[Tenure]]&gt;2,3%,2%)*staff_datas[[#This Row],[Salary]],0)</f>
        <v>3478</v>
      </c>
    </row>
    <row r="179" spans="1:10" x14ac:dyDescent="0.3">
      <c r="A179" s="3" t="s">
        <v>55</v>
      </c>
      <c r="B179" s="3" t="s">
        <v>8</v>
      </c>
      <c r="C179" s="3" t="s">
        <v>56</v>
      </c>
      <c r="D179">
        <v>37</v>
      </c>
      <c r="E179" s="4">
        <v>44451</v>
      </c>
      <c r="F179" s="8">
        <v>118100</v>
      </c>
      <c r="G179" s="3" t="s">
        <v>16</v>
      </c>
      <c r="H179" t="s">
        <v>204</v>
      </c>
      <c r="I179" s="5">
        <f ca="1">(TODAY()-staff_datas[[#This Row],[Date Joined]])/365</f>
        <v>2.4575342465753423</v>
      </c>
      <c r="J179" s="8">
        <f ca="1">ROUNDUP(IF(staff_datas[[#This Row],[Tenure]]&gt;2,3%,2%)*staff_datas[[#This Row],[Salary]],0)</f>
        <v>3543</v>
      </c>
    </row>
    <row r="180" spans="1:10" x14ac:dyDescent="0.3">
      <c r="A180" s="3" t="s">
        <v>147</v>
      </c>
      <c r="B180" s="3" t="s">
        <v>8</v>
      </c>
      <c r="C180" s="3" t="s">
        <v>56</v>
      </c>
      <c r="D180">
        <v>37</v>
      </c>
      <c r="E180" s="4">
        <v>44389</v>
      </c>
      <c r="F180" s="8">
        <v>118100</v>
      </c>
      <c r="G180" s="3" t="s">
        <v>16</v>
      </c>
      <c r="H180" t="s">
        <v>203</v>
      </c>
      <c r="I180" s="5">
        <f ca="1">(TODAY()-staff_datas[[#This Row],[Date Joined]])/365</f>
        <v>2.6273972602739728</v>
      </c>
      <c r="J180" s="8">
        <f ca="1">ROUNDUP(IF(staff_datas[[#This Row],[Tenure]]&gt;2,3%,2%)*staff_datas[[#This Row],[Salary]],0)</f>
        <v>3543</v>
      </c>
    </row>
    <row r="181" spans="1:10" x14ac:dyDescent="0.3">
      <c r="A181" s="3" t="s">
        <v>106</v>
      </c>
      <c r="B181" s="3" t="s">
        <v>15</v>
      </c>
      <c r="C181" s="3" t="s">
        <v>12</v>
      </c>
      <c r="D181">
        <v>36</v>
      </c>
      <c r="E181" s="4">
        <v>44019</v>
      </c>
      <c r="F181" s="8">
        <v>118840</v>
      </c>
      <c r="G181" s="3" t="s">
        <v>16</v>
      </c>
      <c r="H181" t="s">
        <v>204</v>
      </c>
      <c r="I181" s="5">
        <f ca="1">(TODAY()-staff_datas[[#This Row],[Date Joined]])/365</f>
        <v>3.6410958904109587</v>
      </c>
      <c r="J181" s="8">
        <f ca="1">ROUNDUP(IF(staff_datas[[#This Row],[Tenure]]&gt;2,3%,2%)*staff_datas[[#This Row],[Salary]],0)</f>
        <v>3566</v>
      </c>
    </row>
    <row r="182" spans="1:10" x14ac:dyDescent="0.3">
      <c r="A182" s="3" t="s">
        <v>198</v>
      </c>
      <c r="B182" s="3" t="s">
        <v>15</v>
      </c>
      <c r="C182" s="3" t="s">
        <v>12</v>
      </c>
      <c r="D182">
        <v>36</v>
      </c>
      <c r="E182" s="4">
        <v>43958</v>
      </c>
      <c r="F182" s="8">
        <v>118840</v>
      </c>
      <c r="G182" s="3" t="s">
        <v>16</v>
      </c>
      <c r="H182" t="s">
        <v>203</v>
      </c>
      <c r="I182" s="5">
        <f ca="1">(TODAY()-staff_datas[[#This Row],[Date Joined]])/365</f>
        <v>3.8082191780821919</v>
      </c>
      <c r="J182" s="8">
        <f ca="1">ROUNDUP(IF(staff_datas[[#This Row],[Tenure]]&gt;2,3%,2%)*staff_datas[[#This Row],[Salary]],0)</f>
        <v>3566</v>
      </c>
    </row>
    <row r="183" spans="1:10" x14ac:dyDescent="0.3">
      <c r="A183" s="3" t="s">
        <v>60</v>
      </c>
      <c r="B183" s="3" t="s">
        <v>8</v>
      </c>
      <c r="C183" s="3" t="s">
        <v>56</v>
      </c>
      <c r="D183">
        <v>27</v>
      </c>
      <c r="E183" s="4">
        <v>44122</v>
      </c>
      <c r="F183" s="8">
        <v>119110</v>
      </c>
      <c r="G183" s="3" t="s">
        <v>16</v>
      </c>
      <c r="H183" t="s">
        <v>204</v>
      </c>
      <c r="I183" s="5">
        <f ca="1">(TODAY()-staff_datas[[#This Row],[Date Joined]])/365</f>
        <v>3.3589041095890413</v>
      </c>
      <c r="J183" s="8">
        <f ca="1">ROUNDUP(IF(staff_datas[[#This Row],[Tenure]]&gt;2,3%,2%)*staff_datas[[#This Row],[Salary]],0)</f>
        <v>3574</v>
      </c>
    </row>
    <row r="184" spans="1:10" x14ac:dyDescent="0.3">
      <c r="A184" s="3" t="s">
        <v>151</v>
      </c>
      <c r="B184" s="3" t="s">
        <v>8</v>
      </c>
      <c r="C184" s="3" t="s">
        <v>56</v>
      </c>
      <c r="D184">
        <v>27</v>
      </c>
      <c r="E184" s="4">
        <v>44061</v>
      </c>
      <c r="F184" s="8">
        <v>119110</v>
      </c>
      <c r="G184" s="3" t="s">
        <v>16</v>
      </c>
      <c r="H184" t="s">
        <v>203</v>
      </c>
      <c r="I184" s="5">
        <f ca="1">(TODAY()-staff_datas[[#This Row],[Date Joined]])/365</f>
        <v>3.526027397260274</v>
      </c>
      <c r="J184" s="8">
        <f ca="1">ROUNDUP(IF(staff_datas[[#This Row],[Tenure]]&gt;2,3%,2%)*staff_datas[[#This Row],[Salary]],0)</f>
        <v>3574</v>
      </c>
    </row>
  </sheetData>
  <conditionalFormatting sqref="F1">
    <cfRule type="colorScale" priority="2">
      <colorScale>
        <cfvo type="min"/>
        <cfvo type="percentile" val="50"/>
        <cfvo type="max"/>
        <color rgb="FFF8696B"/>
        <color rgb="FFFCFCFF"/>
        <color rgb="FF5A8AC6"/>
      </colorScale>
    </cfRule>
  </conditionalFormatting>
  <conditionalFormatting sqref="F1:F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9C4B-C108-4D49-80BE-A76F9A09A26B}">
  <dimension ref="L12:M24"/>
  <sheetViews>
    <sheetView topLeftCell="H5" workbookViewId="0">
      <selection activeCell="D33" sqref="D33"/>
    </sheetView>
  </sheetViews>
  <sheetFormatPr defaultRowHeight="14.4" x14ac:dyDescent="0.3"/>
  <cols>
    <col min="12" max="12" width="46.5546875" customWidth="1"/>
    <col min="13" max="13" width="27.5546875" customWidth="1"/>
  </cols>
  <sheetData>
    <row r="12" spans="12:13" ht="20.399999999999999" thickBot="1" x14ac:dyDescent="0.45">
      <c r="L12" s="9" t="s">
        <v>215</v>
      </c>
    </row>
    <row r="13" spans="12:13" ht="15" thickTop="1" x14ac:dyDescent="0.3"/>
    <row r="14" spans="12:13" x14ac:dyDescent="0.3">
      <c r="L14" t="s">
        <v>223</v>
      </c>
      <c r="M14" t="s">
        <v>94</v>
      </c>
    </row>
    <row r="17" spans="12:13" x14ac:dyDescent="0.3">
      <c r="L17" t="s">
        <v>1</v>
      </c>
      <c r="M17" s="11" t="str" cm="1">
        <f t="array" aca="1" ref="M17:M24" ca="1">TRANSPOSE(_xlfn.XLOOKUP(M14,staff_datas[Name],staff_datas[[Gender]:[Tenure]]))</f>
        <v>Male</v>
      </c>
    </row>
    <row r="18" spans="12:13" x14ac:dyDescent="0.3">
      <c r="L18" t="s">
        <v>216</v>
      </c>
      <c r="M18" s="11" t="str">
        <f ca="1"/>
        <v>Finance</v>
      </c>
    </row>
    <row r="19" spans="12:13" x14ac:dyDescent="0.3">
      <c r="L19" t="s">
        <v>217</v>
      </c>
      <c r="M19" s="11">
        <f ca="1"/>
        <v>36</v>
      </c>
    </row>
    <row r="20" spans="12:13" x14ac:dyDescent="0.3">
      <c r="L20" t="s">
        <v>218</v>
      </c>
      <c r="M20" s="12">
        <f ca="1"/>
        <v>44333</v>
      </c>
    </row>
    <row r="21" spans="12:13" x14ac:dyDescent="0.3">
      <c r="L21" t="s">
        <v>219</v>
      </c>
      <c r="M21" s="11">
        <f ca="1"/>
        <v>71380</v>
      </c>
    </row>
    <row r="22" spans="12:13" x14ac:dyDescent="0.3">
      <c r="L22" t="s">
        <v>220</v>
      </c>
      <c r="M22" s="11" t="str">
        <f ca="1"/>
        <v>Average</v>
      </c>
    </row>
    <row r="23" spans="12:13" x14ac:dyDescent="0.3">
      <c r="L23" t="s">
        <v>221</v>
      </c>
      <c r="M23" s="11" t="str">
        <f ca="1"/>
        <v>NZ</v>
      </c>
    </row>
    <row r="24" spans="12:13" x14ac:dyDescent="0.3">
      <c r="L24" t="s">
        <v>222</v>
      </c>
      <c r="M24" s="11">
        <f ca="1"/>
        <v>2.7808219178082192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6145C-15A0-41E5-8529-34643F111784}">
  <dimension ref="B2:J77"/>
  <sheetViews>
    <sheetView zoomScale="92" workbookViewId="0">
      <selection activeCell="K10" sqref="K10"/>
    </sheetView>
  </sheetViews>
  <sheetFormatPr defaultRowHeight="14.4" x14ac:dyDescent="0.3"/>
  <cols>
    <col min="2" max="2" width="26.44140625" style="19" customWidth="1"/>
    <col min="5" max="5" width="16.44140625" bestFit="1" customWidth="1"/>
    <col min="6" max="6" width="15.77734375" bestFit="1" customWidth="1"/>
    <col min="7" max="9" width="11.77734375" bestFit="1" customWidth="1"/>
    <col min="10" max="10" width="15.5546875" bestFit="1" customWidth="1"/>
    <col min="11" max="12" width="18.6640625" bestFit="1" customWidth="1"/>
  </cols>
  <sheetData>
    <row r="2" spans="2:10" ht="15" thickBot="1" x14ac:dyDescent="0.35"/>
    <row r="3" spans="2:10" ht="15.6" thickTop="1" thickBot="1" x14ac:dyDescent="0.35">
      <c r="B3" s="16" t="s">
        <v>226</v>
      </c>
    </row>
    <row r="4" spans="2:10" ht="15" thickTop="1" x14ac:dyDescent="0.3"/>
    <row r="9" spans="2:10" x14ac:dyDescent="0.3">
      <c r="F9" s="14" t="s">
        <v>227</v>
      </c>
    </row>
    <row r="10" spans="2:10" x14ac:dyDescent="0.3">
      <c r="E10" s="14" t="s">
        <v>231</v>
      </c>
      <c r="F10" t="s">
        <v>8</v>
      </c>
      <c r="G10" t="s">
        <v>15</v>
      </c>
      <c r="H10" t="s">
        <v>205</v>
      </c>
      <c r="I10" t="s">
        <v>228</v>
      </c>
    </row>
    <row r="11" spans="2:10" x14ac:dyDescent="0.3">
      <c r="E11" s="15" t="s">
        <v>229</v>
      </c>
      <c r="F11" s="6">
        <v>43</v>
      </c>
      <c r="G11" s="6">
        <v>45</v>
      </c>
      <c r="H11" s="6">
        <v>4</v>
      </c>
      <c r="I11" s="6">
        <v>92</v>
      </c>
      <c r="J11" s="6"/>
    </row>
    <row r="12" spans="2:10" x14ac:dyDescent="0.3">
      <c r="E12" s="15" t="s">
        <v>230</v>
      </c>
      <c r="F12" s="6">
        <v>31.418604651162791</v>
      </c>
      <c r="G12" s="6">
        <v>29.444444444444443</v>
      </c>
      <c r="H12" s="6">
        <v>31.5</v>
      </c>
      <c r="I12" s="6">
        <v>30.456521739130434</v>
      </c>
      <c r="J12" s="6"/>
    </row>
    <row r="13" spans="2:10" x14ac:dyDescent="0.3">
      <c r="E13" s="15" t="s">
        <v>232</v>
      </c>
      <c r="F13" s="8">
        <v>78284.186046511633</v>
      </c>
      <c r="G13" s="8">
        <v>75334.444444444438</v>
      </c>
      <c r="H13" s="8">
        <v>90362.5</v>
      </c>
      <c r="I13" s="8">
        <v>77366.521739130432</v>
      </c>
      <c r="J13" s="6"/>
    </row>
    <row r="14" spans="2:10" x14ac:dyDescent="0.3">
      <c r="E14" s="15" t="s">
        <v>233</v>
      </c>
      <c r="F14" s="6">
        <v>2.592736540299458</v>
      </c>
      <c r="G14" s="6">
        <v>2.5757686453576856</v>
      </c>
      <c r="H14" s="6">
        <v>2.6349315068493153</v>
      </c>
      <c r="I14" s="6">
        <v>2.5862715902322804</v>
      </c>
      <c r="J14" s="6"/>
    </row>
    <row r="15" spans="2:10" x14ac:dyDescent="0.3">
      <c r="F15" s="6"/>
      <c r="G15" s="6"/>
      <c r="H15" s="6"/>
      <c r="I15" s="6"/>
      <c r="J15" s="6"/>
    </row>
    <row r="19" spans="2:8" ht="15" thickBot="1" x14ac:dyDescent="0.35"/>
    <row r="20" spans="2:8" ht="15.6" thickTop="1" thickBot="1" x14ac:dyDescent="0.35">
      <c r="B20" s="20" t="s">
        <v>235</v>
      </c>
    </row>
    <row r="21" spans="2:8" ht="15" thickTop="1" x14ac:dyDescent="0.3"/>
    <row r="22" spans="2:8" x14ac:dyDescent="0.3">
      <c r="E22" s="14" t="s">
        <v>236</v>
      </c>
      <c r="F22" t="s">
        <v>229</v>
      </c>
      <c r="G22" t="s">
        <v>232</v>
      </c>
    </row>
    <row r="23" spans="2:8" x14ac:dyDescent="0.3">
      <c r="E23" s="15" t="s">
        <v>10</v>
      </c>
      <c r="F23" s="3">
        <v>4</v>
      </c>
      <c r="G23" s="1">
        <v>92080</v>
      </c>
      <c r="H23" s="1"/>
    </row>
    <row r="24" spans="2:8" x14ac:dyDescent="0.3">
      <c r="E24" s="15" t="s">
        <v>13</v>
      </c>
      <c r="F24" s="3">
        <v>20</v>
      </c>
      <c r="G24" s="1">
        <v>75933</v>
      </c>
      <c r="H24" s="1"/>
    </row>
    <row r="25" spans="2:8" x14ac:dyDescent="0.3">
      <c r="E25" s="15" t="s">
        <v>16</v>
      </c>
      <c r="F25" s="3">
        <v>137</v>
      </c>
      <c r="G25" s="1">
        <v>76798.759124087592</v>
      </c>
      <c r="H25" s="1"/>
    </row>
    <row r="26" spans="2:8" x14ac:dyDescent="0.3">
      <c r="E26" s="15" t="s">
        <v>24</v>
      </c>
      <c r="F26" s="3">
        <v>16</v>
      </c>
      <c r="G26" s="1">
        <v>78115</v>
      </c>
      <c r="H26" s="1"/>
    </row>
    <row r="27" spans="2:8" x14ac:dyDescent="0.3">
      <c r="E27" s="15" t="s">
        <v>42</v>
      </c>
      <c r="F27" s="3">
        <v>6</v>
      </c>
      <c r="G27" s="1">
        <v>77423.333333333328</v>
      </c>
      <c r="H27" s="1"/>
    </row>
    <row r="28" spans="2:8" x14ac:dyDescent="0.3">
      <c r="E28" s="15" t="s">
        <v>228</v>
      </c>
      <c r="F28" s="3">
        <v>183</v>
      </c>
      <c r="G28" s="17">
        <v>77173.715846994543</v>
      </c>
    </row>
    <row r="37" spans="2:6" ht="15" thickBot="1" x14ac:dyDescent="0.35"/>
    <row r="38" spans="2:6" ht="15.6" thickTop="1" thickBot="1" x14ac:dyDescent="0.35">
      <c r="B38" s="20" t="s">
        <v>237</v>
      </c>
    </row>
    <row r="39" spans="2:6" ht="15" thickTop="1" x14ac:dyDescent="0.3"/>
    <row r="40" spans="2:6" x14ac:dyDescent="0.3">
      <c r="E40" s="14" t="s">
        <v>236</v>
      </c>
      <c r="F40" t="s">
        <v>229</v>
      </c>
    </row>
    <row r="41" spans="2:6" x14ac:dyDescent="0.3">
      <c r="E41" s="15" t="s">
        <v>238</v>
      </c>
      <c r="F41" s="3"/>
    </row>
    <row r="42" spans="2:6" x14ac:dyDescent="0.3">
      <c r="E42" s="18" t="s">
        <v>239</v>
      </c>
      <c r="F42" s="3">
        <v>3</v>
      </c>
    </row>
    <row r="43" spans="2:6" x14ac:dyDescent="0.3">
      <c r="E43" s="18" t="s">
        <v>240</v>
      </c>
      <c r="F43" s="3">
        <v>4</v>
      </c>
    </row>
    <row r="44" spans="2:6" x14ac:dyDescent="0.3">
      <c r="E44" s="18" t="s">
        <v>241</v>
      </c>
      <c r="F44" s="3">
        <v>9</v>
      </c>
    </row>
    <row r="45" spans="2:6" x14ac:dyDescent="0.3">
      <c r="E45" s="18" t="s">
        <v>242</v>
      </c>
      <c r="F45" s="3">
        <v>12</v>
      </c>
    </row>
    <row r="46" spans="2:6" x14ac:dyDescent="0.3">
      <c r="E46" s="18" t="s">
        <v>243</v>
      </c>
      <c r="F46" s="3">
        <v>18</v>
      </c>
    </row>
    <row r="47" spans="2:6" x14ac:dyDescent="0.3">
      <c r="E47" s="18" t="s">
        <v>244</v>
      </c>
      <c r="F47" s="3">
        <v>24</v>
      </c>
    </row>
    <row r="48" spans="2:6" x14ac:dyDescent="0.3">
      <c r="E48" s="18" t="s">
        <v>245</v>
      </c>
      <c r="F48" s="3">
        <v>30</v>
      </c>
    </row>
    <row r="49" spans="5:6" x14ac:dyDescent="0.3">
      <c r="E49" s="18" t="s">
        <v>246</v>
      </c>
      <c r="F49" s="3">
        <v>37</v>
      </c>
    </row>
    <row r="50" spans="5:6" x14ac:dyDescent="0.3">
      <c r="E50" s="15" t="s">
        <v>247</v>
      </c>
      <c r="F50" s="3"/>
    </row>
    <row r="51" spans="5:6" x14ac:dyDescent="0.3">
      <c r="E51" s="18" t="s">
        <v>248</v>
      </c>
      <c r="F51" s="3">
        <v>6</v>
      </c>
    </row>
    <row r="52" spans="5:6" x14ac:dyDescent="0.3">
      <c r="E52" s="18" t="s">
        <v>249</v>
      </c>
      <c r="F52" s="3">
        <v>10</v>
      </c>
    </row>
    <row r="53" spans="5:6" x14ac:dyDescent="0.3">
      <c r="E53" s="18" t="s">
        <v>250</v>
      </c>
      <c r="F53" s="3">
        <v>19</v>
      </c>
    </row>
    <row r="54" spans="5:6" x14ac:dyDescent="0.3">
      <c r="E54" s="18" t="s">
        <v>251</v>
      </c>
      <c r="F54" s="3">
        <v>24</v>
      </c>
    </row>
    <row r="55" spans="5:6" x14ac:dyDescent="0.3">
      <c r="E55" s="18" t="s">
        <v>239</v>
      </c>
      <c r="F55" s="3">
        <v>34</v>
      </c>
    </row>
    <row r="56" spans="5:6" x14ac:dyDescent="0.3">
      <c r="E56" s="18" t="s">
        <v>240</v>
      </c>
      <c r="F56" s="3">
        <v>40</v>
      </c>
    </row>
    <row r="57" spans="5:6" x14ac:dyDescent="0.3">
      <c r="E57" s="18" t="s">
        <v>241</v>
      </c>
      <c r="F57" s="3">
        <v>53</v>
      </c>
    </row>
    <row r="58" spans="5:6" x14ac:dyDescent="0.3">
      <c r="E58" s="18" t="s">
        <v>242</v>
      </c>
      <c r="F58" s="3">
        <v>57</v>
      </c>
    </row>
    <row r="59" spans="5:6" x14ac:dyDescent="0.3">
      <c r="E59" s="18" t="s">
        <v>243</v>
      </c>
      <c r="F59" s="3">
        <v>68</v>
      </c>
    </row>
    <row r="60" spans="5:6" x14ac:dyDescent="0.3">
      <c r="E60" s="18" t="s">
        <v>244</v>
      </c>
      <c r="F60" s="3">
        <v>71</v>
      </c>
    </row>
    <row r="61" spans="5:6" x14ac:dyDescent="0.3">
      <c r="E61" s="18" t="s">
        <v>245</v>
      </c>
      <c r="F61" s="3">
        <v>75</v>
      </c>
    </row>
    <row r="62" spans="5:6" x14ac:dyDescent="0.3">
      <c r="E62" s="18" t="s">
        <v>246</v>
      </c>
      <c r="F62" s="3">
        <v>82</v>
      </c>
    </row>
    <row r="63" spans="5:6" x14ac:dyDescent="0.3">
      <c r="E63" s="15" t="s">
        <v>252</v>
      </c>
      <c r="F63" s="3"/>
    </row>
    <row r="64" spans="5:6" x14ac:dyDescent="0.3">
      <c r="E64" s="18" t="s">
        <v>248</v>
      </c>
      <c r="F64" s="3">
        <v>3</v>
      </c>
    </row>
    <row r="65" spans="5:6" x14ac:dyDescent="0.3">
      <c r="E65" s="18" t="s">
        <v>249</v>
      </c>
      <c r="F65" s="3">
        <v>13</v>
      </c>
    </row>
    <row r="66" spans="5:6" x14ac:dyDescent="0.3">
      <c r="E66" s="18" t="s">
        <v>250</v>
      </c>
      <c r="F66" s="3">
        <v>22</v>
      </c>
    </row>
    <row r="67" spans="5:6" x14ac:dyDescent="0.3">
      <c r="E67" s="18" t="s">
        <v>251</v>
      </c>
      <c r="F67" s="3">
        <v>31</v>
      </c>
    </row>
    <row r="68" spans="5:6" x14ac:dyDescent="0.3">
      <c r="E68" s="18" t="s">
        <v>239</v>
      </c>
      <c r="F68" s="3">
        <v>40</v>
      </c>
    </row>
    <row r="69" spans="5:6" x14ac:dyDescent="0.3">
      <c r="E69" s="18" t="s">
        <v>240</v>
      </c>
      <c r="F69" s="3">
        <v>47</v>
      </c>
    </row>
    <row r="70" spans="5:6" x14ac:dyDescent="0.3">
      <c r="E70" s="18" t="s">
        <v>241</v>
      </c>
      <c r="F70" s="3">
        <v>52</v>
      </c>
    </row>
    <row r="71" spans="5:6" x14ac:dyDescent="0.3">
      <c r="E71" s="18" t="s">
        <v>242</v>
      </c>
      <c r="F71" s="3">
        <v>57</v>
      </c>
    </row>
    <row r="72" spans="5:6" x14ac:dyDescent="0.3">
      <c r="E72" s="18" t="s">
        <v>243</v>
      </c>
      <c r="F72" s="3">
        <v>59</v>
      </c>
    </row>
    <row r="73" spans="5:6" x14ac:dyDescent="0.3">
      <c r="E73" s="18" t="s">
        <v>244</v>
      </c>
      <c r="F73" s="3">
        <v>62</v>
      </c>
    </row>
    <row r="74" spans="5:6" x14ac:dyDescent="0.3">
      <c r="E74" s="15" t="s">
        <v>253</v>
      </c>
      <c r="F74" s="3"/>
    </row>
    <row r="75" spans="5:6" x14ac:dyDescent="0.3">
      <c r="E75" s="18" t="s">
        <v>249</v>
      </c>
      <c r="F75" s="3">
        <v>1</v>
      </c>
    </row>
    <row r="76" spans="5:6" x14ac:dyDescent="0.3">
      <c r="E76" s="18" t="s">
        <v>251</v>
      </c>
      <c r="F76" s="3">
        <v>2</v>
      </c>
    </row>
    <row r="77" spans="5:6" x14ac:dyDescent="0.3">
      <c r="E77" s="15" t="s">
        <v>228</v>
      </c>
      <c r="F77" s="3"/>
    </row>
  </sheetData>
  <conditionalFormatting pivot="1" sqref="G23:G27">
    <cfRule type="dataBar" priority="1">
      <dataBar>
        <cfvo type="min"/>
        <cfvo type="max"/>
        <color rgb="FF638EC6"/>
      </dataBar>
      <extLst>
        <ext xmlns:x14="http://schemas.microsoft.com/office/spreadsheetml/2009/9/main" uri="{B025F937-C7B1-47D3-B67F-A62EFF666E3E}">
          <x14:id>{59904611-E794-4993-A7A5-46040E9EB867}</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59904611-E794-4993-A7A5-46040E9EB867}">
            <x14:dataBar minLength="0" maxLength="100" gradient="0">
              <x14:cfvo type="autoMin"/>
              <x14:cfvo type="autoMax"/>
              <x14:negativeFillColor rgb="FFFF0000"/>
              <x14:axisColor rgb="FF000000"/>
            </x14:dataBar>
          </x14:cfRule>
          <xm:sqref>G23:G27</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6C32-4075-4AD8-B5AF-C63AF11A2926}">
  <dimension ref="A1:H93"/>
  <sheetViews>
    <sheetView workbookViewId="0"/>
  </sheetViews>
  <sheetFormatPr defaultRowHeight="14.4" x14ac:dyDescent="0.3"/>
  <cols>
    <col min="1" max="1" width="19.6640625" bestFit="1" customWidth="1"/>
    <col min="2" max="2" width="9.33203125" bestFit="1" customWidth="1"/>
    <col min="3" max="3" width="13.33203125" bestFit="1" customWidth="1"/>
    <col min="4" max="4" width="6.44140625" bestFit="1" customWidth="1"/>
    <col min="5" max="5" width="15.44140625" bestFit="1" customWidth="1"/>
    <col min="6" max="6" width="8.33203125" bestFit="1" customWidth="1"/>
    <col min="7" max="7" width="13.109375" bestFit="1" customWidth="1"/>
    <col min="8" max="8" width="10" bestFit="1" customWidth="1"/>
  </cols>
  <sheetData>
    <row r="1" spans="1:8" x14ac:dyDescent="0.3">
      <c r="A1" t="s">
        <v>0</v>
      </c>
      <c r="B1" t="s">
        <v>1</v>
      </c>
      <c r="C1" t="s">
        <v>2</v>
      </c>
      <c r="D1" t="s">
        <v>3</v>
      </c>
      <c r="E1" t="s">
        <v>4</v>
      </c>
      <c r="F1" t="s">
        <v>5</v>
      </c>
      <c r="G1" t="s">
        <v>6</v>
      </c>
      <c r="H1" t="s">
        <v>202</v>
      </c>
    </row>
    <row r="2" spans="1:8" x14ac:dyDescent="0.3">
      <c r="A2" s="3" t="s">
        <v>58</v>
      </c>
      <c r="B2" s="3" t="s">
        <v>15</v>
      </c>
      <c r="C2" s="3" t="s">
        <v>19</v>
      </c>
      <c r="D2">
        <v>22</v>
      </c>
      <c r="E2" s="4">
        <v>44446</v>
      </c>
      <c r="F2">
        <v>112780</v>
      </c>
      <c r="G2" s="3" t="s">
        <v>13</v>
      </c>
      <c r="H2" t="s">
        <v>204</v>
      </c>
    </row>
    <row r="3" spans="1:8" x14ac:dyDescent="0.3">
      <c r="A3" s="3" t="s">
        <v>70</v>
      </c>
      <c r="B3" s="3" t="s">
        <v>15</v>
      </c>
      <c r="C3" s="3" t="s">
        <v>9</v>
      </c>
      <c r="D3">
        <v>46</v>
      </c>
      <c r="E3" s="4">
        <v>44758</v>
      </c>
      <c r="F3">
        <v>70610</v>
      </c>
      <c r="G3" s="3" t="s">
        <v>16</v>
      </c>
      <c r="H3" t="s">
        <v>204</v>
      </c>
    </row>
    <row r="4" spans="1:8" x14ac:dyDescent="0.3">
      <c r="A4" s="3" t="s">
        <v>75</v>
      </c>
      <c r="B4" s="3" t="s">
        <v>8</v>
      </c>
      <c r="C4" s="3" t="s">
        <v>19</v>
      </c>
      <c r="D4">
        <v>28</v>
      </c>
      <c r="E4" s="4">
        <v>44357</v>
      </c>
      <c r="F4">
        <v>53240</v>
      </c>
      <c r="G4" s="3" t="s">
        <v>16</v>
      </c>
      <c r="H4" t="s">
        <v>204</v>
      </c>
    </row>
    <row r="5" spans="1:8" x14ac:dyDescent="0.3">
      <c r="A5" s="3" t="s">
        <v>49</v>
      </c>
      <c r="B5" s="3"/>
      <c r="C5" s="3" t="s">
        <v>21</v>
      </c>
      <c r="D5">
        <v>37</v>
      </c>
      <c r="E5" s="4">
        <v>44146</v>
      </c>
      <c r="F5">
        <v>115440</v>
      </c>
      <c r="G5" s="3" t="s">
        <v>24</v>
      </c>
      <c r="H5" t="s">
        <v>204</v>
      </c>
    </row>
    <row r="6" spans="1:8" x14ac:dyDescent="0.3">
      <c r="A6" s="3" t="s">
        <v>65</v>
      </c>
      <c r="B6" s="3" t="s">
        <v>15</v>
      </c>
      <c r="C6" s="3" t="s">
        <v>19</v>
      </c>
      <c r="D6">
        <v>32</v>
      </c>
      <c r="E6" s="4">
        <v>44465</v>
      </c>
      <c r="F6">
        <v>53540</v>
      </c>
      <c r="G6" s="3" t="s">
        <v>16</v>
      </c>
      <c r="H6" t="s">
        <v>204</v>
      </c>
    </row>
    <row r="7" spans="1:8" x14ac:dyDescent="0.3">
      <c r="A7" s="3" t="s">
        <v>81</v>
      </c>
      <c r="B7" s="3" t="s">
        <v>8</v>
      </c>
      <c r="C7" s="3" t="s">
        <v>9</v>
      </c>
      <c r="D7">
        <v>30</v>
      </c>
      <c r="E7" s="4">
        <v>44861</v>
      </c>
      <c r="F7">
        <v>112570</v>
      </c>
      <c r="G7" s="3" t="s">
        <v>16</v>
      </c>
      <c r="H7" t="s">
        <v>204</v>
      </c>
    </row>
    <row r="8" spans="1:8" x14ac:dyDescent="0.3">
      <c r="A8" s="3" t="s">
        <v>51</v>
      </c>
      <c r="B8" s="3" t="s">
        <v>15</v>
      </c>
      <c r="C8" s="3" t="s">
        <v>9</v>
      </c>
      <c r="D8">
        <v>33</v>
      </c>
      <c r="E8" s="4">
        <v>44701</v>
      </c>
      <c r="F8">
        <v>48530</v>
      </c>
      <c r="G8" s="3" t="s">
        <v>13</v>
      </c>
      <c r="H8" t="s">
        <v>204</v>
      </c>
    </row>
    <row r="9" spans="1:8" x14ac:dyDescent="0.3">
      <c r="A9" s="3" t="s">
        <v>61</v>
      </c>
      <c r="B9" s="3" t="s">
        <v>8</v>
      </c>
      <c r="C9" s="3" t="s">
        <v>12</v>
      </c>
      <c r="D9">
        <v>24</v>
      </c>
      <c r="E9" s="4">
        <v>44148</v>
      </c>
      <c r="F9">
        <v>62780</v>
      </c>
      <c r="G9" s="3" t="s">
        <v>16</v>
      </c>
      <c r="H9" t="s">
        <v>204</v>
      </c>
    </row>
    <row r="10" spans="1:8" x14ac:dyDescent="0.3">
      <c r="A10" s="3" t="s">
        <v>82</v>
      </c>
      <c r="B10" s="3" t="s">
        <v>15</v>
      </c>
      <c r="C10" s="3" t="s">
        <v>12</v>
      </c>
      <c r="D10">
        <v>33</v>
      </c>
      <c r="E10" s="4">
        <v>44509</v>
      </c>
      <c r="F10">
        <v>53870</v>
      </c>
      <c r="G10" s="3" t="s">
        <v>16</v>
      </c>
      <c r="H10" t="s">
        <v>204</v>
      </c>
    </row>
    <row r="11" spans="1:8" x14ac:dyDescent="0.3">
      <c r="A11" s="3" t="s">
        <v>60</v>
      </c>
      <c r="B11" s="3" t="s">
        <v>8</v>
      </c>
      <c r="C11" s="3" t="s">
        <v>56</v>
      </c>
      <c r="D11">
        <v>27</v>
      </c>
      <c r="E11" s="4">
        <v>44122</v>
      </c>
      <c r="F11">
        <v>119110</v>
      </c>
      <c r="G11" s="3" t="s">
        <v>16</v>
      </c>
      <c r="H11" t="s">
        <v>204</v>
      </c>
    </row>
    <row r="12" spans="1:8" x14ac:dyDescent="0.3">
      <c r="A12" s="3" t="s">
        <v>87</v>
      </c>
      <c r="B12" s="3" t="s">
        <v>15</v>
      </c>
      <c r="C12" s="3" t="s">
        <v>12</v>
      </c>
      <c r="D12">
        <v>29</v>
      </c>
      <c r="E12" s="4">
        <v>44180</v>
      </c>
      <c r="F12">
        <v>112110</v>
      </c>
      <c r="G12" s="3" t="s">
        <v>24</v>
      </c>
      <c r="H12" t="s">
        <v>204</v>
      </c>
    </row>
    <row r="13" spans="1:8" x14ac:dyDescent="0.3">
      <c r="A13" s="3" t="s">
        <v>76</v>
      </c>
      <c r="B13" s="3" t="s">
        <v>15</v>
      </c>
      <c r="C13" s="3" t="s">
        <v>19</v>
      </c>
      <c r="D13">
        <v>25</v>
      </c>
      <c r="E13" s="4">
        <v>44383</v>
      </c>
      <c r="F13">
        <v>65700</v>
      </c>
      <c r="G13" s="3" t="s">
        <v>16</v>
      </c>
      <c r="H13" t="s">
        <v>204</v>
      </c>
    </row>
    <row r="14" spans="1:8" x14ac:dyDescent="0.3">
      <c r="A14" s="3" t="s">
        <v>97</v>
      </c>
      <c r="B14" s="3" t="s">
        <v>15</v>
      </c>
      <c r="C14" s="3" t="s">
        <v>12</v>
      </c>
      <c r="D14">
        <v>37</v>
      </c>
      <c r="E14" s="4">
        <v>44701</v>
      </c>
      <c r="F14">
        <v>69070</v>
      </c>
      <c r="G14" s="3" t="s">
        <v>16</v>
      </c>
      <c r="H14" t="s">
        <v>204</v>
      </c>
    </row>
    <row r="15" spans="1:8" x14ac:dyDescent="0.3">
      <c r="A15" s="3" t="s">
        <v>22</v>
      </c>
      <c r="B15" s="3" t="s">
        <v>15</v>
      </c>
      <c r="C15" s="3" t="s">
        <v>12</v>
      </c>
      <c r="D15">
        <v>20</v>
      </c>
      <c r="E15" s="4">
        <v>44459</v>
      </c>
      <c r="F15">
        <v>107700</v>
      </c>
      <c r="G15" s="3" t="s">
        <v>16</v>
      </c>
      <c r="H15" t="s">
        <v>204</v>
      </c>
    </row>
    <row r="16" spans="1:8" x14ac:dyDescent="0.3">
      <c r="A16" s="3" t="s">
        <v>84</v>
      </c>
      <c r="B16" s="3" t="s">
        <v>8</v>
      </c>
      <c r="C16" s="3" t="s">
        <v>12</v>
      </c>
      <c r="D16">
        <v>32</v>
      </c>
      <c r="E16" s="4">
        <v>44354</v>
      </c>
      <c r="F16">
        <v>43840</v>
      </c>
      <c r="G16" s="3" t="s">
        <v>13</v>
      </c>
      <c r="H16" t="s">
        <v>204</v>
      </c>
    </row>
    <row r="17" spans="1:8" x14ac:dyDescent="0.3">
      <c r="A17" s="3" t="s">
        <v>105</v>
      </c>
      <c r="B17" s="3" t="s">
        <v>15</v>
      </c>
      <c r="C17" s="3" t="s">
        <v>9</v>
      </c>
      <c r="D17">
        <v>40</v>
      </c>
      <c r="E17" s="4">
        <v>44263</v>
      </c>
      <c r="F17">
        <v>99750</v>
      </c>
      <c r="G17" s="3" t="s">
        <v>16</v>
      </c>
      <c r="H17" t="s">
        <v>204</v>
      </c>
    </row>
    <row r="18" spans="1:8" x14ac:dyDescent="0.3">
      <c r="A18" s="3" t="s">
        <v>47</v>
      </c>
      <c r="B18" s="3" t="s">
        <v>15</v>
      </c>
      <c r="C18" s="3" t="s">
        <v>9</v>
      </c>
      <c r="D18">
        <v>21</v>
      </c>
      <c r="E18" s="4">
        <v>44104</v>
      </c>
      <c r="F18">
        <v>37920</v>
      </c>
      <c r="G18" s="3" t="s">
        <v>16</v>
      </c>
      <c r="H18" t="s">
        <v>204</v>
      </c>
    </row>
    <row r="19" spans="1:8" x14ac:dyDescent="0.3">
      <c r="A19" s="3" t="s">
        <v>31</v>
      </c>
      <c r="B19" s="3" t="s">
        <v>15</v>
      </c>
      <c r="C19" s="3" t="s">
        <v>9</v>
      </c>
      <c r="D19">
        <v>21</v>
      </c>
      <c r="E19" s="4">
        <v>44762</v>
      </c>
      <c r="F19">
        <v>57090</v>
      </c>
      <c r="G19" s="3" t="s">
        <v>16</v>
      </c>
      <c r="H19" t="s">
        <v>204</v>
      </c>
    </row>
    <row r="20" spans="1:8" x14ac:dyDescent="0.3">
      <c r="A20" s="3" t="s">
        <v>30</v>
      </c>
      <c r="B20" s="3" t="s">
        <v>8</v>
      </c>
      <c r="C20" s="3" t="s">
        <v>12</v>
      </c>
      <c r="D20">
        <v>31</v>
      </c>
      <c r="E20" s="4">
        <v>44145</v>
      </c>
      <c r="F20">
        <v>41980</v>
      </c>
      <c r="G20" s="3" t="s">
        <v>16</v>
      </c>
      <c r="H20" t="s">
        <v>204</v>
      </c>
    </row>
    <row r="21" spans="1:8" x14ac:dyDescent="0.3">
      <c r="A21" s="3" t="s">
        <v>78</v>
      </c>
      <c r="B21" s="3" t="s">
        <v>15</v>
      </c>
      <c r="C21" s="3" t="s">
        <v>56</v>
      </c>
      <c r="D21">
        <v>21</v>
      </c>
      <c r="E21" s="4">
        <v>44242</v>
      </c>
      <c r="F21">
        <v>75880</v>
      </c>
      <c r="G21" s="3" t="s">
        <v>16</v>
      </c>
      <c r="H21" t="s">
        <v>204</v>
      </c>
    </row>
    <row r="22" spans="1:8" x14ac:dyDescent="0.3">
      <c r="A22" s="3" t="s">
        <v>36</v>
      </c>
      <c r="B22" s="3" t="s">
        <v>8</v>
      </c>
      <c r="C22" s="3" t="s">
        <v>21</v>
      </c>
      <c r="D22">
        <v>34</v>
      </c>
      <c r="E22" s="4">
        <v>44653</v>
      </c>
      <c r="F22">
        <v>58940</v>
      </c>
      <c r="G22" s="3" t="s">
        <v>16</v>
      </c>
      <c r="H22" t="s">
        <v>204</v>
      </c>
    </row>
    <row r="23" spans="1:8" x14ac:dyDescent="0.3">
      <c r="A23" s="3" t="s">
        <v>27</v>
      </c>
      <c r="B23" s="3" t="s">
        <v>8</v>
      </c>
      <c r="C23" s="3" t="s">
        <v>21</v>
      </c>
      <c r="D23">
        <v>30</v>
      </c>
      <c r="E23" s="4">
        <v>44389</v>
      </c>
      <c r="F23">
        <v>67910</v>
      </c>
      <c r="G23" s="3" t="s">
        <v>24</v>
      </c>
      <c r="H23" t="s">
        <v>204</v>
      </c>
    </row>
    <row r="24" spans="1:8" x14ac:dyDescent="0.3">
      <c r="A24" s="3" t="s">
        <v>26</v>
      </c>
      <c r="B24" s="3" t="s">
        <v>8</v>
      </c>
      <c r="C24" s="3" t="s">
        <v>12</v>
      </c>
      <c r="D24">
        <v>31</v>
      </c>
      <c r="E24" s="4">
        <v>44663</v>
      </c>
      <c r="F24">
        <v>58100</v>
      </c>
      <c r="G24" s="3" t="s">
        <v>16</v>
      </c>
      <c r="H24" t="s">
        <v>204</v>
      </c>
    </row>
    <row r="25" spans="1:8" x14ac:dyDescent="0.3">
      <c r="A25" s="3" t="s">
        <v>53</v>
      </c>
      <c r="B25" s="3" t="s">
        <v>15</v>
      </c>
      <c r="C25" s="3" t="s">
        <v>21</v>
      </c>
      <c r="D25">
        <v>27</v>
      </c>
      <c r="E25" s="4">
        <v>44567</v>
      </c>
      <c r="F25">
        <v>48980</v>
      </c>
      <c r="G25" s="3" t="s">
        <v>16</v>
      </c>
      <c r="H25" t="s">
        <v>204</v>
      </c>
    </row>
    <row r="26" spans="1:8" x14ac:dyDescent="0.3">
      <c r="A26" s="3" t="s">
        <v>20</v>
      </c>
      <c r="B26" s="3"/>
      <c r="C26" s="3" t="s">
        <v>21</v>
      </c>
      <c r="D26">
        <v>30</v>
      </c>
      <c r="E26" s="4">
        <v>44597</v>
      </c>
      <c r="F26">
        <v>64000</v>
      </c>
      <c r="G26" s="3" t="s">
        <v>16</v>
      </c>
      <c r="H26" t="s">
        <v>204</v>
      </c>
    </row>
    <row r="27" spans="1:8" x14ac:dyDescent="0.3">
      <c r="A27" s="3" t="s">
        <v>7</v>
      </c>
      <c r="B27" s="3" t="s">
        <v>8</v>
      </c>
      <c r="C27" s="3" t="s">
        <v>9</v>
      </c>
      <c r="D27">
        <v>42</v>
      </c>
      <c r="E27" s="4">
        <v>44779</v>
      </c>
      <c r="F27">
        <v>75000</v>
      </c>
      <c r="G27" s="3" t="s">
        <v>10</v>
      </c>
      <c r="H27" t="s">
        <v>204</v>
      </c>
    </row>
    <row r="28" spans="1:8" x14ac:dyDescent="0.3">
      <c r="A28" s="3" t="s">
        <v>74</v>
      </c>
      <c r="B28" s="3" t="s">
        <v>8</v>
      </c>
      <c r="C28" s="3" t="s">
        <v>12</v>
      </c>
      <c r="D28">
        <v>40</v>
      </c>
      <c r="E28" s="4">
        <v>44337</v>
      </c>
      <c r="F28">
        <v>87620</v>
      </c>
      <c r="G28" s="3" t="s">
        <v>16</v>
      </c>
      <c r="H28" t="s">
        <v>204</v>
      </c>
    </row>
    <row r="29" spans="1:8" x14ac:dyDescent="0.3">
      <c r="A29" s="3" t="s">
        <v>44</v>
      </c>
      <c r="B29" s="3" t="s">
        <v>8</v>
      </c>
      <c r="C29" s="3" t="s">
        <v>12</v>
      </c>
      <c r="D29">
        <v>29</v>
      </c>
      <c r="E29" s="4">
        <v>44023</v>
      </c>
      <c r="F29">
        <v>34980</v>
      </c>
      <c r="G29" s="3" t="s">
        <v>16</v>
      </c>
      <c r="H29" t="s">
        <v>204</v>
      </c>
    </row>
    <row r="30" spans="1:8" x14ac:dyDescent="0.3">
      <c r="A30" s="3" t="s">
        <v>35</v>
      </c>
      <c r="B30" s="3" t="s">
        <v>8</v>
      </c>
      <c r="C30" s="3" t="s">
        <v>21</v>
      </c>
      <c r="D30">
        <v>28</v>
      </c>
      <c r="E30" s="4">
        <v>44185</v>
      </c>
      <c r="F30">
        <v>75970</v>
      </c>
      <c r="G30" s="3" t="s">
        <v>16</v>
      </c>
      <c r="H30" t="s">
        <v>204</v>
      </c>
    </row>
    <row r="31" spans="1:8" x14ac:dyDescent="0.3">
      <c r="A31" s="3" t="s">
        <v>38</v>
      </c>
      <c r="B31" s="3" t="s">
        <v>8</v>
      </c>
      <c r="C31" s="3" t="s">
        <v>21</v>
      </c>
      <c r="D31">
        <v>34</v>
      </c>
      <c r="E31" s="4">
        <v>44612</v>
      </c>
      <c r="F31">
        <v>60130</v>
      </c>
      <c r="G31" s="3" t="s">
        <v>16</v>
      </c>
      <c r="H31" t="s">
        <v>204</v>
      </c>
    </row>
    <row r="32" spans="1:8" x14ac:dyDescent="0.3">
      <c r="A32" s="3" t="s">
        <v>41</v>
      </c>
      <c r="B32" s="3" t="s">
        <v>8</v>
      </c>
      <c r="C32" s="3" t="s">
        <v>12</v>
      </c>
      <c r="D32">
        <v>33</v>
      </c>
      <c r="E32" s="4">
        <v>44374</v>
      </c>
      <c r="F32">
        <v>75480</v>
      </c>
      <c r="G32" s="3" t="s">
        <v>42</v>
      </c>
      <c r="H32" t="s">
        <v>204</v>
      </c>
    </row>
    <row r="33" spans="1:8" x14ac:dyDescent="0.3">
      <c r="A33" s="3" t="s">
        <v>40</v>
      </c>
      <c r="B33" s="3" t="s">
        <v>15</v>
      </c>
      <c r="C33" s="3" t="s">
        <v>9</v>
      </c>
      <c r="D33">
        <v>33</v>
      </c>
      <c r="E33" s="4">
        <v>44164</v>
      </c>
      <c r="F33">
        <v>115920</v>
      </c>
      <c r="G33" s="3" t="s">
        <v>16</v>
      </c>
      <c r="H33" t="s">
        <v>204</v>
      </c>
    </row>
    <row r="34" spans="1:8" x14ac:dyDescent="0.3">
      <c r="A34" s="3" t="s">
        <v>48</v>
      </c>
      <c r="B34" s="3" t="s">
        <v>8</v>
      </c>
      <c r="C34" s="3" t="s">
        <v>19</v>
      </c>
      <c r="D34">
        <v>36</v>
      </c>
      <c r="E34" s="4">
        <v>44494</v>
      </c>
      <c r="F34">
        <v>78540</v>
      </c>
      <c r="G34" s="3" t="s">
        <v>16</v>
      </c>
      <c r="H34" t="s">
        <v>204</v>
      </c>
    </row>
    <row r="35" spans="1:8" x14ac:dyDescent="0.3">
      <c r="A35" s="3" t="s">
        <v>34</v>
      </c>
      <c r="B35" s="3" t="s">
        <v>15</v>
      </c>
      <c r="C35" s="3" t="s">
        <v>9</v>
      </c>
      <c r="D35">
        <v>25</v>
      </c>
      <c r="E35" s="4">
        <v>44726</v>
      </c>
      <c r="F35">
        <v>109190</v>
      </c>
      <c r="G35" s="3" t="s">
        <v>13</v>
      </c>
      <c r="H35" t="s">
        <v>204</v>
      </c>
    </row>
    <row r="36" spans="1:8" x14ac:dyDescent="0.3">
      <c r="A36" s="3" t="s">
        <v>73</v>
      </c>
      <c r="B36" s="3" t="s">
        <v>8</v>
      </c>
      <c r="C36" s="3" t="s">
        <v>19</v>
      </c>
      <c r="D36">
        <v>34</v>
      </c>
      <c r="E36" s="4">
        <v>44721</v>
      </c>
      <c r="F36">
        <v>49630</v>
      </c>
      <c r="G36" s="3" t="s">
        <v>24</v>
      </c>
      <c r="H36" t="s">
        <v>204</v>
      </c>
    </row>
    <row r="37" spans="1:8" x14ac:dyDescent="0.3">
      <c r="A37" s="3" t="s">
        <v>107</v>
      </c>
      <c r="B37" s="3" t="s">
        <v>8</v>
      </c>
      <c r="C37" s="3" t="s">
        <v>9</v>
      </c>
      <c r="D37">
        <v>28</v>
      </c>
      <c r="E37" s="4">
        <v>44630</v>
      </c>
      <c r="F37">
        <v>99970</v>
      </c>
      <c r="G37" s="3" t="s">
        <v>16</v>
      </c>
      <c r="H37" t="s">
        <v>204</v>
      </c>
    </row>
    <row r="38" spans="1:8" x14ac:dyDescent="0.3">
      <c r="A38" s="3" t="s">
        <v>71</v>
      </c>
      <c r="B38" s="3" t="s">
        <v>8</v>
      </c>
      <c r="C38" s="3" t="s">
        <v>12</v>
      </c>
      <c r="D38">
        <v>33</v>
      </c>
      <c r="E38" s="4">
        <v>44190</v>
      </c>
      <c r="F38">
        <v>96140</v>
      </c>
      <c r="G38" s="3" t="s">
        <v>16</v>
      </c>
      <c r="H38" t="s">
        <v>204</v>
      </c>
    </row>
    <row r="39" spans="1:8" x14ac:dyDescent="0.3">
      <c r="A39" s="3" t="s">
        <v>50</v>
      </c>
      <c r="B39" s="3" t="s">
        <v>15</v>
      </c>
      <c r="C39" s="3" t="s">
        <v>9</v>
      </c>
      <c r="D39">
        <v>31</v>
      </c>
      <c r="E39" s="4">
        <v>44724</v>
      </c>
      <c r="F39">
        <v>103550</v>
      </c>
      <c r="G39" s="3" t="s">
        <v>16</v>
      </c>
      <c r="H39" t="s">
        <v>204</v>
      </c>
    </row>
    <row r="40" spans="1:8" x14ac:dyDescent="0.3">
      <c r="A40" s="3" t="s">
        <v>14</v>
      </c>
      <c r="B40" s="3" t="s">
        <v>15</v>
      </c>
      <c r="C40" s="3" t="s">
        <v>12</v>
      </c>
      <c r="D40">
        <v>31</v>
      </c>
      <c r="E40" s="4">
        <v>44511</v>
      </c>
      <c r="F40">
        <v>48950</v>
      </c>
      <c r="G40" s="3" t="s">
        <v>16</v>
      </c>
      <c r="H40" t="s">
        <v>204</v>
      </c>
    </row>
    <row r="41" spans="1:8" x14ac:dyDescent="0.3">
      <c r="A41" s="3" t="s">
        <v>63</v>
      </c>
      <c r="B41" s="3" t="s">
        <v>15</v>
      </c>
      <c r="C41" s="3" t="s">
        <v>21</v>
      </c>
      <c r="D41">
        <v>24</v>
      </c>
      <c r="E41" s="4">
        <v>44436</v>
      </c>
      <c r="F41">
        <v>52610</v>
      </c>
      <c r="G41" s="3" t="s">
        <v>24</v>
      </c>
      <c r="H41" t="s">
        <v>204</v>
      </c>
    </row>
    <row r="42" spans="1:8" x14ac:dyDescent="0.3">
      <c r="A42" s="3" t="s">
        <v>72</v>
      </c>
      <c r="B42" s="3" t="s">
        <v>8</v>
      </c>
      <c r="C42" s="3" t="s">
        <v>9</v>
      </c>
      <c r="D42">
        <v>36</v>
      </c>
      <c r="E42" s="4">
        <v>44529</v>
      </c>
      <c r="F42">
        <v>78390</v>
      </c>
      <c r="G42" s="3" t="s">
        <v>16</v>
      </c>
      <c r="H42" t="s">
        <v>204</v>
      </c>
    </row>
    <row r="43" spans="1:8" x14ac:dyDescent="0.3">
      <c r="A43" s="3" t="s">
        <v>88</v>
      </c>
      <c r="B43" s="3" t="s">
        <v>8</v>
      </c>
      <c r="C43" s="3" t="s">
        <v>21</v>
      </c>
      <c r="D43">
        <v>33</v>
      </c>
      <c r="E43" s="4">
        <v>44809</v>
      </c>
      <c r="F43">
        <v>86570</v>
      </c>
      <c r="G43" s="3" t="s">
        <v>16</v>
      </c>
      <c r="H43" t="s">
        <v>204</v>
      </c>
    </row>
    <row r="44" spans="1:8" x14ac:dyDescent="0.3">
      <c r="A44" s="3" t="s">
        <v>92</v>
      </c>
      <c r="B44" s="3" t="s">
        <v>8</v>
      </c>
      <c r="C44" s="3" t="s">
        <v>12</v>
      </c>
      <c r="D44">
        <v>27</v>
      </c>
      <c r="E44" s="4">
        <v>44686</v>
      </c>
      <c r="F44">
        <v>83750</v>
      </c>
      <c r="G44" s="3" t="s">
        <v>16</v>
      </c>
      <c r="H44" t="s">
        <v>204</v>
      </c>
    </row>
    <row r="45" spans="1:8" x14ac:dyDescent="0.3">
      <c r="A45" s="3" t="s">
        <v>102</v>
      </c>
      <c r="B45" s="3" t="s">
        <v>8</v>
      </c>
      <c r="C45" s="3" t="s">
        <v>21</v>
      </c>
      <c r="D45">
        <v>34</v>
      </c>
      <c r="E45" s="4">
        <v>44445</v>
      </c>
      <c r="F45">
        <v>92450</v>
      </c>
      <c r="G45" s="3" t="s">
        <v>16</v>
      </c>
      <c r="H45" t="s">
        <v>204</v>
      </c>
    </row>
    <row r="46" spans="1:8" x14ac:dyDescent="0.3">
      <c r="A46" s="3" t="s">
        <v>64</v>
      </c>
      <c r="B46" s="3" t="s">
        <v>15</v>
      </c>
      <c r="C46" s="3" t="s">
        <v>12</v>
      </c>
      <c r="D46">
        <v>20</v>
      </c>
      <c r="E46" s="4">
        <v>44183</v>
      </c>
      <c r="F46">
        <v>112650</v>
      </c>
      <c r="G46" s="3" t="s">
        <v>16</v>
      </c>
      <c r="H46" t="s">
        <v>204</v>
      </c>
    </row>
    <row r="47" spans="1:8" x14ac:dyDescent="0.3">
      <c r="A47" s="3" t="s">
        <v>104</v>
      </c>
      <c r="B47" s="3" t="s">
        <v>15</v>
      </c>
      <c r="C47" s="3" t="s">
        <v>9</v>
      </c>
      <c r="D47">
        <v>20</v>
      </c>
      <c r="E47" s="4">
        <v>44744</v>
      </c>
      <c r="F47">
        <v>79570</v>
      </c>
      <c r="G47" s="3" t="s">
        <v>16</v>
      </c>
      <c r="H47" t="s">
        <v>204</v>
      </c>
    </row>
    <row r="48" spans="1:8" x14ac:dyDescent="0.3">
      <c r="A48" s="3" t="s">
        <v>91</v>
      </c>
      <c r="B48" s="3" t="s">
        <v>8</v>
      </c>
      <c r="C48" s="3" t="s">
        <v>19</v>
      </c>
      <c r="D48">
        <v>20</v>
      </c>
      <c r="E48" s="4">
        <v>44537</v>
      </c>
      <c r="F48">
        <v>68900</v>
      </c>
      <c r="G48" s="3" t="s">
        <v>24</v>
      </c>
      <c r="H48" t="s">
        <v>204</v>
      </c>
    </row>
    <row r="49" spans="1:8" x14ac:dyDescent="0.3">
      <c r="A49" s="3" t="s">
        <v>39</v>
      </c>
      <c r="B49" s="3" t="s">
        <v>8</v>
      </c>
      <c r="C49" s="3" t="s">
        <v>12</v>
      </c>
      <c r="D49">
        <v>25</v>
      </c>
      <c r="E49" s="4">
        <v>44694</v>
      </c>
      <c r="F49">
        <v>80700</v>
      </c>
      <c r="G49" s="3" t="s">
        <v>13</v>
      </c>
      <c r="H49" t="s">
        <v>204</v>
      </c>
    </row>
    <row r="50" spans="1:8" x14ac:dyDescent="0.3">
      <c r="A50" s="3" t="s">
        <v>100</v>
      </c>
      <c r="B50" s="3" t="s">
        <v>15</v>
      </c>
      <c r="C50" s="3" t="s">
        <v>9</v>
      </c>
      <c r="D50">
        <v>19</v>
      </c>
      <c r="E50" s="4">
        <v>44277</v>
      </c>
      <c r="F50">
        <v>58960</v>
      </c>
      <c r="G50" s="3" t="s">
        <v>16</v>
      </c>
      <c r="H50" t="s">
        <v>204</v>
      </c>
    </row>
    <row r="51" spans="1:8" x14ac:dyDescent="0.3">
      <c r="A51" s="3" t="s">
        <v>106</v>
      </c>
      <c r="B51" s="3" t="s">
        <v>15</v>
      </c>
      <c r="C51" s="3" t="s">
        <v>12</v>
      </c>
      <c r="D51">
        <v>36</v>
      </c>
      <c r="E51" s="4">
        <v>44019</v>
      </c>
      <c r="F51">
        <v>118840</v>
      </c>
      <c r="G51" s="3" t="s">
        <v>16</v>
      </c>
      <c r="H51" t="s">
        <v>204</v>
      </c>
    </row>
    <row r="52" spans="1:8" x14ac:dyDescent="0.3">
      <c r="A52" s="3" t="s">
        <v>29</v>
      </c>
      <c r="B52" s="3" t="s">
        <v>15</v>
      </c>
      <c r="C52" s="3" t="s">
        <v>21</v>
      </c>
      <c r="D52">
        <v>28</v>
      </c>
      <c r="E52" s="4">
        <v>44041</v>
      </c>
      <c r="F52">
        <v>48170</v>
      </c>
      <c r="G52" s="3" t="s">
        <v>13</v>
      </c>
      <c r="H52" t="s">
        <v>204</v>
      </c>
    </row>
    <row r="53" spans="1:8" x14ac:dyDescent="0.3">
      <c r="A53" s="3" t="s">
        <v>108</v>
      </c>
      <c r="B53" s="3" t="s">
        <v>8</v>
      </c>
      <c r="C53" s="3" t="s">
        <v>56</v>
      </c>
      <c r="D53">
        <v>32</v>
      </c>
      <c r="E53" s="4">
        <v>44400</v>
      </c>
      <c r="F53">
        <v>45510</v>
      </c>
      <c r="G53" s="3" t="s">
        <v>16</v>
      </c>
      <c r="H53" t="s">
        <v>204</v>
      </c>
    </row>
    <row r="54" spans="1:8" x14ac:dyDescent="0.3">
      <c r="A54" s="3" t="s">
        <v>64</v>
      </c>
      <c r="B54" s="3" t="s">
        <v>15</v>
      </c>
      <c r="C54" s="3" t="s">
        <v>9</v>
      </c>
      <c r="D54">
        <v>34</v>
      </c>
      <c r="E54" s="4">
        <v>44703</v>
      </c>
      <c r="F54">
        <v>112650</v>
      </c>
      <c r="G54" s="3" t="s">
        <v>16</v>
      </c>
      <c r="H54" t="s">
        <v>204</v>
      </c>
    </row>
    <row r="55" spans="1:8" x14ac:dyDescent="0.3">
      <c r="A55" s="3" t="s">
        <v>83</v>
      </c>
      <c r="B55" s="3" t="s">
        <v>8</v>
      </c>
      <c r="C55" s="3" t="s">
        <v>9</v>
      </c>
      <c r="D55">
        <v>36</v>
      </c>
      <c r="E55" s="4">
        <v>44085</v>
      </c>
      <c r="F55">
        <v>114890</v>
      </c>
      <c r="G55" s="3" t="s">
        <v>16</v>
      </c>
      <c r="H55" t="s">
        <v>204</v>
      </c>
    </row>
    <row r="56" spans="1:8" x14ac:dyDescent="0.3">
      <c r="A56" s="3" t="s">
        <v>67</v>
      </c>
      <c r="B56" s="3" t="s">
        <v>15</v>
      </c>
      <c r="C56" s="3" t="s">
        <v>12</v>
      </c>
      <c r="D56">
        <v>30</v>
      </c>
      <c r="E56" s="4">
        <v>44850</v>
      </c>
      <c r="F56">
        <v>69710</v>
      </c>
      <c r="G56" s="3" t="s">
        <v>16</v>
      </c>
      <c r="H56" t="s">
        <v>204</v>
      </c>
    </row>
    <row r="57" spans="1:8" x14ac:dyDescent="0.3">
      <c r="A57" s="3" t="s">
        <v>94</v>
      </c>
      <c r="B57" s="3" t="s">
        <v>15</v>
      </c>
      <c r="C57" s="3" t="s">
        <v>21</v>
      </c>
      <c r="D57">
        <v>36</v>
      </c>
      <c r="E57" s="4">
        <v>44333</v>
      </c>
      <c r="F57">
        <v>71380</v>
      </c>
      <c r="G57" s="3" t="s">
        <v>16</v>
      </c>
      <c r="H57" t="s">
        <v>204</v>
      </c>
    </row>
    <row r="58" spans="1:8" x14ac:dyDescent="0.3">
      <c r="A58" s="3" t="s">
        <v>33</v>
      </c>
      <c r="B58" s="3" t="s">
        <v>8</v>
      </c>
      <c r="C58" s="3" t="s">
        <v>19</v>
      </c>
      <c r="D58">
        <v>38</v>
      </c>
      <c r="E58" s="4">
        <v>44377</v>
      </c>
      <c r="F58">
        <v>109160</v>
      </c>
      <c r="G58" s="3" t="s">
        <v>10</v>
      </c>
      <c r="H58" t="s">
        <v>204</v>
      </c>
    </row>
    <row r="59" spans="1:8" x14ac:dyDescent="0.3">
      <c r="A59" s="3" t="s">
        <v>98</v>
      </c>
      <c r="B59" s="3" t="s">
        <v>15</v>
      </c>
      <c r="C59" s="3" t="s">
        <v>9</v>
      </c>
      <c r="D59">
        <v>27</v>
      </c>
      <c r="E59" s="4">
        <v>44609</v>
      </c>
      <c r="F59">
        <v>113280</v>
      </c>
      <c r="G59" s="3" t="s">
        <v>42</v>
      </c>
      <c r="H59" t="s">
        <v>204</v>
      </c>
    </row>
    <row r="60" spans="1:8" x14ac:dyDescent="0.3">
      <c r="A60" s="3" t="s">
        <v>25</v>
      </c>
      <c r="B60" s="3" t="s">
        <v>15</v>
      </c>
      <c r="C60" s="3" t="s">
        <v>12</v>
      </c>
      <c r="D60">
        <v>30</v>
      </c>
      <c r="E60" s="4">
        <v>44273</v>
      </c>
      <c r="F60">
        <v>69120</v>
      </c>
      <c r="G60" s="3" t="s">
        <v>16</v>
      </c>
      <c r="H60" t="s">
        <v>204</v>
      </c>
    </row>
    <row r="61" spans="1:8" x14ac:dyDescent="0.3">
      <c r="A61" s="3" t="s">
        <v>55</v>
      </c>
      <c r="B61" s="3" t="s">
        <v>8</v>
      </c>
      <c r="C61" s="3" t="s">
        <v>56</v>
      </c>
      <c r="D61">
        <v>37</v>
      </c>
      <c r="E61" s="4">
        <v>44451</v>
      </c>
      <c r="F61">
        <v>118100</v>
      </c>
      <c r="G61" s="3" t="s">
        <v>16</v>
      </c>
      <c r="H61" t="s">
        <v>204</v>
      </c>
    </row>
    <row r="62" spans="1:8" x14ac:dyDescent="0.3">
      <c r="A62" s="3" t="s">
        <v>62</v>
      </c>
      <c r="B62" s="3" t="s">
        <v>8</v>
      </c>
      <c r="C62" s="3" t="s">
        <v>9</v>
      </c>
      <c r="D62">
        <v>22</v>
      </c>
      <c r="E62" s="4">
        <v>44450</v>
      </c>
      <c r="F62">
        <v>76900</v>
      </c>
      <c r="G62" s="3" t="s">
        <v>13</v>
      </c>
      <c r="H62" t="s">
        <v>204</v>
      </c>
    </row>
    <row r="63" spans="1:8" x14ac:dyDescent="0.3">
      <c r="A63" s="3" t="s">
        <v>17</v>
      </c>
      <c r="B63" s="3" t="s">
        <v>8</v>
      </c>
      <c r="C63" s="3" t="s">
        <v>12</v>
      </c>
      <c r="D63">
        <v>43</v>
      </c>
      <c r="E63" s="4">
        <v>45045</v>
      </c>
      <c r="F63">
        <v>114870</v>
      </c>
      <c r="G63" s="3" t="s">
        <v>16</v>
      </c>
      <c r="H63" t="s">
        <v>204</v>
      </c>
    </row>
    <row r="64" spans="1:8" x14ac:dyDescent="0.3">
      <c r="A64" s="3" t="s">
        <v>52</v>
      </c>
      <c r="B64" s="3"/>
      <c r="C64" s="3" t="s">
        <v>12</v>
      </c>
      <c r="D64">
        <v>32</v>
      </c>
      <c r="E64" s="4">
        <v>44774</v>
      </c>
      <c r="F64">
        <v>91310</v>
      </c>
      <c r="G64" s="3" t="s">
        <v>16</v>
      </c>
      <c r="H64" t="s">
        <v>204</v>
      </c>
    </row>
    <row r="65" spans="1:8" x14ac:dyDescent="0.3">
      <c r="A65" s="3" t="s">
        <v>43</v>
      </c>
      <c r="B65" s="3" t="s">
        <v>8</v>
      </c>
      <c r="C65" s="3" t="s">
        <v>9</v>
      </c>
      <c r="D65">
        <v>28</v>
      </c>
      <c r="E65" s="4">
        <v>44486</v>
      </c>
      <c r="F65">
        <v>104770</v>
      </c>
      <c r="G65" s="3" t="s">
        <v>16</v>
      </c>
      <c r="H65" t="s">
        <v>204</v>
      </c>
    </row>
    <row r="66" spans="1:8" x14ac:dyDescent="0.3">
      <c r="A66" s="3" t="s">
        <v>89</v>
      </c>
      <c r="B66" s="3" t="s">
        <v>15</v>
      </c>
      <c r="C66" s="3" t="s">
        <v>19</v>
      </c>
      <c r="D66">
        <v>27</v>
      </c>
      <c r="E66" s="4">
        <v>44134</v>
      </c>
      <c r="F66">
        <v>54970</v>
      </c>
      <c r="G66" s="3" t="s">
        <v>16</v>
      </c>
      <c r="H66" t="s">
        <v>204</v>
      </c>
    </row>
    <row r="67" spans="1:8" x14ac:dyDescent="0.3">
      <c r="A67" s="3" t="s">
        <v>11</v>
      </c>
      <c r="B67" s="3"/>
      <c r="C67" s="3" t="s">
        <v>12</v>
      </c>
      <c r="D67">
        <v>26</v>
      </c>
      <c r="E67" s="4">
        <v>44271</v>
      </c>
      <c r="F67">
        <v>90700</v>
      </c>
      <c r="G67" s="3" t="s">
        <v>13</v>
      </c>
      <c r="H67" t="s">
        <v>204</v>
      </c>
    </row>
    <row r="68" spans="1:8" x14ac:dyDescent="0.3">
      <c r="A68" s="3" t="s">
        <v>109</v>
      </c>
      <c r="B68" s="3" t="s">
        <v>8</v>
      </c>
      <c r="C68" s="3" t="s">
        <v>19</v>
      </c>
      <c r="D68">
        <v>38</v>
      </c>
      <c r="E68" s="4">
        <v>44329</v>
      </c>
      <c r="F68">
        <v>56870</v>
      </c>
      <c r="G68" s="3" t="s">
        <v>13</v>
      </c>
      <c r="H68" t="s">
        <v>204</v>
      </c>
    </row>
    <row r="69" spans="1:8" x14ac:dyDescent="0.3">
      <c r="A69" s="3" t="s">
        <v>77</v>
      </c>
      <c r="B69" s="3" t="s">
        <v>8</v>
      </c>
      <c r="C69" s="3" t="s">
        <v>19</v>
      </c>
      <c r="D69">
        <v>25</v>
      </c>
      <c r="E69" s="4">
        <v>44205</v>
      </c>
      <c r="F69">
        <v>92700</v>
      </c>
      <c r="G69" s="3" t="s">
        <v>16</v>
      </c>
      <c r="H69" t="s">
        <v>204</v>
      </c>
    </row>
    <row r="70" spans="1:8" x14ac:dyDescent="0.3">
      <c r="A70" s="3" t="s">
        <v>32</v>
      </c>
      <c r="B70" s="3" t="s">
        <v>8</v>
      </c>
      <c r="C70" s="3" t="s">
        <v>21</v>
      </c>
      <c r="D70">
        <v>21</v>
      </c>
      <c r="E70" s="4">
        <v>44317</v>
      </c>
      <c r="F70">
        <v>65920</v>
      </c>
      <c r="G70" s="3" t="s">
        <v>16</v>
      </c>
      <c r="H70" t="s">
        <v>204</v>
      </c>
    </row>
    <row r="71" spans="1:8" x14ac:dyDescent="0.3">
      <c r="A71" s="3" t="s">
        <v>59</v>
      </c>
      <c r="B71" s="3" t="s">
        <v>15</v>
      </c>
      <c r="C71" s="3" t="s">
        <v>9</v>
      </c>
      <c r="D71">
        <v>26</v>
      </c>
      <c r="E71" s="4">
        <v>44225</v>
      </c>
      <c r="F71">
        <v>47360</v>
      </c>
      <c r="G71" s="3" t="s">
        <v>16</v>
      </c>
      <c r="H71" t="s">
        <v>204</v>
      </c>
    </row>
    <row r="72" spans="1:8" x14ac:dyDescent="0.3">
      <c r="A72" s="3" t="s">
        <v>37</v>
      </c>
      <c r="B72" s="3" t="s">
        <v>15</v>
      </c>
      <c r="C72" s="3" t="s">
        <v>9</v>
      </c>
      <c r="D72">
        <v>30</v>
      </c>
      <c r="E72" s="4">
        <v>44666</v>
      </c>
      <c r="F72">
        <v>60570</v>
      </c>
      <c r="G72" s="3" t="s">
        <v>16</v>
      </c>
      <c r="H72" t="s">
        <v>204</v>
      </c>
    </row>
    <row r="73" spans="1:8" x14ac:dyDescent="0.3">
      <c r="A73" s="3" t="s">
        <v>96</v>
      </c>
      <c r="B73" s="3" t="s">
        <v>8</v>
      </c>
      <c r="C73" s="3" t="s">
        <v>9</v>
      </c>
      <c r="D73">
        <v>28</v>
      </c>
      <c r="E73" s="4">
        <v>44649</v>
      </c>
      <c r="F73">
        <v>104120</v>
      </c>
      <c r="G73" s="3" t="s">
        <v>16</v>
      </c>
      <c r="H73" t="s">
        <v>204</v>
      </c>
    </row>
    <row r="74" spans="1:8" x14ac:dyDescent="0.3">
      <c r="A74" s="3" t="s">
        <v>23</v>
      </c>
      <c r="B74" s="3" t="s">
        <v>15</v>
      </c>
      <c r="C74" s="3" t="s">
        <v>12</v>
      </c>
      <c r="D74">
        <v>37</v>
      </c>
      <c r="E74" s="4">
        <v>44338</v>
      </c>
      <c r="F74">
        <v>88050</v>
      </c>
      <c r="G74" s="3" t="s">
        <v>24</v>
      </c>
      <c r="H74" t="s">
        <v>204</v>
      </c>
    </row>
    <row r="75" spans="1:8" x14ac:dyDescent="0.3">
      <c r="A75" s="3" t="s">
        <v>103</v>
      </c>
      <c r="B75" s="3" t="s">
        <v>15</v>
      </c>
      <c r="C75" s="3" t="s">
        <v>12</v>
      </c>
      <c r="D75">
        <v>24</v>
      </c>
      <c r="E75" s="4">
        <v>44686</v>
      </c>
      <c r="F75">
        <v>100420</v>
      </c>
      <c r="G75" s="3" t="s">
        <v>16</v>
      </c>
      <c r="H75" t="s">
        <v>204</v>
      </c>
    </row>
    <row r="76" spans="1:8" x14ac:dyDescent="0.3">
      <c r="A76" s="3" t="s">
        <v>54</v>
      </c>
      <c r="B76" s="3" t="s">
        <v>8</v>
      </c>
      <c r="C76" s="3" t="s">
        <v>9</v>
      </c>
      <c r="D76">
        <v>30</v>
      </c>
      <c r="E76" s="4">
        <v>44850</v>
      </c>
      <c r="F76">
        <v>114180</v>
      </c>
      <c r="G76" s="3" t="s">
        <v>16</v>
      </c>
      <c r="H76" t="s">
        <v>204</v>
      </c>
    </row>
    <row r="77" spans="1:8" x14ac:dyDescent="0.3">
      <c r="A77" s="3" t="s">
        <v>86</v>
      </c>
      <c r="B77" s="3" t="s">
        <v>8</v>
      </c>
      <c r="C77" s="3" t="s">
        <v>12</v>
      </c>
      <c r="D77">
        <v>21</v>
      </c>
      <c r="E77" s="4">
        <v>44678</v>
      </c>
      <c r="F77">
        <v>33920</v>
      </c>
      <c r="G77" s="3" t="s">
        <v>16</v>
      </c>
      <c r="H77" t="s">
        <v>204</v>
      </c>
    </row>
    <row r="78" spans="1:8" x14ac:dyDescent="0.3">
      <c r="A78" s="3" t="s">
        <v>69</v>
      </c>
      <c r="B78" s="3" t="s">
        <v>15</v>
      </c>
      <c r="C78" s="3" t="s">
        <v>9</v>
      </c>
      <c r="D78">
        <v>23</v>
      </c>
      <c r="E78" s="4">
        <v>44440</v>
      </c>
      <c r="F78">
        <v>106460</v>
      </c>
      <c r="G78" s="3" t="s">
        <v>16</v>
      </c>
      <c r="H78" t="s">
        <v>204</v>
      </c>
    </row>
    <row r="79" spans="1:8" x14ac:dyDescent="0.3">
      <c r="A79" s="3" t="s">
        <v>57</v>
      </c>
      <c r="B79" s="3" t="s">
        <v>15</v>
      </c>
      <c r="C79" s="3" t="s">
        <v>9</v>
      </c>
      <c r="D79">
        <v>35</v>
      </c>
      <c r="E79" s="4">
        <v>44727</v>
      </c>
      <c r="F79">
        <v>40400</v>
      </c>
      <c r="G79" s="3" t="s">
        <v>16</v>
      </c>
      <c r="H79" t="s">
        <v>204</v>
      </c>
    </row>
    <row r="80" spans="1:8" x14ac:dyDescent="0.3">
      <c r="A80" s="3" t="s">
        <v>68</v>
      </c>
      <c r="B80" s="3" t="s">
        <v>15</v>
      </c>
      <c r="C80" s="3" t="s">
        <v>21</v>
      </c>
      <c r="D80">
        <v>27</v>
      </c>
      <c r="E80" s="4">
        <v>44236</v>
      </c>
      <c r="F80">
        <v>91650</v>
      </c>
      <c r="G80" s="3" t="s">
        <v>13</v>
      </c>
      <c r="H80" t="s">
        <v>204</v>
      </c>
    </row>
    <row r="81" spans="1:8" x14ac:dyDescent="0.3">
      <c r="A81" s="3" t="s">
        <v>99</v>
      </c>
      <c r="B81" s="3" t="s">
        <v>15</v>
      </c>
      <c r="C81" s="3" t="s">
        <v>19</v>
      </c>
      <c r="D81">
        <v>43</v>
      </c>
      <c r="E81" s="4">
        <v>44620</v>
      </c>
      <c r="F81">
        <v>36040</v>
      </c>
      <c r="G81" s="3" t="s">
        <v>16</v>
      </c>
      <c r="H81" t="s">
        <v>204</v>
      </c>
    </row>
    <row r="82" spans="1:8" x14ac:dyDescent="0.3">
      <c r="A82" s="3" t="s">
        <v>101</v>
      </c>
      <c r="B82" s="3" t="s">
        <v>8</v>
      </c>
      <c r="C82" s="3" t="s">
        <v>12</v>
      </c>
      <c r="D82">
        <v>40</v>
      </c>
      <c r="E82" s="4">
        <v>44381</v>
      </c>
      <c r="F82">
        <v>104410</v>
      </c>
      <c r="G82" s="3" t="s">
        <v>16</v>
      </c>
      <c r="H82" t="s">
        <v>204</v>
      </c>
    </row>
    <row r="83" spans="1:8" x14ac:dyDescent="0.3">
      <c r="A83" s="3" t="s">
        <v>85</v>
      </c>
      <c r="B83" s="3" t="s">
        <v>15</v>
      </c>
      <c r="C83" s="3" t="s">
        <v>21</v>
      </c>
      <c r="D83">
        <v>30</v>
      </c>
      <c r="E83" s="4">
        <v>44606</v>
      </c>
      <c r="F83">
        <v>96800</v>
      </c>
      <c r="G83" s="3" t="s">
        <v>16</v>
      </c>
      <c r="H83" t="s">
        <v>204</v>
      </c>
    </row>
    <row r="84" spans="1:8" x14ac:dyDescent="0.3">
      <c r="A84" s="3" t="s">
        <v>28</v>
      </c>
      <c r="B84" s="3" t="s">
        <v>8</v>
      </c>
      <c r="C84" s="3" t="s">
        <v>21</v>
      </c>
      <c r="D84">
        <v>34</v>
      </c>
      <c r="E84" s="4">
        <v>44459</v>
      </c>
      <c r="F84">
        <v>85000</v>
      </c>
      <c r="G84" s="3" t="s">
        <v>16</v>
      </c>
      <c r="H84" t="s">
        <v>204</v>
      </c>
    </row>
    <row r="85" spans="1:8" x14ac:dyDescent="0.3">
      <c r="A85" s="3" t="s">
        <v>80</v>
      </c>
      <c r="B85" s="3" t="s">
        <v>15</v>
      </c>
      <c r="C85" s="3" t="s">
        <v>19</v>
      </c>
      <c r="D85">
        <v>28</v>
      </c>
      <c r="E85" s="4">
        <v>44820</v>
      </c>
      <c r="F85">
        <v>43510</v>
      </c>
      <c r="G85" s="3" t="s">
        <v>42</v>
      </c>
      <c r="H85" t="s">
        <v>204</v>
      </c>
    </row>
    <row r="86" spans="1:8" x14ac:dyDescent="0.3">
      <c r="A86" s="3" t="s">
        <v>79</v>
      </c>
      <c r="B86" s="3" t="s">
        <v>15</v>
      </c>
      <c r="C86" s="3" t="s">
        <v>21</v>
      </c>
      <c r="D86">
        <v>33</v>
      </c>
      <c r="E86" s="4">
        <v>44243</v>
      </c>
      <c r="F86">
        <v>59430</v>
      </c>
      <c r="G86" s="3" t="s">
        <v>16</v>
      </c>
      <c r="H86" t="s">
        <v>204</v>
      </c>
    </row>
    <row r="87" spans="1:8" x14ac:dyDescent="0.3">
      <c r="A87" s="3" t="s">
        <v>93</v>
      </c>
      <c r="B87" s="3" t="s">
        <v>8</v>
      </c>
      <c r="C87" s="3" t="s">
        <v>21</v>
      </c>
      <c r="D87">
        <v>33</v>
      </c>
      <c r="E87" s="4">
        <v>44067</v>
      </c>
      <c r="F87">
        <v>65360</v>
      </c>
      <c r="G87" s="3" t="s">
        <v>16</v>
      </c>
      <c r="H87" t="s">
        <v>204</v>
      </c>
    </row>
    <row r="88" spans="1:8" x14ac:dyDescent="0.3">
      <c r="A88" s="3" t="s">
        <v>66</v>
      </c>
      <c r="B88" s="3" t="s">
        <v>8</v>
      </c>
      <c r="C88" s="3" t="s">
        <v>9</v>
      </c>
      <c r="D88">
        <v>32</v>
      </c>
      <c r="E88" s="4">
        <v>44611</v>
      </c>
      <c r="F88">
        <v>41570</v>
      </c>
      <c r="G88" s="3" t="s">
        <v>16</v>
      </c>
      <c r="H88" t="s">
        <v>204</v>
      </c>
    </row>
    <row r="89" spans="1:8" x14ac:dyDescent="0.3">
      <c r="A89" s="3" t="s">
        <v>95</v>
      </c>
      <c r="B89" s="3" t="s">
        <v>8</v>
      </c>
      <c r="C89" s="3" t="s">
        <v>12</v>
      </c>
      <c r="D89">
        <v>33</v>
      </c>
      <c r="E89" s="4">
        <v>44312</v>
      </c>
      <c r="F89">
        <v>75280</v>
      </c>
      <c r="G89" s="3" t="s">
        <v>16</v>
      </c>
      <c r="H89" t="s">
        <v>204</v>
      </c>
    </row>
    <row r="90" spans="1:8" x14ac:dyDescent="0.3">
      <c r="A90" s="3" t="s">
        <v>18</v>
      </c>
      <c r="B90" s="3" t="s">
        <v>15</v>
      </c>
      <c r="C90" s="3" t="s">
        <v>19</v>
      </c>
      <c r="D90">
        <v>33</v>
      </c>
      <c r="E90" s="4">
        <v>44385</v>
      </c>
      <c r="F90">
        <v>74550</v>
      </c>
      <c r="G90" s="3" t="s">
        <v>16</v>
      </c>
      <c r="H90" t="s">
        <v>204</v>
      </c>
    </row>
    <row r="91" spans="1:8" x14ac:dyDescent="0.3">
      <c r="A91" s="3" t="s">
        <v>45</v>
      </c>
      <c r="B91" s="3" t="s">
        <v>15</v>
      </c>
      <c r="C91" s="3" t="s">
        <v>9</v>
      </c>
      <c r="D91">
        <v>30</v>
      </c>
      <c r="E91" s="4">
        <v>44701</v>
      </c>
      <c r="F91">
        <v>67950</v>
      </c>
      <c r="G91" s="3" t="s">
        <v>16</v>
      </c>
      <c r="H91" t="s">
        <v>204</v>
      </c>
    </row>
    <row r="92" spans="1:8" x14ac:dyDescent="0.3">
      <c r="A92" s="3" t="s">
        <v>90</v>
      </c>
      <c r="B92" s="3" t="s">
        <v>15</v>
      </c>
      <c r="C92" s="3" t="s">
        <v>21</v>
      </c>
      <c r="D92">
        <v>42</v>
      </c>
      <c r="E92" s="4">
        <v>44731</v>
      </c>
      <c r="F92">
        <v>70270</v>
      </c>
      <c r="G92" s="3" t="s">
        <v>24</v>
      </c>
      <c r="H92" t="s">
        <v>204</v>
      </c>
    </row>
    <row r="93" spans="1:8" x14ac:dyDescent="0.3">
      <c r="A93" s="3" t="s">
        <v>46</v>
      </c>
      <c r="B93" s="3" t="s">
        <v>15</v>
      </c>
      <c r="C93" s="3" t="s">
        <v>9</v>
      </c>
      <c r="D93">
        <v>26</v>
      </c>
      <c r="E93" s="4">
        <v>44411</v>
      </c>
      <c r="F93">
        <v>53540</v>
      </c>
      <c r="G93" s="3" t="s">
        <v>16</v>
      </c>
      <c r="H93" t="s">
        <v>204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E63E-75F1-4F51-9F6B-1EAFC9FD0B72}">
  <dimension ref="A1:H93"/>
  <sheetViews>
    <sheetView workbookViewId="0"/>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5.44140625" bestFit="1" customWidth="1"/>
    <col min="6" max="6" width="13.33203125" bestFit="1" customWidth="1"/>
    <col min="7" max="7" width="8.33203125" bestFit="1" customWidth="1"/>
    <col min="8" max="8" width="10" bestFit="1" customWidth="1"/>
  </cols>
  <sheetData>
    <row r="1" spans="1:8" x14ac:dyDescent="0.3">
      <c r="A1" t="s">
        <v>0</v>
      </c>
      <c r="B1" t="s">
        <v>1</v>
      </c>
      <c r="C1" t="s">
        <v>3</v>
      </c>
      <c r="D1" t="s">
        <v>6</v>
      </c>
      <c r="E1" t="s">
        <v>4</v>
      </c>
      <c r="F1" t="s">
        <v>2</v>
      </c>
      <c r="G1" t="s">
        <v>5</v>
      </c>
      <c r="H1" t="s">
        <v>202</v>
      </c>
    </row>
    <row r="2" spans="1:8" x14ac:dyDescent="0.3">
      <c r="A2" s="3" t="s">
        <v>155</v>
      </c>
      <c r="B2" s="3" t="s">
        <v>15</v>
      </c>
      <c r="C2">
        <v>20</v>
      </c>
      <c r="D2" s="3" t="s">
        <v>16</v>
      </c>
      <c r="E2" s="4">
        <v>44122</v>
      </c>
      <c r="F2" s="3" t="s">
        <v>12</v>
      </c>
      <c r="G2">
        <v>112650</v>
      </c>
      <c r="H2" t="s">
        <v>203</v>
      </c>
    </row>
    <row r="3" spans="1:8" x14ac:dyDescent="0.3">
      <c r="A3" s="3" t="s">
        <v>175</v>
      </c>
      <c r="B3" s="3" t="s">
        <v>8</v>
      </c>
      <c r="C3">
        <v>32</v>
      </c>
      <c r="D3" s="3" t="s">
        <v>13</v>
      </c>
      <c r="E3" s="4">
        <v>44293</v>
      </c>
      <c r="F3" s="3" t="s">
        <v>12</v>
      </c>
      <c r="G3">
        <v>43840</v>
      </c>
      <c r="H3" t="s">
        <v>203</v>
      </c>
    </row>
    <row r="4" spans="1:8" x14ac:dyDescent="0.3">
      <c r="A4" s="3" t="s">
        <v>142</v>
      </c>
      <c r="B4" s="3" t="s">
        <v>15</v>
      </c>
      <c r="C4">
        <v>31</v>
      </c>
      <c r="D4" s="3" t="s">
        <v>16</v>
      </c>
      <c r="E4" s="4">
        <v>44663</v>
      </c>
      <c r="F4" s="3" t="s">
        <v>9</v>
      </c>
      <c r="G4">
        <v>103550</v>
      </c>
      <c r="H4" t="s">
        <v>203</v>
      </c>
    </row>
    <row r="5" spans="1:8" x14ac:dyDescent="0.3">
      <c r="A5" s="3" t="s">
        <v>200</v>
      </c>
      <c r="B5" s="3" t="s">
        <v>8</v>
      </c>
      <c r="C5">
        <v>32</v>
      </c>
      <c r="D5" s="3" t="s">
        <v>16</v>
      </c>
      <c r="E5" s="4">
        <v>44339</v>
      </c>
      <c r="F5" s="3" t="s">
        <v>56</v>
      </c>
      <c r="G5">
        <v>45510</v>
      </c>
      <c r="H5" t="s">
        <v>203</v>
      </c>
    </row>
    <row r="6" spans="1:8" x14ac:dyDescent="0.3">
      <c r="A6" s="3" t="s">
        <v>141</v>
      </c>
      <c r="B6" s="3"/>
      <c r="C6">
        <v>37</v>
      </c>
      <c r="D6" s="3" t="s">
        <v>24</v>
      </c>
      <c r="E6" s="4">
        <v>44085</v>
      </c>
      <c r="F6" s="3" t="s">
        <v>21</v>
      </c>
      <c r="G6">
        <v>115440</v>
      </c>
      <c r="H6" t="s">
        <v>203</v>
      </c>
    </row>
    <row r="7" spans="1:8" x14ac:dyDescent="0.3">
      <c r="A7" s="3" t="s">
        <v>201</v>
      </c>
      <c r="B7" s="3" t="s">
        <v>8</v>
      </c>
      <c r="C7">
        <v>38</v>
      </c>
      <c r="D7" s="3" t="s">
        <v>13</v>
      </c>
      <c r="E7" s="4">
        <v>44268</v>
      </c>
      <c r="F7" s="3" t="s">
        <v>19</v>
      </c>
      <c r="G7">
        <v>56870</v>
      </c>
      <c r="H7" t="s">
        <v>203</v>
      </c>
    </row>
    <row r="8" spans="1:8" x14ac:dyDescent="0.3">
      <c r="A8" s="3" t="s">
        <v>168</v>
      </c>
      <c r="B8" s="3" t="s">
        <v>8</v>
      </c>
      <c r="C8">
        <v>25</v>
      </c>
      <c r="D8" s="3" t="s">
        <v>16</v>
      </c>
      <c r="E8" s="4">
        <v>44144</v>
      </c>
      <c r="F8" s="3" t="s">
        <v>19</v>
      </c>
      <c r="G8">
        <v>92700</v>
      </c>
      <c r="H8" t="s">
        <v>203</v>
      </c>
    </row>
    <row r="9" spans="1:8" x14ac:dyDescent="0.3">
      <c r="A9" s="3" t="s">
        <v>144</v>
      </c>
      <c r="B9" s="3"/>
      <c r="C9">
        <v>32</v>
      </c>
      <c r="D9" s="3" t="s">
        <v>16</v>
      </c>
      <c r="E9" s="4">
        <v>44713</v>
      </c>
      <c r="F9" s="3" t="s">
        <v>12</v>
      </c>
      <c r="G9">
        <v>91310</v>
      </c>
      <c r="H9" t="s">
        <v>203</v>
      </c>
    </row>
    <row r="10" spans="1:8" x14ac:dyDescent="0.3">
      <c r="A10" s="3" t="s">
        <v>114</v>
      </c>
      <c r="B10" s="3" t="s">
        <v>15</v>
      </c>
      <c r="C10">
        <v>33</v>
      </c>
      <c r="D10" s="3" t="s">
        <v>16</v>
      </c>
      <c r="E10" s="4">
        <v>44324</v>
      </c>
      <c r="F10" s="3" t="s">
        <v>19</v>
      </c>
      <c r="G10">
        <v>74550</v>
      </c>
      <c r="H10" t="s">
        <v>203</v>
      </c>
    </row>
    <row r="11" spans="1:8" x14ac:dyDescent="0.3">
      <c r="A11" s="3" t="s">
        <v>127</v>
      </c>
      <c r="B11" s="3" t="s">
        <v>15</v>
      </c>
      <c r="C11">
        <v>25</v>
      </c>
      <c r="D11" s="3" t="s">
        <v>13</v>
      </c>
      <c r="E11" s="4">
        <v>44665</v>
      </c>
      <c r="F11" s="3" t="s">
        <v>9</v>
      </c>
      <c r="G11">
        <v>109190</v>
      </c>
      <c r="H11" t="s">
        <v>203</v>
      </c>
    </row>
    <row r="12" spans="1:8" x14ac:dyDescent="0.3">
      <c r="A12" s="3" t="s">
        <v>193</v>
      </c>
      <c r="B12" s="3" t="s">
        <v>8</v>
      </c>
      <c r="C12">
        <v>40</v>
      </c>
      <c r="D12" s="3" t="s">
        <v>16</v>
      </c>
      <c r="E12" s="4">
        <v>44320</v>
      </c>
      <c r="F12" s="3" t="s">
        <v>12</v>
      </c>
      <c r="G12">
        <v>104410</v>
      </c>
      <c r="H12" t="s">
        <v>203</v>
      </c>
    </row>
    <row r="13" spans="1:8" x14ac:dyDescent="0.3">
      <c r="A13" s="3" t="s">
        <v>176</v>
      </c>
      <c r="B13" s="3" t="s">
        <v>15</v>
      </c>
      <c r="C13">
        <v>30</v>
      </c>
      <c r="D13" s="3" t="s">
        <v>16</v>
      </c>
      <c r="E13" s="4">
        <v>44544</v>
      </c>
      <c r="F13" s="3" t="s">
        <v>21</v>
      </c>
      <c r="G13">
        <v>96800</v>
      </c>
      <c r="H13" t="s">
        <v>203</v>
      </c>
    </row>
    <row r="14" spans="1:8" x14ac:dyDescent="0.3">
      <c r="A14" s="3" t="s">
        <v>122</v>
      </c>
      <c r="B14" s="3" t="s">
        <v>15</v>
      </c>
      <c r="C14">
        <v>28</v>
      </c>
      <c r="D14" s="3" t="s">
        <v>13</v>
      </c>
      <c r="E14" s="4">
        <v>43980</v>
      </c>
      <c r="F14" s="3" t="s">
        <v>21</v>
      </c>
      <c r="G14">
        <v>48170</v>
      </c>
      <c r="H14" t="s">
        <v>203</v>
      </c>
    </row>
    <row r="15" spans="1:8" x14ac:dyDescent="0.3">
      <c r="A15" s="3" t="s">
        <v>139</v>
      </c>
      <c r="B15" s="3" t="s">
        <v>15</v>
      </c>
      <c r="C15">
        <v>21</v>
      </c>
      <c r="D15" s="3" t="s">
        <v>16</v>
      </c>
      <c r="E15" s="4">
        <v>44042</v>
      </c>
      <c r="F15" s="3" t="s">
        <v>9</v>
      </c>
      <c r="G15">
        <v>37920</v>
      </c>
      <c r="H15" t="s">
        <v>203</v>
      </c>
    </row>
    <row r="16" spans="1:8" x14ac:dyDescent="0.3">
      <c r="A16" s="3" t="s">
        <v>177</v>
      </c>
      <c r="B16" s="3" t="s">
        <v>15</v>
      </c>
      <c r="C16">
        <v>34</v>
      </c>
      <c r="D16" s="3" t="s">
        <v>16</v>
      </c>
      <c r="E16" s="4">
        <v>44642</v>
      </c>
      <c r="F16" s="3" t="s">
        <v>9</v>
      </c>
      <c r="G16">
        <v>112650</v>
      </c>
      <c r="H16" t="s">
        <v>203</v>
      </c>
    </row>
    <row r="17" spans="1:8" x14ac:dyDescent="0.3">
      <c r="A17" s="3" t="s">
        <v>164</v>
      </c>
      <c r="B17" s="3" t="s">
        <v>8</v>
      </c>
      <c r="C17">
        <v>34</v>
      </c>
      <c r="D17" s="3" t="s">
        <v>24</v>
      </c>
      <c r="E17" s="4">
        <v>44660</v>
      </c>
      <c r="F17" s="3" t="s">
        <v>19</v>
      </c>
      <c r="G17">
        <v>49630</v>
      </c>
      <c r="H17" t="s">
        <v>203</v>
      </c>
    </row>
    <row r="18" spans="1:8" x14ac:dyDescent="0.3">
      <c r="A18" s="3" t="s">
        <v>198</v>
      </c>
      <c r="B18" s="3" t="s">
        <v>15</v>
      </c>
      <c r="C18">
        <v>36</v>
      </c>
      <c r="D18" s="3" t="s">
        <v>16</v>
      </c>
      <c r="E18" s="4">
        <v>43958</v>
      </c>
      <c r="F18" s="3" t="s">
        <v>12</v>
      </c>
      <c r="G18">
        <v>118840</v>
      </c>
      <c r="H18" t="s">
        <v>203</v>
      </c>
    </row>
    <row r="19" spans="1:8" x14ac:dyDescent="0.3">
      <c r="A19" s="3" t="s">
        <v>158</v>
      </c>
      <c r="B19" s="3" t="s">
        <v>15</v>
      </c>
      <c r="C19">
        <v>30</v>
      </c>
      <c r="D19" s="3" t="s">
        <v>16</v>
      </c>
      <c r="E19" s="4">
        <v>44789</v>
      </c>
      <c r="F19" s="3" t="s">
        <v>12</v>
      </c>
      <c r="G19">
        <v>69710</v>
      </c>
      <c r="H19" t="s">
        <v>203</v>
      </c>
    </row>
    <row r="20" spans="1:8" x14ac:dyDescent="0.3">
      <c r="A20" s="3" t="s">
        <v>196</v>
      </c>
      <c r="B20" s="3" t="s">
        <v>15</v>
      </c>
      <c r="C20">
        <v>20</v>
      </c>
      <c r="D20" s="3" t="s">
        <v>16</v>
      </c>
      <c r="E20" s="4">
        <v>44683</v>
      </c>
      <c r="F20" s="3" t="s">
        <v>9</v>
      </c>
      <c r="G20">
        <v>79570</v>
      </c>
      <c r="H20" t="s">
        <v>203</v>
      </c>
    </row>
    <row r="21" spans="1:8" x14ac:dyDescent="0.3">
      <c r="A21" s="3" t="s">
        <v>153</v>
      </c>
      <c r="B21" s="3" t="s">
        <v>8</v>
      </c>
      <c r="C21">
        <v>22</v>
      </c>
      <c r="D21" s="3" t="s">
        <v>13</v>
      </c>
      <c r="E21" s="4">
        <v>44388</v>
      </c>
      <c r="F21" s="3" t="s">
        <v>9</v>
      </c>
      <c r="G21">
        <v>76900</v>
      </c>
      <c r="H21" t="s">
        <v>203</v>
      </c>
    </row>
    <row r="22" spans="1:8" x14ac:dyDescent="0.3">
      <c r="A22" s="3" t="s">
        <v>181</v>
      </c>
      <c r="B22" s="3" t="s">
        <v>15</v>
      </c>
      <c r="C22">
        <v>27</v>
      </c>
      <c r="D22" s="3" t="s">
        <v>16</v>
      </c>
      <c r="E22" s="4">
        <v>44073</v>
      </c>
      <c r="F22" s="3" t="s">
        <v>19</v>
      </c>
      <c r="G22">
        <v>54970</v>
      </c>
      <c r="H22" t="s">
        <v>203</v>
      </c>
    </row>
    <row r="23" spans="1:8" x14ac:dyDescent="0.3">
      <c r="A23" s="3" t="s">
        <v>117</v>
      </c>
      <c r="B23" s="3" t="s">
        <v>15</v>
      </c>
      <c r="C23">
        <v>37</v>
      </c>
      <c r="D23" s="3" t="s">
        <v>24</v>
      </c>
      <c r="E23" s="4">
        <v>44277</v>
      </c>
      <c r="F23" s="3" t="s">
        <v>12</v>
      </c>
      <c r="G23">
        <v>88050</v>
      </c>
      <c r="H23" t="s">
        <v>203</v>
      </c>
    </row>
    <row r="24" spans="1:8" x14ac:dyDescent="0.3">
      <c r="A24" s="3" t="s">
        <v>191</v>
      </c>
      <c r="B24" s="3" t="s">
        <v>15</v>
      </c>
      <c r="C24">
        <v>43</v>
      </c>
      <c r="D24" s="3" t="s">
        <v>16</v>
      </c>
      <c r="E24" s="4">
        <v>44558</v>
      </c>
      <c r="F24" s="3" t="s">
        <v>19</v>
      </c>
      <c r="G24">
        <v>36040</v>
      </c>
      <c r="H24" t="s">
        <v>203</v>
      </c>
    </row>
    <row r="25" spans="1:8" x14ac:dyDescent="0.3">
      <c r="A25" s="3" t="s">
        <v>110</v>
      </c>
      <c r="B25" s="3" t="s">
        <v>8</v>
      </c>
      <c r="C25">
        <v>42</v>
      </c>
      <c r="D25" s="3" t="s">
        <v>10</v>
      </c>
      <c r="E25" s="4">
        <v>44718</v>
      </c>
      <c r="F25" s="3" t="s">
        <v>9</v>
      </c>
      <c r="G25">
        <v>75000</v>
      </c>
      <c r="H25" t="s">
        <v>203</v>
      </c>
    </row>
    <row r="26" spans="1:8" x14ac:dyDescent="0.3">
      <c r="A26" s="3" t="s">
        <v>148</v>
      </c>
      <c r="B26" s="3" t="s">
        <v>15</v>
      </c>
      <c r="C26">
        <v>35</v>
      </c>
      <c r="D26" s="3" t="s">
        <v>16</v>
      </c>
      <c r="E26" s="4">
        <v>44666</v>
      </c>
      <c r="F26" s="3" t="s">
        <v>9</v>
      </c>
      <c r="G26">
        <v>40400</v>
      </c>
      <c r="H26" t="s">
        <v>203</v>
      </c>
    </row>
    <row r="27" spans="1:8" x14ac:dyDescent="0.3">
      <c r="A27" s="3" t="s">
        <v>195</v>
      </c>
      <c r="B27" s="3" t="s">
        <v>15</v>
      </c>
      <c r="C27">
        <v>24</v>
      </c>
      <c r="D27" s="3" t="s">
        <v>16</v>
      </c>
      <c r="E27" s="4">
        <v>44625</v>
      </c>
      <c r="F27" s="3" t="s">
        <v>12</v>
      </c>
      <c r="G27">
        <v>100420</v>
      </c>
      <c r="H27" t="s">
        <v>203</v>
      </c>
    </row>
    <row r="28" spans="1:8" x14ac:dyDescent="0.3">
      <c r="A28" s="3" t="s">
        <v>119</v>
      </c>
      <c r="B28" s="3" t="s">
        <v>8</v>
      </c>
      <c r="C28">
        <v>31</v>
      </c>
      <c r="D28" s="3" t="s">
        <v>16</v>
      </c>
      <c r="E28" s="4">
        <v>44604</v>
      </c>
      <c r="F28" s="3" t="s">
        <v>12</v>
      </c>
      <c r="G28">
        <v>58100</v>
      </c>
      <c r="H28" t="s">
        <v>203</v>
      </c>
    </row>
    <row r="29" spans="1:8" x14ac:dyDescent="0.3">
      <c r="A29" s="3" t="s">
        <v>113</v>
      </c>
      <c r="B29" s="3" t="s">
        <v>8</v>
      </c>
      <c r="C29">
        <v>44</v>
      </c>
      <c r="D29" s="3" t="s">
        <v>16</v>
      </c>
      <c r="E29" s="4">
        <v>44985</v>
      </c>
      <c r="F29" s="3" t="s">
        <v>12</v>
      </c>
      <c r="G29">
        <v>114870</v>
      </c>
      <c r="H29" t="s">
        <v>203</v>
      </c>
    </row>
    <row r="30" spans="1:8" x14ac:dyDescent="0.3">
      <c r="A30" s="3" t="s">
        <v>157</v>
      </c>
      <c r="B30" s="3" t="s">
        <v>8</v>
      </c>
      <c r="C30">
        <v>32</v>
      </c>
      <c r="D30" s="3" t="s">
        <v>16</v>
      </c>
      <c r="E30" s="4">
        <v>44549</v>
      </c>
      <c r="F30" s="3" t="s">
        <v>9</v>
      </c>
      <c r="G30">
        <v>41570</v>
      </c>
      <c r="H30" t="s">
        <v>203</v>
      </c>
    </row>
    <row r="31" spans="1:8" x14ac:dyDescent="0.3">
      <c r="A31" s="3" t="s">
        <v>172</v>
      </c>
      <c r="B31" s="3" t="s">
        <v>8</v>
      </c>
      <c r="C31">
        <v>30</v>
      </c>
      <c r="D31" s="3" t="s">
        <v>16</v>
      </c>
      <c r="E31" s="4">
        <v>44800</v>
      </c>
      <c r="F31" s="3" t="s">
        <v>9</v>
      </c>
      <c r="G31">
        <v>112570</v>
      </c>
      <c r="H31" t="s">
        <v>203</v>
      </c>
    </row>
    <row r="32" spans="1:8" x14ac:dyDescent="0.3">
      <c r="A32" s="3" t="s">
        <v>150</v>
      </c>
      <c r="B32" s="3" t="s">
        <v>15</v>
      </c>
      <c r="C32">
        <v>26</v>
      </c>
      <c r="D32" s="3" t="s">
        <v>16</v>
      </c>
      <c r="E32" s="4">
        <v>44164</v>
      </c>
      <c r="F32" s="3" t="s">
        <v>9</v>
      </c>
      <c r="G32">
        <v>47360</v>
      </c>
      <c r="H32" t="s">
        <v>203</v>
      </c>
    </row>
    <row r="33" spans="1:8" x14ac:dyDescent="0.3">
      <c r="A33" s="3" t="s">
        <v>125</v>
      </c>
      <c r="B33" s="3" t="s">
        <v>8</v>
      </c>
      <c r="C33">
        <v>21</v>
      </c>
      <c r="D33" s="3" t="s">
        <v>16</v>
      </c>
      <c r="E33" s="4">
        <v>44256</v>
      </c>
      <c r="F33" s="3" t="s">
        <v>21</v>
      </c>
      <c r="G33">
        <v>65920</v>
      </c>
      <c r="H33" t="s">
        <v>203</v>
      </c>
    </row>
    <row r="34" spans="1:8" x14ac:dyDescent="0.3">
      <c r="A34" s="3" t="s">
        <v>199</v>
      </c>
      <c r="B34" s="3" t="s">
        <v>8</v>
      </c>
      <c r="C34">
        <v>28</v>
      </c>
      <c r="D34" s="3" t="s">
        <v>16</v>
      </c>
      <c r="E34" s="4">
        <v>44571</v>
      </c>
      <c r="F34" s="3" t="s">
        <v>9</v>
      </c>
      <c r="G34">
        <v>99970</v>
      </c>
      <c r="H34" t="s">
        <v>203</v>
      </c>
    </row>
    <row r="35" spans="1:8" x14ac:dyDescent="0.3">
      <c r="A35" s="3" t="s">
        <v>132</v>
      </c>
      <c r="B35" s="3" t="s">
        <v>8</v>
      </c>
      <c r="C35">
        <v>25</v>
      </c>
      <c r="D35" s="3" t="s">
        <v>13</v>
      </c>
      <c r="E35" s="4">
        <v>44633</v>
      </c>
      <c r="F35" s="3" t="s">
        <v>12</v>
      </c>
      <c r="G35">
        <v>80700</v>
      </c>
      <c r="H35" t="s">
        <v>203</v>
      </c>
    </row>
    <row r="36" spans="1:8" x14ac:dyDescent="0.3">
      <c r="A36" s="3" t="s">
        <v>154</v>
      </c>
      <c r="B36" s="3" t="s">
        <v>15</v>
      </c>
      <c r="C36">
        <v>24</v>
      </c>
      <c r="D36" s="3" t="s">
        <v>24</v>
      </c>
      <c r="E36" s="4">
        <v>44375</v>
      </c>
      <c r="F36" s="3" t="s">
        <v>21</v>
      </c>
      <c r="G36">
        <v>52610</v>
      </c>
      <c r="H36" t="s">
        <v>203</v>
      </c>
    </row>
    <row r="37" spans="1:8" x14ac:dyDescent="0.3">
      <c r="A37" s="3" t="s">
        <v>179</v>
      </c>
      <c r="B37" s="3" t="s">
        <v>15</v>
      </c>
      <c r="C37">
        <v>29</v>
      </c>
      <c r="D37" s="3" t="s">
        <v>24</v>
      </c>
      <c r="E37" s="4">
        <v>44119</v>
      </c>
      <c r="F37" s="3" t="s">
        <v>12</v>
      </c>
      <c r="G37">
        <v>112110</v>
      </c>
      <c r="H37" t="s">
        <v>203</v>
      </c>
    </row>
    <row r="38" spans="1:8" x14ac:dyDescent="0.3">
      <c r="A38" s="3" t="s">
        <v>151</v>
      </c>
      <c r="B38" s="3" t="s">
        <v>8</v>
      </c>
      <c r="C38">
        <v>27</v>
      </c>
      <c r="D38" s="3" t="s">
        <v>16</v>
      </c>
      <c r="E38" s="4">
        <v>44061</v>
      </c>
      <c r="F38" s="3" t="s">
        <v>56</v>
      </c>
      <c r="G38">
        <v>119110</v>
      </c>
      <c r="H38" t="s">
        <v>203</v>
      </c>
    </row>
    <row r="39" spans="1:8" x14ac:dyDescent="0.3">
      <c r="A39" s="3" t="s">
        <v>149</v>
      </c>
      <c r="B39" s="3" t="s">
        <v>15</v>
      </c>
      <c r="C39">
        <v>22</v>
      </c>
      <c r="D39" s="3" t="s">
        <v>13</v>
      </c>
      <c r="E39" s="4">
        <v>44384</v>
      </c>
      <c r="F39" s="3" t="s">
        <v>19</v>
      </c>
      <c r="G39">
        <v>112780</v>
      </c>
      <c r="H39" t="s">
        <v>203</v>
      </c>
    </row>
    <row r="40" spans="1:8" x14ac:dyDescent="0.3">
      <c r="A40" s="3" t="s">
        <v>174</v>
      </c>
      <c r="B40" s="3" t="s">
        <v>8</v>
      </c>
      <c r="C40">
        <v>36</v>
      </c>
      <c r="D40" s="3" t="s">
        <v>16</v>
      </c>
      <c r="E40" s="4">
        <v>44023</v>
      </c>
      <c r="F40" s="3" t="s">
        <v>9</v>
      </c>
      <c r="G40">
        <v>114890</v>
      </c>
      <c r="H40" t="s">
        <v>203</v>
      </c>
    </row>
    <row r="41" spans="1:8" x14ac:dyDescent="0.3">
      <c r="A41" s="3" t="s">
        <v>145</v>
      </c>
      <c r="B41" s="3" t="s">
        <v>15</v>
      </c>
      <c r="C41">
        <v>27</v>
      </c>
      <c r="D41" s="3" t="s">
        <v>16</v>
      </c>
      <c r="E41" s="4">
        <v>44506</v>
      </c>
      <c r="F41" s="3" t="s">
        <v>21</v>
      </c>
      <c r="G41">
        <v>48980</v>
      </c>
      <c r="H41" t="s">
        <v>203</v>
      </c>
    </row>
    <row r="42" spans="1:8" x14ac:dyDescent="0.3">
      <c r="A42" s="3" t="s">
        <v>169</v>
      </c>
      <c r="B42" s="3" t="s">
        <v>15</v>
      </c>
      <c r="C42">
        <v>21</v>
      </c>
      <c r="D42" s="3" t="s">
        <v>16</v>
      </c>
      <c r="E42" s="4">
        <v>44180</v>
      </c>
      <c r="F42" s="3" t="s">
        <v>56</v>
      </c>
      <c r="G42">
        <v>75880</v>
      </c>
      <c r="H42" t="s">
        <v>203</v>
      </c>
    </row>
    <row r="43" spans="1:8" x14ac:dyDescent="0.3">
      <c r="A43" s="3" t="s">
        <v>166</v>
      </c>
      <c r="B43" s="3" t="s">
        <v>8</v>
      </c>
      <c r="C43">
        <v>28</v>
      </c>
      <c r="D43" s="3" t="s">
        <v>16</v>
      </c>
      <c r="E43" s="4">
        <v>44296</v>
      </c>
      <c r="F43" s="3" t="s">
        <v>19</v>
      </c>
      <c r="G43">
        <v>53240</v>
      </c>
      <c r="H43" t="s">
        <v>203</v>
      </c>
    </row>
    <row r="44" spans="1:8" x14ac:dyDescent="0.3">
      <c r="A44" s="3" t="s">
        <v>121</v>
      </c>
      <c r="B44" s="3" t="s">
        <v>8</v>
      </c>
      <c r="C44">
        <v>34</v>
      </c>
      <c r="D44" s="3" t="s">
        <v>16</v>
      </c>
      <c r="E44" s="4">
        <v>44397</v>
      </c>
      <c r="F44" s="3" t="s">
        <v>21</v>
      </c>
      <c r="G44">
        <v>85000</v>
      </c>
      <c r="H44" t="s">
        <v>203</v>
      </c>
    </row>
    <row r="45" spans="1:8" x14ac:dyDescent="0.3">
      <c r="A45" s="3" t="s">
        <v>178</v>
      </c>
      <c r="B45" s="3" t="s">
        <v>8</v>
      </c>
      <c r="C45">
        <v>21</v>
      </c>
      <c r="D45" s="3" t="s">
        <v>16</v>
      </c>
      <c r="E45" s="4">
        <v>44619</v>
      </c>
      <c r="F45" s="3" t="s">
        <v>12</v>
      </c>
      <c r="G45">
        <v>33920</v>
      </c>
      <c r="H45" t="s">
        <v>203</v>
      </c>
    </row>
    <row r="46" spans="1:8" x14ac:dyDescent="0.3">
      <c r="A46" s="3" t="s">
        <v>187</v>
      </c>
      <c r="B46" s="3" t="s">
        <v>8</v>
      </c>
      <c r="C46">
        <v>33</v>
      </c>
      <c r="D46" s="3" t="s">
        <v>16</v>
      </c>
      <c r="E46" s="4">
        <v>44253</v>
      </c>
      <c r="F46" s="3" t="s">
        <v>12</v>
      </c>
      <c r="G46">
        <v>75280</v>
      </c>
      <c r="H46" t="s">
        <v>203</v>
      </c>
    </row>
    <row r="47" spans="1:8" x14ac:dyDescent="0.3">
      <c r="A47" s="3" t="s">
        <v>129</v>
      </c>
      <c r="B47" s="3" t="s">
        <v>8</v>
      </c>
      <c r="C47">
        <v>34</v>
      </c>
      <c r="D47" s="3" t="s">
        <v>16</v>
      </c>
      <c r="E47" s="4">
        <v>44594</v>
      </c>
      <c r="F47" s="3" t="s">
        <v>21</v>
      </c>
      <c r="G47">
        <v>58940</v>
      </c>
      <c r="H47" t="s">
        <v>203</v>
      </c>
    </row>
    <row r="48" spans="1:8" x14ac:dyDescent="0.3">
      <c r="A48" s="3" t="s">
        <v>135</v>
      </c>
      <c r="B48" s="3" t="s">
        <v>8</v>
      </c>
      <c r="C48">
        <v>28</v>
      </c>
      <c r="D48" s="3" t="s">
        <v>16</v>
      </c>
      <c r="E48" s="4">
        <v>44425</v>
      </c>
      <c r="F48" s="3" t="s">
        <v>9</v>
      </c>
      <c r="G48">
        <v>104770</v>
      </c>
      <c r="H48" t="s">
        <v>203</v>
      </c>
    </row>
    <row r="49" spans="1:8" x14ac:dyDescent="0.3">
      <c r="A49" s="3" t="s">
        <v>124</v>
      </c>
      <c r="B49" s="3" t="s">
        <v>15</v>
      </c>
      <c r="C49">
        <v>21</v>
      </c>
      <c r="D49" s="3" t="s">
        <v>16</v>
      </c>
      <c r="E49" s="4">
        <v>44701</v>
      </c>
      <c r="F49" s="3" t="s">
        <v>9</v>
      </c>
      <c r="G49">
        <v>57090</v>
      </c>
      <c r="H49" t="s">
        <v>203</v>
      </c>
    </row>
    <row r="50" spans="1:8" x14ac:dyDescent="0.3">
      <c r="A50" s="3" t="s">
        <v>159</v>
      </c>
      <c r="B50" s="3" t="s">
        <v>15</v>
      </c>
      <c r="C50">
        <v>27</v>
      </c>
      <c r="D50" s="3" t="s">
        <v>13</v>
      </c>
      <c r="E50" s="4">
        <v>44174</v>
      </c>
      <c r="F50" s="3" t="s">
        <v>21</v>
      </c>
      <c r="G50">
        <v>91650</v>
      </c>
      <c r="H50" t="s">
        <v>203</v>
      </c>
    </row>
    <row r="51" spans="1:8" x14ac:dyDescent="0.3">
      <c r="A51" s="3" t="s">
        <v>182</v>
      </c>
      <c r="B51" s="3" t="s">
        <v>15</v>
      </c>
      <c r="C51">
        <v>42</v>
      </c>
      <c r="D51" s="3" t="s">
        <v>24</v>
      </c>
      <c r="E51" s="4">
        <v>44670</v>
      </c>
      <c r="F51" s="3" t="s">
        <v>21</v>
      </c>
      <c r="G51">
        <v>70270</v>
      </c>
      <c r="H51" t="s">
        <v>203</v>
      </c>
    </row>
    <row r="52" spans="1:8" x14ac:dyDescent="0.3">
      <c r="A52" s="3" t="s">
        <v>128</v>
      </c>
      <c r="B52" s="3" t="s">
        <v>8</v>
      </c>
      <c r="C52">
        <v>28</v>
      </c>
      <c r="D52" s="3" t="s">
        <v>16</v>
      </c>
      <c r="E52" s="4">
        <v>44124</v>
      </c>
      <c r="F52" s="3" t="s">
        <v>21</v>
      </c>
      <c r="G52">
        <v>75970</v>
      </c>
      <c r="H52" t="s">
        <v>203</v>
      </c>
    </row>
    <row r="53" spans="1:8" x14ac:dyDescent="0.3">
      <c r="A53" s="3" t="s">
        <v>111</v>
      </c>
      <c r="B53" s="3"/>
      <c r="C53">
        <v>27</v>
      </c>
      <c r="D53" s="3" t="s">
        <v>13</v>
      </c>
      <c r="E53" s="4">
        <v>44212</v>
      </c>
      <c r="F53" s="3" t="s">
        <v>12</v>
      </c>
      <c r="G53">
        <v>90700</v>
      </c>
      <c r="H53" t="s">
        <v>203</v>
      </c>
    </row>
    <row r="54" spans="1:8" x14ac:dyDescent="0.3">
      <c r="A54" s="3" t="s">
        <v>130</v>
      </c>
      <c r="B54" s="3" t="s">
        <v>15</v>
      </c>
      <c r="C54">
        <v>30</v>
      </c>
      <c r="D54" s="3" t="s">
        <v>16</v>
      </c>
      <c r="E54" s="4">
        <v>44607</v>
      </c>
      <c r="F54" s="3" t="s">
        <v>9</v>
      </c>
      <c r="G54">
        <v>60570</v>
      </c>
      <c r="H54" t="s">
        <v>203</v>
      </c>
    </row>
    <row r="55" spans="1:8" x14ac:dyDescent="0.3">
      <c r="A55" s="3" t="s">
        <v>133</v>
      </c>
      <c r="B55" s="3" t="s">
        <v>15</v>
      </c>
      <c r="C55">
        <v>33</v>
      </c>
      <c r="D55" s="3" t="s">
        <v>16</v>
      </c>
      <c r="E55" s="4">
        <v>44103</v>
      </c>
      <c r="F55" s="3" t="s">
        <v>9</v>
      </c>
      <c r="G55">
        <v>115920</v>
      </c>
      <c r="H55" t="s">
        <v>203</v>
      </c>
    </row>
    <row r="56" spans="1:8" x14ac:dyDescent="0.3">
      <c r="A56" s="3" t="s">
        <v>185</v>
      </c>
      <c r="B56" s="3" t="s">
        <v>8</v>
      </c>
      <c r="C56">
        <v>33</v>
      </c>
      <c r="D56" s="3" t="s">
        <v>16</v>
      </c>
      <c r="E56" s="4">
        <v>44006</v>
      </c>
      <c r="F56" s="3" t="s">
        <v>21</v>
      </c>
      <c r="G56">
        <v>65360</v>
      </c>
      <c r="H56" t="s">
        <v>203</v>
      </c>
    </row>
    <row r="57" spans="1:8" x14ac:dyDescent="0.3">
      <c r="A57" s="3" t="s">
        <v>115</v>
      </c>
      <c r="B57" s="3"/>
      <c r="C57">
        <v>30</v>
      </c>
      <c r="D57" s="3" t="s">
        <v>16</v>
      </c>
      <c r="E57" s="4">
        <v>44535</v>
      </c>
      <c r="F57" s="3" t="s">
        <v>21</v>
      </c>
      <c r="G57">
        <v>64000</v>
      </c>
      <c r="H57" t="s">
        <v>203</v>
      </c>
    </row>
    <row r="58" spans="1:8" x14ac:dyDescent="0.3">
      <c r="A58" s="3" t="s">
        <v>194</v>
      </c>
      <c r="B58" s="3" t="s">
        <v>8</v>
      </c>
      <c r="C58">
        <v>34</v>
      </c>
      <c r="D58" s="3" t="s">
        <v>16</v>
      </c>
      <c r="E58" s="4">
        <v>44383</v>
      </c>
      <c r="F58" s="3" t="s">
        <v>21</v>
      </c>
      <c r="G58">
        <v>92450</v>
      </c>
      <c r="H58" t="s">
        <v>203</v>
      </c>
    </row>
    <row r="59" spans="1:8" x14ac:dyDescent="0.3">
      <c r="A59" s="3" t="s">
        <v>112</v>
      </c>
      <c r="B59" s="3" t="s">
        <v>15</v>
      </c>
      <c r="C59">
        <v>31</v>
      </c>
      <c r="D59" s="3" t="s">
        <v>16</v>
      </c>
      <c r="E59" s="4">
        <v>44450</v>
      </c>
      <c r="F59" s="3" t="s">
        <v>12</v>
      </c>
      <c r="G59">
        <v>48950</v>
      </c>
      <c r="H59" t="s">
        <v>203</v>
      </c>
    </row>
    <row r="60" spans="1:8" x14ac:dyDescent="0.3">
      <c r="A60" s="3" t="s">
        <v>184</v>
      </c>
      <c r="B60" s="3" t="s">
        <v>8</v>
      </c>
      <c r="C60">
        <v>27</v>
      </c>
      <c r="D60" s="3" t="s">
        <v>16</v>
      </c>
      <c r="E60" s="4">
        <v>44625</v>
      </c>
      <c r="F60" s="3" t="s">
        <v>12</v>
      </c>
      <c r="G60">
        <v>83750</v>
      </c>
      <c r="H60" t="s">
        <v>203</v>
      </c>
    </row>
    <row r="61" spans="1:8" x14ac:dyDescent="0.3">
      <c r="A61" s="3" t="s">
        <v>165</v>
      </c>
      <c r="B61" s="3" t="s">
        <v>8</v>
      </c>
      <c r="C61">
        <v>40</v>
      </c>
      <c r="D61" s="3" t="s">
        <v>16</v>
      </c>
      <c r="E61" s="4">
        <v>44276</v>
      </c>
      <c r="F61" s="3" t="s">
        <v>12</v>
      </c>
      <c r="G61">
        <v>87620</v>
      </c>
      <c r="H61" t="s">
        <v>203</v>
      </c>
    </row>
    <row r="62" spans="1:8" x14ac:dyDescent="0.3">
      <c r="A62" s="3" t="s">
        <v>183</v>
      </c>
      <c r="B62" s="3" t="s">
        <v>8</v>
      </c>
      <c r="C62">
        <v>20</v>
      </c>
      <c r="D62" s="3" t="s">
        <v>24</v>
      </c>
      <c r="E62" s="4">
        <v>44476</v>
      </c>
      <c r="F62" s="3" t="s">
        <v>19</v>
      </c>
      <c r="G62">
        <v>68900</v>
      </c>
      <c r="H62" t="s">
        <v>203</v>
      </c>
    </row>
    <row r="63" spans="1:8" x14ac:dyDescent="0.3">
      <c r="A63" s="3" t="s">
        <v>156</v>
      </c>
      <c r="B63" s="3" t="s">
        <v>15</v>
      </c>
      <c r="C63">
        <v>32</v>
      </c>
      <c r="D63" s="3" t="s">
        <v>16</v>
      </c>
      <c r="E63" s="4">
        <v>44403</v>
      </c>
      <c r="F63" s="3" t="s">
        <v>19</v>
      </c>
      <c r="G63">
        <v>53540</v>
      </c>
      <c r="H63" t="s">
        <v>203</v>
      </c>
    </row>
    <row r="64" spans="1:8" x14ac:dyDescent="0.3">
      <c r="A64" s="3" t="s">
        <v>171</v>
      </c>
      <c r="B64" s="3" t="s">
        <v>15</v>
      </c>
      <c r="C64">
        <v>28</v>
      </c>
      <c r="D64" s="3" t="s">
        <v>42</v>
      </c>
      <c r="E64" s="4">
        <v>44758</v>
      </c>
      <c r="F64" s="3" t="s">
        <v>19</v>
      </c>
      <c r="G64">
        <v>43510</v>
      </c>
      <c r="H64" t="s">
        <v>203</v>
      </c>
    </row>
    <row r="65" spans="1:8" x14ac:dyDescent="0.3">
      <c r="A65" s="3" t="s">
        <v>126</v>
      </c>
      <c r="B65" s="3" t="s">
        <v>8</v>
      </c>
      <c r="C65">
        <v>38</v>
      </c>
      <c r="D65" s="3" t="s">
        <v>10</v>
      </c>
      <c r="E65" s="4">
        <v>44316</v>
      </c>
      <c r="F65" s="3" t="s">
        <v>19</v>
      </c>
      <c r="G65">
        <v>109160</v>
      </c>
      <c r="H65" t="s">
        <v>203</v>
      </c>
    </row>
    <row r="66" spans="1:8" x14ac:dyDescent="0.3">
      <c r="A66" s="3" t="s">
        <v>197</v>
      </c>
      <c r="B66" s="3" t="s">
        <v>15</v>
      </c>
      <c r="C66">
        <v>40</v>
      </c>
      <c r="D66" s="3" t="s">
        <v>16</v>
      </c>
      <c r="E66" s="4">
        <v>44204</v>
      </c>
      <c r="F66" s="3" t="s">
        <v>9</v>
      </c>
      <c r="G66">
        <v>99750</v>
      </c>
      <c r="H66" t="s">
        <v>203</v>
      </c>
    </row>
    <row r="67" spans="1:8" x14ac:dyDescent="0.3">
      <c r="A67" s="3" t="s">
        <v>123</v>
      </c>
      <c r="B67" s="3" t="s">
        <v>8</v>
      </c>
      <c r="C67">
        <v>31</v>
      </c>
      <c r="D67" s="3" t="s">
        <v>16</v>
      </c>
      <c r="E67" s="4">
        <v>44084</v>
      </c>
      <c r="F67" s="3" t="s">
        <v>12</v>
      </c>
      <c r="G67">
        <v>41980</v>
      </c>
      <c r="H67" t="s">
        <v>203</v>
      </c>
    </row>
    <row r="68" spans="1:8" x14ac:dyDescent="0.3">
      <c r="A68" s="3" t="s">
        <v>186</v>
      </c>
      <c r="B68" s="3" t="s">
        <v>15</v>
      </c>
      <c r="C68">
        <v>36</v>
      </c>
      <c r="D68" s="3" t="s">
        <v>16</v>
      </c>
      <c r="E68" s="4">
        <v>44272</v>
      </c>
      <c r="F68" s="3" t="s">
        <v>21</v>
      </c>
      <c r="G68">
        <v>71380</v>
      </c>
      <c r="H68" t="s">
        <v>203</v>
      </c>
    </row>
    <row r="69" spans="1:8" x14ac:dyDescent="0.3">
      <c r="A69" s="3" t="s">
        <v>190</v>
      </c>
      <c r="B69" s="3" t="s">
        <v>15</v>
      </c>
      <c r="C69">
        <v>27</v>
      </c>
      <c r="D69" s="3" t="s">
        <v>42</v>
      </c>
      <c r="E69" s="4">
        <v>44547</v>
      </c>
      <c r="F69" s="3" t="s">
        <v>9</v>
      </c>
      <c r="G69">
        <v>113280</v>
      </c>
      <c r="H69" t="s">
        <v>203</v>
      </c>
    </row>
    <row r="70" spans="1:8" x14ac:dyDescent="0.3">
      <c r="A70" s="3" t="s">
        <v>180</v>
      </c>
      <c r="B70" s="3" t="s">
        <v>8</v>
      </c>
      <c r="C70">
        <v>33</v>
      </c>
      <c r="D70" s="3" t="s">
        <v>16</v>
      </c>
      <c r="E70" s="4">
        <v>44747</v>
      </c>
      <c r="F70" s="3" t="s">
        <v>21</v>
      </c>
      <c r="G70">
        <v>86570</v>
      </c>
      <c r="H70" t="s">
        <v>203</v>
      </c>
    </row>
    <row r="71" spans="1:8" x14ac:dyDescent="0.3">
      <c r="A71" s="3" t="s">
        <v>138</v>
      </c>
      <c r="B71" s="3" t="s">
        <v>15</v>
      </c>
      <c r="C71">
        <v>26</v>
      </c>
      <c r="D71" s="3" t="s">
        <v>16</v>
      </c>
      <c r="E71" s="4">
        <v>44350</v>
      </c>
      <c r="F71" s="3" t="s">
        <v>9</v>
      </c>
      <c r="G71">
        <v>53540</v>
      </c>
      <c r="H71" t="s">
        <v>203</v>
      </c>
    </row>
    <row r="72" spans="1:8" x14ac:dyDescent="0.3">
      <c r="A72" s="3" t="s">
        <v>189</v>
      </c>
      <c r="B72" s="3" t="s">
        <v>15</v>
      </c>
      <c r="C72">
        <v>37</v>
      </c>
      <c r="D72" s="3" t="s">
        <v>16</v>
      </c>
      <c r="E72" s="4">
        <v>44640</v>
      </c>
      <c r="F72" s="3" t="s">
        <v>12</v>
      </c>
      <c r="G72">
        <v>69070</v>
      </c>
      <c r="H72" t="s">
        <v>203</v>
      </c>
    </row>
    <row r="73" spans="1:8" x14ac:dyDescent="0.3">
      <c r="A73" s="3" t="s">
        <v>120</v>
      </c>
      <c r="B73" s="3" t="s">
        <v>8</v>
      </c>
      <c r="C73">
        <v>30</v>
      </c>
      <c r="D73" s="3" t="s">
        <v>24</v>
      </c>
      <c r="E73" s="4">
        <v>44328</v>
      </c>
      <c r="F73" s="3" t="s">
        <v>21</v>
      </c>
      <c r="G73">
        <v>67910</v>
      </c>
      <c r="H73" t="s">
        <v>203</v>
      </c>
    </row>
    <row r="74" spans="1:8" x14ac:dyDescent="0.3">
      <c r="A74" s="3" t="s">
        <v>118</v>
      </c>
      <c r="B74" s="3" t="s">
        <v>15</v>
      </c>
      <c r="C74">
        <v>30</v>
      </c>
      <c r="D74" s="3" t="s">
        <v>16</v>
      </c>
      <c r="E74" s="4">
        <v>44214</v>
      </c>
      <c r="F74" s="3" t="s">
        <v>12</v>
      </c>
      <c r="G74">
        <v>69120</v>
      </c>
      <c r="H74" t="s">
        <v>203</v>
      </c>
    </row>
    <row r="75" spans="1:8" x14ac:dyDescent="0.3">
      <c r="A75" s="3" t="s">
        <v>131</v>
      </c>
      <c r="B75" s="3" t="s">
        <v>8</v>
      </c>
      <c r="C75">
        <v>34</v>
      </c>
      <c r="D75" s="3" t="s">
        <v>16</v>
      </c>
      <c r="E75" s="4">
        <v>44550</v>
      </c>
      <c r="F75" s="3" t="s">
        <v>21</v>
      </c>
      <c r="G75">
        <v>60130</v>
      </c>
      <c r="H75" t="s">
        <v>203</v>
      </c>
    </row>
    <row r="76" spans="1:8" x14ac:dyDescent="0.3">
      <c r="A76" s="3" t="s">
        <v>160</v>
      </c>
      <c r="B76" s="3" t="s">
        <v>15</v>
      </c>
      <c r="C76">
        <v>23</v>
      </c>
      <c r="D76" s="3" t="s">
        <v>16</v>
      </c>
      <c r="E76" s="4">
        <v>44378</v>
      </c>
      <c r="F76" s="3" t="s">
        <v>9</v>
      </c>
      <c r="G76">
        <v>106460</v>
      </c>
      <c r="H76" t="s">
        <v>203</v>
      </c>
    </row>
    <row r="77" spans="1:8" x14ac:dyDescent="0.3">
      <c r="A77" s="3" t="s">
        <v>147</v>
      </c>
      <c r="B77" s="3" t="s">
        <v>8</v>
      </c>
      <c r="C77">
        <v>37</v>
      </c>
      <c r="D77" s="3" t="s">
        <v>16</v>
      </c>
      <c r="E77" s="4">
        <v>44389</v>
      </c>
      <c r="F77" s="3" t="s">
        <v>56</v>
      </c>
      <c r="G77">
        <v>118100</v>
      </c>
      <c r="H77" t="s">
        <v>203</v>
      </c>
    </row>
    <row r="78" spans="1:8" x14ac:dyDescent="0.3">
      <c r="A78" s="3" t="s">
        <v>163</v>
      </c>
      <c r="B78" s="3" t="s">
        <v>8</v>
      </c>
      <c r="C78">
        <v>36</v>
      </c>
      <c r="D78" s="3" t="s">
        <v>16</v>
      </c>
      <c r="E78" s="4">
        <v>44468</v>
      </c>
      <c r="F78" s="3" t="s">
        <v>9</v>
      </c>
      <c r="G78">
        <v>78390</v>
      </c>
      <c r="H78" t="s">
        <v>203</v>
      </c>
    </row>
    <row r="79" spans="1:8" x14ac:dyDescent="0.3">
      <c r="A79" s="3" t="s">
        <v>146</v>
      </c>
      <c r="B79" s="3" t="s">
        <v>8</v>
      </c>
      <c r="C79">
        <v>30</v>
      </c>
      <c r="D79" s="3" t="s">
        <v>16</v>
      </c>
      <c r="E79" s="4">
        <v>44789</v>
      </c>
      <c r="F79" s="3" t="s">
        <v>9</v>
      </c>
      <c r="G79">
        <v>114180</v>
      </c>
      <c r="H79" t="s">
        <v>203</v>
      </c>
    </row>
    <row r="80" spans="1:8" x14ac:dyDescent="0.3">
      <c r="A80" s="3" t="s">
        <v>188</v>
      </c>
      <c r="B80" s="3" t="s">
        <v>8</v>
      </c>
      <c r="C80">
        <v>28</v>
      </c>
      <c r="D80" s="3" t="s">
        <v>16</v>
      </c>
      <c r="E80" s="4">
        <v>44590</v>
      </c>
      <c r="F80" s="3" t="s">
        <v>9</v>
      </c>
      <c r="G80">
        <v>104120</v>
      </c>
      <c r="H80" t="s">
        <v>203</v>
      </c>
    </row>
    <row r="81" spans="1:8" x14ac:dyDescent="0.3">
      <c r="A81" s="3" t="s">
        <v>137</v>
      </c>
      <c r="B81" s="3" t="s">
        <v>15</v>
      </c>
      <c r="C81">
        <v>30</v>
      </c>
      <c r="D81" s="3" t="s">
        <v>16</v>
      </c>
      <c r="E81" s="4">
        <v>44640</v>
      </c>
      <c r="F81" s="3" t="s">
        <v>9</v>
      </c>
      <c r="G81">
        <v>67950</v>
      </c>
      <c r="H81" t="s">
        <v>203</v>
      </c>
    </row>
    <row r="82" spans="1:8" x14ac:dyDescent="0.3">
      <c r="A82" s="3" t="s">
        <v>136</v>
      </c>
      <c r="B82" s="3" t="s">
        <v>8</v>
      </c>
      <c r="C82">
        <v>29</v>
      </c>
      <c r="D82" s="3" t="s">
        <v>16</v>
      </c>
      <c r="E82" s="4">
        <v>43962</v>
      </c>
      <c r="F82" s="3" t="s">
        <v>12</v>
      </c>
      <c r="G82">
        <v>34980</v>
      </c>
      <c r="H82" t="s">
        <v>203</v>
      </c>
    </row>
    <row r="83" spans="1:8" x14ac:dyDescent="0.3">
      <c r="A83" s="3" t="s">
        <v>152</v>
      </c>
      <c r="B83" s="3" t="s">
        <v>8</v>
      </c>
      <c r="C83">
        <v>24</v>
      </c>
      <c r="D83" s="3" t="s">
        <v>16</v>
      </c>
      <c r="E83" s="4">
        <v>44087</v>
      </c>
      <c r="F83" s="3" t="s">
        <v>12</v>
      </c>
      <c r="G83">
        <v>62780</v>
      </c>
      <c r="H83" t="s">
        <v>203</v>
      </c>
    </row>
    <row r="84" spans="1:8" x14ac:dyDescent="0.3">
      <c r="A84" s="3" t="s">
        <v>116</v>
      </c>
      <c r="B84" s="3" t="s">
        <v>15</v>
      </c>
      <c r="C84">
        <v>20</v>
      </c>
      <c r="D84" s="3" t="s">
        <v>16</v>
      </c>
      <c r="E84" s="4">
        <v>44397</v>
      </c>
      <c r="F84" s="3" t="s">
        <v>12</v>
      </c>
      <c r="G84">
        <v>107700</v>
      </c>
      <c r="H84" t="s">
        <v>203</v>
      </c>
    </row>
    <row r="85" spans="1:8" x14ac:dyDescent="0.3">
      <c r="A85" s="3" t="s">
        <v>167</v>
      </c>
      <c r="B85" s="3" t="s">
        <v>15</v>
      </c>
      <c r="C85">
        <v>25</v>
      </c>
      <c r="D85" s="3" t="s">
        <v>16</v>
      </c>
      <c r="E85" s="4">
        <v>44322</v>
      </c>
      <c r="F85" s="3" t="s">
        <v>19</v>
      </c>
      <c r="G85">
        <v>65700</v>
      </c>
      <c r="H85" t="s">
        <v>203</v>
      </c>
    </row>
    <row r="86" spans="1:8" x14ac:dyDescent="0.3">
      <c r="A86" s="3" t="s">
        <v>134</v>
      </c>
      <c r="B86" s="3" t="s">
        <v>8</v>
      </c>
      <c r="C86">
        <v>33</v>
      </c>
      <c r="D86" s="3" t="s">
        <v>42</v>
      </c>
      <c r="E86" s="4">
        <v>44313</v>
      </c>
      <c r="F86" s="3" t="s">
        <v>12</v>
      </c>
      <c r="G86">
        <v>75480</v>
      </c>
      <c r="H86" t="s">
        <v>203</v>
      </c>
    </row>
    <row r="87" spans="1:8" x14ac:dyDescent="0.3">
      <c r="A87" s="3" t="s">
        <v>173</v>
      </c>
      <c r="B87" s="3" t="s">
        <v>15</v>
      </c>
      <c r="C87">
        <v>33</v>
      </c>
      <c r="D87" s="3" t="s">
        <v>16</v>
      </c>
      <c r="E87" s="4">
        <v>44448</v>
      </c>
      <c r="F87" s="3" t="s">
        <v>12</v>
      </c>
      <c r="G87">
        <v>53870</v>
      </c>
      <c r="H87" t="s">
        <v>203</v>
      </c>
    </row>
    <row r="88" spans="1:8" x14ac:dyDescent="0.3">
      <c r="A88" s="3" t="s">
        <v>140</v>
      </c>
      <c r="B88" s="3" t="s">
        <v>8</v>
      </c>
      <c r="C88">
        <v>36</v>
      </c>
      <c r="D88" s="3" t="s">
        <v>16</v>
      </c>
      <c r="E88" s="4">
        <v>44433</v>
      </c>
      <c r="F88" s="3" t="s">
        <v>19</v>
      </c>
      <c r="G88">
        <v>78540</v>
      </c>
      <c r="H88" t="s">
        <v>203</v>
      </c>
    </row>
    <row r="89" spans="1:8" x14ac:dyDescent="0.3">
      <c r="A89" s="3" t="s">
        <v>192</v>
      </c>
      <c r="B89" s="3" t="s">
        <v>15</v>
      </c>
      <c r="C89">
        <v>19</v>
      </c>
      <c r="D89" s="3" t="s">
        <v>16</v>
      </c>
      <c r="E89" s="4">
        <v>44218</v>
      </c>
      <c r="F89" s="3" t="s">
        <v>9</v>
      </c>
      <c r="G89">
        <v>58960</v>
      </c>
      <c r="H89" t="s">
        <v>203</v>
      </c>
    </row>
    <row r="90" spans="1:8" x14ac:dyDescent="0.3">
      <c r="A90" s="3" t="s">
        <v>161</v>
      </c>
      <c r="B90" s="3" t="s">
        <v>15</v>
      </c>
      <c r="C90">
        <v>46</v>
      </c>
      <c r="D90" s="3" t="s">
        <v>16</v>
      </c>
      <c r="E90" s="4">
        <v>44697</v>
      </c>
      <c r="F90" s="3" t="s">
        <v>9</v>
      </c>
      <c r="G90">
        <v>70610</v>
      </c>
      <c r="H90" t="s">
        <v>203</v>
      </c>
    </row>
    <row r="91" spans="1:8" x14ac:dyDescent="0.3">
      <c r="A91" s="3" t="s">
        <v>170</v>
      </c>
      <c r="B91" s="3" t="s">
        <v>15</v>
      </c>
      <c r="C91">
        <v>33</v>
      </c>
      <c r="D91" s="3" t="s">
        <v>16</v>
      </c>
      <c r="E91" s="4">
        <v>44181</v>
      </c>
      <c r="F91" s="3" t="s">
        <v>21</v>
      </c>
      <c r="G91">
        <v>59430</v>
      </c>
      <c r="H91" t="s">
        <v>203</v>
      </c>
    </row>
    <row r="92" spans="1:8" x14ac:dyDescent="0.3">
      <c r="A92" s="3" t="s">
        <v>143</v>
      </c>
      <c r="B92" s="3" t="s">
        <v>15</v>
      </c>
      <c r="C92">
        <v>33</v>
      </c>
      <c r="D92" s="3" t="s">
        <v>13</v>
      </c>
      <c r="E92" s="4">
        <v>44640</v>
      </c>
      <c r="F92" s="3" t="s">
        <v>9</v>
      </c>
      <c r="G92">
        <v>48530</v>
      </c>
      <c r="H92" t="s">
        <v>203</v>
      </c>
    </row>
    <row r="93" spans="1:8" x14ac:dyDescent="0.3">
      <c r="A93" s="3" t="s">
        <v>162</v>
      </c>
      <c r="B93" s="3" t="s">
        <v>8</v>
      </c>
      <c r="C93">
        <v>33</v>
      </c>
      <c r="D93" s="3" t="s">
        <v>16</v>
      </c>
      <c r="E93" s="4">
        <v>44129</v>
      </c>
      <c r="F93" s="3" t="s">
        <v>12</v>
      </c>
      <c r="G93">
        <v>96140</v>
      </c>
      <c r="H93" t="s">
        <v>203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64573-9840-47EA-B437-F0426BBBC7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india_staff</vt:lpstr>
      <vt:lpstr>nz staff</vt:lpstr>
      <vt:lpstr>staff</vt:lpstr>
      <vt:lpstr>information finder</vt:lpstr>
      <vt:lpstr>comparison</vt:lpstr>
      <vt:lpstr>nz_table</vt:lpstr>
      <vt:lpstr>ind_data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ArjunB</cp:lastModifiedBy>
  <dcterms:created xsi:type="dcterms:W3CDTF">2021-03-14T20:21:32Z</dcterms:created>
  <dcterms:modified xsi:type="dcterms:W3CDTF">2024-02-26T18:23:14Z</dcterms:modified>
</cp:coreProperties>
</file>