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og\dissertation\Miscellaneous\"/>
    </mc:Choice>
  </mc:AlternateContent>
  <bookViews>
    <workbookView xWindow="-225" yWindow="-165" windowWidth="27795" windowHeight="14310" activeTab="6"/>
  </bookViews>
  <sheets>
    <sheet name="meshing stuff" sheetId="1" r:id="rId1"/>
    <sheet name="p4 results" sheetId="2" r:id="rId2"/>
    <sheet name="p5 results" sheetId="3" r:id="rId3"/>
    <sheet name="2D Subray" sheetId="4" r:id="rId4"/>
    <sheet name="2D Subray Runtime" sheetId="8" r:id="rId5"/>
    <sheet name="Sheet2" sheetId="9" r:id="rId6"/>
    <sheet name="3D Subray" sheetId="7" r:id="rId7"/>
    <sheet name="3D Subray Runtime" sheetId="10" r:id="rId8"/>
  </sheets>
  <calcPr calcId="171027"/>
</workbook>
</file>

<file path=xl/calcChain.xml><?xml version="1.0" encoding="utf-8"?>
<calcChain xmlns="http://schemas.openxmlformats.org/spreadsheetml/2006/main">
  <c r="AG112" i="10" l="1"/>
  <c r="AF112" i="10"/>
  <c r="AD112" i="10"/>
  <c r="AC112" i="10"/>
  <c r="AA112" i="10"/>
  <c r="Z112" i="10"/>
  <c r="X112" i="10"/>
  <c r="W112" i="10"/>
  <c r="U112" i="10"/>
  <c r="T112" i="10"/>
  <c r="R112" i="10"/>
  <c r="Q112" i="10"/>
  <c r="O112" i="10"/>
  <c r="N112" i="10"/>
  <c r="M112" i="10"/>
  <c r="L112" i="10"/>
  <c r="AH110" i="10"/>
  <c r="AE110" i="10"/>
  <c r="AB110" i="10"/>
  <c r="Y110" i="10"/>
  <c r="V110" i="10"/>
  <c r="S110" i="10"/>
  <c r="P110" i="10"/>
  <c r="AH109" i="10"/>
  <c r="AE109" i="10"/>
  <c r="AB109" i="10"/>
  <c r="Y109" i="10"/>
  <c r="V109" i="10"/>
  <c r="S109" i="10"/>
  <c r="P109" i="10"/>
  <c r="AH108" i="10"/>
  <c r="AE108" i="10"/>
  <c r="AB108" i="10"/>
  <c r="Y108" i="10"/>
  <c r="V108" i="10"/>
  <c r="S108" i="10"/>
  <c r="P108" i="10"/>
  <c r="AH107" i="10"/>
  <c r="AE107" i="10"/>
  <c r="AB107" i="10"/>
  <c r="Y107" i="10"/>
  <c r="V107" i="10"/>
  <c r="S107" i="10"/>
  <c r="P107" i="10"/>
  <c r="AH106" i="10"/>
  <c r="AE106" i="10"/>
  <c r="AB106" i="10"/>
  <c r="Y106" i="10"/>
  <c r="V106" i="10"/>
  <c r="S106" i="10"/>
  <c r="P106" i="10"/>
  <c r="AH105" i="10"/>
  <c r="AE105" i="10"/>
  <c r="AB105" i="10"/>
  <c r="Y105" i="10"/>
  <c r="V105" i="10"/>
  <c r="S105" i="10"/>
  <c r="P105" i="10"/>
  <c r="AH104" i="10"/>
  <c r="AE104" i="10"/>
  <c r="AB104" i="10"/>
  <c r="Y104" i="10"/>
  <c r="V104" i="10"/>
  <c r="S104" i="10"/>
  <c r="P104" i="10"/>
  <c r="AH103" i="10"/>
  <c r="AE103" i="10"/>
  <c r="AB103" i="10"/>
  <c r="Y103" i="10"/>
  <c r="V103" i="10"/>
  <c r="S103" i="10"/>
  <c r="P103" i="10"/>
  <c r="AH102" i="10"/>
  <c r="AE102" i="10"/>
  <c r="AB102" i="10"/>
  <c r="Y102" i="10"/>
  <c r="V102" i="10"/>
  <c r="S102" i="10"/>
  <c r="P102" i="10"/>
  <c r="AH101" i="10"/>
  <c r="AE101" i="10"/>
  <c r="AB101" i="10"/>
  <c r="Y101" i="10"/>
  <c r="V101" i="10"/>
  <c r="S101" i="10"/>
  <c r="P101" i="10"/>
  <c r="AH100" i="10"/>
  <c r="AE100" i="10"/>
  <c r="AB100" i="10"/>
  <c r="Y100" i="10"/>
  <c r="V100" i="10"/>
  <c r="S100" i="10"/>
  <c r="P100" i="10"/>
  <c r="AH99" i="10"/>
  <c r="AE99" i="10"/>
  <c r="AB99" i="10"/>
  <c r="Y99" i="10"/>
  <c r="V99" i="10"/>
  <c r="S99" i="10"/>
  <c r="P99" i="10"/>
  <c r="AH98" i="10"/>
  <c r="AE98" i="10"/>
  <c r="AB98" i="10"/>
  <c r="Y98" i="10"/>
  <c r="V98" i="10"/>
  <c r="S98" i="10"/>
  <c r="P98" i="10"/>
  <c r="AH97" i="10"/>
  <c r="AE97" i="10"/>
  <c r="AB97" i="10"/>
  <c r="Y97" i="10"/>
  <c r="V97" i="10"/>
  <c r="S97" i="10"/>
  <c r="P97" i="10"/>
  <c r="AH96" i="10"/>
  <c r="AE96" i="10"/>
  <c r="AB96" i="10"/>
  <c r="Y96" i="10"/>
  <c r="V96" i="10"/>
  <c r="S96" i="10"/>
  <c r="P96" i="10"/>
  <c r="AH95" i="10"/>
  <c r="AE95" i="10"/>
  <c r="AB95" i="10"/>
  <c r="Y95" i="10"/>
  <c r="V95" i="10"/>
  <c r="S95" i="10"/>
  <c r="P95" i="10"/>
  <c r="AH94" i="10"/>
  <c r="AE94" i="10"/>
  <c r="AB94" i="10"/>
  <c r="Y94" i="10"/>
  <c r="V94" i="10"/>
  <c r="S94" i="10"/>
  <c r="P94" i="10"/>
  <c r="AH93" i="10"/>
  <c r="AE93" i="10"/>
  <c r="AB93" i="10"/>
  <c r="Y93" i="10"/>
  <c r="V93" i="10"/>
  <c r="S93" i="10"/>
  <c r="P93" i="10"/>
  <c r="AH92" i="10"/>
  <c r="AE92" i="10"/>
  <c r="AB92" i="10"/>
  <c r="Y92" i="10"/>
  <c r="V92" i="10"/>
  <c r="S92" i="10"/>
  <c r="P92" i="10"/>
  <c r="AH91" i="10"/>
  <c r="AE91" i="10"/>
  <c r="AB91" i="10"/>
  <c r="Y91" i="10"/>
  <c r="V91" i="10"/>
  <c r="S91" i="10"/>
  <c r="P91" i="10"/>
  <c r="AH90" i="10"/>
  <c r="AE90" i="10"/>
  <c r="AB90" i="10"/>
  <c r="Y90" i="10"/>
  <c r="V90" i="10"/>
  <c r="S90" i="10"/>
  <c r="P90" i="10"/>
  <c r="K90" i="10"/>
  <c r="K91" i="10" s="1"/>
  <c r="K92" i="10" s="1"/>
  <c r="K93" i="10" s="1"/>
  <c r="K94" i="10" s="1"/>
  <c r="K95" i="10" s="1"/>
  <c r="K96" i="10" s="1"/>
  <c r="K97" i="10" s="1"/>
  <c r="K98" i="10" s="1"/>
  <c r="K99" i="10" s="1"/>
  <c r="K100" i="10" s="1"/>
  <c r="K101" i="10" s="1"/>
  <c r="K102" i="10" s="1"/>
  <c r="K103" i="10" s="1"/>
  <c r="K104" i="10" s="1"/>
  <c r="K105" i="10" s="1"/>
  <c r="K106" i="10" s="1"/>
  <c r="K107" i="10" s="1"/>
  <c r="K108" i="10" s="1"/>
  <c r="K109" i="10" s="1"/>
  <c r="K110" i="10" s="1"/>
  <c r="AH89" i="10"/>
  <c r="AE89" i="10"/>
  <c r="AB89" i="10"/>
  <c r="Y89" i="10"/>
  <c r="V89" i="10"/>
  <c r="S89" i="10"/>
  <c r="P89" i="10"/>
  <c r="AH88" i="10"/>
  <c r="AE88" i="10"/>
  <c r="AB88" i="10"/>
  <c r="Y88" i="10"/>
  <c r="V88" i="10"/>
  <c r="S88" i="10"/>
  <c r="P88" i="10"/>
  <c r="AH87" i="10"/>
  <c r="AE87" i="10"/>
  <c r="AB87" i="10"/>
  <c r="Y87" i="10"/>
  <c r="V87" i="10"/>
  <c r="S87" i="10"/>
  <c r="P87" i="10"/>
  <c r="AH86" i="10"/>
  <c r="AE86" i="10"/>
  <c r="AB86" i="10"/>
  <c r="Y86" i="10"/>
  <c r="V86" i="10"/>
  <c r="S86" i="10"/>
  <c r="P86" i="10"/>
  <c r="AH85" i="10"/>
  <c r="AE85" i="10"/>
  <c r="AB85" i="10"/>
  <c r="Y85" i="10"/>
  <c r="V85" i="10"/>
  <c r="S85" i="10"/>
  <c r="P85" i="10"/>
  <c r="AH84" i="10"/>
  <c r="AE84" i="10"/>
  <c r="AB84" i="10"/>
  <c r="Y84" i="10"/>
  <c r="V84" i="10"/>
  <c r="S84" i="10"/>
  <c r="P84" i="10"/>
  <c r="AH83" i="10"/>
  <c r="AE83" i="10"/>
  <c r="AB83" i="10"/>
  <c r="Y83" i="10"/>
  <c r="V83" i="10"/>
  <c r="S83" i="10"/>
  <c r="P83" i="10"/>
  <c r="AH82" i="10"/>
  <c r="AE82" i="10"/>
  <c r="AB82" i="10"/>
  <c r="Y82" i="10"/>
  <c r="V82" i="10"/>
  <c r="S82" i="10"/>
  <c r="P82" i="10"/>
  <c r="AH81" i="10"/>
  <c r="AE81" i="10"/>
  <c r="AB81" i="10"/>
  <c r="Y81" i="10"/>
  <c r="V81" i="10"/>
  <c r="S81" i="10"/>
  <c r="P81" i="10"/>
  <c r="AH80" i="10"/>
  <c r="AE80" i="10"/>
  <c r="AB80" i="10"/>
  <c r="Y80" i="10"/>
  <c r="V80" i="10"/>
  <c r="S80" i="10"/>
  <c r="P80" i="10"/>
  <c r="AG74" i="10"/>
  <c r="AF74" i="10"/>
  <c r="AD74" i="10"/>
  <c r="AC74" i="10"/>
  <c r="AA74" i="10"/>
  <c r="Z74" i="10"/>
  <c r="X74" i="10"/>
  <c r="W74" i="10"/>
  <c r="U74" i="10"/>
  <c r="T74" i="10"/>
  <c r="R74" i="10"/>
  <c r="Q74" i="10"/>
  <c r="O74" i="10"/>
  <c r="N74" i="10"/>
  <c r="M74" i="10"/>
  <c r="L74" i="10"/>
  <c r="AH72" i="10"/>
  <c r="AE72" i="10"/>
  <c r="AB72" i="10"/>
  <c r="Y72" i="10"/>
  <c r="V72" i="10"/>
  <c r="S72" i="10"/>
  <c r="P72" i="10"/>
  <c r="AH71" i="10"/>
  <c r="AE71" i="10"/>
  <c r="AB71" i="10"/>
  <c r="Y71" i="10"/>
  <c r="V71" i="10"/>
  <c r="S71" i="10"/>
  <c r="P71" i="10"/>
  <c r="AH70" i="10"/>
  <c r="AE70" i="10"/>
  <c r="AB70" i="10"/>
  <c r="Y70" i="10"/>
  <c r="V70" i="10"/>
  <c r="S70" i="10"/>
  <c r="P70" i="10"/>
  <c r="AH69" i="10"/>
  <c r="AE69" i="10"/>
  <c r="AB69" i="10"/>
  <c r="Y69" i="10"/>
  <c r="V69" i="10"/>
  <c r="S69" i="10"/>
  <c r="P69" i="10"/>
  <c r="AH68" i="10"/>
  <c r="AE68" i="10"/>
  <c r="AB68" i="10"/>
  <c r="Y68" i="10"/>
  <c r="V68" i="10"/>
  <c r="S68" i="10"/>
  <c r="P68" i="10"/>
  <c r="AH67" i="10"/>
  <c r="AE67" i="10"/>
  <c r="AB67" i="10"/>
  <c r="Y67" i="10"/>
  <c r="V67" i="10"/>
  <c r="S67" i="10"/>
  <c r="P67" i="10"/>
  <c r="AH66" i="10"/>
  <c r="AE66" i="10"/>
  <c r="AB66" i="10"/>
  <c r="Y66" i="10"/>
  <c r="V66" i="10"/>
  <c r="S66" i="10"/>
  <c r="P66" i="10"/>
  <c r="AH65" i="10"/>
  <c r="AE65" i="10"/>
  <c r="AB65" i="10"/>
  <c r="Y65" i="10"/>
  <c r="V65" i="10"/>
  <c r="S65" i="10"/>
  <c r="P65" i="10"/>
  <c r="AH64" i="10"/>
  <c r="AE64" i="10"/>
  <c r="AB64" i="10"/>
  <c r="Y64" i="10"/>
  <c r="V64" i="10"/>
  <c r="S64" i="10"/>
  <c r="P64" i="10"/>
  <c r="AH63" i="10"/>
  <c r="AE63" i="10"/>
  <c r="AB63" i="10"/>
  <c r="Y63" i="10"/>
  <c r="V63" i="10"/>
  <c r="S63" i="10"/>
  <c r="P63" i="10"/>
  <c r="AH62" i="10"/>
  <c r="AE62" i="10"/>
  <c r="AB62" i="10"/>
  <c r="Y62" i="10"/>
  <c r="V62" i="10"/>
  <c r="S62" i="10"/>
  <c r="P62" i="10"/>
  <c r="AH61" i="10"/>
  <c r="AE61" i="10"/>
  <c r="AB61" i="10"/>
  <c r="Y61" i="10"/>
  <c r="V61" i="10"/>
  <c r="S61" i="10"/>
  <c r="P61" i="10"/>
  <c r="AH60" i="10"/>
  <c r="AE60" i="10"/>
  <c r="AB60" i="10"/>
  <c r="Y60" i="10"/>
  <c r="V60" i="10"/>
  <c r="S60" i="10"/>
  <c r="P60" i="10"/>
  <c r="AH59" i="10"/>
  <c r="AE59" i="10"/>
  <c r="AB59" i="10"/>
  <c r="Y59" i="10"/>
  <c r="V59" i="10"/>
  <c r="S59" i="10"/>
  <c r="P59" i="10"/>
  <c r="AH58" i="10"/>
  <c r="AE58" i="10"/>
  <c r="AB58" i="10"/>
  <c r="Y58" i="10"/>
  <c r="V58" i="10"/>
  <c r="S58" i="10"/>
  <c r="P58" i="10"/>
  <c r="AH57" i="10"/>
  <c r="AE57" i="10"/>
  <c r="AB57" i="10"/>
  <c r="Y57" i="10"/>
  <c r="V57" i="10"/>
  <c r="S57" i="10"/>
  <c r="P57" i="10"/>
  <c r="AH56" i="10"/>
  <c r="AE56" i="10"/>
  <c r="AB56" i="10"/>
  <c r="Y56" i="10"/>
  <c r="V56" i="10"/>
  <c r="S56" i="10"/>
  <c r="P56" i="10"/>
  <c r="AH55" i="10"/>
  <c r="AE55" i="10"/>
  <c r="AB55" i="10"/>
  <c r="Y55" i="10"/>
  <c r="V55" i="10"/>
  <c r="S55" i="10"/>
  <c r="P55" i="10"/>
  <c r="AH54" i="10"/>
  <c r="AE54" i="10"/>
  <c r="AB54" i="10"/>
  <c r="Y54" i="10"/>
  <c r="V54" i="10"/>
  <c r="S54" i="10"/>
  <c r="P54" i="10"/>
  <c r="AH53" i="10"/>
  <c r="AE53" i="10"/>
  <c r="AB53" i="10"/>
  <c r="Y53" i="10"/>
  <c r="V53" i="10"/>
  <c r="S53" i="10"/>
  <c r="P53" i="10"/>
  <c r="AH52" i="10"/>
  <c r="AE52" i="10"/>
  <c r="AB52" i="10"/>
  <c r="Y52" i="10"/>
  <c r="V52" i="10"/>
  <c r="S52" i="10"/>
  <c r="P52" i="10"/>
  <c r="K52" i="10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AH51" i="10"/>
  <c r="AE51" i="10"/>
  <c r="AB51" i="10"/>
  <c r="Y51" i="10"/>
  <c r="V51" i="10"/>
  <c r="S51" i="10"/>
  <c r="P51" i="10"/>
  <c r="AH50" i="10"/>
  <c r="AE50" i="10"/>
  <c r="AB50" i="10"/>
  <c r="Y50" i="10"/>
  <c r="V50" i="10"/>
  <c r="S50" i="10"/>
  <c r="P50" i="10"/>
  <c r="AH49" i="10"/>
  <c r="AE49" i="10"/>
  <c r="AB49" i="10"/>
  <c r="Y49" i="10"/>
  <c r="V49" i="10"/>
  <c r="S49" i="10"/>
  <c r="P49" i="10"/>
  <c r="AH48" i="10"/>
  <c r="AE48" i="10"/>
  <c r="AB48" i="10"/>
  <c r="Y48" i="10"/>
  <c r="V48" i="10"/>
  <c r="S48" i="10"/>
  <c r="P48" i="10"/>
  <c r="AH47" i="10"/>
  <c r="AE47" i="10"/>
  <c r="AB47" i="10"/>
  <c r="Y47" i="10"/>
  <c r="V47" i="10"/>
  <c r="S47" i="10"/>
  <c r="P47" i="10"/>
  <c r="AH46" i="10"/>
  <c r="AE46" i="10"/>
  <c r="AB46" i="10"/>
  <c r="Y46" i="10"/>
  <c r="V46" i="10"/>
  <c r="S46" i="10"/>
  <c r="P46" i="10"/>
  <c r="AH45" i="10"/>
  <c r="AE45" i="10"/>
  <c r="AB45" i="10"/>
  <c r="Y45" i="10"/>
  <c r="V45" i="10"/>
  <c r="S45" i="10"/>
  <c r="P45" i="10"/>
  <c r="AH44" i="10"/>
  <c r="AE44" i="10"/>
  <c r="AB44" i="10"/>
  <c r="Y44" i="10"/>
  <c r="V44" i="10"/>
  <c r="S44" i="10"/>
  <c r="P44" i="10"/>
  <c r="AH43" i="10"/>
  <c r="AE43" i="10"/>
  <c r="AB43" i="10"/>
  <c r="Y43" i="10"/>
  <c r="V43" i="10"/>
  <c r="S43" i="10"/>
  <c r="P43" i="10"/>
  <c r="AH42" i="10"/>
  <c r="AE42" i="10"/>
  <c r="AB42" i="10"/>
  <c r="Y42" i="10"/>
  <c r="V42" i="10"/>
  <c r="S42" i="10"/>
  <c r="P42" i="10"/>
  <c r="AL118" i="7"/>
  <c r="AL117" i="7" s="1"/>
  <c r="D90" i="7" s="1"/>
  <c r="AK118" i="7"/>
  <c r="AH118" i="7"/>
  <c r="AG118" i="7"/>
  <c r="AD118" i="7"/>
  <c r="AC118" i="7"/>
  <c r="Z118" i="7"/>
  <c r="Z117" i="7" s="1"/>
  <c r="D94" i="7" s="1"/>
  <c r="Y118" i="7"/>
  <c r="Y117" i="7" s="1"/>
  <c r="C94" i="7" s="1"/>
  <c r="V118" i="7"/>
  <c r="V117" i="7" s="1"/>
  <c r="D93" i="7" s="1"/>
  <c r="U118" i="7"/>
  <c r="R118" i="7"/>
  <c r="Q118" i="7"/>
  <c r="N118" i="7"/>
  <c r="M118" i="7"/>
  <c r="AK117" i="7"/>
  <c r="AH117" i="7"/>
  <c r="AG117" i="7"/>
  <c r="AD117" i="7"/>
  <c r="D88" i="7" s="1"/>
  <c r="AC117" i="7"/>
  <c r="C88" i="7" s="1"/>
  <c r="U117" i="7"/>
  <c r="R117" i="7"/>
  <c r="Q117" i="7"/>
  <c r="N117" i="7"/>
  <c r="M117" i="7"/>
  <c r="AJ116" i="7"/>
  <c r="AF116" i="7"/>
  <c r="AB116" i="7"/>
  <c r="X116" i="7"/>
  <c r="T116" i="7"/>
  <c r="P116" i="7"/>
  <c r="L116" i="7"/>
  <c r="AJ115" i="7"/>
  <c r="AF115" i="7"/>
  <c r="AB115" i="7"/>
  <c r="X115" i="7"/>
  <c r="T115" i="7"/>
  <c r="P115" i="7"/>
  <c r="L115" i="7"/>
  <c r="AJ114" i="7"/>
  <c r="AF114" i="7"/>
  <c r="AB114" i="7"/>
  <c r="X114" i="7"/>
  <c r="T114" i="7"/>
  <c r="P114" i="7"/>
  <c r="L114" i="7"/>
  <c r="AJ113" i="7"/>
  <c r="AF113" i="7"/>
  <c r="AB113" i="7"/>
  <c r="X113" i="7"/>
  <c r="T113" i="7"/>
  <c r="P113" i="7"/>
  <c r="L113" i="7"/>
  <c r="AJ112" i="7"/>
  <c r="AF112" i="7"/>
  <c r="AB112" i="7"/>
  <c r="X112" i="7"/>
  <c r="T112" i="7"/>
  <c r="P112" i="7"/>
  <c r="L112" i="7"/>
  <c r="AJ111" i="7"/>
  <c r="AF111" i="7"/>
  <c r="AB111" i="7"/>
  <c r="X111" i="7"/>
  <c r="T111" i="7"/>
  <c r="P111" i="7"/>
  <c r="L111" i="7"/>
  <c r="AJ110" i="7"/>
  <c r="AF110" i="7"/>
  <c r="AB110" i="7"/>
  <c r="X110" i="7"/>
  <c r="T110" i="7"/>
  <c r="P110" i="7"/>
  <c r="L110" i="7"/>
  <c r="AJ109" i="7"/>
  <c r="AF109" i="7"/>
  <c r="AB109" i="7"/>
  <c r="X109" i="7"/>
  <c r="T109" i="7"/>
  <c r="P109" i="7"/>
  <c r="L109" i="7"/>
  <c r="AJ108" i="7"/>
  <c r="AF108" i="7"/>
  <c r="AB108" i="7"/>
  <c r="X108" i="7"/>
  <c r="T108" i="7"/>
  <c r="P108" i="7"/>
  <c r="L108" i="7"/>
  <c r="AJ107" i="7"/>
  <c r="AF107" i="7"/>
  <c r="AB107" i="7"/>
  <c r="X107" i="7"/>
  <c r="T107" i="7"/>
  <c r="P107" i="7"/>
  <c r="L107" i="7"/>
  <c r="AJ106" i="7"/>
  <c r="AF106" i="7"/>
  <c r="AB106" i="7"/>
  <c r="X106" i="7"/>
  <c r="T106" i="7"/>
  <c r="P106" i="7"/>
  <c r="L106" i="7"/>
  <c r="AJ105" i="7"/>
  <c r="AF105" i="7"/>
  <c r="AB105" i="7"/>
  <c r="X105" i="7"/>
  <c r="T105" i="7"/>
  <c r="P105" i="7"/>
  <c r="L105" i="7"/>
  <c r="AJ104" i="7"/>
  <c r="AF104" i="7"/>
  <c r="AB104" i="7"/>
  <c r="X104" i="7"/>
  <c r="T104" i="7"/>
  <c r="P104" i="7"/>
  <c r="L104" i="7"/>
  <c r="AJ103" i="7"/>
  <c r="AF103" i="7"/>
  <c r="AB103" i="7"/>
  <c r="X103" i="7"/>
  <c r="T103" i="7"/>
  <c r="P103" i="7"/>
  <c r="L103" i="7"/>
  <c r="AJ102" i="7"/>
  <c r="AF102" i="7"/>
  <c r="AB102" i="7"/>
  <c r="X102" i="7"/>
  <c r="T102" i="7"/>
  <c r="P102" i="7"/>
  <c r="L102" i="7"/>
  <c r="AJ101" i="7"/>
  <c r="AF101" i="7"/>
  <c r="AB101" i="7"/>
  <c r="X101" i="7"/>
  <c r="T101" i="7"/>
  <c r="P101" i="7"/>
  <c r="L101" i="7"/>
  <c r="AJ100" i="7"/>
  <c r="AF100" i="7"/>
  <c r="AB100" i="7"/>
  <c r="X100" i="7"/>
  <c r="T100" i="7"/>
  <c r="P100" i="7"/>
  <c r="L100" i="7"/>
  <c r="AJ99" i="7"/>
  <c r="AF99" i="7"/>
  <c r="AB99" i="7"/>
  <c r="X99" i="7"/>
  <c r="T99" i="7"/>
  <c r="P99" i="7"/>
  <c r="L99" i="7"/>
  <c r="AJ98" i="7"/>
  <c r="AF98" i="7"/>
  <c r="AB98" i="7"/>
  <c r="X98" i="7"/>
  <c r="T98" i="7"/>
  <c r="P98" i="7"/>
  <c r="L98" i="7"/>
  <c r="AJ97" i="7"/>
  <c r="AF97" i="7"/>
  <c r="AB97" i="7"/>
  <c r="X97" i="7"/>
  <c r="T97" i="7"/>
  <c r="P97" i="7"/>
  <c r="L97" i="7"/>
  <c r="AJ96" i="7"/>
  <c r="AF96" i="7"/>
  <c r="AB96" i="7"/>
  <c r="X96" i="7"/>
  <c r="T96" i="7"/>
  <c r="P96" i="7"/>
  <c r="L96" i="7"/>
  <c r="AJ95" i="7"/>
  <c r="AF95" i="7"/>
  <c r="AB95" i="7"/>
  <c r="X95" i="7"/>
  <c r="T95" i="7"/>
  <c r="P95" i="7"/>
  <c r="L95" i="7"/>
  <c r="AJ94" i="7"/>
  <c r="AF94" i="7"/>
  <c r="AB94" i="7"/>
  <c r="X94" i="7"/>
  <c r="T94" i="7"/>
  <c r="P94" i="7"/>
  <c r="L94" i="7"/>
  <c r="AJ93" i="7"/>
  <c r="AF93" i="7"/>
  <c r="AB93" i="7"/>
  <c r="X93" i="7"/>
  <c r="T93" i="7"/>
  <c r="P93" i="7"/>
  <c r="L93" i="7"/>
  <c r="C93" i="7"/>
  <c r="AJ92" i="7"/>
  <c r="AF92" i="7"/>
  <c r="AB92" i="7"/>
  <c r="X92" i="7"/>
  <c r="T92" i="7"/>
  <c r="P92" i="7"/>
  <c r="L92" i="7"/>
  <c r="D92" i="7"/>
  <c r="C92" i="7"/>
  <c r="AJ91" i="7"/>
  <c r="AF91" i="7"/>
  <c r="AB91" i="7"/>
  <c r="X91" i="7"/>
  <c r="T91" i="7"/>
  <c r="P91" i="7"/>
  <c r="L91" i="7"/>
  <c r="D91" i="7"/>
  <c r="C91" i="7"/>
  <c r="AJ90" i="7"/>
  <c r="AF90" i="7"/>
  <c r="AB90" i="7"/>
  <c r="X90" i="7"/>
  <c r="T90" i="7"/>
  <c r="P90" i="7"/>
  <c r="L90" i="7"/>
  <c r="C90" i="7"/>
  <c r="AJ89" i="7"/>
  <c r="AF89" i="7"/>
  <c r="AB89" i="7"/>
  <c r="X89" i="7"/>
  <c r="T89" i="7"/>
  <c r="P89" i="7"/>
  <c r="L89" i="7"/>
  <c r="D89" i="7"/>
  <c r="C89" i="7"/>
  <c r="AJ88" i="7"/>
  <c r="AF88" i="7"/>
  <c r="AB88" i="7"/>
  <c r="X88" i="7"/>
  <c r="T88" i="7"/>
  <c r="T119" i="7" s="1"/>
  <c r="P88" i="7"/>
  <c r="P119" i="7" s="1"/>
  <c r="L88" i="7"/>
  <c r="I88" i="7"/>
  <c r="I89" i="7" s="1"/>
  <c r="I90" i="7" s="1"/>
  <c r="I91" i="7" s="1"/>
  <c r="I92" i="7" s="1"/>
  <c r="I93" i="7" s="1"/>
  <c r="I94" i="7" s="1"/>
  <c r="I95" i="7" s="1"/>
  <c r="I96" i="7" s="1"/>
  <c r="I97" i="7" s="1"/>
  <c r="I98" i="7" s="1"/>
  <c r="I99" i="7" s="1"/>
  <c r="I100" i="7" s="1"/>
  <c r="I101" i="7" s="1"/>
  <c r="I102" i="7" s="1"/>
  <c r="I103" i="7" s="1"/>
  <c r="I104" i="7" s="1"/>
  <c r="I105" i="7" s="1"/>
  <c r="I106" i="7" s="1"/>
  <c r="I107" i="7" s="1"/>
  <c r="I108" i="7" s="1"/>
  <c r="I109" i="7" s="1"/>
  <c r="I110" i="7" s="1"/>
  <c r="I111" i="7" s="1"/>
  <c r="I112" i="7" s="1"/>
  <c r="I113" i="7" s="1"/>
  <c r="I114" i="7" s="1"/>
  <c r="I115" i="7" s="1"/>
  <c r="I116" i="7" s="1"/>
  <c r="AJ87" i="7"/>
  <c r="AF87" i="7"/>
  <c r="AB87" i="7"/>
  <c r="X87" i="7"/>
  <c r="T87" i="7"/>
  <c r="P87" i="7"/>
  <c r="L87" i="7"/>
  <c r="I87" i="7"/>
  <c r="AJ86" i="7"/>
  <c r="AF86" i="7"/>
  <c r="AB86" i="7"/>
  <c r="X86" i="7"/>
  <c r="T86" i="7"/>
  <c r="P86" i="7"/>
  <c r="L86" i="7"/>
  <c r="AL78" i="7"/>
  <c r="AL77" i="7" s="1"/>
  <c r="D50" i="7" s="1"/>
  <c r="AK78" i="7"/>
  <c r="AK77" i="7" s="1"/>
  <c r="C50" i="7" s="1"/>
  <c r="AH78" i="7"/>
  <c r="AH77" i="7" s="1"/>
  <c r="D49" i="7" s="1"/>
  <c r="AG78" i="7"/>
  <c r="AD78" i="7"/>
  <c r="AD77" i="7" s="1"/>
  <c r="D48" i="7" s="1"/>
  <c r="AC78" i="7"/>
  <c r="AC77" i="7" s="1"/>
  <c r="C48" i="7" s="1"/>
  <c r="Z78" i="7"/>
  <c r="Z77" i="7" s="1"/>
  <c r="D54" i="7" s="1"/>
  <c r="Y78" i="7"/>
  <c r="Y77" i="7" s="1"/>
  <c r="C54" i="7" s="1"/>
  <c r="V78" i="7"/>
  <c r="V77" i="7" s="1"/>
  <c r="D53" i="7" s="1"/>
  <c r="U78" i="7"/>
  <c r="R78" i="7"/>
  <c r="R77" i="7" s="1"/>
  <c r="D52" i="7" s="1"/>
  <c r="Q78" i="7"/>
  <c r="Q77" i="7" s="1"/>
  <c r="C52" i="7" s="1"/>
  <c r="N78" i="7"/>
  <c r="N77" i="7" s="1"/>
  <c r="D51" i="7" s="1"/>
  <c r="M78" i="7"/>
  <c r="M77" i="7" s="1"/>
  <c r="C51" i="7" s="1"/>
  <c r="AG77" i="7"/>
  <c r="C49" i="7" s="1"/>
  <c r="U77" i="7"/>
  <c r="C53" i="7" s="1"/>
  <c r="AJ76" i="7"/>
  <c r="AF76" i="7"/>
  <c r="AB76" i="7"/>
  <c r="X76" i="7"/>
  <c r="T76" i="7"/>
  <c r="P76" i="7"/>
  <c r="L76" i="7"/>
  <c r="AJ75" i="7"/>
  <c r="AF75" i="7"/>
  <c r="AB75" i="7"/>
  <c r="X75" i="7"/>
  <c r="T75" i="7"/>
  <c r="P75" i="7"/>
  <c r="L75" i="7"/>
  <c r="AJ74" i="7"/>
  <c r="AF74" i="7"/>
  <c r="AB74" i="7"/>
  <c r="X74" i="7"/>
  <c r="T74" i="7"/>
  <c r="P74" i="7"/>
  <c r="L74" i="7"/>
  <c r="AJ73" i="7"/>
  <c r="AF73" i="7"/>
  <c r="AB73" i="7"/>
  <c r="X73" i="7"/>
  <c r="T73" i="7"/>
  <c r="P73" i="7"/>
  <c r="L73" i="7"/>
  <c r="AJ72" i="7"/>
  <c r="AF72" i="7"/>
  <c r="AB72" i="7"/>
  <c r="X72" i="7"/>
  <c r="T72" i="7"/>
  <c r="P72" i="7"/>
  <c r="L72" i="7"/>
  <c r="AJ71" i="7"/>
  <c r="AF71" i="7"/>
  <c r="AB71" i="7"/>
  <c r="X71" i="7"/>
  <c r="T71" i="7"/>
  <c r="P71" i="7"/>
  <c r="L71" i="7"/>
  <c r="AJ70" i="7"/>
  <c r="AF70" i="7"/>
  <c r="AB70" i="7"/>
  <c r="X70" i="7"/>
  <c r="T70" i="7"/>
  <c r="P70" i="7"/>
  <c r="L70" i="7"/>
  <c r="AJ69" i="7"/>
  <c r="AF69" i="7"/>
  <c r="AB69" i="7"/>
  <c r="X69" i="7"/>
  <c r="T69" i="7"/>
  <c r="P69" i="7"/>
  <c r="L69" i="7"/>
  <c r="AJ68" i="7"/>
  <c r="AF68" i="7"/>
  <c r="AB68" i="7"/>
  <c r="X68" i="7"/>
  <c r="T68" i="7"/>
  <c r="P68" i="7"/>
  <c r="L68" i="7"/>
  <c r="AJ67" i="7"/>
  <c r="AF67" i="7"/>
  <c r="AB67" i="7"/>
  <c r="X67" i="7"/>
  <c r="T67" i="7"/>
  <c r="P67" i="7"/>
  <c r="L67" i="7"/>
  <c r="AJ66" i="7"/>
  <c r="AF66" i="7"/>
  <c r="AB66" i="7"/>
  <c r="X66" i="7"/>
  <c r="T66" i="7"/>
  <c r="P66" i="7"/>
  <c r="L66" i="7"/>
  <c r="AJ65" i="7"/>
  <c r="AF65" i="7"/>
  <c r="AB65" i="7"/>
  <c r="X65" i="7"/>
  <c r="T65" i="7"/>
  <c r="P65" i="7"/>
  <c r="L65" i="7"/>
  <c r="AJ64" i="7"/>
  <c r="AF64" i="7"/>
  <c r="AB64" i="7"/>
  <c r="X64" i="7"/>
  <c r="T64" i="7"/>
  <c r="P64" i="7"/>
  <c r="L64" i="7"/>
  <c r="AJ63" i="7"/>
  <c r="AF63" i="7"/>
  <c r="AB63" i="7"/>
  <c r="X63" i="7"/>
  <c r="T63" i="7"/>
  <c r="P63" i="7"/>
  <c r="L63" i="7"/>
  <c r="AJ62" i="7"/>
  <c r="AF62" i="7"/>
  <c r="AB62" i="7"/>
  <c r="X62" i="7"/>
  <c r="T62" i="7"/>
  <c r="P62" i="7"/>
  <c r="L62" i="7"/>
  <c r="AJ61" i="7"/>
  <c r="AF61" i="7"/>
  <c r="AB61" i="7"/>
  <c r="X61" i="7"/>
  <c r="T61" i="7"/>
  <c r="P61" i="7"/>
  <c r="L61" i="7"/>
  <c r="AJ60" i="7"/>
  <c r="AF60" i="7"/>
  <c r="AB60" i="7"/>
  <c r="X60" i="7"/>
  <c r="T60" i="7"/>
  <c r="P60" i="7"/>
  <c r="L60" i="7"/>
  <c r="AJ59" i="7"/>
  <c r="AF59" i="7"/>
  <c r="AB59" i="7"/>
  <c r="X59" i="7"/>
  <c r="T59" i="7"/>
  <c r="P59" i="7"/>
  <c r="L59" i="7"/>
  <c r="AJ58" i="7"/>
  <c r="AF58" i="7"/>
  <c r="AB58" i="7"/>
  <c r="X58" i="7"/>
  <c r="T58" i="7"/>
  <c r="P58" i="7"/>
  <c r="L58" i="7"/>
  <c r="AJ57" i="7"/>
  <c r="AF57" i="7"/>
  <c r="AB57" i="7"/>
  <c r="X57" i="7"/>
  <c r="T57" i="7"/>
  <c r="P57" i="7"/>
  <c r="L57" i="7"/>
  <c r="AJ56" i="7"/>
  <c r="AF56" i="7"/>
  <c r="AB56" i="7"/>
  <c r="X56" i="7"/>
  <c r="T56" i="7"/>
  <c r="P56" i="7"/>
  <c r="L56" i="7"/>
  <c r="AJ55" i="7"/>
  <c r="AF55" i="7"/>
  <c r="AB55" i="7"/>
  <c r="X55" i="7"/>
  <c r="T55" i="7"/>
  <c r="P55" i="7"/>
  <c r="L55" i="7"/>
  <c r="AJ54" i="7"/>
  <c r="AF54" i="7"/>
  <c r="AB54" i="7"/>
  <c r="X54" i="7"/>
  <c r="T54" i="7"/>
  <c r="P54" i="7"/>
  <c r="L54" i="7"/>
  <c r="AJ53" i="7"/>
  <c r="AF53" i="7"/>
  <c r="AB53" i="7"/>
  <c r="X53" i="7"/>
  <c r="T53" i="7"/>
  <c r="P53" i="7"/>
  <c r="L53" i="7"/>
  <c r="AJ52" i="7"/>
  <c r="AF52" i="7"/>
  <c r="AB52" i="7"/>
  <c r="X52" i="7"/>
  <c r="T52" i="7"/>
  <c r="P52" i="7"/>
  <c r="L52" i="7"/>
  <c r="AJ51" i="7"/>
  <c r="AF51" i="7"/>
  <c r="AB51" i="7"/>
  <c r="X51" i="7"/>
  <c r="T51" i="7"/>
  <c r="P51" i="7"/>
  <c r="L51" i="7"/>
  <c r="AJ50" i="7"/>
  <c r="AF50" i="7"/>
  <c r="AB50" i="7"/>
  <c r="X50" i="7"/>
  <c r="T50" i="7"/>
  <c r="P50" i="7"/>
  <c r="L50" i="7"/>
  <c r="AJ49" i="7"/>
  <c r="AF49" i="7"/>
  <c r="AB49" i="7"/>
  <c r="X49" i="7"/>
  <c r="T49" i="7"/>
  <c r="P49" i="7"/>
  <c r="L49" i="7"/>
  <c r="AJ48" i="7"/>
  <c r="AF48" i="7"/>
  <c r="AB48" i="7"/>
  <c r="X48" i="7"/>
  <c r="T48" i="7"/>
  <c r="P48" i="7"/>
  <c r="L48" i="7"/>
  <c r="AJ47" i="7"/>
  <c r="AJ77" i="7" s="1" a="1"/>
  <c r="AJ77" i="7" s="1"/>
  <c r="B50" i="7" s="1"/>
  <c r="AF47" i="7"/>
  <c r="AB47" i="7"/>
  <c r="X47" i="7"/>
  <c r="T47" i="7"/>
  <c r="P47" i="7"/>
  <c r="L47" i="7"/>
  <c r="I47" i="7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AJ46" i="7"/>
  <c r="AF46" i="7"/>
  <c r="AB46" i="7"/>
  <c r="X46" i="7"/>
  <c r="T46" i="7"/>
  <c r="P46" i="7"/>
  <c r="L46" i="7"/>
  <c r="S34" i="10"/>
  <c r="S33" i="10"/>
  <c r="S32" i="10"/>
  <c r="S31" i="10"/>
  <c r="S30" i="10"/>
  <c r="S29" i="10"/>
  <c r="S28" i="10"/>
  <c r="S27" i="10"/>
  <c r="S26" i="10"/>
  <c r="S25" i="10"/>
  <c r="S24" i="10"/>
  <c r="S23" i="10"/>
  <c r="S22" i="10"/>
  <c r="S21" i="10"/>
  <c r="S20" i="10"/>
  <c r="S19" i="10"/>
  <c r="S18" i="10"/>
  <c r="S17" i="10"/>
  <c r="S16" i="10"/>
  <c r="S15" i="10"/>
  <c r="S14" i="10"/>
  <c r="S13" i="10"/>
  <c r="S12" i="10"/>
  <c r="S11" i="10"/>
  <c r="S10" i="10"/>
  <c r="S9" i="10"/>
  <c r="S8" i="10"/>
  <c r="S7" i="10"/>
  <c r="S6" i="10"/>
  <c r="S5" i="10"/>
  <c r="S4" i="10"/>
  <c r="Y34" i="10"/>
  <c r="Y33" i="10"/>
  <c r="Y32" i="10"/>
  <c r="Y31" i="10"/>
  <c r="Y30" i="10"/>
  <c r="Y29" i="10"/>
  <c r="Y28" i="10"/>
  <c r="Y27" i="10"/>
  <c r="Y26" i="10"/>
  <c r="Y25" i="10"/>
  <c r="Y24" i="10"/>
  <c r="Y23" i="10"/>
  <c r="Y22" i="10"/>
  <c r="Y21" i="10"/>
  <c r="Y20" i="10"/>
  <c r="Y19" i="10"/>
  <c r="Y18" i="10"/>
  <c r="Y17" i="10"/>
  <c r="Y16" i="10"/>
  <c r="Y15" i="10"/>
  <c r="Y14" i="10"/>
  <c r="Y13" i="10"/>
  <c r="Y12" i="10"/>
  <c r="Y11" i="10"/>
  <c r="Y10" i="10"/>
  <c r="Y9" i="10"/>
  <c r="Y8" i="10"/>
  <c r="Y7" i="10"/>
  <c r="Y6" i="10"/>
  <c r="Y5" i="10"/>
  <c r="Y4" i="10"/>
  <c r="AE34" i="10"/>
  <c r="AE33" i="10"/>
  <c r="AE32" i="10"/>
  <c r="AE31" i="10"/>
  <c r="AE30" i="10"/>
  <c r="AE29" i="10"/>
  <c r="AE28" i="10"/>
  <c r="AE27" i="10"/>
  <c r="AE26" i="10"/>
  <c r="AE25" i="10"/>
  <c r="AE24" i="10"/>
  <c r="AE23" i="10"/>
  <c r="AE22" i="10"/>
  <c r="AE21" i="10"/>
  <c r="AE20" i="10"/>
  <c r="AE19" i="10"/>
  <c r="AE18" i="10"/>
  <c r="AE17" i="10"/>
  <c r="AE16" i="10"/>
  <c r="AE15" i="10"/>
  <c r="AE14" i="10"/>
  <c r="AE13" i="10"/>
  <c r="AE12" i="10"/>
  <c r="AE11" i="10"/>
  <c r="AE10" i="10"/>
  <c r="AE9" i="10"/>
  <c r="AE8" i="10"/>
  <c r="AE7" i="10"/>
  <c r="AE6" i="10"/>
  <c r="AE5" i="10"/>
  <c r="AE4" i="10"/>
  <c r="AH34" i="10"/>
  <c r="AH33" i="10"/>
  <c r="AH32" i="10"/>
  <c r="AH31" i="10"/>
  <c r="AH30" i="10"/>
  <c r="AH29" i="10"/>
  <c r="AH28" i="10"/>
  <c r="AH27" i="10"/>
  <c r="AH26" i="10"/>
  <c r="AH25" i="10"/>
  <c r="AH24" i="10"/>
  <c r="AH23" i="10"/>
  <c r="AH22" i="10"/>
  <c r="AH21" i="10"/>
  <c r="AH20" i="10"/>
  <c r="AH19" i="10"/>
  <c r="AH18" i="10"/>
  <c r="AH17" i="10"/>
  <c r="AH16" i="10"/>
  <c r="AH15" i="10"/>
  <c r="AH14" i="10"/>
  <c r="AH13" i="10"/>
  <c r="AH12" i="10"/>
  <c r="AH11" i="10"/>
  <c r="AH10" i="10"/>
  <c r="AH9" i="10"/>
  <c r="AH8" i="10"/>
  <c r="AH7" i="10"/>
  <c r="AH6" i="10"/>
  <c r="AH5" i="10"/>
  <c r="AH4" i="10"/>
  <c r="AB34" i="10"/>
  <c r="AB33" i="10"/>
  <c r="AB32" i="10"/>
  <c r="AB31" i="10"/>
  <c r="AB30" i="10"/>
  <c r="AB29" i="10"/>
  <c r="AB28" i="10"/>
  <c r="AB27" i="10"/>
  <c r="AB26" i="10"/>
  <c r="AB25" i="10"/>
  <c r="AB24" i="10"/>
  <c r="AB23" i="10"/>
  <c r="AB22" i="10"/>
  <c r="AB21" i="10"/>
  <c r="AB20" i="10"/>
  <c r="AB19" i="10"/>
  <c r="AB18" i="10"/>
  <c r="AB17" i="10"/>
  <c r="AB16" i="10"/>
  <c r="AB15" i="10"/>
  <c r="AB14" i="10"/>
  <c r="AB13" i="10"/>
  <c r="AB12" i="10"/>
  <c r="AB11" i="10"/>
  <c r="AB10" i="10"/>
  <c r="AB9" i="10"/>
  <c r="AB8" i="10"/>
  <c r="AB7" i="10"/>
  <c r="AB6" i="10"/>
  <c r="AB5" i="10"/>
  <c r="AB4" i="10"/>
  <c r="V34" i="10"/>
  <c r="V33" i="10"/>
  <c r="V32" i="10"/>
  <c r="V31" i="10"/>
  <c r="V30" i="10"/>
  <c r="V29" i="10"/>
  <c r="V28" i="10"/>
  <c r="V27" i="10"/>
  <c r="V26" i="10"/>
  <c r="V25" i="10"/>
  <c r="V24" i="10"/>
  <c r="V23" i="10"/>
  <c r="V22" i="10"/>
  <c r="V21" i="10"/>
  <c r="V20" i="10"/>
  <c r="V19" i="10"/>
  <c r="V18" i="10"/>
  <c r="V17" i="10"/>
  <c r="V16" i="10"/>
  <c r="V15" i="10"/>
  <c r="V14" i="10"/>
  <c r="V13" i="10"/>
  <c r="V12" i="10"/>
  <c r="V11" i="10"/>
  <c r="V10" i="10"/>
  <c r="V9" i="10"/>
  <c r="V8" i="10"/>
  <c r="V7" i="10"/>
  <c r="V6" i="10"/>
  <c r="V5" i="10"/>
  <c r="V4" i="10"/>
  <c r="P34" i="10"/>
  <c r="P33" i="10"/>
  <c r="P32" i="10"/>
  <c r="P31" i="10"/>
  <c r="P30" i="10"/>
  <c r="P29" i="10"/>
  <c r="P28" i="10"/>
  <c r="P27" i="10"/>
  <c r="P26" i="10"/>
  <c r="P25" i="10"/>
  <c r="P24" i="10"/>
  <c r="P23" i="10"/>
  <c r="P22" i="10"/>
  <c r="P21" i="10"/>
  <c r="P20" i="10"/>
  <c r="P19" i="10"/>
  <c r="P18" i="10"/>
  <c r="P17" i="10"/>
  <c r="P16" i="10"/>
  <c r="P15" i="10"/>
  <c r="P14" i="10"/>
  <c r="P13" i="10"/>
  <c r="P12" i="10"/>
  <c r="P11" i="10"/>
  <c r="P10" i="10"/>
  <c r="P9" i="10"/>
  <c r="P8" i="10"/>
  <c r="P7" i="10"/>
  <c r="P6" i="10"/>
  <c r="P5" i="10"/>
  <c r="P4" i="10"/>
  <c r="F128" i="10"/>
  <c r="F127" i="10"/>
  <c r="F126" i="10"/>
  <c r="F125" i="10"/>
  <c r="F124" i="10"/>
  <c r="F123" i="10"/>
  <c r="F122" i="10"/>
  <c r="F121" i="10"/>
  <c r="F120" i="10"/>
  <c r="F119" i="10"/>
  <c r="F118" i="10"/>
  <c r="F117" i="10"/>
  <c r="F116" i="10"/>
  <c r="F115" i="10"/>
  <c r="F114" i="10"/>
  <c r="F113" i="10"/>
  <c r="F112" i="10"/>
  <c r="F111" i="10"/>
  <c r="F110" i="10"/>
  <c r="F109" i="10"/>
  <c r="F108" i="10"/>
  <c r="F107" i="10"/>
  <c r="F106" i="10"/>
  <c r="F105" i="10"/>
  <c r="F104" i="10"/>
  <c r="F103" i="10"/>
  <c r="F102" i="10"/>
  <c r="F101" i="10"/>
  <c r="F100" i="10"/>
  <c r="F99" i="10"/>
  <c r="F98" i="10"/>
  <c r="F97" i="10"/>
  <c r="F96" i="10"/>
  <c r="F95" i="10"/>
  <c r="F94" i="10"/>
  <c r="F93" i="10"/>
  <c r="F92" i="10"/>
  <c r="F91" i="10"/>
  <c r="F90" i="10"/>
  <c r="F89" i="10"/>
  <c r="F88" i="10"/>
  <c r="F87" i="10"/>
  <c r="F86" i="10"/>
  <c r="F85" i="10"/>
  <c r="F84" i="10"/>
  <c r="F83" i="10"/>
  <c r="F82" i="10"/>
  <c r="F81" i="10"/>
  <c r="F80" i="10"/>
  <c r="F79" i="10"/>
  <c r="F78" i="10"/>
  <c r="F77" i="10"/>
  <c r="F76" i="10"/>
  <c r="F75" i="10"/>
  <c r="F74" i="10"/>
  <c r="F73" i="10"/>
  <c r="F72" i="10"/>
  <c r="F71" i="10"/>
  <c r="F70" i="10"/>
  <c r="F69" i="10"/>
  <c r="F68" i="10"/>
  <c r="F67" i="10"/>
  <c r="F66" i="10"/>
  <c r="F65" i="10"/>
  <c r="F64" i="10"/>
  <c r="F63" i="10"/>
  <c r="F62" i="10"/>
  <c r="F61" i="10"/>
  <c r="F60" i="10"/>
  <c r="F59" i="10"/>
  <c r="F58" i="10"/>
  <c r="F57" i="10"/>
  <c r="F5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3" i="10"/>
  <c r="F12" i="10"/>
  <c r="F11" i="10"/>
  <c r="F10" i="10"/>
  <c r="F9" i="10"/>
  <c r="F8" i="10"/>
  <c r="F7" i="10"/>
  <c r="F6" i="10"/>
  <c r="F5" i="10"/>
  <c r="F14" i="10"/>
  <c r="L36" i="8"/>
  <c r="V51" i="8"/>
  <c r="X118" i="7" l="1"/>
  <c r="T79" i="7"/>
  <c r="P118" i="7"/>
  <c r="AH112" i="10"/>
  <c r="T118" i="7"/>
  <c r="L119" i="7"/>
  <c r="P36" i="10"/>
  <c r="P112" i="10"/>
  <c r="AB118" i="7"/>
  <c r="S112" i="10"/>
  <c r="AJ79" i="7"/>
  <c r="AF118" i="7"/>
  <c r="X119" i="7"/>
  <c r="V112" i="10"/>
  <c r="AJ118" i="7"/>
  <c r="AB119" i="7"/>
  <c r="Y112" i="10"/>
  <c r="L78" i="7"/>
  <c r="L79" i="7"/>
  <c r="AF119" i="7"/>
  <c r="AB112" i="10"/>
  <c r="L118" i="7"/>
  <c r="AJ119" i="7"/>
  <c r="AE112" i="10"/>
  <c r="S74" i="10"/>
  <c r="V74" i="10"/>
  <c r="AH74" i="10"/>
  <c r="AE74" i="10"/>
  <c r="Y74" i="10"/>
  <c r="P74" i="10"/>
  <c r="AB74" i="10"/>
  <c r="L117" i="7" a="1"/>
  <c r="L117" i="7" s="1"/>
  <c r="B91" i="7" s="1"/>
  <c r="P117" i="7" a="1"/>
  <c r="P117" i="7" s="1"/>
  <c r="B92" i="7" s="1"/>
  <c r="T117" i="7" a="1"/>
  <c r="T117" i="7" s="1"/>
  <c r="B93" i="7" s="1"/>
  <c r="X117" i="7" a="1"/>
  <c r="X117" i="7" s="1"/>
  <c r="B94" i="7" s="1"/>
  <c r="AB117" i="7" a="1"/>
  <c r="AB117" i="7" s="1"/>
  <c r="B88" i="7" s="1"/>
  <c r="AF117" i="7" a="1"/>
  <c r="AF117" i="7" s="1"/>
  <c r="B89" i="7" s="1"/>
  <c r="AJ117" i="7" a="1"/>
  <c r="AJ117" i="7" s="1"/>
  <c r="B90" i="7" s="1"/>
  <c r="AB78" i="7"/>
  <c r="AB79" i="7"/>
  <c r="AF78" i="7"/>
  <c r="T78" i="7"/>
  <c r="P79" i="7"/>
  <c r="P78" i="7"/>
  <c r="AF79" i="7"/>
  <c r="X78" i="7"/>
  <c r="X79" i="7"/>
  <c r="AJ78" i="7"/>
  <c r="L77" i="7" a="1"/>
  <c r="L77" i="7" s="1"/>
  <c r="B51" i="7" s="1"/>
  <c r="P77" i="7" a="1"/>
  <c r="P77" i="7" s="1"/>
  <c r="B52" i="7" s="1"/>
  <c r="T77" i="7" a="1"/>
  <c r="T77" i="7" s="1"/>
  <c r="B53" i="7" s="1"/>
  <c r="X77" i="7" a="1"/>
  <c r="X77" i="7" s="1"/>
  <c r="B54" i="7" s="1"/>
  <c r="AB77" i="7" a="1"/>
  <c r="AB77" i="7" s="1"/>
  <c r="B48" i="7" s="1"/>
  <c r="AF77" i="7" a="1"/>
  <c r="AF77" i="7" s="1"/>
  <c r="B49" i="7" s="1"/>
  <c r="AJ8" i="7"/>
  <c r="AF8" i="7"/>
  <c r="AB8" i="7"/>
  <c r="X8" i="7"/>
  <c r="T8" i="7"/>
  <c r="P8" i="7"/>
  <c r="L8" i="7"/>
  <c r="AH39" i="7"/>
  <c r="AH38" i="7" s="1"/>
  <c r="AG39" i="7"/>
  <c r="AG38" i="7" s="1"/>
  <c r="AL39" i="7"/>
  <c r="AL38" i="7" s="1"/>
  <c r="AK39" i="7"/>
  <c r="AK38" i="7" s="1"/>
  <c r="AD39" i="7"/>
  <c r="AD38" i="7" s="1"/>
  <c r="AC39" i="7"/>
  <c r="AC38" i="7" s="1"/>
  <c r="Z39" i="7"/>
  <c r="Z38" i="7" s="1"/>
  <c r="Y39" i="7"/>
  <c r="Y38" i="7" s="1"/>
  <c r="V39" i="7"/>
  <c r="V38" i="7" s="1"/>
  <c r="U39" i="7"/>
  <c r="U38" i="7" s="1"/>
  <c r="R39" i="7"/>
  <c r="R38" i="7" s="1"/>
  <c r="Q39" i="7"/>
  <c r="Q38" i="7" s="1"/>
  <c r="N39" i="7"/>
  <c r="M39" i="7"/>
  <c r="B12" i="10" l="1"/>
  <c r="B16" i="10" s="1"/>
  <c r="B20" i="10" s="1"/>
  <c r="B24" i="10" s="1"/>
  <c r="B28" i="10" s="1"/>
  <c r="B32" i="10" s="1"/>
  <c r="B36" i="10" s="1"/>
  <c r="B40" i="10" s="1"/>
  <c r="B44" i="10" s="1"/>
  <c r="B48" i="10" s="1"/>
  <c r="B52" i="10" s="1"/>
  <c r="B56" i="10" s="1"/>
  <c r="B60" i="10" s="1"/>
  <c r="B64" i="10" s="1"/>
  <c r="B68" i="10" s="1"/>
  <c r="B72" i="10" s="1"/>
  <c r="B76" i="10" s="1"/>
  <c r="B80" i="10" s="1"/>
  <c r="B84" i="10" s="1"/>
  <c r="B88" i="10" s="1"/>
  <c r="B92" i="10" s="1"/>
  <c r="B96" i="10" s="1"/>
  <c r="B100" i="10" s="1"/>
  <c r="B104" i="10" s="1"/>
  <c r="B108" i="10" s="1"/>
  <c r="B112" i="10" s="1"/>
  <c r="B116" i="10" s="1"/>
  <c r="B120" i="10" s="1"/>
  <c r="B124" i="10" s="1"/>
  <c r="B128" i="10" s="1"/>
  <c r="A12" i="10"/>
  <c r="A16" i="10" s="1"/>
  <c r="A20" i="10" s="1"/>
  <c r="A24" i="10" s="1"/>
  <c r="A28" i="10" s="1"/>
  <c r="A32" i="10" s="1"/>
  <c r="A36" i="10" s="1"/>
  <c r="A40" i="10" s="1"/>
  <c r="A44" i="10" s="1"/>
  <c r="A48" i="10" s="1"/>
  <c r="A52" i="10" s="1"/>
  <c r="A56" i="10" s="1"/>
  <c r="A60" i="10" s="1"/>
  <c r="A64" i="10" s="1"/>
  <c r="A68" i="10" s="1"/>
  <c r="A72" i="10" s="1"/>
  <c r="A76" i="10" s="1"/>
  <c r="A80" i="10" s="1"/>
  <c r="A84" i="10" s="1"/>
  <c r="A88" i="10" s="1"/>
  <c r="A92" i="10" s="1"/>
  <c r="A96" i="10" s="1"/>
  <c r="A100" i="10" s="1"/>
  <c r="A104" i="10" s="1"/>
  <c r="A108" i="10" s="1"/>
  <c r="A112" i="10" s="1"/>
  <c r="A116" i="10" s="1"/>
  <c r="A120" i="10" s="1"/>
  <c r="A124" i="10" s="1"/>
  <c r="A128" i="10" s="1"/>
  <c r="B11" i="10"/>
  <c r="B15" i="10" s="1"/>
  <c r="B19" i="10" s="1"/>
  <c r="B23" i="10" s="1"/>
  <c r="B27" i="10" s="1"/>
  <c r="B31" i="10" s="1"/>
  <c r="B35" i="10" s="1"/>
  <c r="B39" i="10" s="1"/>
  <c r="B43" i="10" s="1"/>
  <c r="B47" i="10" s="1"/>
  <c r="B51" i="10" s="1"/>
  <c r="B55" i="10" s="1"/>
  <c r="B59" i="10" s="1"/>
  <c r="B63" i="10" s="1"/>
  <c r="B67" i="10" s="1"/>
  <c r="B71" i="10" s="1"/>
  <c r="B75" i="10" s="1"/>
  <c r="B79" i="10" s="1"/>
  <c r="B83" i="10" s="1"/>
  <c r="B87" i="10" s="1"/>
  <c r="B91" i="10" s="1"/>
  <c r="B95" i="10" s="1"/>
  <c r="B99" i="10" s="1"/>
  <c r="B103" i="10" s="1"/>
  <c r="B107" i="10" s="1"/>
  <c r="B111" i="10" s="1"/>
  <c r="B115" i="10" s="1"/>
  <c r="B119" i="10" s="1"/>
  <c r="B123" i="10" s="1"/>
  <c r="B127" i="10" s="1"/>
  <c r="A11" i="10"/>
  <c r="A15" i="10" s="1"/>
  <c r="A19" i="10" s="1"/>
  <c r="A23" i="10" s="1"/>
  <c r="A27" i="10" s="1"/>
  <c r="A31" i="10" s="1"/>
  <c r="A35" i="10" s="1"/>
  <c r="A39" i="10" s="1"/>
  <c r="A43" i="10" s="1"/>
  <c r="A47" i="10" s="1"/>
  <c r="A51" i="10" s="1"/>
  <c r="A55" i="10" s="1"/>
  <c r="A59" i="10" s="1"/>
  <c r="A63" i="10" s="1"/>
  <c r="A67" i="10" s="1"/>
  <c r="A71" i="10" s="1"/>
  <c r="A75" i="10" s="1"/>
  <c r="A79" i="10" s="1"/>
  <c r="A83" i="10" s="1"/>
  <c r="A87" i="10" s="1"/>
  <c r="A91" i="10" s="1"/>
  <c r="A95" i="10" s="1"/>
  <c r="A99" i="10" s="1"/>
  <c r="A103" i="10" s="1"/>
  <c r="A107" i="10" s="1"/>
  <c r="A111" i="10" s="1"/>
  <c r="A115" i="10" s="1"/>
  <c r="A119" i="10" s="1"/>
  <c r="A123" i="10" s="1"/>
  <c r="A127" i="10" s="1"/>
  <c r="B10" i="10"/>
  <c r="B14" i="10" s="1"/>
  <c r="B18" i="10" s="1"/>
  <c r="B22" i="10" s="1"/>
  <c r="B26" i="10" s="1"/>
  <c r="B30" i="10" s="1"/>
  <c r="B34" i="10" s="1"/>
  <c r="B38" i="10" s="1"/>
  <c r="B42" i="10" s="1"/>
  <c r="B46" i="10" s="1"/>
  <c r="B50" i="10" s="1"/>
  <c r="B54" i="10" s="1"/>
  <c r="B58" i="10" s="1"/>
  <c r="B62" i="10" s="1"/>
  <c r="B66" i="10" s="1"/>
  <c r="B70" i="10" s="1"/>
  <c r="B74" i="10" s="1"/>
  <c r="B78" i="10" s="1"/>
  <c r="B82" i="10" s="1"/>
  <c r="B86" i="10" s="1"/>
  <c r="B90" i="10" s="1"/>
  <c r="B94" i="10" s="1"/>
  <c r="B98" i="10" s="1"/>
  <c r="B102" i="10" s="1"/>
  <c r="B106" i="10" s="1"/>
  <c r="B110" i="10" s="1"/>
  <c r="B114" i="10" s="1"/>
  <c r="B118" i="10" s="1"/>
  <c r="B122" i="10" s="1"/>
  <c r="B126" i="10" s="1"/>
  <c r="A10" i="10"/>
  <c r="A14" i="10" s="1"/>
  <c r="A18" i="10" s="1"/>
  <c r="A22" i="10" s="1"/>
  <c r="A26" i="10" s="1"/>
  <c r="A30" i="10" s="1"/>
  <c r="A34" i="10" s="1"/>
  <c r="A38" i="10" s="1"/>
  <c r="A42" i="10" s="1"/>
  <c r="A46" i="10" s="1"/>
  <c r="A50" i="10" s="1"/>
  <c r="A54" i="10" s="1"/>
  <c r="A58" i="10" s="1"/>
  <c r="A62" i="10" s="1"/>
  <c r="A66" i="10" s="1"/>
  <c r="A70" i="10" s="1"/>
  <c r="A74" i="10" s="1"/>
  <c r="A78" i="10" s="1"/>
  <c r="A82" i="10" s="1"/>
  <c r="A86" i="10" s="1"/>
  <c r="A90" i="10" s="1"/>
  <c r="A94" i="10" s="1"/>
  <c r="A98" i="10" s="1"/>
  <c r="A102" i="10" s="1"/>
  <c r="A106" i="10" s="1"/>
  <c r="A110" i="10" s="1"/>
  <c r="A114" i="10" s="1"/>
  <c r="A118" i="10" s="1"/>
  <c r="A122" i="10" s="1"/>
  <c r="A126" i="10" s="1"/>
  <c r="B9" i="10"/>
  <c r="B13" i="10" s="1"/>
  <c r="B17" i="10" s="1"/>
  <c r="B21" i="10" s="1"/>
  <c r="B25" i="10" s="1"/>
  <c r="B29" i="10" s="1"/>
  <c r="B33" i="10" s="1"/>
  <c r="B37" i="10" s="1"/>
  <c r="B41" i="10" s="1"/>
  <c r="B45" i="10" s="1"/>
  <c r="B49" i="10" s="1"/>
  <c r="B53" i="10" s="1"/>
  <c r="B57" i="10" s="1"/>
  <c r="B61" i="10" s="1"/>
  <c r="B65" i="10" s="1"/>
  <c r="B69" i="10" s="1"/>
  <c r="B73" i="10" s="1"/>
  <c r="B77" i="10" s="1"/>
  <c r="B81" i="10" s="1"/>
  <c r="B85" i="10" s="1"/>
  <c r="B89" i="10" s="1"/>
  <c r="B93" i="10" s="1"/>
  <c r="B97" i="10" s="1"/>
  <c r="B101" i="10" s="1"/>
  <c r="B105" i="10" s="1"/>
  <c r="B109" i="10" s="1"/>
  <c r="B113" i="10" s="1"/>
  <c r="B117" i="10" s="1"/>
  <c r="B121" i="10" s="1"/>
  <c r="B125" i="10" s="1"/>
  <c r="A9" i="10"/>
  <c r="A13" i="10" s="1"/>
  <c r="A17" i="10" s="1"/>
  <c r="A21" i="10" s="1"/>
  <c r="A25" i="10" s="1"/>
  <c r="A29" i="10" s="1"/>
  <c r="A33" i="10" s="1"/>
  <c r="A37" i="10" s="1"/>
  <c r="A41" i="10" s="1"/>
  <c r="A45" i="10" s="1"/>
  <c r="A49" i="10" s="1"/>
  <c r="A53" i="10" s="1"/>
  <c r="A57" i="10" s="1"/>
  <c r="A61" i="10" s="1"/>
  <c r="A65" i="10" s="1"/>
  <c r="A69" i="10" s="1"/>
  <c r="A73" i="10" s="1"/>
  <c r="A77" i="10" s="1"/>
  <c r="A81" i="10" s="1"/>
  <c r="A85" i="10" s="1"/>
  <c r="A89" i="10" s="1"/>
  <c r="A93" i="10" s="1"/>
  <c r="A97" i="10" s="1"/>
  <c r="A101" i="10" s="1"/>
  <c r="A105" i="10" s="1"/>
  <c r="A109" i="10" s="1"/>
  <c r="A113" i="10" s="1"/>
  <c r="A117" i="10" s="1"/>
  <c r="A121" i="10" s="1"/>
  <c r="A125" i="10" s="1"/>
  <c r="AG36" i="10"/>
  <c r="AF36" i="10"/>
  <c r="AD36" i="10"/>
  <c r="AC36" i="10"/>
  <c r="AA36" i="10"/>
  <c r="Z36" i="10"/>
  <c r="X36" i="10"/>
  <c r="W36" i="10"/>
  <c r="U36" i="10"/>
  <c r="T36" i="10"/>
  <c r="R36" i="10"/>
  <c r="Q36" i="10"/>
  <c r="O36" i="10"/>
  <c r="N36" i="10"/>
  <c r="M36" i="10"/>
  <c r="L36" i="10"/>
  <c r="K14" i="10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AH53" i="8"/>
  <c r="AH49" i="8"/>
  <c r="A12" i="8"/>
  <c r="A16" i="8" s="1"/>
  <c r="A20" i="8" s="1"/>
  <c r="A24" i="8" s="1"/>
  <c r="A28" i="8" s="1"/>
  <c r="A32" i="8" s="1"/>
  <c r="A36" i="8" s="1"/>
  <c r="A40" i="8" s="1"/>
  <c r="A44" i="8" s="1"/>
  <c r="A48" i="8" s="1"/>
  <c r="A52" i="8" s="1"/>
  <c r="A56" i="8" s="1"/>
  <c r="A60" i="8" s="1"/>
  <c r="A64" i="8" s="1"/>
  <c r="A68" i="8" s="1"/>
  <c r="A72" i="8" s="1"/>
  <c r="A76" i="8" s="1"/>
  <c r="A80" i="8" s="1"/>
  <c r="A84" i="8" s="1"/>
  <c r="A88" i="8" s="1"/>
  <c r="A92" i="8" s="1"/>
  <c r="A96" i="8" s="1"/>
  <c r="A100" i="8" s="1"/>
  <c r="A104" i="8" s="1"/>
  <c r="A108" i="8" s="1"/>
  <c r="A112" i="8" s="1"/>
  <c r="A116" i="8" s="1"/>
  <c r="A120" i="8" s="1"/>
  <c r="A124" i="8" s="1"/>
  <c r="A128" i="8" s="1"/>
  <c r="A11" i="8"/>
  <c r="A10" i="8"/>
  <c r="A14" i="8" s="1"/>
  <c r="A18" i="8" s="1"/>
  <c r="A22" i="8" s="1"/>
  <c r="A26" i="8" s="1"/>
  <c r="A30" i="8" s="1"/>
  <c r="A34" i="8" s="1"/>
  <c r="A38" i="8" s="1"/>
  <c r="A42" i="8" s="1"/>
  <c r="A46" i="8" s="1"/>
  <c r="A50" i="8" s="1"/>
  <c r="A54" i="8" s="1"/>
  <c r="A58" i="8" s="1"/>
  <c r="A62" i="8" s="1"/>
  <c r="A66" i="8" s="1"/>
  <c r="A70" i="8" s="1"/>
  <c r="A74" i="8" s="1"/>
  <c r="A78" i="8" s="1"/>
  <c r="A82" i="8" s="1"/>
  <c r="A86" i="8" s="1"/>
  <c r="A90" i="8" s="1"/>
  <c r="A94" i="8" s="1"/>
  <c r="A98" i="8" s="1"/>
  <c r="A102" i="8" s="1"/>
  <c r="A106" i="8" s="1"/>
  <c r="A110" i="8" s="1"/>
  <c r="A114" i="8" s="1"/>
  <c r="A118" i="8" s="1"/>
  <c r="A122" i="8" s="1"/>
  <c r="A126" i="8" s="1"/>
  <c r="A9" i="8"/>
  <c r="A13" i="8" s="1"/>
  <c r="A17" i="8" s="1"/>
  <c r="A21" i="8" s="1"/>
  <c r="A25" i="8" s="1"/>
  <c r="A29" i="8" s="1"/>
  <c r="A33" i="8" s="1"/>
  <c r="A37" i="8" s="1"/>
  <c r="A41" i="8" s="1"/>
  <c r="A45" i="8" s="1"/>
  <c r="A49" i="8" s="1"/>
  <c r="A53" i="8" s="1"/>
  <c r="A57" i="8" s="1"/>
  <c r="A61" i="8" s="1"/>
  <c r="A65" i="8" s="1"/>
  <c r="A69" i="8" s="1"/>
  <c r="A73" i="8" s="1"/>
  <c r="A77" i="8" s="1"/>
  <c r="A81" i="8" s="1"/>
  <c r="A85" i="8" s="1"/>
  <c r="A89" i="8" s="1"/>
  <c r="A93" i="8" s="1"/>
  <c r="A97" i="8" s="1"/>
  <c r="A101" i="8" s="1"/>
  <c r="A105" i="8" s="1"/>
  <c r="A109" i="8" s="1"/>
  <c r="A113" i="8" s="1"/>
  <c r="A117" i="8" s="1"/>
  <c r="A121" i="8" s="1"/>
  <c r="A125" i="8" s="1"/>
  <c r="B12" i="8"/>
  <c r="B16" i="8" s="1"/>
  <c r="B20" i="8" s="1"/>
  <c r="B24" i="8" s="1"/>
  <c r="B28" i="8" s="1"/>
  <c r="B32" i="8" s="1"/>
  <c r="B36" i="8" s="1"/>
  <c r="B40" i="8" s="1"/>
  <c r="B44" i="8" s="1"/>
  <c r="B48" i="8" s="1"/>
  <c r="B52" i="8" s="1"/>
  <c r="B56" i="8" s="1"/>
  <c r="B60" i="8" s="1"/>
  <c r="B64" i="8" s="1"/>
  <c r="B68" i="8" s="1"/>
  <c r="B72" i="8" s="1"/>
  <c r="B76" i="8" s="1"/>
  <c r="B80" i="8" s="1"/>
  <c r="B84" i="8" s="1"/>
  <c r="B88" i="8" s="1"/>
  <c r="B92" i="8" s="1"/>
  <c r="B96" i="8" s="1"/>
  <c r="B100" i="8" s="1"/>
  <c r="B104" i="8" s="1"/>
  <c r="B108" i="8" s="1"/>
  <c r="B112" i="8" s="1"/>
  <c r="B116" i="8" s="1"/>
  <c r="B120" i="8" s="1"/>
  <c r="B124" i="8" s="1"/>
  <c r="B128" i="8" s="1"/>
  <c r="B11" i="8"/>
  <c r="B15" i="8" s="1"/>
  <c r="B19" i="8" s="1"/>
  <c r="B23" i="8" s="1"/>
  <c r="B27" i="8" s="1"/>
  <c r="B31" i="8" s="1"/>
  <c r="B35" i="8" s="1"/>
  <c r="B39" i="8" s="1"/>
  <c r="B43" i="8" s="1"/>
  <c r="B47" i="8" s="1"/>
  <c r="B51" i="8" s="1"/>
  <c r="B55" i="8" s="1"/>
  <c r="B59" i="8" s="1"/>
  <c r="B63" i="8" s="1"/>
  <c r="B67" i="8" s="1"/>
  <c r="B71" i="8" s="1"/>
  <c r="B75" i="8" s="1"/>
  <c r="B79" i="8" s="1"/>
  <c r="B83" i="8" s="1"/>
  <c r="B87" i="8" s="1"/>
  <c r="B91" i="8" s="1"/>
  <c r="B95" i="8" s="1"/>
  <c r="B99" i="8" s="1"/>
  <c r="B103" i="8" s="1"/>
  <c r="B107" i="8" s="1"/>
  <c r="B111" i="8" s="1"/>
  <c r="B115" i="8" s="1"/>
  <c r="B119" i="8" s="1"/>
  <c r="B123" i="8" s="1"/>
  <c r="B127" i="8" s="1"/>
  <c r="B10" i="8"/>
  <c r="B14" i="8" s="1"/>
  <c r="B18" i="8" s="1"/>
  <c r="B22" i="8" s="1"/>
  <c r="B26" i="8" s="1"/>
  <c r="B30" i="8" s="1"/>
  <c r="B34" i="8" s="1"/>
  <c r="B38" i="8" s="1"/>
  <c r="B42" i="8" s="1"/>
  <c r="B46" i="8" s="1"/>
  <c r="B50" i="8" s="1"/>
  <c r="B54" i="8" s="1"/>
  <c r="B58" i="8" s="1"/>
  <c r="B62" i="8" s="1"/>
  <c r="B66" i="8" s="1"/>
  <c r="B70" i="8" s="1"/>
  <c r="B74" i="8" s="1"/>
  <c r="B78" i="8" s="1"/>
  <c r="B82" i="8" s="1"/>
  <c r="B86" i="8" s="1"/>
  <c r="B90" i="8" s="1"/>
  <c r="B94" i="8" s="1"/>
  <c r="B98" i="8" s="1"/>
  <c r="B102" i="8" s="1"/>
  <c r="B106" i="8" s="1"/>
  <c r="B110" i="8" s="1"/>
  <c r="B114" i="8" s="1"/>
  <c r="B118" i="8" s="1"/>
  <c r="B122" i="8" s="1"/>
  <c r="B126" i="8" s="1"/>
  <c r="B9" i="8"/>
  <c r="B13" i="8" s="1"/>
  <c r="B17" i="8" s="1"/>
  <c r="B21" i="8" s="1"/>
  <c r="B25" i="8" s="1"/>
  <c r="B29" i="8" s="1"/>
  <c r="B33" i="8" s="1"/>
  <c r="B37" i="8" s="1"/>
  <c r="B41" i="8" s="1"/>
  <c r="B45" i="8" s="1"/>
  <c r="B49" i="8" s="1"/>
  <c r="B53" i="8" s="1"/>
  <c r="B57" i="8" s="1"/>
  <c r="B61" i="8" s="1"/>
  <c r="B65" i="8" s="1"/>
  <c r="B69" i="8" s="1"/>
  <c r="B73" i="8" s="1"/>
  <c r="B77" i="8" s="1"/>
  <c r="B81" i="8" s="1"/>
  <c r="B85" i="8" s="1"/>
  <c r="B89" i="8" s="1"/>
  <c r="B93" i="8" s="1"/>
  <c r="B97" i="8" s="1"/>
  <c r="B101" i="8" s="1"/>
  <c r="B105" i="8" s="1"/>
  <c r="B109" i="8" s="1"/>
  <c r="B113" i="8" s="1"/>
  <c r="B117" i="8" s="1"/>
  <c r="B121" i="8" s="1"/>
  <c r="B125" i="8" s="1"/>
  <c r="A15" i="8"/>
  <c r="A19" i="8" s="1"/>
  <c r="A23" i="8" s="1"/>
  <c r="A27" i="8" s="1"/>
  <c r="A31" i="8" s="1"/>
  <c r="A35" i="8" s="1"/>
  <c r="A39" i="8" s="1"/>
  <c r="A43" i="8" s="1"/>
  <c r="A47" i="8" s="1"/>
  <c r="A51" i="8" s="1"/>
  <c r="A55" i="8" s="1"/>
  <c r="A59" i="8" s="1"/>
  <c r="A63" i="8" s="1"/>
  <c r="A67" i="8" s="1"/>
  <c r="A71" i="8" s="1"/>
  <c r="A75" i="8" s="1"/>
  <c r="A79" i="8" s="1"/>
  <c r="A83" i="8" s="1"/>
  <c r="A87" i="8" s="1"/>
  <c r="A91" i="8" s="1"/>
  <c r="A95" i="8" s="1"/>
  <c r="A99" i="8" s="1"/>
  <c r="A103" i="8" s="1"/>
  <c r="A107" i="8" s="1"/>
  <c r="A111" i="8" s="1"/>
  <c r="A115" i="8" s="1"/>
  <c r="A119" i="8" s="1"/>
  <c r="A123" i="8" s="1"/>
  <c r="A127" i="8" s="1"/>
  <c r="P13" i="8"/>
  <c r="P5" i="8"/>
  <c r="S13" i="8"/>
  <c r="S5" i="8"/>
  <c r="S6" i="8"/>
  <c r="V5" i="8"/>
  <c r="V13" i="8"/>
  <c r="Y13" i="8"/>
  <c r="Y5" i="8"/>
  <c r="AB13" i="8"/>
  <c r="AB5" i="8"/>
  <c r="AE5" i="8"/>
  <c r="AE13" i="8"/>
  <c r="AH13" i="8"/>
  <c r="AH5" i="8"/>
  <c r="AG57" i="8"/>
  <c r="AF57" i="8"/>
  <c r="AD57" i="8"/>
  <c r="AC57" i="8"/>
  <c r="AA57" i="8"/>
  <c r="Z57" i="8"/>
  <c r="X57" i="8"/>
  <c r="W57" i="8"/>
  <c r="U57" i="8"/>
  <c r="T57" i="8"/>
  <c r="R57" i="8"/>
  <c r="Q57" i="8"/>
  <c r="O57" i="8"/>
  <c r="N57" i="8"/>
  <c r="M57" i="8"/>
  <c r="L57" i="8"/>
  <c r="AH55" i="8"/>
  <c r="AE55" i="8"/>
  <c r="AB55" i="8"/>
  <c r="Y55" i="8"/>
  <c r="V55" i="8"/>
  <c r="S55" i="8"/>
  <c r="P55" i="8"/>
  <c r="AH54" i="8"/>
  <c r="AE54" i="8"/>
  <c r="AB54" i="8"/>
  <c r="Y54" i="8"/>
  <c r="V54" i="8"/>
  <c r="S54" i="8"/>
  <c r="P54" i="8"/>
  <c r="AE53" i="8"/>
  <c r="AB53" i="8"/>
  <c r="S53" i="8"/>
  <c r="P53" i="8"/>
  <c r="AH52" i="8"/>
  <c r="AE52" i="8"/>
  <c r="AB52" i="8"/>
  <c r="Y52" i="8"/>
  <c r="V52" i="8"/>
  <c r="S52" i="8"/>
  <c r="AH51" i="8"/>
  <c r="AE51" i="8"/>
  <c r="AB51" i="8"/>
  <c r="Y51" i="8"/>
  <c r="S51" i="8"/>
  <c r="AH50" i="8"/>
  <c r="AE50" i="8"/>
  <c r="AB50" i="8"/>
  <c r="P50" i="8"/>
  <c r="AE49" i="8"/>
  <c r="AB49" i="8"/>
  <c r="Y49" i="8"/>
  <c r="V49" i="8"/>
  <c r="S49" i="8"/>
  <c r="P49" i="8"/>
  <c r="AH48" i="8"/>
  <c r="AE48" i="8"/>
  <c r="AB48" i="8"/>
  <c r="Y48" i="8"/>
  <c r="V48" i="8"/>
  <c r="S48" i="8"/>
  <c r="P48" i="8"/>
  <c r="AH47" i="8"/>
  <c r="AE47" i="8"/>
  <c r="AB47" i="8"/>
  <c r="Y47" i="8"/>
  <c r="V47" i="8"/>
  <c r="S47" i="8"/>
  <c r="P47" i="8"/>
  <c r="AH46" i="8"/>
  <c r="AE46" i="8"/>
  <c r="AB46" i="8"/>
  <c r="Y46" i="8"/>
  <c r="V46" i="8"/>
  <c r="S46" i="8"/>
  <c r="P46" i="8"/>
  <c r="AH45" i="8"/>
  <c r="AE45" i="8"/>
  <c r="AB45" i="8"/>
  <c r="Y45" i="8"/>
  <c r="V45" i="8"/>
  <c r="S45" i="8"/>
  <c r="P45" i="8"/>
  <c r="AE34" i="8"/>
  <c r="AE33" i="8"/>
  <c r="AE32" i="8"/>
  <c r="AE31" i="8"/>
  <c r="AE30" i="8"/>
  <c r="AE29" i="8"/>
  <c r="AE28" i="8"/>
  <c r="AE27" i="8"/>
  <c r="AE26" i="8"/>
  <c r="AE25" i="8"/>
  <c r="AE24" i="8"/>
  <c r="Y34" i="8"/>
  <c r="Y33" i="8"/>
  <c r="Y32" i="8"/>
  <c r="Y31" i="8"/>
  <c r="Y30" i="8"/>
  <c r="Y28" i="8"/>
  <c r="Y27" i="8"/>
  <c r="Y26" i="8"/>
  <c r="Y25" i="8"/>
  <c r="Y24" i="8"/>
  <c r="S33" i="8"/>
  <c r="S25" i="8"/>
  <c r="AH34" i="8"/>
  <c r="AH33" i="8"/>
  <c r="AH32" i="8"/>
  <c r="AH31" i="8"/>
  <c r="AH30" i="8"/>
  <c r="AH29" i="8"/>
  <c r="AH28" i="8"/>
  <c r="AH27" i="8"/>
  <c r="AH26" i="8"/>
  <c r="AH24" i="8"/>
  <c r="AB34" i="8"/>
  <c r="AB33" i="8"/>
  <c r="AB32" i="8"/>
  <c r="AB31" i="8"/>
  <c r="AB30" i="8"/>
  <c r="AB29" i="8"/>
  <c r="AB28" i="8"/>
  <c r="AB27" i="8"/>
  <c r="AB26" i="8"/>
  <c r="AB25" i="8"/>
  <c r="AB24" i="8"/>
  <c r="V34" i="8"/>
  <c r="V33" i="8"/>
  <c r="V32" i="8"/>
  <c r="V31" i="8"/>
  <c r="V30" i="8"/>
  <c r="V28" i="8"/>
  <c r="V27" i="8"/>
  <c r="V26" i="8"/>
  <c r="V25" i="8"/>
  <c r="V24" i="8"/>
  <c r="P34" i="8"/>
  <c r="P33" i="8"/>
  <c r="P32" i="8"/>
  <c r="P31" i="8"/>
  <c r="P30" i="8"/>
  <c r="P29" i="8"/>
  <c r="P28" i="8"/>
  <c r="P27" i="8"/>
  <c r="P26" i="8"/>
  <c r="P25" i="8"/>
  <c r="F41" i="8"/>
  <c r="F42" i="8"/>
  <c r="F43" i="8"/>
  <c r="F44" i="8"/>
  <c r="F45" i="8"/>
  <c r="F46" i="8"/>
  <c r="F47" i="8"/>
  <c r="F48" i="8"/>
  <c r="AG36" i="8"/>
  <c r="AF36" i="8"/>
  <c r="AD36" i="8"/>
  <c r="AC36" i="8"/>
  <c r="AA36" i="8"/>
  <c r="Z36" i="8"/>
  <c r="X36" i="8"/>
  <c r="W36" i="8"/>
  <c r="U36" i="8"/>
  <c r="T36" i="8"/>
  <c r="R36" i="8"/>
  <c r="Q36" i="8"/>
  <c r="O36" i="8"/>
  <c r="N36" i="8"/>
  <c r="M36" i="8"/>
  <c r="S34" i="8"/>
  <c r="S32" i="8"/>
  <c r="S31" i="8"/>
  <c r="S30" i="8"/>
  <c r="S28" i="8"/>
  <c r="S27" i="8"/>
  <c r="S26" i="8"/>
  <c r="S24" i="8"/>
  <c r="P24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AG16" i="8"/>
  <c r="AF16" i="8"/>
  <c r="AD16" i="8"/>
  <c r="AC16" i="8"/>
  <c r="AA16" i="8"/>
  <c r="Z16" i="8"/>
  <c r="X16" i="8"/>
  <c r="W16" i="8"/>
  <c r="U16" i="8"/>
  <c r="T16" i="8"/>
  <c r="R16" i="8"/>
  <c r="Q16" i="8"/>
  <c r="O16" i="8"/>
  <c r="N16" i="8"/>
  <c r="L16" i="8"/>
  <c r="M16" i="8"/>
  <c r="AL85" i="4"/>
  <c r="G77" i="4" s="1"/>
  <c r="AK85" i="4"/>
  <c r="F77" i="4" s="1"/>
  <c r="AH85" i="4"/>
  <c r="G76" i="4" s="1"/>
  <c r="AG85" i="4"/>
  <c r="F76" i="4" s="1"/>
  <c r="AD85" i="4"/>
  <c r="G75" i="4" s="1"/>
  <c r="AC85" i="4"/>
  <c r="F75" i="4" s="1"/>
  <c r="Z85" i="4"/>
  <c r="G81" i="4" s="1"/>
  <c r="Y85" i="4"/>
  <c r="F81" i="4" s="1"/>
  <c r="V85" i="4"/>
  <c r="G80" i="4" s="1"/>
  <c r="U85" i="4"/>
  <c r="F80" i="4" s="1"/>
  <c r="R85" i="4"/>
  <c r="G79" i="4" s="1"/>
  <c r="Q85" i="4"/>
  <c r="F79" i="4" s="1"/>
  <c r="N85" i="4"/>
  <c r="G78" i="4" s="1"/>
  <c r="M85" i="4"/>
  <c r="F78" i="4" s="1"/>
  <c r="AL84" i="4"/>
  <c r="D77" i="4" s="1"/>
  <c r="AK84" i="4"/>
  <c r="C77" i="4" s="1"/>
  <c r="AH84" i="4"/>
  <c r="D76" i="4" s="1"/>
  <c r="AG84" i="4"/>
  <c r="C76" i="4" s="1"/>
  <c r="AD84" i="4"/>
  <c r="D75" i="4" s="1"/>
  <c r="AC84" i="4"/>
  <c r="Z84" i="4"/>
  <c r="D81" i="4" s="1"/>
  <c r="Y84" i="4"/>
  <c r="C81" i="4" s="1"/>
  <c r="V84" i="4"/>
  <c r="D80" i="4" s="1"/>
  <c r="U84" i="4"/>
  <c r="C80" i="4" s="1"/>
  <c r="R84" i="4"/>
  <c r="D79" i="4" s="1"/>
  <c r="Q84" i="4"/>
  <c r="C79" i="4" s="1"/>
  <c r="N84" i="4"/>
  <c r="D78" i="4" s="1"/>
  <c r="M84" i="4"/>
  <c r="AL66" i="4"/>
  <c r="G58" i="4" s="1"/>
  <c r="AK66" i="4"/>
  <c r="F58" i="4" s="1"/>
  <c r="AH66" i="4"/>
  <c r="G57" i="4" s="1"/>
  <c r="AG66" i="4"/>
  <c r="F57" i="4" s="1"/>
  <c r="AD66" i="4"/>
  <c r="G56" i="4" s="1"/>
  <c r="AC66" i="4"/>
  <c r="F56" i="4" s="1"/>
  <c r="Z66" i="4"/>
  <c r="G62" i="4" s="1"/>
  <c r="Y66" i="4"/>
  <c r="F62" i="4" s="1"/>
  <c r="V66" i="4"/>
  <c r="G61" i="4" s="1"/>
  <c r="U66" i="4"/>
  <c r="F61" i="4" s="1"/>
  <c r="R66" i="4"/>
  <c r="G60" i="4" s="1"/>
  <c r="Q66" i="4"/>
  <c r="F60" i="4" s="1"/>
  <c r="N66" i="4"/>
  <c r="G59" i="4" s="1"/>
  <c r="M66" i="4"/>
  <c r="F59" i="4" s="1"/>
  <c r="AL65" i="4"/>
  <c r="AK65" i="4"/>
  <c r="C58" i="4" s="1"/>
  <c r="AH65" i="4"/>
  <c r="D57" i="4" s="1"/>
  <c r="AG65" i="4"/>
  <c r="C57" i="4" s="1"/>
  <c r="AD65" i="4"/>
  <c r="D56" i="4" s="1"/>
  <c r="AC65" i="4"/>
  <c r="Z65" i="4"/>
  <c r="D62" i="4" s="1"/>
  <c r="Y65" i="4"/>
  <c r="C62" i="4" s="1"/>
  <c r="V65" i="4"/>
  <c r="U65" i="4"/>
  <c r="R65" i="4"/>
  <c r="D60" i="4" s="1"/>
  <c r="Q65" i="4"/>
  <c r="C60" i="4" s="1"/>
  <c r="N65" i="4"/>
  <c r="D59" i="4" s="1"/>
  <c r="M65" i="4"/>
  <c r="C59" i="4" s="1"/>
  <c r="AL47" i="4"/>
  <c r="G39" i="4" s="1"/>
  <c r="AK47" i="4"/>
  <c r="F39" i="4" s="1"/>
  <c r="AH47" i="4"/>
  <c r="G38" i="4" s="1"/>
  <c r="AG47" i="4"/>
  <c r="F38" i="4" s="1"/>
  <c r="AD47" i="4"/>
  <c r="G37" i="4" s="1"/>
  <c r="AC47" i="4"/>
  <c r="F37" i="4" s="1"/>
  <c r="Z47" i="4"/>
  <c r="G43" i="4" s="1"/>
  <c r="Y47" i="4"/>
  <c r="F43" i="4" s="1"/>
  <c r="V47" i="4"/>
  <c r="G42" i="4" s="1"/>
  <c r="U47" i="4"/>
  <c r="F42" i="4" s="1"/>
  <c r="R47" i="4"/>
  <c r="G41" i="4" s="1"/>
  <c r="Q47" i="4"/>
  <c r="F41" i="4" s="1"/>
  <c r="N47" i="4"/>
  <c r="G40" i="4" s="1"/>
  <c r="M47" i="4"/>
  <c r="F40" i="4" s="1"/>
  <c r="C78" i="4"/>
  <c r="C75" i="4"/>
  <c r="L16" i="7"/>
  <c r="L7" i="7"/>
  <c r="L9" i="7"/>
  <c r="L10" i="7"/>
  <c r="L11" i="7"/>
  <c r="L12" i="7"/>
  <c r="L13" i="7"/>
  <c r="L14" i="7"/>
  <c r="L15" i="7"/>
  <c r="L18" i="7"/>
  <c r="L19" i="7"/>
  <c r="L38" i="7" s="1" a="1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P9" i="7"/>
  <c r="P10" i="7"/>
  <c r="P11" i="7"/>
  <c r="P12" i="7"/>
  <c r="P13" i="7"/>
  <c r="P14" i="7"/>
  <c r="P15" i="7"/>
  <c r="P16" i="7"/>
  <c r="P17" i="7"/>
  <c r="P18" i="7"/>
  <c r="P19" i="7"/>
  <c r="P38" i="7" s="1" a="1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T9" i="7"/>
  <c r="T10" i="7"/>
  <c r="T11" i="7"/>
  <c r="T12" i="7"/>
  <c r="T13" i="7"/>
  <c r="T14" i="7"/>
  <c r="T15" i="7"/>
  <c r="T16" i="7"/>
  <c r="T17" i="7"/>
  <c r="T18" i="7"/>
  <c r="T19" i="7"/>
  <c r="T38" i="7" s="1" a="1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X9" i="7"/>
  <c r="X10" i="7"/>
  <c r="X11" i="7"/>
  <c r="X12" i="7"/>
  <c r="X13" i="7"/>
  <c r="X14" i="7"/>
  <c r="X15" i="7"/>
  <c r="X16" i="7"/>
  <c r="X17" i="7"/>
  <c r="X18" i="7"/>
  <c r="X19" i="7"/>
  <c r="X38" i="7" s="1" a="1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F7" i="7"/>
  <c r="AF9" i="7"/>
  <c r="AF10" i="7"/>
  <c r="AF11" i="7"/>
  <c r="AF12" i="7"/>
  <c r="AF13" i="7"/>
  <c r="AF14" i="7"/>
  <c r="AF15" i="7"/>
  <c r="AF16" i="7"/>
  <c r="AF17" i="7"/>
  <c r="AF18" i="7"/>
  <c r="AF19" i="7"/>
  <c r="AF20" i="7"/>
  <c r="AF21" i="7"/>
  <c r="AF22" i="7"/>
  <c r="AF23" i="7"/>
  <c r="AF24" i="7"/>
  <c r="AF25" i="7"/>
  <c r="AF26" i="7"/>
  <c r="AF27" i="7"/>
  <c r="AF28" i="7"/>
  <c r="AF29" i="7"/>
  <c r="AF30" i="7"/>
  <c r="AF31" i="7"/>
  <c r="AF32" i="7"/>
  <c r="AF33" i="7"/>
  <c r="AF34" i="7"/>
  <c r="AF35" i="7"/>
  <c r="AF36" i="7"/>
  <c r="AF37" i="7"/>
  <c r="AJ9" i="7"/>
  <c r="AJ10" i="7"/>
  <c r="AJ11" i="7"/>
  <c r="AJ12" i="7"/>
  <c r="AJ13" i="7"/>
  <c r="AJ14" i="7"/>
  <c r="AJ15" i="7"/>
  <c r="AJ16" i="7"/>
  <c r="AJ17" i="7"/>
  <c r="AJ18" i="7"/>
  <c r="AJ19" i="7"/>
  <c r="AJ38" i="7" s="1" a="1"/>
  <c r="AJ20" i="7"/>
  <c r="AJ21" i="7"/>
  <c r="AJ22" i="7"/>
  <c r="AJ23" i="7"/>
  <c r="AJ24" i="7"/>
  <c r="AJ25" i="7"/>
  <c r="AJ26" i="7"/>
  <c r="AJ27" i="7"/>
  <c r="AJ28" i="7"/>
  <c r="AJ29" i="7"/>
  <c r="AJ30" i="7"/>
  <c r="AJ31" i="7"/>
  <c r="AJ32" i="7"/>
  <c r="AJ33" i="7"/>
  <c r="AJ34" i="7"/>
  <c r="AJ35" i="7"/>
  <c r="AJ36" i="7"/>
  <c r="AJ37" i="7"/>
  <c r="M38" i="7"/>
  <c r="C12" i="7" s="1"/>
  <c r="N38" i="7"/>
  <c r="D12" i="7" s="1"/>
  <c r="D61" i="4"/>
  <c r="C61" i="4"/>
  <c r="D58" i="4"/>
  <c r="C56" i="4"/>
  <c r="P82" i="4"/>
  <c r="P74" i="4"/>
  <c r="X74" i="4"/>
  <c r="X82" i="4"/>
  <c r="AF82" i="4"/>
  <c r="AF74" i="4"/>
  <c r="AJ74" i="4"/>
  <c r="AJ82" i="4"/>
  <c r="AB82" i="4"/>
  <c r="AB74" i="4"/>
  <c r="T74" i="4"/>
  <c r="T82" i="4"/>
  <c r="L82" i="4"/>
  <c r="L74" i="4"/>
  <c r="AJ63" i="4"/>
  <c r="AJ55" i="4"/>
  <c r="AF55" i="4"/>
  <c r="AF63" i="4"/>
  <c r="AB63" i="4"/>
  <c r="AB55" i="4"/>
  <c r="X55" i="4"/>
  <c r="X63" i="4"/>
  <c r="T63" i="4"/>
  <c r="T55" i="4"/>
  <c r="P55" i="4"/>
  <c r="P63" i="4"/>
  <c r="L63" i="4"/>
  <c r="L55" i="4"/>
  <c r="P36" i="4"/>
  <c r="P44" i="4"/>
  <c r="T44" i="4"/>
  <c r="T36" i="4"/>
  <c r="X36" i="4"/>
  <c r="X44" i="4"/>
  <c r="AB44" i="4"/>
  <c r="AB36" i="4"/>
  <c r="AF36" i="4"/>
  <c r="AF44" i="4"/>
  <c r="AJ44" i="4"/>
  <c r="AJ36" i="4"/>
  <c r="AL46" i="4"/>
  <c r="D39" i="4" s="1"/>
  <c r="AK46" i="4"/>
  <c r="C39" i="4" s="1"/>
  <c r="AH46" i="4"/>
  <c r="D38" i="4" s="1"/>
  <c r="AG46" i="4"/>
  <c r="C38" i="4" s="1"/>
  <c r="AD46" i="4"/>
  <c r="D37" i="4" s="1"/>
  <c r="AC46" i="4"/>
  <c r="C37" i="4" s="1"/>
  <c r="Z46" i="4"/>
  <c r="D43" i="4" s="1"/>
  <c r="Y46" i="4"/>
  <c r="C43" i="4" s="1"/>
  <c r="V46" i="4"/>
  <c r="D42" i="4" s="1"/>
  <c r="U46" i="4"/>
  <c r="C42" i="4" s="1"/>
  <c r="R46" i="4"/>
  <c r="D41" i="4" s="1"/>
  <c r="Q46" i="4"/>
  <c r="C41" i="4" s="1"/>
  <c r="N46" i="4"/>
  <c r="D40" i="4" s="1"/>
  <c r="M46" i="4"/>
  <c r="C40" i="4" s="1"/>
  <c r="L36" i="4"/>
  <c r="L44" i="4"/>
  <c r="AB38" i="7" l="1" a="1"/>
  <c r="AF38" i="7" a="1"/>
  <c r="AH36" i="8"/>
  <c r="AB38" i="7"/>
  <c r="B9" i="7" s="1"/>
  <c r="AJ38" i="7"/>
  <c r="B11" i="7" s="1"/>
  <c r="X38" i="7"/>
  <c r="B15" i="7" s="1"/>
  <c r="AB39" i="7"/>
  <c r="T38" i="7"/>
  <c r="B14" i="7" s="1"/>
  <c r="AF39" i="7"/>
  <c r="T39" i="7"/>
  <c r="P39" i="7"/>
  <c r="L39" i="7"/>
  <c r="AF38" i="7"/>
  <c r="B10" i="7" s="1"/>
  <c r="X39" i="7"/>
  <c r="L38" i="7"/>
  <c r="B12" i="7" s="1"/>
  <c r="AJ39" i="7"/>
  <c r="P38" i="7"/>
  <c r="B13" i="7" s="1"/>
  <c r="AH57" i="8"/>
  <c r="Y57" i="8"/>
  <c r="Y36" i="8"/>
  <c r="P57" i="8"/>
  <c r="V57" i="8"/>
  <c r="S57" i="8"/>
  <c r="AE57" i="8"/>
  <c r="AB36" i="10"/>
  <c r="AH36" i="10"/>
  <c r="AE36" i="10"/>
  <c r="S36" i="10"/>
  <c r="Y36" i="10"/>
  <c r="V36" i="10"/>
  <c r="AB57" i="8"/>
  <c r="P36" i="8"/>
  <c r="AB36" i="8"/>
  <c r="S36" i="8"/>
  <c r="AE36" i="8"/>
  <c r="V36" i="8"/>
  <c r="L2" i="9"/>
  <c r="K2" i="9"/>
  <c r="AE14" i="8"/>
  <c r="AE12" i="8"/>
  <c r="AE11" i="8"/>
  <c r="AE10" i="8"/>
  <c r="AE9" i="8"/>
  <c r="AE8" i="8"/>
  <c r="AE7" i="8"/>
  <c r="AE6" i="8"/>
  <c r="AE4" i="8"/>
  <c r="Y14" i="8"/>
  <c r="Y12" i="8"/>
  <c r="Y11" i="8"/>
  <c r="Y10" i="8"/>
  <c r="Y9" i="8"/>
  <c r="Y8" i="8"/>
  <c r="Y7" i="8"/>
  <c r="Y6" i="8"/>
  <c r="Y4" i="8"/>
  <c r="AH14" i="8"/>
  <c r="AH12" i="8"/>
  <c r="AH11" i="8"/>
  <c r="AH10" i="8"/>
  <c r="AH9" i="8"/>
  <c r="AH8" i="8"/>
  <c r="AH7" i="8"/>
  <c r="AH6" i="8"/>
  <c r="AH4" i="8"/>
  <c r="AB14" i="8"/>
  <c r="AB12" i="8"/>
  <c r="AB11" i="8"/>
  <c r="AB10" i="8"/>
  <c r="AB9" i="8"/>
  <c r="AB8" i="8"/>
  <c r="AB7" i="8"/>
  <c r="AB6" i="8"/>
  <c r="AB4" i="8"/>
  <c r="V14" i="8"/>
  <c r="V12" i="8"/>
  <c r="V11" i="8"/>
  <c r="V10" i="8"/>
  <c r="V9" i="8"/>
  <c r="V8" i="8"/>
  <c r="V7" i="8"/>
  <c r="V6" i="8"/>
  <c r="V4" i="8"/>
  <c r="S14" i="8"/>
  <c r="S12" i="8"/>
  <c r="S11" i="8"/>
  <c r="S10" i="8"/>
  <c r="S9" i="8"/>
  <c r="S8" i="8"/>
  <c r="S7" i="8"/>
  <c r="S4" i="8"/>
  <c r="P14" i="8"/>
  <c r="P12" i="8"/>
  <c r="P11" i="8"/>
  <c r="P10" i="8"/>
  <c r="P9" i="8"/>
  <c r="P8" i="8"/>
  <c r="P7" i="8"/>
  <c r="P6" i="8"/>
  <c r="P4" i="8"/>
  <c r="D10" i="7"/>
  <c r="C10" i="7"/>
  <c r="D15" i="7"/>
  <c r="C15" i="7"/>
  <c r="D11" i="7"/>
  <c r="C11" i="7"/>
  <c r="D9" i="7"/>
  <c r="C9" i="7"/>
  <c r="D14" i="7"/>
  <c r="C14" i="7"/>
  <c r="D13" i="7"/>
  <c r="C13" i="7"/>
  <c r="L17" i="7"/>
  <c r="I8" i="7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AJ7" i="7"/>
  <c r="AB7" i="7"/>
  <c r="X7" i="7"/>
  <c r="T7" i="7"/>
  <c r="P7" i="7"/>
  <c r="M3" i="9" l="1"/>
  <c r="AE16" i="8"/>
  <c r="AB16" i="8"/>
  <c r="AH16" i="8"/>
  <c r="P16" i="8"/>
  <c r="S16" i="8"/>
  <c r="V16" i="8"/>
  <c r="Y16" i="8"/>
  <c r="AB40" i="7"/>
  <c r="AF40" i="7"/>
  <c r="AJ40" i="7"/>
  <c r="T40" i="7"/>
  <c r="X40" i="7"/>
  <c r="L40" i="7"/>
  <c r="P40" i="7"/>
  <c r="AB35" i="4"/>
  <c r="AB37" i="4"/>
  <c r="AB38" i="4"/>
  <c r="AB39" i="4"/>
  <c r="AB40" i="4"/>
  <c r="AB41" i="4"/>
  <c r="AB42" i="4"/>
  <c r="AB43" i="4"/>
  <c r="AB45" i="4"/>
  <c r="AJ83" i="4"/>
  <c r="AF83" i="4"/>
  <c r="AB83" i="4"/>
  <c r="X83" i="4"/>
  <c r="T83" i="4"/>
  <c r="P83" i="4"/>
  <c r="L83" i="4"/>
  <c r="AJ81" i="4"/>
  <c r="AF81" i="4"/>
  <c r="AB81" i="4"/>
  <c r="X81" i="4"/>
  <c r="T81" i="4"/>
  <c r="P81" i="4"/>
  <c r="L81" i="4"/>
  <c r="AJ80" i="4"/>
  <c r="AF80" i="4"/>
  <c r="AB80" i="4"/>
  <c r="X80" i="4"/>
  <c r="T80" i="4"/>
  <c r="P80" i="4"/>
  <c r="L80" i="4"/>
  <c r="AJ79" i="4"/>
  <c r="AF79" i="4"/>
  <c r="AB79" i="4"/>
  <c r="X79" i="4"/>
  <c r="T79" i="4"/>
  <c r="P79" i="4"/>
  <c r="L79" i="4"/>
  <c r="AJ78" i="4"/>
  <c r="AF78" i="4"/>
  <c r="AB78" i="4"/>
  <c r="X78" i="4"/>
  <c r="T78" i="4"/>
  <c r="P78" i="4"/>
  <c r="L78" i="4"/>
  <c r="AJ77" i="4"/>
  <c r="AF77" i="4"/>
  <c r="AB77" i="4"/>
  <c r="X77" i="4"/>
  <c r="T77" i="4"/>
  <c r="P77" i="4"/>
  <c r="L77" i="4"/>
  <c r="AJ76" i="4"/>
  <c r="AF76" i="4"/>
  <c r="AB76" i="4"/>
  <c r="X76" i="4"/>
  <c r="T76" i="4"/>
  <c r="P76" i="4"/>
  <c r="L76" i="4"/>
  <c r="AJ75" i="4"/>
  <c r="AF75" i="4"/>
  <c r="AB75" i="4"/>
  <c r="X75" i="4"/>
  <c r="T75" i="4"/>
  <c r="P75" i="4"/>
  <c r="L75" i="4"/>
  <c r="AJ73" i="4"/>
  <c r="AF73" i="4"/>
  <c r="AB73" i="4"/>
  <c r="X73" i="4"/>
  <c r="T73" i="4"/>
  <c r="P73" i="4"/>
  <c r="L73" i="4"/>
  <c r="L84" i="4" l="1" a="1"/>
  <c r="L84" i="4" s="1"/>
  <c r="B78" i="4" s="1"/>
  <c r="P85" i="4" a="1"/>
  <c r="P85" i="4" s="1"/>
  <c r="E79" i="4" s="1"/>
  <c r="P84" i="4" a="1"/>
  <c r="P84" i="4" s="1"/>
  <c r="B79" i="4" s="1"/>
  <c r="T85" i="4" a="1"/>
  <c r="T85" i="4" s="1"/>
  <c r="E80" i="4" s="1"/>
  <c r="T84" i="4" a="1"/>
  <c r="T84" i="4" s="1"/>
  <c r="B80" i="4" s="1"/>
  <c r="X85" i="4" a="1"/>
  <c r="X85" i="4" s="1"/>
  <c r="E81" i="4" s="1"/>
  <c r="X84" i="4" a="1"/>
  <c r="X84" i="4" s="1"/>
  <c r="B81" i="4" s="1"/>
  <c r="AB85" i="4" a="1"/>
  <c r="AB85" i="4" s="1"/>
  <c r="E75" i="4" s="1"/>
  <c r="AB84" i="4" a="1"/>
  <c r="AB84" i="4" s="1"/>
  <c r="B75" i="4" s="1"/>
  <c r="AF85" i="4" a="1"/>
  <c r="AF85" i="4" s="1"/>
  <c r="E76" i="4" s="1"/>
  <c r="AF84" i="4" a="1"/>
  <c r="AF84" i="4" s="1"/>
  <c r="B76" i="4" s="1"/>
  <c r="AJ85" i="4" a="1"/>
  <c r="AJ85" i="4" s="1"/>
  <c r="E77" i="4" s="1"/>
  <c r="AJ84" i="4" a="1"/>
  <c r="AJ84" i="4" s="1"/>
  <c r="B77" i="4" s="1"/>
  <c r="AB47" i="4" a="1"/>
  <c r="AB47" i="4" s="1"/>
  <c r="E37" i="4" s="1"/>
  <c r="AB46" i="4" a="1"/>
  <c r="AB46" i="4" s="1"/>
  <c r="B37" i="4" s="1"/>
  <c r="L85" i="4" a="1"/>
  <c r="L85" i="4" s="1"/>
  <c r="E78" i="4" s="1"/>
  <c r="C19" i="4"/>
  <c r="AD29" i="4" a="1"/>
  <c r="AD29" i="4" s="1"/>
  <c r="AD28" i="4" s="1"/>
  <c r="D19" i="4" s="1"/>
  <c r="AC29" i="4" a="1"/>
  <c r="AC29" i="4" s="1"/>
  <c r="AC28" i="4" s="1"/>
  <c r="R29" i="4" a="1"/>
  <c r="R29" i="4" s="1"/>
  <c r="R28" i="4" s="1"/>
  <c r="D23" i="4" s="1"/>
  <c r="Q29" i="4" a="1"/>
  <c r="Q29" i="4" s="1"/>
  <c r="Q28" i="4" s="1"/>
  <c r="C23" i="4" s="1"/>
  <c r="M29" i="4" a="1"/>
  <c r="M29" i="4" s="1"/>
  <c r="M28" i="4" s="1" a="1"/>
  <c r="M28" i="4" s="1"/>
  <c r="C22" i="4" s="1"/>
  <c r="AL29" i="4"/>
  <c r="AL28" i="4" s="1"/>
  <c r="D21" i="4" s="1"/>
  <c r="AK29" i="4"/>
  <c r="AK28" i="4" s="1"/>
  <c r="C21" i="4" s="1"/>
  <c r="AH29" i="4"/>
  <c r="AH28" i="4" s="1"/>
  <c r="D20" i="4" s="1"/>
  <c r="AG29" i="4"/>
  <c r="AG28" i="4" s="1"/>
  <c r="C20" i="4" s="1"/>
  <c r="Z29" i="4"/>
  <c r="Z28" i="4" s="1"/>
  <c r="D25" i="4" s="1"/>
  <c r="Y29" i="4"/>
  <c r="Y28" i="4" s="1"/>
  <c r="C25" i="4" s="1"/>
  <c r="V29" i="4"/>
  <c r="V28" i="4" s="1"/>
  <c r="D24" i="4" s="1"/>
  <c r="U29" i="4"/>
  <c r="U28" i="4" s="1"/>
  <c r="C24" i="4" s="1"/>
  <c r="N29" i="4"/>
  <c r="N28" i="4" s="1"/>
  <c r="D22" i="4" s="1"/>
  <c r="AJ27" i="4"/>
  <c r="AF27" i="4"/>
  <c r="AB27" i="4"/>
  <c r="X27" i="4"/>
  <c r="T27" i="4"/>
  <c r="P27" i="4"/>
  <c r="L27" i="4"/>
  <c r="AJ25" i="4"/>
  <c r="AF25" i="4"/>
  <c r="AB25" i="4"/>
  <c r="X25" i="4"/>
  <c r="T25" i="4"/>
  <c r="P25" i="4"/>
  <c r="L25" i="4"/>
  <c r="AJ24" i="4"/>
  <c r="AF24" i="4"/>
  <c r="AB24" i="4"/>
  <c r="X24" i="4"/>
  <c r="T24" i="4"/>
  <c r="P24" i="4"/>
  <c r="L24" i="4"/>
  <c r="AJ23" i="4"/>
  <c r="AF23" i="4"/>
  <c r="AB23" i="4"/>
  <c r="X23" i="4"/>
  <c r="T23" i="4"/>
  <c r="P23" i="4"/>
  <c r="L23" i="4"/>
  <c r="AJ22" i="4"/>
  <c r="AF22" i="4"/>
  <c r="AB22" i="4"/>
  <c r="X22" i="4"/>
  <c r="T22" i="4"/>
  <c r="P22" i="4"/>
  <c r="L22" i="4"/>
  <c r="AJ21" i="4"/>
  <c r="AF21" i="4"/>
  <c r="AB21" i="4"/>
  <c r="X21" i="4"/>
  <c r="T21" i="4"/>
  <c r="T28" i="4" s="1" a="1"/>
  <c r="P21" i="4"/>
  <c r="L21" i="4"/>
  <c r="AJ20" i="4"/>
  <c r="AF20" i="4"/>
  <c r="AB20" i="4"/>
  <c r="X20" i="4"/>
  <c r="T20" i="4"/>
  <c r="P20" i="4"/>
  <c r="L20" i="4"/>
  <c r="AJ19" i="4"/>
  <c r="AF19" i="4"/>
  <c r="AB19" i="4"/>
  <c r="X19" i="4"/>
  <c r="T19" i="4"/>
  <c r="P19" i="4"/>
  <c r="L19" i="4"/>
  <c r="AJ17" i="4"/>
  <c r="AF17" i="4"/>
  <c r="AB17" i="4"/>
  <c r="X17" i="4"/>
  <c r="T17" i="4"/>
  <c r="P17" i="4"/>
  <c r="L17" i="4"/>
  <c r="T35" i="4"/>
  <c r="T37" i="4"/>
  <c r="T38" i="4"/>
  <c r="T39" i="4"/>
  <c r="T40" i="4"/>
  <c r="T41" i="4"/>
  <c r="T42" i="4"/>
  <c r="T43" i="4"/>
  <c r="T45" i="4"/>
  <c r="AJ64" i="4"/>
  <c r="AF64" i="4"/>
  <c r="AB64" i="4"/>
  <c r="X64" i="4"/>
  <c r="T64" i="4"/>
  <c r="P64" i="4"/>
  <c r="L64" i="4"/>
  <c r="AJ62" i="4"/>
  <c r="AF62" i="4"/>
  <c r="AB62" i="4"/>
  <c r="X62" i="4"/>
  <c r="T62" i="4"/>
  <c r="P62" i="4"/>
  <c r="L62" i="4"/>
  <c r="AJ61" i="4"/>
  <c r="AF61" i="4"/>
  <c r="AB61" i="4"/>
  <c r="X61" i="4"/>
  <c r="T61" i="4"/>
  <c r="P61" i="4"/>
  <c r="L61" i="4"/>
  <c r="AJ60" i="4"/>
  <c r="AF60" i="4"/>
  <c r="AB60" i="4"/>
  <c r="X60" i="4"/>
  <c r="T60" i="4"/>
  <c r="P60" i="4"/>
  <c r="L60" i="4"/>
  <c r="AJ59" i="4"/>
  <c r="AF59" i="4"/>
  <c r="AB59" i="4"/>
  <c r="X59" i="4"/>
  <c r="T59" i="4"/>
  <c r="P59" i="4"/>
  <c r="L59" i="4"/>
  <c r="AJ58" i="4"/>
  <c r="AF58" i="4"/>
  <c r="AB58" i="4"/>
  <c r="X58" i="4"/>
  <c r="T58" i="4"/>
  <c r="P58" i="4"/>
  <c r="L58" i="4"/>
  <c r="AJ57" i="4"/>
  <c r="AF57" i="4"/>
  <c r="AB57" i="4"/>
  <c r="X57" i="4"/>
  <c r="T57" i="4"/>
  <c r="P57" i="4"/>
  <c r="L57" i="4"/>
  <c r="AJ56" i="4"/>
  <c r="AF56" i="4"/>
  <c r="AB56" i="4"/>
  <c r="X56" i="4"/>
  <c r="T56" i="4"/>
  <c r="P56" i="4"/>
  <c r="L56" i="4"/>
  <c r="AJ54" i="4"/>
  <c r="AF54" i="4"/>
  <c r="AB54" i="4"/>
  <c r="X54" i="4"/>
  <c r="T54" i="4"/>
  <c r="P54" i="4"/>
  <c r="L54" i="4"/>
  <c r="AJ45" i="4"/>
  <c r="AJ43" i="4"/>
  <c r="AJ42" i="4"/>
  <c r="AJ41" i="4"/>
  <c r="AJ40" i="4"/>
  <c r="AJ39" i="4"/>
  <c r="AJ38" i="4"/>
  <c r="AJ37" i="4"/>
  <c r="AJ35" i="4"/>
  <c r="AF45" i="4"/>
  <c r="AF43" i="4"/>
  <c r="AF42" i="4"/>
  <c r="AF41" i="4"/>
  <c r="AF40" i="4"/>
  <c r="AF39" i="4"/>
  <c r="AF38" i="4"/>
  <c r="AF37" i="4"/>
  <c r="AF35" i="4"/>
  <c r="X45" i="4"/>
  <c r="X43" i="4"/>
  <c r="X42" i="4"/>
  <c r="X41" i="4"/>
  <c r="X40" i="4"/>
  <c r="X39" i="4"/>
  <c r="X38" i="4"/>
  <c r="X37" i="4"/>
  <c r="X35" i="4"/>
  <c r="P45" i="4"/>
  <c r="P43" i="4"/>
  <c r="P42" i="4"/>
  <c r="P41" i="4"/>
  <c r="P40" i="4"/>
  <c r="P39" i="4"/>
  <c r="P38" i="4"/>
  <c r="P37" i="4"/>
  <c r="P35" i="4"/>
  <c r="L45" i="4"/>
  <c r="L43" i="4"/>
  <c r="L42" i="4"/>
  <c r="L41" i="4"/>
  <c r="L40" i="4"/>
  <c r="L39" i="4"/>
  <c r="L38" i="4"/>
  <c r="L37" i="4"/>
  <c r="L35" i="4"/>
  <c r="L28" i="4" l="1" a="1"/>
  <c r="L28" i="4" s="1"/>
  <c r="B22" i="4" s="1"/>
  <c r="P66" i="4" a="1"/>
  <c r="P66" i="4" s="1"/>
  <c r="E60" i="4" s="1"/>
  <c r="P65" i="4" a="1"/>
  <c r="P65" i="4" s="1"/>
  <c r="B60" i="4" s="1"/>
  <c r="T66" i="4" a="1"/>
  <c r="T66" i="4" s="1"/>
  <c r="E61" i="4" s="1"/>
  <c r="T65" i="4" a="1"/>
  <c r="T65" i="4" s="1"/>
  <c r="B61" i="4" s="1"/>
  <c r="X66" i="4" a="1"/>
  <c r="X66" i="4" s="1"/>
  <c r="E62" i="4" s="1"/>
  <c r="X65" i="4" a="1"/>
  <c r="X65" i="4" s="1"/>
  <c r="B62" i="4" s="1"/>
  <c r="L66" i="4" a="1"/>
  <c r="L66" i="4" s="1"/>
  <c r="E59" i="4" s="1"/>
  <c r="L65" i="4" a="1"/>
  <c r="L65" i="4" s="1"/>
  <c r="B59" i="4" s="1"/>
  <c r="AB66" i="4" a="1"/>
  <c r="AB66" i="4" s="1"/>
  <c r="E56" i="4" s="1"/>
  <c r="AB65" i="4" a="1"/>
  <c r="AB65" i="4" s="1"/>
  <c r="B56" i="4" s="1"/>
  <c r="AF66" i="4" a="1"/>
  <c r="AF66" i="4" s="1"/>
  <c r="E57" i="4" s="1"/>
  <c r="AF65" i="4" a="1"/>
  <c r="AF65" i="4" s="1"/>
  <c r="B57" i="4" s="1"/>
  <c r="AF47" i="4" a="1"/>
  <c r="AF47" i="4" s="1"/>
  <c r="E38" i="4" s="1"/>
  <c r="AF46" i="4" a="1"/>
  <c r="AF46" i="4" s="1"/>
  <c r="B38" i="4" s="1"/>
  <c r="L47" i="4" a="1"/>
  <c r="L47" i="4" s="1"/>
  <c r="E40" i="4" s="1"/>
  <c r="L46" i="4" a="1"/>
  <c r="L46" i="4" s="1"/>
  <c r="B40" i="4" s="1"/>
  <c r="P47" i="4" a="1"/>
  <c r="P47" i="4" s="1"/>
  <c r="E41" i="4" s="1"/>
  <c r="P46" i="4" a="1"/>
  <c r="P46" i="4" s="1"/>
  <c r="B41" i="4" s="1"/>
  <c r="AJ66" i="4" a="1"/>
  <c r="AJ66" i="4" s="1"/>
  <c r="E58" i="4" s="1"/>
  <c r="AJ65" i="4" a="1"/>
  <c r="AJ65" i="4" s="1"/>
  <c r="B58" i="4" s="1"/>
  <c r="AJ47" i="4" a="1"/>
  <c r="AJ47" i="4" s="1"/>
  <c r="E39" i="4" s="1"/>
  <c r="AJ46" i="4" a="1"/>
  <c r="AJ46" i="4" s="1"/>
  <c r="B39" i="4" s="1"/>
  <c r="X47" i="4" a="1"/>
  <c r="X47" i="4" s="1"/>
  <c r="E43" i="4" s="1"/>
  <c r="X46" i="4" a="1"/>
  <c r="X46" i="4" s="1"/>
  <c r="B43" i="4" s="1"/>
  <c r="T46" i="4" a="1"/>
  <c r="T46" i="4" s="1"/>
  <c r="B42" i="4" s="1"/>
  <c r="T47" i="4" a="1"/>
  <c r="T47" i="4" s="1"/>
  <c r="E42" i="4" s="1"/>
  <c r="P28" i="4" a="1"/>
  <c r="AF28" i="4" a="1"/>
  <c r="AF28" i="4" s="1"/>
  <c r="B20" i="4" s="1"/>
  <c r="AJ28" i="4" a="1"/>
  <c r="AJ28" i="4" s="1"/>
  <c r="B21" i="4" s="1"/>
  <c r="L30" i="4"/>
  <c r="AJ30" i="4"/>
  <c r="AB30" i="4"/>
  <c r="T28" i="4"/>
  <c r="B24" i="4" s="1"/>
  <c r="P28" i="4"/>
  <c r="B23" i="4" s="1"/>
  <c r="T30" i="4"/>
  <c r="X30" i="4"/>
  <c r="P29" i="4"/>
  <c r="AF29" i="4"/>
  <c r="X29" i="4"/>
  <c r="X28" i="4" a="1"/>
  <c r="X28" i="4" s="1"/>
  <c r="B25" i="4" s="1"/>
  <c r="AB28" i="4" a="1"/>
  <c r="AB28" i="4" s="1"/>
  <c r="B19" i="4" s="1"/>
  <c r="L29" i="4"/>
  <c r="AB29" i="4"/>
  <c r="T29" i="4"/>
  <c r="AJ29" i="4"/>
  <c r="P30" i="4"/>
  <c r="AF30" i="4"/>
  <c r="R8" i="3"/>
  <c r="R7" i="3"/>
  <c r="S7" i="3" s="1"/>
  <c r="R6" i="3"/>
  <c r="R5" i="3"/>
  <c r="R4" i="3"/>
  <c r="T4" i="3" s="1"/>
  <c r="G5" i="3"/>
  <c r="S8" i="2"/>
  <c r="T8" i="2" s="1"/>
  <c r="S7" i="2"/>
  <c r="T7" i="2" s="1"/>
  <c r="S6" i="2"/>
  <c r="T6" i="2" s="1"/>
  <c r="S5" i="2"/>
  <c r="T5" i="2" s="1"/>
  <c r="S4" i="2"/>
  <c r="T4" i="2" s="1"/>
  <c r="G8" i="3"/>
  <c r="G7" i="3"/>
  <c r="G6" i="3"/>
  <c r="G4" i="3"/>
  <c r="I12" i="3"/>
  <c r="T5" i="3" l="1"/>
  <c r="T6" i="3"/>
  <c r="T8" i="3"/>
  <c r="U4" i="2"/>
  <c r="U5" i="2"/>
  <c r="U8" i="2"/>
  <c r="T7" i="3"/>
  <c r="U7" i="2"/>
  <c r="S8" i="3"/>
  <c r="U6" i="2"/>
  <c r="S5" i="3"/>
  <c r="S6" i="3"/>
  <c r="S4" i="3"/>
  <c r="H8" i="3"/>
  <c r="H7" i="3"/>
  <c r="H6" i="3"/>
  <c r="H5" i="3"/>
  <c r="H4" i="3"/>
  <c r="G7" i="2"/>
  <c r="H7" i="2" s="1"/>
  <c r="G6" i="2"/>
  <c r="H6" i="2" s="1"/>
  <c r="G5" i="2"/>
  <c r="H5" i="2" s="1"/>
  <c r="G4" i="2"/>
  <c r="H4" i="2" s="1"/>
  <c r="G3" i="2"/>
  <c r="H3" i="2" s="1"/>
  <c r="I10" i="2"/>
  <c r="I8" i="3" l="1"/>
  <c r="I7" i="3"/>
  <c r="I6" i="3"/>
  <c r="I5" i="3"/>
  <c r="I4" i="3" l="1"/>
  <c r="I7" i="2" l="1"/>
  <c r="I4" i="2"/>
  <c r="I6" i="2"/>
  <c r="I5" i="2"/>
  <c r="I3" i="2"/>
  <c r="N40" i="1" l="1"/>
  <c r="J59" i="1"/>
  <c r="J62" i="1"/>
  <c r="J61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K38" i="1" s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K9" i="1" s="1"/>
  <c r="J7" i="1"/>
  <c r="K8" i="1" s="1"/>
  <c r="J6" i="1"/>
  <c r="K13" i="1" l="1"/>
  <c r="K45" i="1"/>
  <c r="K21" i="1"/>
  <c r="K29" i="1"/>
  <c r="K12" i="1"/>
  <c r="K20" i="1"/>
  <c r="K28" i="1"/>
  <c r="K36" i="1"/>
  <c r="K44" i="1"/>
  <c r="K52" i="1"/>
  <c r="K62" i="1"/>
  <c r="K53" i="1"/>
  <c r="K59" i="1"/>
  <c r="K14" i="1"/>
  <c r="K22" i="1"/>
  <c r="K30" i="1"/>
  <c r="K46" i="1"/>
  <c r="K54" i="1"/>
  <c r="K39" i="1"/>
  <c r="K24" i="1"/>
  <c r="K37" i="1"/>
  <c r="K15" i="1"/>
  <c r="K23" i="1"/>
  <c r="K31" i="1"/>
  <c r="K47" i="1"/>
  <c r="K55" i="1"/>
  <c r="K16" i="1"/>
  <c r="K32" i="1"/>
  <c r="K40" i="1"/>
  <c r="K48" i="1"/>
  <c r="K56" i="1"/>
  <c r="K17" i="1"/>
  <c r="K25" i="1"/>
  <c r="K33" i="1"/>
  <c r="K41" i="1"/>
  <c r="K49" i="1"/>
  <c r="K57" i="1"/>
  <c r="K10" i="1"/>
  <c r="K18" i="1"/>
  <c r="K26" i="1"/>
  <c r="K34" i="1"/>
  <c r="K42" i="1"/>
  <c r="K50" i="1"/>
  <c r="K58" i="1"/>
  <c r="K11" i="1"/>
  <c r="K19" i="1"/>
  <c r="K27" i="1"/>
  <c r="K35" i="1"/>
  <c r="K43" i="1"/>
  <c r="K51" i="1"/>
  <c r="K7" i="1"/>
  <c r="L42" i="1"/>
  <c r="J60" i="1"/>
  <c r="N41" i="1" l="1"/>
  <c r="O41" i="1" s="1"/>
  <c r="K60" i="1"/>
  <c r="K61" i="1"/>
  <c r="H61" i="1"/>
  <c r="J63" i="1" s="1"/>
  <c r="K63" i="1" s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B4" i="1"/>
  <c r="B7" i="1" s="1"/>
  <c r="H62" i="1" l="1"/>
  <c r="J64" i="1" s="1"/>
  <c r="K64" i="1" s="1"/>
  <c r="L1" i="1" s="1"/>
</calcChain>
</file>

<file path=xl/sharedStrings.xml><?xml version="1.0" encoding="utf-8"?>
<sst xmlns="http://schemas.openxmlformats.org/spreadsheetml/2006/main" count="1020" uniqueCount="225">
  <si>
    <t>step pos</t>
  </si>
  <si>
    <t>total steps</t>
  </si>
  <si>
    <t>stroke</t>
  </si>
  <si>
    <t>stepsize</t>
  </si>
  <si>
    <t>rod bottom</t>
  </si>
  <si>
    <t>pos</t>
  </si>
  <si>
    <t>delta</t>
  </si>
  <si>
    <t>new pos</t>
  </si>
  <si>
    <t>new delta</t>
  </si>
  <si>
    <t>case</t>
  </si>
  <si>
    <t>keff diff</t>
  </si>
  <si>
    <t>power</t>
  </si>
  <si>
    <t>outers</t>
  </si>
  <si>
    <t>runtime</t>
  </si>
  <si>
    <t>ratio</t>
  </si>
  <si>
    <t>ref</t>
  </si>
  <si>
    <t>none</t>
  </si>
  <si>
    <t>poly</t>
  </si>
  <si>
    <t>subplane</t>
  </si>
  <si>
    <t>cpm</t>
  </si>
  <si>
    <t>rms</t>
  </si>
  <si>
    <t>max</t>
  </si>
  <si>
    <t>n/a</t>
  </si>
  <si>
    <t>CMFD iters</t>
  </si>
  <si>
    <t>MG-CMFD</t>
  </si>
  <si>
    <t>core-hours</t>
  </si>
  <si>
    <t>Plane 32 only</t>
  </si>
  <si>
    <t>Plane 32 Only</t>
  </si>
  <si>
    <t>Rod Position</t>
  </si>
  <si>
    <t>Reference</t>
  </si>
  <si>
    <t>Subray-0</t>
  </si>
  <si>
    <t>Subray-1</t>
  </si>
  <si>
    <t>Subray-2</t>
  </si>
  <si>
    <t>Subray-3</t>
  </si>
  <si>
    <t>None</t>
  </si>
  <si>
    <t>Subplane</t>
  </si>
  <si>
    <t>SCP</t>
  </si>
  <si>
    <t>UO2 assembly</t>
  </si>
  <si>
    <t>Pin Powers</t>
  </si>
  <si>
    <t>RMS</t>
  </si>
  <si>
    <t>Max</t>
  </si>
  <si>
    <t>k-eff</t>
  </si>
  <si>
    <t>Value</t>
  </si>
  <si>
    <t>Diff.</t>
  </si>
  <si>
    <t>Abs. Average</t>
  </si>
  <si>
    <t>Core A00B10C10</t>
  </si>
  <si>
    <t>Average</t>
  </si>
  <si>
    <t>stdev</t>
  </si>
  <si>
    <t>3x3</t>
  </si>
  <si>
    <t xml:space="preserve">c5g7_3x3_ref_00:     k-eff </t>
  </si>
  <si>
    <t xml:space="preserve">c5g7_3x3_ref_02:     k-eff </t>
  </si>
  <si>
    <t xml:space="preserve">c5g7_3x3_ref_03:     k-eff </t>
  </si>
  <si>
    <t xml:space="preserve">c5g7_3x3_ref_04:     k-eff </t>
  </si>
  <si>
    <t xml:space="preserve">c5g7_3x3_ref_05:     k-eff </t>
  </si>
  <si>
    <t xml:space="preserve">c5g7_3x3_ref_06:     k-eff </t>
  </si>
  <si>
    <t xml:space="preserve">c5g7_3x3_ref_07:     k-eff </t>
  </si>
  <si>
    <t xml:space="preserve">c5g7_3x3_ref_08:     k-eff </t>
  </si>
  <si>
    <t xml:space="preserve">c5g7_3x3_ref_10:     k-eff </t>
  </si>
  <si>
    <t xml:space="preserve">c5g7_3x3_ref_01:     k-eff </t>
  </si>
  <si>
    <t xml:space="preserve">c5g7_3x3_ref_09:     k-eff </t>
  </si>
  <si>
    <t>RMS:</t>
  </si>
  <si>
    <t>k-eff Diff.</t>
  </si>
  <si>
    <t>Subplane+CP</t>
  </si>
  <si>
    <t>Core A10B10C00</t>
  </si>
  <si>
    <t>Assembly</t>
  </si>
  <si>
    <t>iterations</t>
  </si>
  <si>
    <t>time</t>
  </si>
  <si>
    <t>reference</t>
  </si>
  <si>
    <t>Speedup</t>
  </si>
  <si>
    <t>AVERAGE</t>
  </si>
  <si>
    <t>of</t>
  </si>
  <si>
    <t>Average 1-9</t>
  </si>
  <si>
    <t>Average 2-8</t>
  </si>
  <si>
    <t>A00B10C10</t>
  </si>
  <si>
    <t>06:03.09</t>
  </si>
  <si>
    <t>10:08.10</t>
  </si>
  <si>
    <t>08:54.27</t>
  </si>
  <si>
    <t>10:09.93</t>
  </si>
  <si>
    <t>10:11.56</t>
  </si>
  <si>
    <t>10:14.20</t>
  </si>
  <si>
    <t>11:06.87</t>
  </si>
  <si>
    <t>10:20.32</t>
  </si>
  <si>
    <t>11:11.70</t>
  </si>
  <si>
    <t>11:37.44</t>
  </si>
  <si>
    <t>09:19.36</t>
  </si>
  <si>
    <t>12:09.69</t>
  </si>
  <si>
    <t>11:19.71</t>
  </si>
  <si>
    <t>09:57.15</t>
  </si>
  <si>
    <t>09:49.70</t>
  </si>
  <si>
    <t>11:04.03</t>
  </si>
  <si>
    <t>10:51.89</t>
  </si>
  <si>
    <t>11:04.82</t>
  </si>
  <si>
    <t>10:49.30</t>
  </si>
  <si>
    <t>11:05.80</t>
  </si>
  <si>
    <t>11:22.56</t>
  </si>
  <si>
    <t>10:17.03</t>
  </si>
  <si>
    <t>12:16.53</t>
  </si>
  <si>
    <t>10:05.55</t>
  </si>
  <si>
    <t>08:30.71</t>
  </si>
  <si>
    <t>09:54.80</t>
  </si>
  <si>
    <t>11:17.36</t>
  </si>
  <si>
    <t>09:47.61</t>
  </si>
  <si>
    <t>11:10.76</t>
  </si>
  <si>
    <t>11:07.04</t>
  </si>
  <si>
    <t>10:38.98</t>
  </si>
  <si>
    <t>10:57.23</t>
  </si>
  <si>
    <t>10:15.94</t>
  </si>
  <si>
    <t>11:11.18</t>
  </si>
  <si>
    <t>15:22.46</t>
  </si>
  <si>
    <t>16:16.31</t>
  </si>
  <si>
    <t>16:29.01</t>
  </si>
  <si>
    <t>16:18.99</t>
  </si>
  <si>
    <t>16:18.18</t>
  </si>
  <si>
    <t>16:45.61</t>
  </si>
  <si>
    <t>17:30.77</t>
  </si>
  <si>
    <t>18:00.14</t>
  </si>
  <si>
    <t>16:59.84</t>
  </si>
  <si>
    <t>17:01.05</t>
  </si>
  <si>
    <t>09:19.05</t>
  </si>
  <si>
    <t/>
  </si>
  <si>
    <t>06:17.30</t>
  </si>
  <si>
    <t>08:26.85</t>
  </si>
  <si>
    <t>08:13.22</t>
  </si>
  <si>
    <t>08:05.20</t>
  </si>
  <si>
    <t>08:06.81</t>
  </si>
  <si>
    <t>07:08.74</t>
  </si>
  <si>
    <t>07:20.12</t>
  </si>
  <si>
    <t>08:03.66</t>
  </si>
  <si>
    <t>13:37.84</t>
  </si>
  <si>
    <t>06:56.21</t>
  </si>
  <si>
    <t>13:33.32</t>
  </si>
  <si>
    <t>08:24.36</t>
  </si>
  <si>
    <t>07:36.36</t>
  </si>
  <si>
    <t>07:09.54</t>
  </si>
  <si>
    <t>08:15.18</t>
  </si>
  <si>
    <t>08:14.51</t>
  </si>
  <si>
    <t>07:52.83</t>
  </si>
  <si>
    <t>06:30.58</t>
  </si>
  <si>
    <t>08:41.67</t>
  </si>
  <si>
    <t>08:20.94</t>
  </si>
  <si>
    <t>08:43.20</t>
  </si>
  <si>
    <t>08:10.94</t>
  </si>
  <si>
    <t>09:11.83</t>
  </si>
  <si>
    <t>08:46.50</t>
  </si>
  <si>
    <t>08:32.65</t>
  </si>
  <si>
    <t>06:27.59</t>
  </si>
  <si>
    <t>06:19.64</t>
  </si>
  <si>
    <t>05:31.87</t>
  </si>
  <si>
    <t>06:02.26</t>
  </si>
  <si>
    <t>06:02.97</t>
  </si>
  <si>
    <t>06:03.45</t>
  </si>
  <si>
    <t>05:46.61</t>
  </si>
  <si>
    <t>05:42.04</t>
  </si>
  <si>
    <t>05:58.06</t>
  </si>
  <si>
    <t>10:40.69</t>
  </si>
  <si>
    <t>07:01.48</t>
  </si>
  <si>
    <t>11:00.14</t>
  </si>
  <si>
    <t>05:55.21</t>
  </si>
  <si>
    <t>06:07.97</t>
  </si>
  <si>
    <t>06:29.77</t>
  </si>
  <si>
    <t>05:46.14</t>
  </si>
  <si>
    <t>06:18.90</t>
  </si>
  <si>
    <t>05:59.24</t>
  </si>
  <si>
    <t>06:15.51</t>
  </si>
  <si>
    <t>06:07.63</t>
  </si>
  <si>
    <t>06:29.96</t>
  </si>
  <si>
    <t>06:06.96</t>
  </si>
  <si>
    <t>06:00.12</t>
  </si>
  <si>
    <t>05:58.67</t>
  </si>
  <si>
    <t>06:29.36</t>
  </si>
  <si>
    <t>05:29.44</t>
  </si>
  <si>
    <t>06:08.66</t>
  </si>
  <si>
    <t>06:52.07</t>
  </si>
  <si>
    <t>05:46.91</t>
  </si>
  <si>
    <t>06:14.08</t>
  </si>
  <si>
    <t>06:10.76</t>
  </si>
  <si>
    <t>11:42.17</t>
  </si>
  <si>
    <t>05:04.91</t>
  </si>
  <si>
    <t>05:40.34</t>
  </si>
  <si>
    <t>05:23.98</t>
  </si>
  <si>
    <t>11:29.99</t>
  </si>
  <si>
    <t>07:28.64</t>
  </si>
  <si>
    <t>11:34.68</t>
  </si>
  <si>
    <t>06:06.48</t>
  </si>
  <si>
    <t>05:58.64</t>
  </si>
  <si>
    <t>06:05.75</t>
  </si>
  <si>
    <t>05:54.35</t>
  </si>
  <si>
    <t>06:58.41</t>
  </si>
  <si>
    <t>06:30.26</t>
  </si>
  <si>
    <t>07:20.62</t>
  </si>
  <si>
    <t>07:00.47</t>
  </si>
  <si>
    <t>06:29.94</t>
  </si>
  <si>
    <t>07:06.87</t>
  </si>
  <si>
    <t>06:25.18</t>
  </si>
  <si>
    <t>06:45.84</t>
  </si>
  <si>
    <t>05:57.43</t>
  </si>
  <si>
    <t>06:20.37</t>
  </si>
  <si>
    <t>06:23.19</t>
  </si>
  <si>
    <t>05:42.33</t>
  </si>
  <si>
    <t>05:38.81</t>
  </si>
  <si>
    <t>10:52.14</t>
  </si>
  <si>
    <t>05:36.24</t>
  </si>
  <si>
    <t>05:33.62</t>
  </si>
  <si>
    <t>05:30.35</t>
  </si>
  <si>
    <t>05:50.40</t>
  </si>
  <si>
    <t>11:08.77</t>
  </si>
  <si>
    <t>07:00.17</t>
  </si>
  <si>
    <t>11:02.89</t>
  </si>
  <si>
    <t>05:31.00</t>
  </si>
  <si>
    <t>05:22.86</t>
  </si>
  <si>
    <t>05:50.54</t>
  </si>
  <si>
    <t>05:29.00</t>
  </si>
  <si>
    <t>05:41.13</t>
  </si>
  <si>
    <t>06:11.06</t>
  </si>
  <si>
    <t>06:00.62</t>
  </si>
  <si>
    <t>06:55.46</t>
  </si>
  <si>
    <t>06:06.35</t>
  </si>
  <si>
    <t>06:31.51</t>
  </si>
  <si>
    <t>06:02.79</t>
  </si>
  <si>
    <t>06:07.26</t>
  </si>
  <si>
    <t>06:20.82</t>
  </si>
  <si>
    <t>05:44.97</t>
  </si>
  <si>
    <t>05:44.07</t>
  </si>
  <si>
    <t>A00B30C30</t>
  </si>
  <si>
    <t>A30B30C00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</si>
</sst>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##\%;[Red]\(0.##\%\)"/>
    <numFmt numFmtId="165" formatCode="0.00000"/>
    <numFmt numFmtId="166" formatCode="0.000"/>
    <numFmt numFmtId="167" formatCode="0.0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9">
    <xf numFmtId="0" fontId="0" fillId="0" borderId="0" xfId="0"/>
    <xf numFmtId="0" fontId="1" fillId="2" borderId="0" xfId="1"/>
    <xf numFmtId="1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3" fillId="4" borderId="2" xfId="3" applyBorder="1"/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3" fillId="4" borderId="2" xfId="3" applyNumberFormat="1" applyBorder="1"/>
    <xf numFmtId="165" fontId="2" fillId="3" borderId="1" xfId="2" applyNumberFormat="1" applyBorder="1"/>
    <xf numFmtId="165" fontId="2" fillId="3" borderId="1" xfId="2" applyNumberFormat="1" applyBorder="1" applyAlignment="1">
      <alignment horizontal="center" vertical="center"/>
    </xf>
    <xf numFmtId="165" fontId="1" fillId="2" borderId="0" xfId="1" applyNumberFormat="1"/>
    <xf numFmtId="165" fontId="1" fillId="2" borderId="0" xfId="1" applyNumberFormat="1" applyAlignment="1">
      <alignment horizontal="center" vertical="center"/>
    </xf>
    <xf numFmtId="1" fontId="2" fillId="3" borderId="1" xfId="2" applyNumberFormat="1" applyBorder="1"/>
    <xf numFmtId="1" fontId="2" fillId="3" borderId="1" xfId="2" applyNumberFormat="1" applyBorder="1" applyAlignment="1">
      <alignment horizontal="center" vertical="center"/>
    </xf>
    <xf numFmtId="1" fontId="3" fillId="4" borderId="2" xfId="3" applyNumberFormat="1" applyBorder="1"/>
    <xf numFmtId="1" fontId="1" fillId="2" borderId="0" xfId="1" applyNumberFormat="1"/>
    <xf numFmtId="1" fontId="1" fillId="2" borderId="0" xfId="1" applyNumberFormat="1" applyAlignment="1">
      <alignment horizontal="center" vertical="center"/>
    </xf>
    <xf numFmtId="2" fontId="2" fillId="3" borderId="1" xfId="2" applyNumberFormat="1" applyBorder="1"/>
    <xf numFmtId="2" fontId="2" fillId="3" borderId="1" xfId="2" applyNumberFormat="1" applyBorder="1" applyAlignment="1">
      <alignment horizontal="center"/>
    </xf>
    <xf numFmtId="2" fontId="3" fillId="4" borderId="2" xfId="3" applyNumberFormat="1" applyBorder="1"/>
    <xf numFmtId="2" fontId="1" fillId="2" borderId="0" xfId="1" applyNumberFormat="1"/>
    <xf numFmtId="2" fontId="1" fillId="2" borderId="0" xfId="1" applyNumberFormat="1" applyAlignment="1">
      <alignment horizontal="center"/>
    </xf>
    <xf numFmtId="0" fontId="3" fillId="4" borderId="0" xfId="3"/>
    <xf numFmtId="2" fontId="0" fillId="0" borderId="0" xfId="0" applyNumberFormat="1"/>
    <xf numFmtId="49" fontId="0" fillId="0" borderId="0" xfId="0" applyNumberFormat="1"/>
    <xf numFmtId="1" fontId="2" fillId="3" borderId="0" xfId="2" applyNumberFormat="1"/>
    <xf numFmtId="2" fontId="2" fillId="3" borderId="0" xfId="2" applyNumberFormat="1"/>
    <xf numFmtId="167" fontId="2" fillId="3" borderId="0" xfId="2" applyNumberFormat="1"/>
    <xf numFmtId="167" fontId="1" fillId="2" borderId="0" xfId="1" applyNumberFormat="1"/>
    <xf numFmtId="167" fontId="0" fillId="0" borderId="0" xfId="0" applyNumberFormat="1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167" fontId="2" fillId="3" borderId="0" xfId="2" applyNumberFormat="1" applyAlignment="1">
      <alignment horizontal="center"/>
    </xf>
    <xf numFmtId="1" fontId="2" fillId="3" borderId="0" xfId="2" applyNumberFormat="1" applyAlignment="1">
      <alignment horizontal="center"/>
    </xf>
    <xf numFmtId="2" fontId="2" fillId="3" borderId="0" xfId="2" applyNumberFormat="1" applyAlignment="1">
      <alignment horizontal="center"/>
    </xf>
    <xf numFmtId="167" fontId="1" fillId="2" borderId="0" xfId="1" applyNumberFormat="1" applyAlignment="1">
      <alignment horizontal="center"/>
    </xf>
    <xf numFmtId="1" fontId="1" fillId="2" borderId="0" xfId="1" applyNumberFormat="1" applyAlignment="1">
      <alignment horizontal="center"/>
    </xf>
    <xf numFmtId="2" fontId="1" fillId="2" borderId="0" xfId="1" applyNumberFormat="1" applyAlignment="1">
      <alignment horizontal="center"/>
    </xf>
    <xf numFmtId="1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7" fontId="3" fillId="4" borderId="0" xfId="3" applyNumberFormat="1"/>
    <xf numFmtId="0" fontId="1" fillId="2" borderId="0" xfId="1" applyAlignment="1">
      <alignment horizontal="center"/>
    </xf>
    <xf numFmtId="0" fontId="2" fillId="3" borderId="1" xfId="2" applyBorder="1" applyAlignment="1">
      <alignment horizontal="center" vertical="center"/>
    </xf>
    <xf numFmtId="0" fontId="2" fillId="3" borderId="1" xfId="2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  <xf numFmtId="166" fontId="2" fillId="3" borderId="1" xfId="2" applyNumberFormat="1" applyBorder="1" applyAlignment="1">
      <alignment horizontal="center"/>
    </xf>
    <xf numFmtId="0" fontId="2" fillId="3" borderId="0" xfId="2" applyAlignment="1">
      <alignment horizontal="center"/>
    </xf>
    <xf numFmtId="167" fontId="2" fillId="3" borderId="0" xfId="2" applyNumberFormat="1" applyAlignment="1">
      <alignment horizontal="center"/>
    </xf>
    <xf numFmtId="1" fontId="2" fillId="3" borderId="0" xfId="2" applyNumberFormat="1" applyAlignment="1">
      <alignment horizontal="center"/>
    </xf>
    <xf numFmtId="2" fontId="2" fillId="3" borderId="0" xfId="2" applyNumberFormat="1" applyAlignment="1">
      <alignment horizontal="center"/>
    </xf>
    <xf numFmtId="167" fontId="1" fillId="2" borderId="0" xfId="1" applyNumberFormat="1" applyAlignment="1">
      <alignment horizontal="center"/>
    </xf>
    <xf numFmtId="1" fontId="1" fillId="2" borderId="0" xfId="1" applyNumberFormat="1" applyAlignment="1">
      <alignment horizontal="center"/>
    </xf>
    <xf numFmtId="2" fontId="1" fillId="2" borderId="0" xfId="1" applyNumberFormat="1" applyAlignment="1">
      <alignment horizontal="center"/>
    </xf>
    <xf numFmtId="1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workbookViewId="0">
      <selection activeCell="K8" sqref="K8"/>
    </sheetView>
  </sheetViews>
  <sheetFormatPr defaultRowHeight="15" x14ac:dyDescent="0.25"/>
  <cols>
    <col min="1" max="1" width="13" customWidth="1"/>
  </cols>
  <sheetData>
    <row r="1" spans="1:12" x14ac:dyDescent="0.25">
      <c r="A1" t="s">
        <v>0</v>
      </c>
      <c r="B1">
        <v>151</v>
      </c>
      <c r="H1" t="s">
        <v>5</v>
      </c>
      <c r="I1" t="s">
        <v>6</v>
      </c>
      <c r="J1" t="s">
        <v>7</v>
      </c>
      <c r="K1" t="s">
        <v>8</v>
      </c>
      <c r="L1">
        <f>COUNT(K2:K64)</f>
        <v>58</v>
      </c>
    </row>
    <row r="2" spans="1:12" x14ac:dyDescent="0.25">
      <c r="A2" t="s">
        <v>1</v>
      </c>
      <c r="B2">
        <v>230</v>
      </c>
    </row>
    <row r="3" spans="1:12" x14ac:dyDescent="0.25">
      <c r="A3" t="s">
        <v>2</v>
      </c>
      <c r="B3">
        <v>365.125</v>
      </c>
    </row>
    <row r="4" spans="1:12" x14ac:dyDescent="0.25">
      <c r="A4" t="s">
        <v>3</v>
      </c>
      <c r="B4">
        <f>B3/B2</f>
        <v>1.5874999999999999</v>
      </c>
    </row>
    <row r="5" spans="1:12" x14ac:dyDescent="0.25">
      <c r="A5" t="s">
        <v>4</v>
      </c>
      <c r="B5">
        <v>18.1875</v>
      </c>
    </row>
    <row r="6" spans="1:12" x14ac:dyDescent="0.25">
      <c r="H6">
        <v>-5</v>
      </c>
      <c r="J6">
        <f>H6</f>
        <v>-5</v>
      </c>
    </row>
    <row r="7" spans="1:12" x14ac:dyDescent="0.25">
      <c r="A7" t="s">
        <v>5</v>
      </c>
      <c r="B7">
        <f>B5+B1*B4</f>
        <v>257.89999999999998</v>
      </c>
      <c r="H7">
        <v>0</v>
      </c>
      <c r="I7">
        <v>5</v>
      </c>
      <c r="J7">
        <f t="shared" ref="J7" si="0">H7</f>
        <v>0</v>
      </c>
      <c r="K7">
        <f>J7-J6</f>
        <v>5</v>
      </c>
    </row>
    <row r="8" spans="1:12" x14ac:dyDescent="0.25">
      <c r="H8">
        <v>11.951000000000001</v>
      </c>
      <c r="I8">
        <f>H8-H7</f>
        <v>11.951000000000001</v>
      </c>
      <c r="J8">
        <v>6.0529999999999999</v>
      </c>
      <c r="K8">
        <f t="shared" ref="K8:K64" si="1">J8-J7</f>
        <v>6.0529999999999999</v>
      </c>
    </row>
    <row r="9" spans="1:12" x14ac:dyDescent="0.25">
      <c r="H9">
        <v>15.817</v>
      </c>
      <c r="I9">
        <f t="shared" ref="I9:I60" si="2">H9-H8</f>
        <v>3.8659999999999997</v>
      </c>
      <c r="J9">
        <f t="shared" ref="J9:J40" si="3">H8</f>
        <v>11.951000000000001</v>
      </c>
      <c r="K9">
        <f t="shared" si="1"/>
        <v>5.8980000000000006</v>
      </c>
    </row>
    <row r="10" spans="1:12" x14ac:dyDescent="0.25">
      <c r="H10">
        <v>24.027999999999999</v>
      </c>
      <c r="I10">
        <f t="shared" si="2"/>
        <v>8.2109999999999985</v>
      </c>
      <c r="J10">
        <f t="shared" si="3"/>
        <v>15.817</v>
      </c>
      <c r="K10">
        <f t="shared" si="1"/>
        <v>3.8659999999999997</v>
      </c>
    </row>
    <row r="11" spans="1:12" x14ac:dyDescent="0.25">
      <c r="H11">
        <v>32.238999999999997</v>
      </c>
      <c r="I11">
        <f t="shared" si="2"/>
        <v>8.2109999999999985</v>
      </c>
      <c r="J11">
        <f t="shared" si="3"/>
        <v>24.027999999999999</v>
      </c>
      <c r="K11">
        <f t="shared" si="1"/>
        <v>8.2109999999999985</v>
      </c>
    </row>
    <row r="12" spans="1:12" x14ac:dyDescent="0.25">
      <c r="H12">
        <v>40.450000000000003</v>
      </c>
      <c r="I12">
        <f t="shared" si="2"/>
        <v>8.2110000000000056</v>
      </c>
      <c r="J12">
        <f t="shared" si="3"/>
        <v>32.238999999999997</v>
      </c>
      <c r="K12">
        <f t="shared" si="1"/>
        <v>8.2109999999999985</v>
      </c>
    </row>
    <row r="13" spans="1:12" x14ac:dyDescent="0.25">
      <c r="H13">
        <v>48.661999999999999</v>
      </c>
      <c r="I13">
        <f t="shared" si="2"/>
        <v>8.2119999999999962</v>
      </c>
      <c r="J13">
        <f t="shared" si="3"/>
        <v>40.450000000000003</v>
      </c>
      <c r="K13">
        <f t="shared" si="1"/>
        <v>8.2110000000000056</v>
      </c>
    </row>
    <row r="14" spans="1:12" x14ac:dyDescent="0.25">
      <c r="H14">
        <v>56.872999999999998</v>
      </c>
      <c r="I14">
        <f t="shared" si="2"/>
        <v>8.2109999999999985</v>
      </c>
      <c r="J14">
        <f t="shared" si="3"/>
        <v>48.661999999999999</v>
      </c>
      <c r="K14">
        <f t="shared" si="1"/>
        <v>8.2119999999999962</v>
      </c>
    </row>
    <row r="15" spans="1:12" x14ac:dyDescent="0.25">
      <c r="H15">
        <v>65.084000000000003</v>
      </c>
      <c r="I15">
        <f t="shared" si="2"/>
        <v>8.2110000000000056</v>
      </c>
      <c r="J15">
        <f t="shared" si="3"/>
        <v>56.872999999999998</v>
      </c>
      <c r="K15">
        <f t="shared" si="1"/>
        <v>8.2109999999999985</v>
      </c>
    </row>
    <row r="16" spans="1:12" x14ac:dyDescent="0.25">
      <c r="H16">
        <v>73.295000000000002</v>
      </c>
      <c r="I16">
        <f t="shared" si="2"/>
        <v>8.2109999999999985</v>
      </c>
      <c r="J16">
        <f t="shared" si="3"/>
        <v>65.084000000000003</v>
      </c>
      <c r="K16">
        <f t="shared" si="1"/>
        <v>8.2110000000000056</v>
      </c>
    </row>
    <row r="17" spans="8:11" x14ac:dyDescent="0.25">
      <c r="H17">
        <v>77.105000000000004</v>
      </c>
      <c r="I17">
        <f t="shared" si="2"/>
        <v>3.8100000000000023</v>
      </c>
      <c r="J17">
        <f t="shared" si="3"/>
        <v>73.295000000000002</v>
      </c>
      <c r="K17">
        <f t="shared" si="1"/>
        <v>8.2109999999999985</v>
      </c>
    </row>
    <row r="18" spans="8:11" x14ac:dyDescent="0.25">
      <c r="H18">
        <v>85.17</v>
      </c>
      <c r="I18">
        <f t="shared" si="2"/>
        <v>8.0649999999999977</v>
      </c>
      <c r="J18">
        <f t="shared" si="3"/>
        <v>77.105000000000004</v>
      </c>
      <c r="K18">
        <f t="shared" si="1"/>
        <v>3.8100000000000023</v>
      </c>
    </row>
    <row r="19" spans="8:11" x14ac:dyDescent="0.25">
      <c r="H19">
        <v>93.234999999999999</v>
      </c>
      <c r="I19">
        <f t="shared" si="2"/>
        <v>8.0649999999999977</v>
      </c>
      <c r="J19">
        <f t="shared" si="3"/>
        <v>85.17</v>
      </c>
      <c r="K19">
        <f t="shared" si="1"/>
        <v>8.0649999999999977</v>
      </c>
    </row>
    <row r="20" spans="8:11" x14ac:dyDescent="0.25">
      <c r="H20">
        <v>101.3</v>
      </c>
      <c r="I20">
        <f t="shared" si="2"/>
        <v>8.0649999999999977</v>
      </c>
      <c r="J20">
        <f t="shared" si="3"/>
        <v>93.234999999999999</v>
      </c>
      <c r="K20">
        <f t="shared" si="1"/>
        <v>8.0649999999999977</v>
      </c>
    </row>
    <row r="21" spans="8:11" x14ac:dyDescent="0.25">
      <c r="H21">
        <v>109.36499999999999</v>
      </c>
      <c r="I21">
        <f t="shared" si="2"/>
        <v>8.0649999999999977</v>
      </c>
      <c r="J21">
        <f t="shared" si="3"/>
        <v>101.3</v>
      </c>
      <c r="K21">
        <f t="shared" si="1"/>
        <v>8.0649999999999977</v>
      </c>
    </row>
    <row r="22" spans="8:11" x14ac:dyDescent="0.25">
      <c r="H22">
        <v>117.43</v>
      </c>
      <c r="I22">
        <f t="shared" si="2"/>
        <v>8.0650000000000119</v>
      </c>
      <c r="J22">
        <f t="shared" si="3"/>
        <v>109.36499999999999</v>
      </c>
      <c r="K22">
        <f t="shared" si="1"/>
        <v>8.0649999999999977</v>
      </c>
    </row>
    <row r="23" spans="8:11" x14ac:dyDescent="0.25">
      <c r="H23">
        <v>125.495</v>
      </c>
      <c r="I23">
        <f t="shared" si="2"/>
        <v>8.0649999999999977</v>
      </c>
      <c r="J23">
        <f t="shared" si="3"/>
        <v>117.43</v>
      </c>
      <c r="K23">
        <f t="shared" si="1"/>
        <v>8.0650000000000119</v>
      </c>
    </row>
    <row r="24" spans="8:11" x14ac:dyDescent="0.25">
      <c r="H24">
        <v>129.30500000000001</v>
      </c>
      <c r="I24">
        <f t="shared" si="2"/>
        <v>3.8100000000000023</v>
      </c>
      <c r="J24">
        <f t="shared" si="3"/>
        <v>125.495</v>
      </c>
      <c r="K24">
        <f t="shared" si="1"/>
        <v>8.0649999999999977</v>
      </c>
    </row>
    <row r="25" spans="8:11" x14ac:dyDescent="0.25">
      <c r="H25">
        <v>137.37</v>
      </c>
      <c r="I25">
        <f t="shared" si="2"/>
        <v>8.0649999999999977</v>
      </c>
      <c r="J25">
        <f t="shared" si="3"/>
        <v>129.30500000000001</v>
      </c>
      <c r="K25">
        <f t="shared" si="1"/>
        <v>3.8100000000000023</v>
      </c>
    </row>
    <row r="26" spans="8:11" x14ac:dyDescent="0.25">
      <c r="H26">
        <v>145.435</v>
      </c>
      <c r="I26">
        <f t="shared" si="2"/>
        <v>8.0649999999999977</v>
      </c>
      <c r="J26">
        <f t="shared" si="3"/>
        <v>137.37</v>
      </c>
      <c r="K26">
        <f t="shared" si="1"/>
        <v>8.0649999999999977</v>
      </c>
    </row>
    <row r="27" spans="8:11" x14ac:dyDescent="0.25">
      <c r="H27">
        <v>153.5</v>
      </c>
      <c r="I27">
        <f t="shared" si="2"/>
        <v>8.0649999999999977</v>
      </c>
      <c r="J27">
        <f t="shared" si="3"/>
        <v>145.435</v>
      </c>
      <c r="K27">
        <f t="shared" si="1"/>
        <v>8.0649999999999977</v>
      </c>
    </row>
    <row r="28" spans="8:11" x14ac:dyDescent="0.25">
      <c r="H28">
        <v>161.565</v>
      </c>
      <c r="I28">
        <f t="shared" si="2"/>
        <v>8.0649999999999977</v>
      </c>
      <c r="J28">
        <f t="shared" si="3"/>
        <v>153.5</v>
      </c>
      <c r="K28">
        <f t="shared" si="1"/>
        <v>8.0649999999999977</v>
      </c>
    </row>
    <row r="29" spans="8:11" x14ac:dyDescent="0.25">
      <c r="H29">
        <v>169.63</v>
      </c>
      <c r="I29">
        <f t="shared" si="2"/>
        <v>8.0649999999999977</v>
      </c>
      <c r="J29">
        <f t="shared" si="3"/>
        <v>161.565</v>
      </c>
      <c r="K29">
        <f t="shared" si="1"/>
        <v>8.0649999999999977</v>
      </c>
    </row>
    <row r="30" spans="8:11" x14ac:dyDescent="0.25">
      <c r="H30">
        <v>177.69499999999999</v>
      </c>
      <c r="I30">
        <f t="shared" si="2"/>
        <v>8.0649999999999977</v>
      </c>
      <c r="J30">
        <f t="shared" si="3"/>
        <v>169.63</v>
      </c>
      <c r="K30">
        <f t="shared" si="1"/>
        <v>8.0649999999999977</v>
      </c>
    </row>
    <row r="31" spans="8:11" x14ac:dyDescent="0.25">
      <c r="H31">
        <v>181.505</v>
      </c>
      <c r="I31">
        <f t="shared" si="2"/>
        <v>3.8100000000000023</v>
      </c>
      <c r="J31">
        <f t="shared" si="3"/>
        <v>177.69499999999999</v>
      </c>
      <c r="K31">
        <f t="shared" si="1"/>
        <v>8.0649999999999977</v>
      </c>
    </row>
    <row r="32" spans="8:11" x14ac:dyDescent="0.25">
      <c r="H32">
        <v>189.57</v>
      </c>
      <c r="I32">
        <f t="shared" si="2"/>
        <v>8.0649999999999977</v>
      </c>
      <c r="J32">
        <f t="shared" si="3"/>
        <v>181.505</v>
      </c>
      <c r="K32">
        <f t="shared" si="1"/>
        <v>3.8100000000000023</v>
      </c>
    </row>
    <row r="33" spans="8:15" x14ac:dyDescent="0.25">
      <c r="H33">
        <v>197.63499999999999</v>
      </c>
      <c r="I33">
        <f t="shared" si="2"/>
        <v>8.0649999999999977</v>
      </c>
      <c r="J33">
        <f t="shared" si="3"/>
        <v>189.57</v>
      </c>
      <c r="K33">
        <f t="shared" si="1"/>
        <v>8.0649999999999977</v>
      </c>
    </row>
    <row r="34" spans="8:15" x14ac:dyDescent="0.25">
      <c r="H34">
        <v>205.7</v>
      </c>
      <c r="I34">
        <f t="shared" si="2"/>
        <v>8.0649999999999977</v>
      </c>
      <c r="J34">
        <f t="shared" si="3"/>
        <v>197.63499999999999</v>
      </c>
      <c r="K34">
        <f t="shared" si="1"/>
        <v>8.0649999999999977</v>
      </c>
    </row>
    <row r="35" spans="8:15" x14ac:dyDescent="0.25">
      <c r="H35">
        <v>213.76499999999999</v>
      </c>
      <c r="I35">
        <f t="shared" si="2"/>
        <v>8.0649999999999977</v>
      </c>
      <c r="J35">
        <f t="shared" si="3"/>
        <v>205.7</v>
      </c>
      <c r="K35">
        <f t="shared" si="1"/>
        <v>8.0649999999999977</v>
      </c>
    </row>
    <row r="36" spans="8:15" x14ac:dyDescent="0.25">
      <c r="H36">
        <v>221.83</v>
      </c>
      <c r="I36">
        <f t="shared" si="2"/>
        <v>8.0650000000000261</v>
      </c>
      <c r="J36">
        <f t="shared" si="3"/>
        <v>213.76499999999999</v>
      </c>
      <c r="K36">
        <f t="shared" si="1"/>
        <v>8.0649999999999977</v>
      </c>
    </row>
    <row r="37" spans="8:15" x14ac:dyDescent="0.25">
      <c r="H37">
        <v>229.89500000000001</v>
      </c>
      <c r="I37">
        <f t="shared" si="2"/>
        <v>8.0649999999999977</v>
      </c>
      <c r="J37">
        <f t="shared" si="3"/>
        <v>221.83</v>
      </c>
      <c r="K37">
        <f t="shared" si="1"/>
        <v>8.0650000000000261</v>
      </c>
    </row>
    <row r="38" spans="8:15" x14ac:dyDescent="0.25">
      <c r="H38">
        <v>233.70500000000001</v>
      </c>
      <c r="I38">
        <f t="shared" si="2"/>
        <v>3.8100000000000023</v>
      </c>
      <c r="J38">
        <f t="shared" si="3"/>
        <v>229.89500000000001</v>
      </c>
      <c r="K38">
        <f t="shared" si="1"/>
        <v>8.0649999999999977</v>
      </c>
    </row>
    <row r="39" spans="8:15" x14ac:dyDescent="0.25">
      <c r="H39">
        <v>241.77</v>
      </c>
      <c r="I39">
        <f t="shared" si="2"/>
        <v>8.0649999999999977</v>
      </c>
      <c r="J39">
        <f t="shared" si="3"/>
        <v>233.70500000000001</v>
      </c>
      <c r="K39">
        <f t="shared" si="1"/>
        <v>3.8100000000000023</v>
      </c>
    </row>
    <row r="40" spans="8:15" x14ac:dyDescent="0.25">
      <c r="H40">
        <v>249.83500000000001</v>
      </c>
      <c r="I40">
        <f t="shared" si="2"/>
        <v>8.0649999999999977</v>
      </c>
      <c r="J40">
        <f t="shared" si="3"/>
        <v>241.77</v>
      </c>
      <c r="K40">
        <f t="shared" si="1"/>
        <v>8.0649999999999977</v>
      </c>
      <c r="N40">
        <f>8.3*6</f>
        <v>49.800000000000004</v>
      </c>
    </row>
    <row r="41" spans="8:15" x14ac:dyDescent="0.25">
      <c r="H41">
        <v>257.89999999999998</v>
      </c>
      <c r="I41">
        <f t="shared" si="2"/>
        <v>8.0649999999999693</v>
      </c>
      <c r="J41">
        <f t="shared" ref="J41:J58" si="4">H40</f>
        <v>249.83500000000001</v>
      </c>
      <c r="K41">
        <f t="shared" si="1"/>
        <v>8.0649999999999977</v>
      </c>
      <c r="N41">
        <f>SUM(K40:K45)</f>
        <v>48.390000000000015</v>
      </c>
      <c r="O41">
        <f>N41/5</f>
        <v>9.6780000000000026</v>
      </c>
    </row>
    <row r="42" spans="8:15" x14ac:dyDescent="0.25">
      <c r="H42">
        <v>265.96499999999997</v>
      </c>
      <c r="I42">
        <f t="shared" si="2"/>
        <v>8.0649999999999977</v>
      </c>
      <c r="J42">
        <f t="shared" si="4"/>
        <v>257.89999999999998</v>
      </c>
      <c r="K42" s="1">
        <f t="shared" si="1"/>
        <v>8.0649999999999693</v>
      </c>
      <c r="L42">
        <f>J43-J41</f>
        <v>16.129999999999967</v>
      </c>
    </row>
    <row r="43" spans="8:15" x14ac:dyDescent="0.25">
      <c r="H43">
        <v>274.02999999999997</v>
      </c>
      <c r="I43">
        <f t="shared" si="2"/>
        <v>8.0649999999999977</v>
      </c>
      <c r="J43">
        <f t="shared" si="4"/>
        <v>265.96499999999997</v>
      </c>
      <c r="K43" s="1">
        <f t="shared" si="1"/>
        <v>8.0649999999999977</v>
      </c>
    </row>
    <row r="44" spans="8:15" x14ac:dyDescent="0.25">
      <c r="H44">
        <v>282.09500000000003</v>
      </c>
      <c r="I44">
        <f t="shared" si="2"/>
        <v>8.0650000000000546</v>
      </c>
      <c r="J44">
        <f t="shared" si="4"/>
        <v>274.02999999999997</v>
      </c>
      <c r="K44">
        <f t="shared" si="1"/>
        <v>8.0649999999999977</v>
      </c>
    </row>
    <row r="45" spans="8:15" x14ac:dyDescent="0.25">
      <c r="H45">
        <v>285.90499999999997</v>
      </c>
      <c r="I45">
        <f t="shared" si="2"/>
        <v>3.8099999999999454</v>
      </c>
      <c r="J45">
        <f t="shared" si="4"/>
        <v>282.09500000000003</v>
      </c>
      <c r="K45">
        <f t="shared" si="1"/>
        <v>8.0650000000000546</v>
      </c>
    </row>
    <row r="46" spans="8:15" x14ac:dyDescent="0.25">
      <c r="H46">
        <v>293.97000000000003</v>
      </c>
      <c r="I46">
        <f t="shared" si="2"/>
        <v>8.0650000000000546</v>
      </c>
      <c r="J46">
        <f t="shared" si="4"/>
        <v>285.90499999999997</v>
      </c>
      <c r="K46">
        <f t="shared" si="1"/>
        <v>3.8099999999999454</v>
      </c>
    </row>
    <row r="47" spans="8:15" x14ac:dyDescent="0.25">
      <c r="H47">
        <v>302.03500000000003</v>
      </c>
      <c r="I47">
        <f t="shared" si="2"/>
        <v>8.0649999999999977</v>
      </c>
      <c r="J47">
        <f t="shared" si="4"/>
        <v>293.97000000000003</v>
      </c>
      <c r="K47">
        <f t="shared" si="1"/>
        <v>8.0650000000000546</v>
      </c>
    </row>
    <row r="48" spans="8:15" x14ac:dyDescent="0.25">
      <c r="H48">
        <v>310.10000000000002</v>
      </c>
      <c r="I48">
        <f t="shared" si="2"/>
        <v>8.0649999999999977</v>
      </c>
      <c r="J48">
        <f t="shared" si="4"/>
        <v>302.03500000000003</v>
      </c>
      <c r="K48">
        <f t="shared" si="1"/>
        <v>8.0649999999999977</v>
      </c>
    </row>
    <row r="49" spans="8:11" x14ac:dyDescent="0.25">
      <c r="H49">
        <v>318.16500000000002</v>
      </c>
      <c r="I49">
        <f t="shared" si="2"/>
        <v>8.0649999999999977</v>
      </c>
      <c r="J49">
        <f t="shared" si="4"/>
        <v>310.10000000000002</v>
      </c>
      <c r="K49">
        <f t="shared" si="1"/>
        <v>8.0649999999999977</v>
      </c>
    </row>
    <row r="50" spans="8:11" x14ac:dyDescent="0.25">
      <c r="H50">
        <v>326.23</v>
      </c>
      <c r="I50">
        <f t="shared" si="2"/>
        <v>8.0649999999999977</v>
      </c>
      <c r="J50">
        <f t="shared" si="4"/>
        <v>318.16500000000002</v>
      </c>
      <c r="K50">
        <f t="shared" si="1"/>
        <v>8.0649999999999977</v>
      </c>
    </row>
    <row r="51" spans="8:11" x14ac:dyDescent="0.25">
      <c r="H51">
        <v>334.29500000000002</v>
      </c>
      <c r="I51">
        <f t="shared" si="2"/>
        <v>8.0649999999999977</v>
      </c>
      <c r="J51">
        <f t="shared" si="4"/>
        <v>326.23</v>
      </c>
      <c r="K51">
        <f t="shared" si="1"/>
        <v>8.0649999999999977</v>
      </c>
    </row>
    <row r="52" spans="8:11" x14ac:dyDescent="0.25">
      <c r="H52">
        <v>338.10500000000002</v>
      </c>
      <c r="I52">
        <f t="shared" si="2"/>
        <v>3.8100000000000023</v>
      </c>
      <c r="J52">
        <f t="shared" si="4"/>
        <v>334.29500000000002</v>
      </c>
      <c r="K52">
        <f t="shared" si="1"/>
        <v>8.0649999999999977</v>
      </c>
    </row>
    <row r="53" spans="8:11" x14ac:dyDescent="0.25">
      <c r="H53">
        <v>346.02620000000002</v>
      </c>
      <c r="I53">
        <f t="shared" si="2"/>
        <v>7.9211999999999989</v>
      </c>
      <c r="J53">
        <f t="shared" si="4"/>
        <v>338.10500000000002</v>
      </c>
      <c r="K53">
        <f t="shared" si="1"/>
        <v>3.8100000000000023</v>
      </c>
    </row>
    <row r="54" spans="8:11" x14ac:dyDescent="0.25">
      <c r="H54">
        <v>353.94740000000002</v>
      </c>
      <c r="I54">
        <f t="shared" si="2"/>
        <v>7.9211999999999989</v>
      </c>
      <c r="J54">
        <f t="shared" si="4"/>
        <v>346.02620000000002</v>
      </c>
      <c r="K54">
        <f t="shared" si="1"/>
        <v>7.9211999999999989</v>
      </c>
    </row>
    <row r="55" spans="8:11" x14ac:dyDescent="0.25">
      <c r="H55">
        <v>361.86860000000001</v>
      </c>
      <c r="I55">
        <f t="shared" si="2"/>
        <v>7.9211999999999989</v>
      </c>
      <c r="J55">
        <f t="shared" si="4"/>
        <v>353.94740000000002</v>
      </c>
      <c r="K55">
        <f t="shared" si="1"/>
        <v>7.9211999999999989</v>
      </c>
    </row>
    <row r="56" spans="8:11" x14ac:dyDescent="0.25">
      <c r="H56">
        <v>369.78980000000001</v>
      </c>
      <c r="I56">
        <f t="shared" si="2"/>
        <v>7.9211999999999989</v>
      </c>
      <c r="J56">
        <f t="shared" si="4"/>
        <v>361.86860000000001</v>
      </c>
      <c r="K56">
        <f t="shared" si="1"/>
        <v>7.9211999999999989</v>
      </c>
    </row>
    <row r="57" spans="8:11" x14ac:dyDescent="0.25">
      <c r="H57">
        <v>377.71100000000001</v>
      </c>
      <c r="I57">
        <f t="shared" si="2"/>
        <v>7.9211999999999989</v>
      </c>
      <c r="J57">
        <f t="shared" si="4"/>
        <v>369.78980000000001</v>
      </c>
      <c r="K57">
        <f t="shared" si="1"/>
        <v>7.9211999999999989</v>
      </c>
    </row>
    <row r="58" spans="8:11" x14ac:dyDescent="0.25">
      <c r="H58">
        <v>393.71100000000001</v>
      </c>
      <c r="I58">
        <f t="shared" si="2"/>
        <v>16</v>
      </c>
      <c r="J58">
        <f t="shared" si="4"/>
        <v>377.71100000000001</v>
      </c>
      <c r="K58">
        <f t="shared" si="1"/>
        <v>7.9211999999999989</v>
      </c>
    </row>
    <row r="59" spans="8:11" x14ac:dyDescent="0.25">
      <c r="H59">
        <v>395.38099999999997</v>
      </c>
      <c r="I59">
        <f t="shared" si="2"/>
        <v>1.6699999999999591</v>
      </c>
      <c r="J59">
        <f>388.2-3.866/2</f>
        <v>386.267</v>
      </c>
      <c r="K59">
        <f t="shared" si="1"/>
        <v>8.5559999999999832</v>
      </c>
    </row>
    <row r="60" spans="8:11" x14ac:dyDescent="0.25">
      <c r="H60">
        <v>397.51</v>
      </c>
      <c r="I60">
        <f t="shared" si="2"/>
        <v>2.1290000000000191</v>
      </c>
      <c r="J60">
        <f>J59+3.866</f>
        <v>390.13299999999998</v>
      </c>
      <c r="K60">
        <f t="shared" si="1"/>
        <v>3.8659999999999854</v>
      </c>
    </row>
    <row r="61" spans="8:11" x14ac:dyDescent="0.25">
      <c r="H61">
        <f>H60+I61</f>
        <v>406.33699999999999</v>
      </c>
      <c r="I61">
        <v>8.827</v>
      </c>
      <c r="J61">
        <f>H58</f>
        <v>393.71100000000001</v>
      </c>
      <c r="K61">
        <f t="shared" si="1"/>
        <v>3.5780000000000314</v>
      </c>
    </row>
    <row r="62" spans="8:11" x14ac:dyDescent="0.25">
      <c r="H62">
        <f t="shared" ref="H62" si="5">H61+I62</f>
        <v>413.93700000000001</v>
      </c>
      <c r="I62">
        <v>7.6</v>
      </c>
      <c r="J62">
        <f>H60</f>
        <v>397.51</v>
      </c>
      <c r="K62">
        <f t="shared" si="1"/>
        <v>3.7989999999999782</v>
      </c>
    </row>
    <row r="63" spans="8:11" x14ac:dyDescent="0.25">
      <c r="J63">
        <f>H61</f>
        <v>406.33699999999999</v>
      </c>
      <c r="K63">
        <f t="shared" si="1"/>
        <v>8.8269999999999982</v>
      </c>
    </row>
    <row r="64" spans="8:11" x14ac:dyDescent="0.25">
      <c r="J64">
        <f>H62</f>
        <v>413.93700000000001</v>
      </c>
      <c r="K64">
        <f t="shared" si="1"/>
        <v>7.6000000000000227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P6" sqref="P6"/>
    </sheetView>
  </sheetViews>
  <sheetFormatPr defaultRowHeight="15" x14ac:dyDescent="0.25"/>
  <sheetData>
    <row r="1" spans="1:21" x14ac:dyDescent="0.25">
      <c r="A1" t="s">
        <v>9</v>
      </c>
      <c r="B1" t="s">
        <v>10</v>
      </c>
      <c r="C1" t="s">
        <v>11</v>
      </c>
      <c r="E1" t="s">
        <v>12</v>
      </c>
      <c r="F1" t="s">
        <v>23</v>
      </c>
      <c r="G1" t="s">
        <v>13</v>
      </c>
      <c r="H1" t="s">
        <v>25</v>
      </c>
      <c r="I1" t="s">
        <v>14</v>
      </c>
      <c r="M1" t="s">
        <v>27</v>
      </c>
    </row>
    <row r="2" spans="1:21" x14ac:dyDescent="0.25">
      <c r="C2" t="s">
        <v>20</v>
      </c>
      <c r="D2" t="s">
        <v>21</v>
      </c>
      <c r="M2" t="s">
        <v>9</v>
      </c>
      <c r="N2" t="s">
        <v>10</v>
      </c>
      <c r="O2" t="s">
        <v>11</v>
      </c>
      <c r="Q2" t="s">
        <v>12</v>
      </c>
      <c r="R2" t="s">
        <v>23</v>
      </c>
      <c r="S2" t="s">
        <v>13</v>
      </c>
      <c r="T2" t="s">
        <v>25</v>
      </c>
      <c r="U2" t="s">
        <v>14</v>
      </c>
    </row>
    <row r="3" spans="1:21" x14ac:dyDescent="0.25">
      <c r="A3" t="s">
        <v>15</v>
      </c>
      <c r="B3" t="s">
        <v>22</v>
      </c>
      <c r="C3" t="s">
        <v>22</v>
      </c>
      <c r="D3" t="s">
        <v>22</v>
      </c>
      <c r="E3">
        <v>12</v>
      </c>
      <c r="F3">
        <v>364</v>
      </c>
      <c r="G3">
        <f>8*60+53</f>
        <v>533</v>
      </c>
      <c r="H3">
        <f>G3/3600*58</f>
        <v>8.5872222222222216</v>
      </c>
      <c r="I3">
        <f>G3/G$3</f>
        <v>1</v>
      </c>
      <c r="O3" t="s">
        <v>20</v>
      </c>
      <c r="P3" t="s">
        <v>21</v>
      </c>
    </row>
    <row r="4" spans="1:21" x14ac:dyDescent="0.25">
      <c r="A4" t="s">
        <v>16</v>
      </c>
      <c r="B4" s="2">
        <v>-30.279947</v>
      </c>
      <c r="C4" s="3">
        <v>3.835378</v>
      </c>
      <c r="D4" s="3">
        <v>21.808522</v>
      </c>
      <c r="E4">
        <v>12</v>
      </c>
      <c r="F4">
        <v>352</v>
      </c>
      <c r="G4">
        <f>9*60+43</f>
        <v>583</v>
      </c>
      <c r="H4">
        <f>G4/3600*57</f>
        <v>9.230833333333333</v>
      </c>
      <c r="I4">
        <f t="shared" ref="I4:I7" si="0">G4/G$3</f>
        <v>1.0938086303939962</v>
      </c>
      <c r="M4" t="s">
        <v>15</v>
      </c>
      <c r="N4" t="s">
        <v>22</v>
      </c>
      <c r="O4" t="s">
        <v>22</v>
      </c>
      <c r="P4" t="s">
        <v>22</v>
      </c>
      <c r="Q4">
        <v>12</v>
      </c>
      <c r="R4">
        <v>364</v>
      </c>
      <c r="S4">
        <f>8*60+53</f>
        <v>533</v>
      </c>
      <c r="T4">
        <f>S4/3600*58</f>
        <v>8.5872222222222216</v>
      </c>
      <c r="U4">
        <f>S4/S$4</f>
        <v>1</v>
      </c>
    </row>
    <row r="5" spans="1:21" x14ac:dyDescent="0.25">
      <c r="A5" t="s">
        <v>17</v>
      </c>
      <c r="B5" s="2">
        <v>-7.9190300000000002</v>
      </c>
      <c r="C5" s="3">
        <v>1.02661</v>
      </c>
      <c r="D5" s="3">
        <v>6.5758400000000004</v>
      </c>
      <c r="E5">
        <v>12</v>
      </c>
      <c r="F5">
        <v>360</v>
      </c>
      <c r="G5">
        <f>60*10</f>
        <v>600</v>
      </c>
      <c r="H5">
        <f t="shared" ref="H5:H7" si="1">G5/3600*57</f>
        <v>9.5</v>
      </c>
      <c r="I5">
        <f t="shared" si="0"/>
        <v>1.125703564727955</v>
      </c>
      <c r="M5" t="s">
        <v>16</v>
      </c>
      <c r="N5" s="2">
        <v>-30.279947</v>
      </c>
      <c r="O5" s="3">
        <v>10.225394</v>
      </c>
      <c r="P5" s="3">
        <v>21.808522</v>
      </c>
      <c r="Q5">
        <v>12</v>
      </c>
      <c r="R5">
        <v>352</v>
      </c>
      <c r="S5">
        <f>9*60+43</f>
        <v>583</v>
      </c>
      <c r="T5">
        <f>S5/3600*57</f>
        <v>9.230833333333333</v>
      </c>
      <c r="U5">
        <f t="shared" ref="U5:U8" si="2">S5/S$4</f>
        <v>1.0938086303939962</v>
      </c>
    </row>
    <row r="6" spans="1:21" x14ac:dyDescent="0.25">
      <c r="A6" t="s">
        <v>18</v>
      </c>
      <c r="B6" s="2">
        <v>-7.3641290000000001</v>
      </c>
      <c r="C6" s="3">
        <v>1.125356</v>
      </c>
      <c r="D6" s="3">
        <v>7.1148569999999998</v>
      </c>
      <c r="E6">
        <v>12</v>
      </c>
      <c r="F6">
        <v>409</v>
      </c>
      <c r="G6">
        <f>9*60+45</f>
        <v>585</v>
      </c>
      <c r="H6">
        <f t="shared" si="1"/>
        <v>9.2625000000000011</v>
      </c>
      <c r="I6">
        <f t="shared" si="0"/>
        <v>1.0975609756097562</v>
      </c>
      <c r="M6" t="s">
        <v>17</v>
      </c>
      <c r="N6" s="2">
        <v>-7.9190300000000002</v>
      </c>
      <c r="O6" s="3">
        <v>1.9159550000000001</v>
      </c>
      <c r="P6" s="3">
        <v>4.0437399999999997</v>
      </c>
      <c r="Q6">
        <v>12</v>
      </c>
      <c r="R6">
        <v>360</v>
      </c>
      <c r="S6">
        <f>60*10</f>
        <v>600</v>
      </c>
      <c r="T6">
        <f t="shared" ref="T6:T8" si="3">S6/3600*57</f>
        <v>9.5</v>
      </c>
      <c r="U6">
        <f t="shared" si="2"/>
        <v>1.125703564727955</v>
      </c>
    </row>
    <row r="7" spans="1:21" x14ac:dyDescent="0.25">
      <c r="A7" t="s">
        <v>19</v>
      </c>
      <c r="B7" s="2">
        <v>-1.5908469999999999</v>
      </c>
      <c r="C7" s="3">
        <v>0.53506799999999999</v>
      </c>
      <c r="D7" s="3">
        <v>4.9391619999999996</v>
      </c>
      <c r="E7">
        <v>12</v>
      </c>
      <c r="F7">
        <v>364</v>
      </c>
      <c r="G7">
        <f>9*60+57</f>
        <v>597</v>
      </c>
      <c r="H7">
        <f t="shared" si="1"/>
        <v>9.4525000000000006</v>
      </c>
      <c r="I7">
        <f t="shared" si="0"/>
        <v>1.1200750469043153</v>
      </c>
      <c r="M7" t="s">
        <v>18</v>
      </c>
      <c r="N7" s="2">
        <v>-7.3641290000000001</v>
      </c>
      <c r="O7" s="3">
        <v>3.0639630000000002</v>
      </c>
      <c r="P7" s="3">
        <v>7.1148569999999998</v>
      </c>
      <c r="Q7">
        <v>12</v>
      </c>
      <c r="R7">
        <v>409</v>
      </c>
      <c r="S7">
        <f>9*60+45</f>
        <v>585</v>
      </c>
      <c r="T7">
        <f t="shared" si="3"/>
        <v>9.2625000000000011</v>
      </c>
      <c r="U7">
        <f t="shared" si="2"/>
        <v>1.0975609756097562</v>
      </c>
    </row>
    <row r="8" spans="1:21" x14ac:dyDescent="0.25">
      <c r="M8" t="s">
        <v>19</v>
      </c>
      <c r="N8" s="2">
        <v>-1.5908469999999999</v>
      </c>
      <c r="O8" s="3">
        <v>0.74074600000000002</v>
      </c>
      <c r="P8" s="3">
        <v>1.90605</v>
      </c>
      <c r="Q8">
        <v>12</v>
      </c>
      <c r="R8">
        <v>364</v>
      </c>
      <c r="S8">
        <f>9*60+57</f>
        <v>597</v>
      </c>
      <c r="T8">
        <f t="shared" si="3"/>
        <v>9.4525000000000006</v>
      </c>
      <c r="U8">
        <f t="shared" si="2"/>
        <v>1.1200750469043153</v>
      </c>
    </row>
    <row r="10" spans="1:21" x14ac:dyDescent="0.25">
      <c r="C10" t="s">
        <v>24</v>
      </c>
      <c r="D10">
        <v>54</v>
      </c>
      <c r="E10">
        <v>0.98925059999999998</v>
      </c>
      <c r="F10" s="4">
        <v>8.3185699999999998E-8</v>
      </c>
      <c r="I10">
        <f>SUM(D10:D21)</f>
        <v>364</v>
      </c>
    </row>
    <row r="11" spans="1:21" x14ac:dyDescent="0.25">
      <c r="C11" t="s">
        <v>24</v>
      </c>
      <c r="D11">
        <v>36</v>
      </c>
      <c r="E11">
        <v>0.99243599999999998</v>
      </c>
      <c r="F11" s="4">
        <v>6.4640099999999994E-8</v>
      </c>
    </row>
    <row r="12" spans="1:21" x14ac:dyDescent="0.25">
      <c r="C12" t="s">
        <v>24</v>
      </c>
      <c r="D12">
        <v>41</v>
      </c>
      <c r="E12">
        <v>0.99745700000000004</v>
      </c>
      <c r="F12" s="4">
        <v>8.4208090000000004E-8</v>
      </c>
    </row>
    <row r="13" spans="1:21" x14ac:dyDescent="0.25">
      <c r="C13" t="s">
        <v>24</v>
      </c>
      <c r="D13">
        <v>41</v>
      </c>
      <c r="E13">
        <v>0.99742609999999998</v>
      </c>
      <c r="F13" s="4">
        <v>3.7241299999999999E-8</v>
      </c>
    </row>
    <row r="14" spans="1:21" x14ac:dyDescent="0.25">
      <c r="C14" t="s">
        <v>24</v>
      </c>
      <c r="D14">
        <v>37</v>
      </c>
      <c r="E14">
        <v>0.99776030000000004</v>
      </c>
      <c r="F14" s="4">
        <v>9.5857079999999995E-8</v>
      </c>
    </row>
    <row r="15" spans="1:21" x14ac:dyDescent="0.25">
      <c r="C15" t="s">
        <v>24</v>
      </c>
      <c r="D15">
        <v>33</v>
      </c>
      <c r="E15">
        <v>0.99780310000000005</v>
      </c>
      <c r="F15" s="4">
        <v>6.37067E-8</v>
      </c>
    </row>
    <row r="16" spans="1:21" x14ac:dyDescent="0.25">
      <c r="C16" t="s">
        <v>24</v>
      </c>
      <c r="D16">
        <v>28</v>
      </c>
      <c r="E16">
        <v>0.99784360000000005</v>
      </c>
      <c r="F16" s="4">
        <v>4.6642910000000001E-8</v>
      </c>
    </row>
    <row r="17" spans="3:6" x14ac:dyDescent="0.25">
      <c r="C17" t="s">
        <v>24</v>
      </c>
      <c r="D17">
        <v>27</v>
      </c>
      <c r="E17">
        <v>0.99785650000000004</v>
      </c>
      <c r="F17" s="4">
        <v>7.9802220000000006E-8</v>
      </c>
    </row>
    <row r="18" spans="3:6" x14ac:dyDescent="0.25">
      <c r="C18" t="s">
        <v>24</v>
      </c>
      <c r="D18">
        <v>21</v>
      </c>
      <c r="E18">
        <v>0.99786359999999996</v>
      </c>
      <c r="F18" s="4">
        <v>8.1332909999999996E-8</v>
      </c>
    </row>
    <row r="19" spans="3:6" x14ac:dyDescent="0.25">
      <c r="C19" t="s">
        <v>24</v>
      </c>
      <c r="D19">
        <v>16</v>
      </c>
      <c r="E19">
        <v>0.9978667</v>
      </c>
      <c r="F19" s="4">
        <v>6.2399949999999994E-8</v>
      </c>
    </row>
    <row r="20" spans="3:6" x14ac:dyDescent="0.25">
      <c r="C20" t="s">
        <v>24</v>
      </c>
      <c r="D20">
        <v>13</v>
      </c>
      <c r="E20">
        <v>0.99786819999999998</v>
      </c>
      <c r="F20" s="4">
        <v>8.8642390000000006E-8</v>
      </c>
    </row>
    <row r="21" spans="3:6" x14ac:dyDescent="0.25">
      <c r="C21" t="s">
        <v>24</v>
      </c>
      <c r="D21">
        <v>17</v>
      </c>
      <c r="E21">
        <v>0.99786889999999995</v>
      </c>
      <c r="F21" s="4">
        <v>9.0041810000000005E-8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L24" sqref="L24"/>
    </sheetView>
  </sheetViews>
  <sheetFormatPr defaultRowHeight="15" x14ac:dyDescent="0.25"/>
  <sheetData>
    <row r="1" spans="1:20" x14ac:dyDescent="0.25">
      <c r="A1" t="s">
        <v>26</v>
      </c>
      <c r="L1" t="s">
        <v>26</v>
      </c>
    </row>
    <row r="2" spans="1:20" x14ac:dyDescent="0.25">
      <c r="A2" t="s">
        <v>9</v>
      </c>
      <c r="B2" t="s">
        <v>10</v>
      </c>
      <c r="C2" t="s">
        <v>11</v>
      </c>
      <c r="E2" t="s">
        <v>12</v>
      </c>
      <c r="F2" t="s">
        <v>23</v>
      </c>
      <c r="G2" t="s">
        <v>13</v>
      </c>
      <c r="H2" t="s">
        <v>25</v>
      </c>
      <c r="I2" t="s">
        <v>14</v>
      </c>
      <c r="L2" t="s">
        <v>9</v>
      </c>
      <c r="M2" t="s">
        <v>10</v>
      </c>
      <c r="N2" t="s">
        <v>11</v>
      </c>
      <c r="P2" t="s">
        <v>12</v>
      </c>
      <c r="Q2" t="s">
        <v>23</v>
      </c>
      <c r="R2" t="s">
        <v>13</v>
      </c>
      <c r="S2" t="s">
        <v>25</v>
      </c>
      <c r="T2" t="s">
        <v>14</v>
      </c>
    </row>
    <row r="3" spans="1:20" x14ac:dyDescent="0.25">
      <c r="C3" t="s">
        <v>20</v>
      </c>
      <c r="D3" t="s">
        <v>21</v>
      </c>
      <c r="N3" t="s">
        <v>20</v>
      </c>
      <c r="O3" t="s">
        <v>21</v>
      </c>
    </row>
    <row r="4" spans="1:20" x14ac:dyDescent="0.25">
      <c r="A4" t="s">
        <v>15</v>
      </c>
      <c r="B4" t="s">
        <v>22</v>
      </c>
      <c r="C4" t="s">
        <v>22</v>
      </c>
      <c r="D4" t="s">
        <v>22</v>
      </c>
      <c r="E4">
        <v>13</v>
      </c>
      <c r="F4">
        <v>481</v>
      </c>
      <c r="G4">
        <f>23*60+23</f>
        <v>1403</v>
      </c>
      <c r="H4">
        <f>G4/3600*928</f>
        <v>361.66222222222223</v>
      </c>
      <c r="I4">
        <f>G4/G$4</f>
        <v>1</v>
      </c>
      <c r="L4" t="s">
        <v>15</v>
      </c>
      <c r="M4" t="s">
        <v>22</v>
      </c>
      <c r="N4" t="s">
        <v>22</v>
      </c>
      <c r="O4" t="s">
        <v>22</v>
      </c>
      <c r="P4">
        <v>13</v>
      </c>
      <c r="Q4">
        <v>481</v>
      </c>
      <c r="R4">
        <f>23*60+23</f>
        <v>1403</v>
      </c>
      <c r="S4">
        <f>R4/3600*928</f>
        <v>361.66222222222223</v>
      </c>
      <c r="T4">
        <f>R4/R$4</f>
        <v>1</v>
      </c>
    </row>
    <row r="5" spans="1:20" x14ac:dyDescent="0.25">
      <c r="A5" t="s">
        <v>16</v>
      </c>
      <c r="B5" s="2">
        <v>-22.264810000000001</v>
      </c>
      <c r="C5" s="3">
        <v>6.900919</v>
      </c>
      <c r="D5" s="3">
        <v>30.553343000000002</v>
      </c>
      <c r="E5">
        <v>13</v>
      </c>
      <c r="F5">
        <v>523</v>
      </c>
      <c r="G5">
        <f>27*60+1</f>
        <v>1621</v>
      </c>
      <c r="H5">
        <f>G5/3600*912</f>
        <v>410.65333333333331</v>
      </c>
      <c r="I5">
        <f t="shared" ref="I5:I8" si="0">G5/G$4</f>
        <v>1.1553813257305774</v>
      </c>
      <c r="L5" t="s">
        <v>16</v>
      </c>
      <c r="M5" s="2">
        <v>-22.264810000000001</v>
      </c>
      <c r="N5" s="3">
        <v>2.8189519999999999</v>
      </c>
      <c r="O5" s="3">
        <v>30.553343000000002</v>
      </c>
      <c r="P5">
        <v>13</v>
      </c>
      <c r="Q5">
        <v>523</v>
      </c>
      <c r="R5">
        <f>27*60+1</f>
        <v>1621</v>
      </c>
      <c r="S5">
        <f>R5/3600*912</f>
        <v>410.65333333333331</v>
      </c>
      <c r="T5">
        <f t="shared" ref="T5:T8" si="1">R5/R$4</f>
        <v>1.1553813257305774</v>
      </c>
    </row>
    <row r="6" spans="1:20" x14ac:dyDescent="0.25">
      <c r="A6" t="s">
        <v>17</v>
      </c>
      <c r="B6" s="2">
        <v>-5.1143239999999999</v>
      </c>
      <c r="C6" s="3">
        <v>1.152733</v>
      </c>
      <c r="D6" s="3">
        <v>4.854304</v>
      </c>
      <c r="E6">
        <v>13</v>
      </c>
      <c r="F6">
        <v>463</v>
      </c>
      <c r="G6">
        <f>24*60+35</f>
        <v>1475</v>
      </c>
      <c r="H6">
        <f t="shared" ref="H6:H8" si="2">G6/3600*912</f>
        <v>373.66666666666663</v>
      </c>
      <c r="I6">
        <f t="shared" si="0"/>
        <v>1.0513186029935853</v>
      </c>
      <c r="L6" t="s">
        <v>17</v>
      </c>
      <c r="M6" s="2">
        <v>-5.1143239999999999</v>
      </c>
      <c r="N6" s="3">
        <v>1.1736180000000001</v>
      </c>
      <c r="O6" s="3">
        <v>11.678881000000001</v>
      </c>
      <c r="P6">
        <v>13</v>
      </c>
      <c r="Q6">
        <v>463</v>
      </c>
      <c r="R6">
        <f>24*60+35</f>
        <v>1475</v>
      </c>
      <c r="S6">
        <f t="shared" ref="S6:S8" si="3">R6/3600*912</f>
        <v>373.66666666666663</v>
      </c>
      <c r="T6">
        <f t="shared" si="1"/>
        <v>1.0513186029935853</v>
      </c>
    </row>
    <row r="7" spans="1:20" x14ac:dyDescent="0.25">
      <c r="A7" t="s">
        <v>18</v>
      </c>
      <c r="B7" s="2">
        <v>-5.4258959999999998</v>
      </c>
      <c r="C7" s="3">
        <v>2.0894400000000002</v>
      </c>
      <c r="D7" s="3">
        <v>10.198798999999999</v>
      </c>
      <c r="E7">
        <v>13</v>
      </c>
      <c r="F7">
        <v>499</v>
      </c>
      <c r="G7">
        <f>26*60+15</f>
        <v>1575</v>
      </c>
      <c r="H7">
        <f t="shared" si="2"/>
        <v>399</v>
      </c>
      <c r="I7">
        <f t="shared" si="0"/>
        <v>1.1225944404846757</v>
      </c>
      <c r="L7" t="s">
        <v>18</v>
      </c>
      <c r="M7" s="2">
        <v>-5.4258959999999998</v>
      </c>
      <c r="N7" s="3">
        <v>1.26616</v>
      </c>
      <c r="O7" s="3">
        <v>11.956996999999999</v>
      </c>
      <c r="P7">
        <v>13</v>
      </c>
      <c r="Q7">
        <v>499</v>
      </c>
      <c r="R7">
        <f>26*60+15</f>
        <v>1575</v>
      </c>
      <c r="S7">
        <f t="shared" si="3"/>
        <v>399</v>
      </c>
      <c r="T7">
        <f t="shared" si="1"/>
        <v>1.1225944404846757</v>
      </c>
    </row>
    <row r="8" spans="1:20" x14ac:dyDescent="0.25">
      <c r="A8" t="s">
        <v>19</v>
      </c>
      <c r="B8" s="2">
        <v>-1.032327</v>
      </c>
      <c r="C8" s="3">
        <v>0.49898999999999999</v>
      </c>
      <c r="D8" s="3">
        <v>2.73943</v>
      </c>
      <c r="E8">
        <v>13</v>
      </c>
      <c r="F8">
        <v>529</v>
      </c>
      <c r="G8">
        <f>28*60</f>
        <v>1680</v>
      </c>
      <c r="H8">
        <f t="shared" si="2"/>
        <v>425.6</v>
      </c>
      <c r="I8">
        <f t="shared" si="0"/>
        <v>1.1974340698503207</v>
      </c>
      <c r="L8" t="s">
        <v>19</v>
      </c>
      <c r="M8" s="2">
        <v>-1.032327</v>
      </c>
      <c r="N8" s="3">
        <v>1.0774539999999999</v>
      </c>
      <c r="O8" s="3">
        <v>12.069520000000001</v>
      </c>
      <c r="P8">
        <v>13</v>
      </c>
      <c r="Q8">
        <v>529</v>
      </c>
      <c r="R8">
        <f>28*60</f>
        <v>1680</v>
      </c>
      <c r="S8">
        <f t="shared" si="3"/>
        <v>425.6</v>
      </c>
      <c r="T8">
        <f t="shared" si="1"/>
        <v>1.1974340698503207</v>
      </c>
    </row>
    <row r="12" spans="1:20" x14ac:dyDescent="0.25">
      <c r="C12" t="s">
        <v>24</v>
      </c>
      <c r="D12">
        <v>82</v>
      </c>
      <c r="E12">
        <v>0.98769079999999998</v>
      </c>
      <c r="F12" s="4">
        <v>6.1640040000000001E-8</v>
      </c>
      <c r="I12">
        <f>SUM(D12:D23)</f>
        <v>523</v>
      </c>
    </row>
    <row r="13" spans="1:20" x14ac:dyDescent="0.25">
      <c r="C13" t="s">
        <v>24</v>
      </c>
      <c r="D13">
        <v>57</v>
      </c>
      <c r="E13">
        <v>0.99256230000000001</v>
      </c>
      <c r="F13" s="4">
        <v>5.343676E-8</v>
      </c>
    </row>
    <row r="14" spans="1:20" x14ac:dyDescent="0.25">
      <c r="C14" t="s">
        <v>24</v>
      </c>
      <c r="D14">
        <v>61</v>
      </c>
      <c r="E14">
        <v>0.99800650000000002</v>
      </c>
      <c r="F14" s="4">
        <v>7.9180239999999995E-8</v>
      </c>
    </row>
    <row r="15" spans="1:20" x14ac:dyDescent="0.25">
      <c r="C15" t="s">
        <v>24</v>
      </c>
      <c r="D15">
        <v>59</v>
      </c>
      <c r="E15">
        <v>0.99775510000000001</v>
      </c>
      <c r="F15" s="4">
        <v>4.0140489999999998E-8</v>
      </c>
    </row>
    <row r="16" spans="1:20" x14ac:dyDescent="0.25">
      <c r="C16" t="s">
        <v>24</v>
      </c>
      <c r="D16">
        <v>71</v>
      </c>
      <c r="E16">
        <v>0.99811740000000004</v>
      </c>
      <c r="F16" s="4">
        <v>3.9053360000000001E-8</v>
      </c>
    </row>
    <row r="17" spans="3:6" x14ac:dyDescent="0.25">
      <c r="C17" t="s">
        <v>24</v>
      </c>
      <c r="D17">
        <v>38</v>
      </c>
      <c r="E17">
        <v>0.99817730000000005</v>
      </c>
      <c r="F17" s="4">
        <v>8.1016599999999995E-8</v>
      </c>
    </row>
    <row r="18" spans="3:6" x14ac:dyDescent="0.25">
      <c r="C18" t="s">
        <v>24</v>
      </c>
      <c r="D18">
        <v>34</v>
      </c>
      <c r="E18">
        <v>0.99824080000000004</v>
      </c>
      <c r="F18" s="4">
        <v>9.9382290000000003E-8</v>
      </c>
    </row>
    <row r="19" spans="3:6" x14ac:dyDescent="0.25">
      <c r="C19" t="s">
        <v>24</v>
      </c>
      <c r="D19">
        <v>36</v>
      </c>
      <c r="E19">
        <v>0.99826060000000005</v>
      </c>
      <c r="F19" s="4">
        <v>8.9499990000000004E-8</v>
      </c>
    </row>
    <row r="20" spans="3:6" x14ac:dyDescent="0.25">
      <c r="C20" t="s">
        <v>24</v>
      </c>
      <c r="D20">
        <v>25</v>
      </c>
      <c r="E20">
        <v>0.99826910000000002</v>
      </c>
      <c r="F20" s="4">
        <v>8.9642899999999999E-8</v>
      </c>
    </row>
    <row r="21" spans="3:6" x14ac:dyDescent="0.25">
      <c r="C21" t="s">
        <v>24</v>
      </c>
      <c r="D21">
        <v>25</v>
      </c>
      <c r="E21">
        <v>0.9982721</v>
      </c>
      <c r="F21" s="4">
        <v>8.0065990000000001E-8</v>
      </c>
    </row>
    <row r="22" spans="3:6" x14ac:dyDescent="0.25">
      <c r="C22" t="s">
        <v>24</v>
      </c>
      <c r="D22">
        <v>18</v>
      </c>
      <c r="E22">
        <v>0.99827399999999999</v>
      </c>
      <c r="F22" s="4">
        <v>8.7254529999999999E-8</v>
      </c>
    </row>
    <row r="23" spans="3:6" x14ac:dyDescent="0.25">
      <c r="C23" t="s">
        <v>24</v>
      </c>
      <c r="D23">
        <v>17</v>
      </c>
      <c r="E23">
        <v>0.99827509999999997</v>
      </c>
      <c r="F23" s="4">
        <v>5.828055E-8</v>
      </c>
    </row>
    <row r="24" spans="3:6" x14ac:dyDescent="0.25">
      <c r="C24" t="s">
        <v>24</v>
      </c>
      <c r="D24">
        <v>15</v>
      </c>
      <c r="E24">
        <v>0.99827569999999999</v>
      </c>
      <c r="F24" s="4">
        <v>9.4141739999999993E-8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85"/>
  <sheetViews>
    <sheetView topLeftCell="D28" zoomScale="80" zoomScaleNormal="80" workbookViewId="0">
      <selection activeCell="B78" sqref="B78:B81"/>
    </sheetView>
  </sheetViews>
  <sheetFormatPr defaultRowHeight="15" x14ac:dyDescent="0.25"/>
  <cols>
    <col min="1" max="1" width="13" customWidth="1"/>
    <col min="8" max="8" width="14.5703125" customWidth="1"/>
    <col min="9" max="9" width="12" customWidth="1"/>
    <col min="10" max="10" width="10.85546875" style="6" customWidth="1"/>
    <col min="11" max="11" width="9.140625" style="10"/>
    <col min="12" max="12" width="9.140625" style="14"/>
    <col min="13" max="14" width="9.140625" style="19"/>
    <col min="15" max="15" width="9.140625" style="12"/>
    <col min="16" max="16" width="9.140625" style="17"/>
    <col min="17" max="18" width="9.140625" style="22"/>
    <col min="19" max="19" width="9.140625" style="10"/>
    <col min="20" max="20" width="9.140625" style="14"/>
    <col min="21" max="22" width="9.140625" style="19"/>
    <col min="23" max="23" width="9.140625" style="12"/>
    <col min="24" max="24" width="9.140625" style="17"/>
    <col min="25" max="26" width="9.140625" style="22"/>
    <col min="27" max="27" width="9.140625" style="10"/>
    <col min="28" max="28" width="9.140625" style="14"/>
    <col min="29" max="30" width="9.140625" style="19"/>
    <col min="31" max="31" width="9.140625" style="12"/>
    <col min="32" max="32" width="9.140625" style="17"/>
    <col min="33" max="34" width="9.140625" style="22"/>
    <col min="35" max="35" width="9.140625" style="10"/>
    <col min="36" max="36" width="9.140625" style="14"/>
    <col min="37" max="38" width="9.140625" style="19"/>
  </cols>
  <sheetData>
    <row r="2" spans="4:38" x14ac:dyDescent="0.25">
      <c r="U2" s="19">
        <v>0.84870999999999996</v>
      </c>
      <c r="V2" s="19" t="s">
        <v>49</v>
      </c>
      <c r="W2" s="12">
        <v>0.87745050000000002</v>
      </c>
    </row>
    <row r="3" spans="4:38" x14ac:dyDescent="0.25">
      <c r="S3" s="10" t="s">
        <v>60</v>
      </c>
      <c r="T3" s="14">
        <v>3.6373000000000003E-2</v>
      </c>
      <c r="U3" s="19">
        <v>1.0917779999999999</v>
      </c>
      <c r="V3" s="19" t="s">
        <v>58</v>
      </c>
      <c r="W3" s="12">
        <v>0.91590470000000002</v>
      </c>
    </row>
    <row r="4" spans="4:38" x14ac:dyDescent="0.25">
      <c r="S4" s="10" t="s">
        <v>60</v>
      </c>
      <c r="T4" s="14">
        <v>3.7435999999999997E-2</v>
      </c>
      <c r="U4" s="19">
        <v>1.1339950000000001</v>
      </c>
      <c r="V4" s="19" t="s">
        <v>50</v>
      </c>
      <c r="W4" s="12">
        <v>0.96442470000000002</v>
      </c>
    </row>
    <row r="5" spans="4:38" x14ac:dyDescent="0.25">
      <c r="D5">
        <v>0.87745050000000002</v>
      </c>
      <c r="F5">
        <v>1.4428352</v>
      </c>
      <c r="G5">
        <v>1.0100585</v>
      </c>
      <c r="H5">
        <v>1.0576654000000001</v>
      </c>
      <c r="I5">
        <v>1.1036896</v>
      </c>
      <c r="J5" s="6">
        <v>1.1482445999999999</v>
      </c>
      <c r="K5" s="10">
        <v>1.1916659999999999</v>
      </c>
      <c r="L5" s="14">
        <v>1.2346535000000001</v>
      </c>
      <c r="N5" s="19">
        <v>1.3441171000000001</v>
      </c>
      <c r="S5" s="10" t="s">
        <v>60</v>
      </c>
      <c r="T5" s="14">
        <v>2.6787999999999999E-2</v>
      </c>
      <c r="U5" s="19">
        <v>1.0644530000000001</v>
      </c>
      <c r="V5" s="19" t="s">
        <v>51</v>
      </c>
      <c r="W5" s="12">
        <v>1.0134566</v>
      </c>
    </row>
    <row r="6" spans="4:38" x14ac:dyDescent="0.25">
      <c r="D6">
        <v>0.87745050000000002</v>
      </c>
      <c r="F6">
        <v>0.96214829999999996</v>
      </c>
      <c r="G6">
        <v>1.0103724000000001</v>
      </c>
      <c r="H6">
        <v>1.0573380999999999</v>
      </c>
      <c r="I6">
        <v>1.1026872000000001</v>
      </c>
      <c r="J6" s="6">
        <v>1.1465601999999999</v>
      </c>
      <c r="K6" s="10">
        <v>1.1895221</v>
      </c>
      <c r="L6" s="14">
        <v>1.2324748000000001</v>
      </c>
      <c r="N6" s="19">
        <v>1.3441171000000001</v>
      </c>
      <c r="S6" s="10" t="s">
        <v>60</v>
      </c>
      <c r="T6" s="14">
        <v>1.0541E-2</v>
      </c>
      <c r="U6" s="19">
        <v>0.93600399999999995</v>
      </c>
      <c r="V6" s="19" t="s">
        <v>52</v>
      </c>
      <c r="W6" s="12">
        <v>1.0609451000000001</v>
      </c>
    </row>
    <row r="7" spans="4:38" x14ac:dyDescent="0.25">
      <c r="S7" s="10" t="s">
        <v>60</v>
      </c>
      <c r="T7" s="14">
        <v>8.0470000000000003E-3</v>
      </c>
      <c r="U7" s="19">
        <v>0.77090899999999996</v>
      </c>
      <c r="V7" s="19" t="s">
        <v>53</v>
      </c>
      <c r="W7" s="12">
        <v>1.1065335999999999</v>
      </c>
    </row>
    <row r="8" spans="4:38" x14ac:dyDescent="0.25">
      <c r="S8" s="10" t="s">
        <v>60</v>
      </c>
      <c r="T8" s="14">
        <v>2.7512999999999999E-2</v>
      </c>
      <c r="U8" s="19">
        <v>0.58760000000000001</v>
      </c>
      <c r="V8" s="19" t="s">
        <v>54</v>
      </c>
      <c r="W8" s="12">
        <v>1.1504426000000001</v>
      </c>
    </row>
    <row r="9" spans="4:38" x14ac:dyDescent="0.25">
      <c r="S9" s="10" t="s">
        <v>60</v>
      </c>
      <c r="T9" s="14">
        <v>4.7418000000000002E-2</v>
      </c>
      <c r="V9" s="19" t="s">
        <v>55</v>
      </c>
      <c r="W9" s="12">
        <v>1.1931887000000001</v>
      </c>
    </row>
    <row r="10" spans="4:38" x14ac:dyDescent="0.25">
      <c r="S10" s="10" t="s">
        <v>60</v>
      </c>
      <c r="T10" s="14">
        <v>0.31088199999999999</v>
      </c>
      <c r="V10" s="19" t="s">
        <v>56</v>
      </c>
      <c r="W10" s="12">
        <v>1.2357113</v>
      </c>
    </row>
    <row r="11" spans="4:38" x14ac:dyDescent="0.25">
      <c r="V11" s="19" t="s">
        <v>59</v>
      </c>
      <c r="W11" s="12">
        <v>1.2806605</v>
      </c>
    </row>
    <row r="12" spans="4:38" x14ac:dyDescent="0.25">
      <c r="V12" s="19" t="s">
        <v>57</v>
      </c>
      <c r="W12" s="12">
        <v>1.3441171000000001</v>
      </c>
    </row>
    <row r="14" spans="4:38" x14ac:dyDescent="0.25">
      <c r="I14" t="s">
        <v>28</v>
      </c>
      <c r="J14" s="7" t="s">
        <v>29</v>
      </c>
      <c r="K14" s="46" t="s">
        <v>30</v>
      </c>
      <c r="L14" s="46"/>
      <c r="M14" s="46"/>
      <c r="N14" s="46"/>
      <c r="O14" s="44" t="s">
        <v>31</v>
      </c>
      <c r="P14" s="44"/>
      <c r="Q14" s="44"/>
      <c r="R14" s="44"/>
      <c r="S14" s="46" t="s">
        <v>32</v>
      </c>
      <c r="T14" s="46"/>
      <c r="U14" s="46"/>
      <c r="V14" s="46"/>
      <c r="W14" s="44" t="s">
        <v>33</v>
      </c>
      <c r="X14" s="44"/>
      <c r="Y14" s="44"/>
      <c r="Z14" s="44"/>
      <c r="AA14" s="46" t="s">
        <v>34</v>
      </c>
      <c r="AB14" s="46"/>
      <c r="AC14" s="46"/>
      <c r="AD14" s="46"/>
      <c r="AE14" s="44" t="s">
        <v>35</v>
      </c>
      <c r="AF14" s="44"/>
      <c r="AG14" s="44"/>
      <c r="AH14" s="44"/>
      <c r="AI14" s="46" t="s">
        <v>36</v>
      </c>
      <c r="AJ14" s="46"/>
      <c r="AK14" s="46"/>
      <c r="AL14" s="46"/>
    </row>
    <row r="15" spans="4:38" x14ac:dyDescent="0.25">
      <c r="H15" t="s">
        <v>48</v>
      </c>
      <c r="J15" s="8" t="s">
        <v>41</v>
      </c>
      <c r="K15" s="45" t="s">
        <v>41</v>
      </c>
      <c r="L15" s="45"/>
      <c r="M15" s="49" t="s">
        <v>38</v>
      </c>
      <c r="N15" s="49"/>
      <c r="O15" s="48" t="s">
        <v>41</v>
      </c>
      <c r="P15" s="48"/>
      <c r="Q15" s="44" t="s">
        <v>38</v>
      </c>
      <c r="R15" s="44"/>
      <c r="S15" s="45" t="s">
        <v>41</v>
      </c>
      <c r="T15" s="45"/>
      <c r="U15" s="46" t="s">
        <v>38</v>
      </c>
      <c r="V15" s="46"/>
      <c r="W15" s="48" t="s">
        <v>41</v>
      </c>
      <c r="X15" s="48"/>
      <c r="Y15" s="44" t="s">
        <v>38</v>
      </c>
      <c r="Z15" s="44"/>
      <c r="AA15" s="45" t="s">
        <v>41</v>
      </c>
      <c r="AB15" s="45"/>
      <c r="AC15" s="46" t="s">
        <v>38</v>
      </c>
      <c r="AD15" s="46"/>
      <c r="AE15" s="48" t="s">
        <v>41</v>
      </c>
      <c r="AF15" s="48"/>
      <c r="AG15" s="44" t="s">
        <v>38</v>
      </c>
      <c r="AH15" s="44"/>
      <c r="AI15" s="45" t="s">
        <v>41</v>
      </c>
      <c r="AJ15" s="45"/>
      <c r="AK15" s="46" t="s">
        <v>38</v>
      </c>
      <c r="AL15" s="46"/>
    </row>
    <row r="16" spans="4:38" x14ac:dyDescent="0.25">
      <c r="J16" s="8" t="s">
        <v>42</v>
      </c>
      <c r="K16" s="11" t="s">
        <v>42</v>
      </c>
      <c r="L16" s="15" t="s">
        <v>43</v>
      </c>
      <c r="M16" s="20" t="s">
        <v>39</v>
      </c>
      <c r="N16" s="20" t="s">
        <v>40</v>
      </c>
      <c r="O16" s="13" t="s">
        <v>42</v>
      </c>
      <c r="P16" s="18" t="s">
        <v>43</v>
      </c>
      <c r="Q16" s="23" t="s">
        <v>39</v>
      </c>
      <c r="R16" s="23" t="s">
        <v>40</v>
      </c>
      <c r="S16" s="11" t="s">
        <v>42</v>
      </c>
      <c r="T16" s="15" t="s">
        <v>43</v>
      </c>
      <c r="U16" s="20" t="s">
        <v>39</v>
      </c>
      <c r="V16" s="20" t="s">
        <v>40</v>
      </c>
      <c r="W16" s="13" t="s">
        <v>42</v>
      </c>
      <c r="X16" s="18" t="s">
        <v>43</v>
      </c>
      <c r="Y16" s="23" t="s">
        <v>39</v>
      </c>
      <c r="Z16" s="23" t="s">
        <v>40</v>
      </c>
      <c r="AA16" s="11" t="s">
        <v>42</v>
      </c>
      <c r="AB16" s="15" t="s">
        <v>43</v>
      </c>
      <c r="AC16" s="20" t="s">
        <v>39</v>
      </c>
      <c r="AD16" s="20" t="s">
        <v>40</v>
      </c>
      <c r="AE16" s="13" t="s">
        <v>42</v>
      </c>
      <c r="AF16" s="18" t="s">
        <v>43</v>
      </c>
      <c r="AG16" s="23" t="s">
        <v>39</v>
      </c>
      <c r="AH16" s="23" t="s">
        <v>40</v>
      </c>
      <c r="AI16" s="11" t="s">
        <v>42</v>
      </c>
      <c r="AJ16" s="15" t="s">
        <v>43</v>
      </c>
      <c r="AK16" s="20" t="s">
        <v>39</v>
      </c>
      <c r="AL16" s="20" t="s">
        <v>40</v>
      </c>
    </row>
    <row r="17" spans="1:38" x14ac:dyDescent="0.25">
      <c r="B17" s="47" t="s">
        <v>61</v>
      </c>
      <c r="C17" s="47" t="s">
        <v>38</v>
      </c>
      <c r="D17" s="47"/>
      <c r="I17">
        <v>0</v>
      </c>
      <c r="J17" s="6">
        <v>0.87745050000000002</v>
      </c>
      <c r="K17" s="10">
        <v>0.87745050000000002</v>
      </c>
      <c r="L17" s="14">
        <f>IF(K17="","",IF($J17="","",(K17-$J17)*100000))</f>
        <v>0</v>
      </c>
      <c r="M17" s="19">
        <v>0</v>
      </c>
      <c r="O17" s="12">
        <v>0.87745050000000002</v>
      </c>
      <c r="P17" s="17">
        <f>IF(O17="","",IF($J17="","",(O17-$J17)*100000))</f>
        <v>0</v>
      </c>
      <c r="T17" s="14" t="str">
        <f>IF(S17="","",IF($J17="","",(S17-$J17)*100000))</f>
        <v/>
      </c>
      <c r="X17" s="17" t="str">
        <f>IF(W17="","",IF($J17="","",(W17-$J17)*100000))</f>
        <v/>
      </c>
      <c r="AA17" s="10">
        <v>0.87745050000000002</v>
      </c>
      <c r="AB17" s="14">
        <f>IF(AA17="","",IF($J17="","",(AA17-$J17)*100000))</f>
        <v>0</v>
      </c>
      <c r="AE17" s="12">
        <v>0.87745050000000002</v>
      </c>
      <c r="AF17" s="17">
        <f>IF(AE17="","",IF($J17="","",(AE17-$J17)*100000))</f>
        <v>0</v>
      </c>
      <c r="AI17" s="10">
        <v>0.87745050000000002</v>
      </c>
      <c r="AJ17" s="14">
        <f>IF(AI17="","",IF($J17="","",(AI17-$J17)*100000))</f>
        <v>0</v>
      </c>
    </row>
    <row r="18" spans="1:38" x14ac:dyDescent="0.25">
      <c r="B18" s="47"/>
      <c r="C18" t="s">
        <v>39</v>
      </c>
      <c r="D18" t="s">
        <v>21</v>
      </c>
      <c r="I18">
        <v>1</v>
      </c>
      <c r="J18" s="6">
        <v>0.91590470000000002</v>
      </c>
      <c r="O18" s="12">
        <v>0.91481129999999999</v>
      </c>
      <c r="Q18" s="22">
        <v>2.8083E-2</v>
      </c>
      <c r="R18" s="22">
        <v>5.2789000000000003E-2</v>
      </c>
      <c r="AA18" s="10">
        <v>0.89828079999999999</v>
      </c>
      <c r="AC18" s="19">
        <v>0.27004800000000001</v>
      </c>
      <c r="AD18" s="19">
        <v>0.28643999999999997</v>
      </c>
    </row>
    <row r="19" spans="1:38" x14ac:dyDescent="0.25">
      <c r="A19" t="s">
        <v>34</v>
      </c>
      <c r="B19">
        <f>AB28</f>
        <v>7471.6771428571465</v>
      </c>
      <c r="C19">
        <f>AC28</f>
        <v>0.75164433333333336</v>
      </c>
      <c r="D19">
        <f>AD28</f>
        <v>0.79724555555555554</v>
      </c>
      <c r="I19">
        <v>2</v>
      </c>
      <c r="J19" s="6">
        <v>0.96442470000000002</v>
      </c>
      <c r="K19" s="10">
        <v>0.96441030000000005</v>
      </c>
      <c r="L19" s="14">
        <f t="shared" ref="L19:L27" si="0">IF(K19="","",IF($J19="","",(K19-$J19)*100000))</f>
        <v>-1.4399999999969992</v>
      </c>
      <c r="M19" s="19">
        <v>3.5915569999999999</v>
      </c>
      <c r="N19" s="19">
        <v>5.2367210000000002</v>
      </c>
      <c r="O19" s="12">
        <v>0.96239710000000001</v>
      </c>
      <c r="P19" s="17">
        <f t="shared" ref="P19:P27" si="1">IF(O19="","",IF($J19="","",(O19-$J19)*100000))</f>
        <v>-202.76000000000184</v>
      </c>
      <c r="Q19" s="22">
        <v>4.0808999999999998E-2</v>
      </c>
      <c r="R19" s="22">
        <v>9.5254000000000005E-2</v>
      </c>
      <c r="T19" s="14" t="str">
        <f t="shared" ref="T19:T27" si="2">IF(S19="","",IF($J19="","",(S19-$J19)*100000))</f>
        <v/>
      </c>
      <c r="X19" s="17" t="str">
        <f t="shared" ref="X19:X27" si="3">IF(W19="","",IF($J19="","",(W19-$J19)*100000))</f>
        <v/>
      </c>
      <c r="AA19" s="10">
        <v>0.92186579999999996</v>
      </c>
      <c r="AB19" s="14">
        <f t="shared" ref="AB19:AB27" si="4">IF(AA19="","",IF($J19="","",(AA19-$J19)*100000))</f>
        <v>-4255.8900000000067</v>
      </c>
      <c r="AC19" s="19">
        <v>0.61539999999999995</v>
      </c>
      <c r="AD19" s="19">
        <v>0.65274299999999996</v>
      </c>
      <c r="AE19" s="12">
        <v>0.95718199999999998</v>
      </c>
      <c r="AF19" s="17">
        <f t="shared" ref="AF19:AF27" si="5">IF(AE19="","",IF($J19="","",(AE19-$J19)*100000))</f>
        <v>-724.27000000000464</v>
      </c>
      <c r="AG19" s="22">
        <v>0.84870999999999996</v>
      </c>
      <c r="AH19" s="22">
        <v>0.97299599999999997</v>
      </c>
      <c r="AI19" s="10">
        <v>0.96434260000000005</v>
      </c>
      <c r="AJ19" s="14">
        <f t="shared" ref="AJ19:AJ27" si="6">IF(AI19="","",IF($J19="","",(AI19-$J19)*100000))</f>
        <v>-8.2099999999973861</v>
      </c>
      <c r="AK19" s="19">
        <v>3.6373000000000003E-2</v>
      </c>
      <c r="AL19" s="19">
        <v>3.9017000000000003E-2</v>
      </c>
    </row>
    <row r="20" spans="1:38" x14ac:dyDescent="0.25">
      <c r="A20" t="s">
        <v>35</v>
      </c>
      <c r="B20">
        <f>AF28</f>
        <v>841.70857142857415</v>
      </c>
      <c r="C20">
        <f>AG28</f>
        <v>0.91906414285714277</v>
      </c>
      <c r="D20">
        <f>AH28</f>
        <v>1.0486714285714285</v>
      </c>
      <c r="I20">
        <v>3</v>
      </c>
      <c r="J20" s="6">
        <v>1.0134566</v>
      </c>
      <c r="K20" s="10">
        <v>1.0144696</v>
      </c>
      <c r="L20" s="14">
        <f t="shared" si="0"/>
        <v>101.29999999999306</v>
      </c>
      <c r="M20" s="19">
        <v>3.4833980000000002</v>
      </c>
      <c r="N20" s="19">
        <v>4.8747030000000002</v>
      </c>
      <c r="O20" s="12">
        <v>1.0106573000000001</v>
      </c>
      <c r="P20" s="17">
        <f t="shared" si="1"/>
        <v>-279.92999999999489</v>
      </c>
      <c r="Q20" s="22">
        <v>5.1299999999999998E-2</v>
      </c>
      <c r="R20" s="22">
        <v>0.116549</v>
      </c>
      <c r="T20" s="14" t="str">
        <f t="shared" si="2"/>
        <v/>
      </c>
      <c r="X20" s="17" t="str">
        <f t="shared" si="3"/>
        <v/>
      </c>
      <c r="AA20" s="10">
        <v>0.94875869999999995</v>
      </c>
      <c r="AB20" s="14">
        <f t="shared" si="4"/>
        <v>-6469.7900000000081</v>
      </c>
      <c r="AC20" s="19">
        <v>0.87827200000000005</v>
      </c>
      <c r="AD20" s="19">
        <v>0.93155900000000003</v>
      </c>
      <c r="AE20" s="12">
        <v>1.0041103</v>
      </c>
      <c r="AF20" s="17">
        <f t="shared" si="5"/>
        <v>-934.63000000000295</v>
      </c>
      <c r="AG20" s="22">
        <v>1.0917779999999999</v>
      </c>
      <c r="AH20" s="22">
        <v>1.246402</v>
      </c>
      <c r="AI20" s="10">
        <v>1.014931</v>
      </c>
      <c r="AJ20" s="14">
        <f t="shared" si="6"/>
        <v>147.43999999999869</v>
      </c>
      <c r="AK20" s="19">
        <v>3.7435999999999997E-2</v>
      </c>
      <c r="AL20" s="19">
        <v>3.9969999999999999E-2</v>
      </c>
    </row>
    <row r="21" spans="1:38" x14ac:dyDescent="0.25">
      <c r="A21" t="s">
        <v>62</v>
      </c>
      <c r="B21">
        <f>AJ28</f>
        <v>203.4900000000014</v>
      </c>
      <c r="C21">
        <f>AK28</f>
        <v>2.7730857142857144E-2</v>
      </c>
      <c r="D21">
        <f>AL28</f>
        <v>2.9567571428571433E-2</v>
      </c>
      <c r="I21">
        <v>4</v>
      </c>
      <c r="J21" s="6">
        <v>1.0609451000000001</v>
      </c>
      <c r="K21" s="10">
        <v>1.0622499000000001</v>
      </c>
      <c r="L21" s="14">
        <f t="shared" si="0"/>
        <v>130.47999999999948</v>
      </c>
      <c r="M21" s="19">
        <v>3.1080220000000001</v>
      </c>
      <c r="N21" s="19">
        <v>4.2540459999999998</v>
      </c>
      <c r="O21" s="12">
        <v>1.0576033</v>
      </c>
      <c r="P21" s="17">
        <f t="shared" si="1"/>
        <v>-334.18000000000615</v>
      </c>
      <c r="Q21" s="22">
        <v>5.4760999999999997E-2</v>
      </c>
      <c r="R21" s="22">
        <v>0.118603</v>
      </c>
      <c r="T21" s="14" t="str">
        <f t="shared" si="2"/>
        <v/>
      </c>
      <c r="X21" s="17" t="str">
        <f t="shared" si="3"/>
        <v/>
      </c>
      <c r="AA21" s="10">
        <v>0.97968379999999999</v>
      </c>
      <c r="AB21" s="14">
        <f t="shared" si="4"/>
        <v>-8126.1300000000092</v>
      </c>
      <c r="AC21" s="19">
        <v>1.0350889999999999</v>
      </c>
      <c r="AD21" s="19">
        <v>1.0978859999999999</v>
      </c>
      <c r="AE21" s="12">
        <v>1.0508191</v>
      </c>
      <c r="AF21" s="17">
        <f t="shared" si="5"/>
        <v>-1012.600000000008</v>
      </c>
      <c r="AG21" s="22">
        <v>1.1339950000000001</v>
      </c>
      <c r="AH21" s="22">
        <v>1.292694</v>
      </c>
      <c r="AI21" s="10">
        <v>1.063272</v>
      </c>
      <c r="AJ21" s="14">
        <f t="shared" si="6"/>
        <v>232.68999999999096</v>
      </c>
      <c r="AK21" s="19">
        <v>2.6787999999999999E-2</v>
      </c>
      <c r="AL21" s="19">
        <v>2.8558E-2</v>
      </c>
    </row>
    <row r="22" spans="1:38" x14ac:dyDescent="0.25">
      <c r="A22" t="s">
        <v>30</v>
      </c>
      <c r="B22">
        <f>L28</f>
        <v>125.4642857142845</v>
      </c>
      <c r="C22">
        <f>M28</f>
        <v>2.476448142857143</v>
      </c>
      <c r="D22">
        <f>N28</f>
        <v>3.4237369999999996</v>
      </c>
      <c r="I22">
        <v>5</v>
      </c>
      <c r="J22" s="6">
        <v>1.1065335999999999</v>
      </c>
      <c r="K22" s="10">
        <v>1.1079869</v>
      </c>
      <c r="L22" s="14">
        <f t="shared" si="0"/>
        <v>145.33000000001016</v>
      </c>
      <c r="M22" s="19">
        <v>2.5913889999999999</v>
      </c>
      <c r="N22" s="19">
        <v>3.5071840000000001</v>
      </c>
      <c r="O22" s="12">
        <v>1.1029230000000001</v>
      </c>
      <c r="P22" s="17">
        <f t="shared" si="1"/>
        <v>-361.05999999997971</v>
      </c>
      <c r="Q22" s="22">
        <v>4.9852E-2</v>
      </c>
      <c r="R22" s="22">
        <v>0.105126</v>
      </c>
      <c r="T22" s="14" t="str">
        <f t="shared" si="2"/>
        <v/>
      </c>
      <c r="X22" s="17" t="str">
        <f t="shared" si="3"/>
        <v/>
      </c>
      <c r="AA22" s="10">
        <v>1.0156067</v>
      </c>
      <c r="AB22" s="14">
        <f t="shared" si="4"/>
        <v>-9092.6899999999914</v>
      </c>
      <c r="AC22" s="19">
        <v>1.086576</v>
      </c>
      <c r="AD22" s="19">
        <v>1.1524939999999999</v>
      </c>
      <c r="AE22" s="12">
        <v>1.0966229000000001</v>
      </c>
      <c r="AF22" s="17">
        <f t="shared" si="5"/>
        <v>-991.06999999998277</v>
      </c>
      <c r="AG22" s="22">
        <v>1.0644530000000001</v>
      </c>
      <c r="AH22" s="22">
        <v>1.2129289999999999</v>
      </c>
      <c r="AI22" s="10">
        <v>1.1092438</v>
      </c>
      <c r="AJ22" s="14">
        <f t="shared" si="6"/>
        <v>271.02000000001067</v>
      </c>
      <c r="AK22" s="19">
        <v>1.0541E-2</v>
      </c>
      <c r="AL22" s="19">
        <v>1.1195E-2</v>
      </c>
    </row>
    <row r="23" spans="1:38" x14ac:dyDescent="0.25">
      <c r="A23" t="s">
        <v>31</v>
      </c>
      <c r="B23">
        <f>P28</f>
        <v>315.25142857142964</v>
      </c>
      <c r="C23">
        <f>Q28</f>
        <v>3.4394888888888892E-2</v>
      </c>
      <c r="D23">
        <f>R28</f>
        <v>7.3171888888888884E-2</v>
      </c>
      <c r="I23">
        <v>6</v>
      </c>
      <c r="J23" s="6">
        <v>1.1504426000000001</v>
      </c>
      <c r="K23" s="10">
        <v>1.152093</v>
      </c>
      <c r="L23" s="14">
        <f t="shared" si="0"/>
        <v>165.03999999999408</v>
      </c>
      <c r="M23" s="19">
        <v>2.0505110000000002</v>
      </c>
      <c r="N23" s="19">
        <v>2.753107</v>
      </c>
      <c r="O23" s="12">
        <v>1.1468119999999999</v>
      </c>
      <c r="P23" s="17">
        <f t="shared" si="1"/>
        <v>-363.06000000001507</v>
      </c>
      <c r="Q23" s="22">
        <v>3.9099000000000002E-2</v>
      </c>
      <c r="R23" s="22">
        <v>8.1693000000000002E-2</v>
      </c>
      <c r="T23" s="14" t="str">
        <f t="shared" si="2"/>
        <v/>
      </c>
      <c r="X23" s="17" t="str">
        <f t="shared" si="3"/>
        <v/>
      </c>
      <c r="AA23" s="10">
        <v>1.0578517999999999</v>
      </c>
      <c r="AB23" s="14">
        <f t="shared" si="4"/>
        <v>-9259.0800000000199</v>
      </c>
      <c r="AC23" s="19">
        <v>1.036859</v>
      </c>
      <c r="AD23" s="19">
        <v>1.0997600000000001</v>
      </c>
      <c r="AE23" s="12">
        <v>1.1414667999999999</v>
      </c>
      <c r="AF23" s="17">
        <f t="shared" si="5"/>
        <v>-897.58000000002005</v>
      </c>
      <c r="AG23" s="22">
        <v>0.93600399999999995</v>
      </c>
      <c r="AH23" s="22">
        <v>1.066641</v>
      </c>
      <c r="AI23" s="10">
        <v>1.1532203000000001</v>
      </c>
      <c r="AJ23" s="14">
        <f t="shared" si="6"/>
        <v>277.76999999999941</v>
      </c>
      <c r="AK23" s="19">
        <v>8.0470000000000003E-3</v>
      </c>
      <c r="AL23" s="19">
        <v>8.5880000000000001E-3</v>
      </c>
    </row>
    <row r="24" spans="1:38" x14ac:dyDescent="0.25">
      <c r="A24" t="s">
        <v>32</v>
      </c>
      <c r="B24" t="e">
        <f>T28</f>
        <v>#VALUE!</v>
      </c>
      <c r="C24" t="e">
        <f>U28</f>
        <v>#DIV/0!</v>
      </c>
      <c r="D24" t="e">
        <f>V28</f>
        <v>#DIV/0!</v>
      </c>
      <c r="I24">
        <v>7</v>
      </c>
      <c r="J24" s="6">
        <v>1.1931887000000001</v>
      </c>
      <c r="K24" s="10">
        <v>1.1949567999999999</v>
      </c>
      <c r="L24" s="14">
        <f t="shared" si="0"/>
        <v>176.80999999998281</v>
      </c>
      <c r="M24" s="19">
        <v>1.517722</v>
      </c>
      <c r="N24" s="19">
        <v>2.02366</v>
      </c>
      <c r="O24" s="12">
        <v>1.1897025999999999</v>
      </c>
      <c r="P24" s="17">
        <f t="shared" si="1"/>
        <v>-348.61000000001587</v>
      </c>
      <c r="Q24" s="22">
        <v>2.4819999999999998E-2</v>
      </c>
      <c r="R24" s="22">
        <v>5.3290999999999998E-2</v>
      </c>
      <c r="T24" s="14" t="str">
        <f t="shared" si="2"/>
        <v/>
      </c>
      <c r="X24" s="17" t="str">
        <f t="shared" si="3"/>
        <v/>
      </c>
      <c r="AA24" s="10">
        <v>1.1082859</v>
      </c>
      <c r="AB24" s="14">
        <f t="shared" si="4"/>
        <v>-8490.2800000000061</v>
      </c>
      <c r="AC24" s="19">
        <v>0.88851999999999998</v>
      </c>
      <c r="AD24" s="19">
        <v>0.94241799999999998</v>
      </c>
      <c r="AE24" s="12">
        <v>1.1856660000000001</v>
      </c>
      <c r="AF24" s="17">
        <f t="shared" si="5"/>
        <v>-752.2699999999993</v>
      </c>
      <c r="AG24" s="22">
        <v>0.77090899999999996</v>
      </c>
      <c r="AH24" s="22">
        <v>0.87880899999999995</v>
      </c>
      <c r="AI24" s="10">
        <v>1.1958040000000001</v>
      </c>
      <c r="AJ24" s="14">
        <f t="shared" si="6"/>
        <v>261.52999999999872</v>
      </c>
      <c r="AK24" s="19">
        <v>2.7512999999999999E-2</v>
      </c>
      <c r="AL24" s="19">
        <v>2.9263999999999998E-2</v>
      </c>
    </row>
    <row r="25" spans="1:38" x14ac:dyDescent="0.25">
      <c r="A25" t="s">
        <v>33</v>
      </c>
      <c r="B25" t="e">
        <f>X28</f>
        <v>#VALUE!</v>
      </c>
      <c r="C25" t="e">
        <f>Y28</f>
        <v>#DIV/0!</v>
      </c>
      <c r="D25" t="e">
        <f>Z28</f>
        <v>#DIV/0!</v>
      </c>
      <c r="I25">
        <v>8</v>
      </c>
      <c r="J25" s="6">
        <v>1.2357113</v>
      </c>
      <c r="K25" s="10">
        <v>1.2372898000000001</v>
      </c>
      <c r="L25" s="14">
        <f t="shared" si="0"/>
        <v>157.85000000001492</v>
      </c>
      <c r="M25" s="19">
        <v>0.99253800000000003</v>
      </c>
      <c r="N25" s="19">
        <v>1.316738</v>
      </c>
      <c r="O25" s="12">
        <v>1.2325397</v>
      </c>
      <c r="P25" s="17">
        <f t="shared" si="1"/>
        <v>-317.15999999999411</v>
      </c>
      <c r="Q25" s="22">
        <v>8.0979999999999993E-3</v>
      </c>
      <c r="R25" s="22">
        <v>1.9855999999999999E-2</v>
      </c>
      <c r="T25" s="14" t="str">
        <f t="shared" si="2"/>
        <v/>
      </c>
      <c r="X25" s="17" t="str">
        <f t="shared" si="3"/>
        <v/>
      </c>
      <c r="AA25" s="10">
        <v>1.1696325000000001</v>
      </c>
      <c r="AB25" s="14">
        <f t="shared" si="4"/>
        <v>-6607.8799999999883</v>
      </c>
      <c r="AC25" s="19">
        <v>0.64315299999999997</v>
      </c>
      <c r="AD25" s="19">
        <v>0.68217000000000005</v>
      </c>
      <c r="AE25" s="12">
        <v>1.2299159</v>
      </c>
      <c r="AF25" s="17">
        <f t="shared" si="5"/>
        <v>-579.54000000000065</v>
      </c>
      <c r="AG25" s="22">
        <v>0.58760000000000001</v>
      </c>
      <c r="AH25" s="22">
        <v>0.67022899999999996</v>
      </c>
      <c r="AI25" s="10">
        <v>1.2379690000000001</v>
      </c>
      <c r="AJ25" s="14">
        <f t="shared" si="6"/>
        <v>225.77000000001402</v>
      </c>
      <c r="AK25" s="19">
        <v>4.7418000000000002E-2</v>
      </c>
      <c r="AL25" s="19">
        <v>5.0381000000000002E-2</v>
      </c>
    </row>
    <row r="26" spans="1:38" x14ac:dyDescent="0.25">
      <c r="I26">
        <v>9</v>
      </c>
      <c r="J26" s="6">
        <v>1.2806605</v>
      </c>
      <c r="O26" s="12">
        <v>1.2781370000000001</v>
      </c>
      <c r="Q26" s="22">
        <v>1.2732E-2</v>
      </c>
      <c r="R26" s="22">
        <v>1.5386E-2</v>
      </c>
      <c r="AA26" s="10">
        <v>1.2460332999999999</v>
      </c>
      <c r="AC26" s="19">
        <v>0.31088199999999999</v>
      </c>
      <c r="AD26" s="19">
        <v>0.32973999999999998</v>
      </c>
    </row>
    <row r="27" spans="1:38" x14ac:dyDescent="0.25">
      <c r="I27">
        <v>10</v>
      </c>
      <c r="J27" s="6">
        <v>1.3441171000000001</v>
      </c>
      <c r="K27" s="10">
        <v>1.3441171000000001</v>
      </c>
      <c r="L27" s="14">
        <f t="shared" si="0"/>
        <v>0</v>
      </c>
      <c r="M27" s="19">
        <v>9.9999999999999995E-7</v>
      </c>
      <c r="O27" s="12">
        <v>1.3441171000000001</v>
      </c>
      <c r="P27" s="17">
        <f t="shared" si="1"/>
        <v>0</v>
      </c>
      <c r="T27" s="14" t="str">
        <f t="shared" si="2"/>
        <v/>
      </c>
      <c r="X27" s="17" t="str">
        <f t="shared" si="3"/>
        <v/>
      </c>
      <c r="AA27" s="10">
        <v>1.3441171000000001</v>
      </c>
      <c r="AB27" s="14">
        <f t="shared" si="4"/>
        <v>0</v>
      </c>
      <c r="AE27" s="12">
        <v>1.3441171000000001</v>
      </c>
      <c r="AF27" s="17">
        <f t="shared" si="5"/>
        <v>0</v>
      </c>
      <c r="AI27" s="10">
        <v>1.3441171000000001</v>
      </c>
      <c r="AJ27" s="14">
        <f t="shared" si="6"/>
        <v>0</v>
      </c>
    </row>
    <row r="28" spans="1:38" ht="15.75" thickBot="1" x14ac:dyDescent="0.3">
      <c r="I28" t="s">
        <v>44</v>
      </c>
      <c r="L28" s="14">
        <f t="array" ref="L28">AVERAGE(ABS(L19:L25))</f>
        <v>125.4642857142845</v>
      </c>
      <c r="M28" s="19">
        <f t="array" ref="M28">M29</f>
        <v>2.476448142857143</v>
      </c>
      <c r="N28" s="19">
        <f t="shared" ref="N28" si="7">N29</f>
        <v>3.4237369999999996</v>
      </c>
      <c r="P28" s="17">
        <f t="array" ref="P28">AVERAGE(ABS(P19:P25))</f>
        <v>315.25142857142964</v>
      </c>
      <c r="Q28" s="22">
        <f>Q29</f>
        <v>3.4394888888888892E-2</v>
      </c>
      <c r="R28" s="22">
        <f t="shared" ref="R28" si="8">R29</f>
        <v>7.3171888888888884E-2</v>
      </c>
      <c r="T28" s="14" t="e">
        <f t="array" ref="T28">AVERAGE(ABS(T19:T25))</f>
        <v>#VALUE!</v>
      </c>
      <c r="U28" s="19" t="e">
        <f>U29</f>
        <v>#DIV/0!</v>
      </c>
      <c r="V28" s="19" t="e">
        <f t="shared" ref="V28" si="9">V29</f>
        <v>#DIV/0!</v>
      </c>
      <c r="X28" s="17" t="e">
        <f t="array" ref="X28">AVERAGE(ABS(X19:X25))</f>
        <v>#VALUE!</v>
      </c>
      <c r="Y28" s="22" t="e">
        <f>Y29</f>
        <v>#DIV/0!</v>
      </c>
      <c r="Z28" s="22" t="e">
        <f t="shared" ref="Z28" si="10">Z29</f>
        <v>#DIV/0!</v>
      </c>
      <c r="AB28" s="14">
        <f t="array" ref="AB28">AVERAGE(ABS(AB19:AB25))</f>
        <v>7471.6771428571465</v>
      </c>
      <c r="AC28" s="19">
        <f>AC29</f>
        <v>0.75164433333333336</v>
      </c>
      <c r="AD28" s="19">
        <f t="shared" ref="AD28" si="11">AD29</f>
        <v>0.79724555555555554</v>
      </c>
      <c r="AF28" s="17">
        <f t="array" ref="AF28">AVERAGE(ABS(AF19:AF25))</f>
        <v>841.70857142857415</v>
      </c>
      <c r="AG28" s="22">
        <f>AG29</f>
        <v>0.91906414285714277</v>
      </c>
      <c r="AH28" s="22">
        <f t="shared" ref="AH28" si="12">AH29</f>
        <v>1.0486714285714285</v>
      </c>
      <c r="AJ28" s="14">
        <f t="array" ref="AJ28">AVERAGE(ABS(AJ19:AJ25))</f>
        <v>203.4900000000014</v>
      </c>
      <c r="AK28" s="19">
        <f>AK29</f>
        <v>2.7730857142857144E-2</v>
      </c>
      <c r="AL28" s="19">
        <f t="shared" ref="AL28" si="13">AL29</f>
        <v>2.9567571428571433E-2</v>
      </c>
    </row>
    <row r="29" spans="1:38" s="5" customFormat="1" ht="16.5" thickTop="1" thickBot="1" x14ac:dyDescent="0.3">
      <c r="A29"/>
      <c r="B29"/>
      <c r="C29"/>
      <c r="D29"/>
      <c r="E29"/>
      <c r="F29"/>
      <c r="G29"/>
      <c r="I29" s="5" t="s">
        <v>46</v>
      </c>
      <c r="J29" s="9"/>
      <c r="K29" s="9"/>
      <c r="L29" s="16">
        <f>AVERAGE(L19:L25)</f>
        <v>125.05285714285678</v>
      </c>
      <c r="M29" s="21">
        <f t="array" ref="M29">AVERAGE(M19:M25)</f>
        <v>2.476448142857143</v>
      </c>
      <c r="N29" s="21">
        <f>AVERAGE(N19:N25)</f>
        <v>3.4237369999999996</v>
      </c>
      <c r="O29" s="9"/>
      <c r="P29" s="16">
        <f>AVERAGE(P19:P25)</f>
        <v>-315.25142857142964</v>
      </c>
      <c r="Q29" s="21">
        <f t="array" ref="Q29">AVERAGE(Q18:Q26)</f>
        <v>3.4394888888888892E-2</v>
      </c>
      <c r="R29" s="21">
        <f t="array" ref="R29">AVERAGE(R18:R26)</f>
        <v>7.3171888888888884E-2</v>
      </c>
      <c r="S29" s="9"/>
      <c r="T29" s="16" t="e">
        <f>AVERAGE(T19:T25)</f>
        <v>#DIV/0!</v>
      </c>
      <c r="U29" s="21" t="e">
        <f>AVERAGE(U19:U25)</f>
        <v>#DIV/0!</v>
      </c>
      <c r="V29" s="21" t="e">
        <f>AVERAGE(V19:V25)</f>
        <v>#DIV/0!</v>
      </c>
      <c r="W29" s="9"/>
      <c r="X29" s="16" t="e">
        <f>AVERAGE(X19:X25)</f>
        <v>#DIV/0!</v>
      </c>
      <c r="Y29" s="21" t="e">
        <f>AVERAGE(Y19:Y25)</f>
        <v>#DIV/0!</v>
      </c>
      <c r="Z29" s="21" t="e">
        <f>AVERAGE(Z19:Z25)</f>
        <v>#DIV/0!</v>
      </c>
      <c r="AA29" s="9"/>
      <c r="AB29" s="16">
        <f>AVERAGE(AB19:AB25)</f>
        <v>-7471.6771428571465</v>
      </c>
      <c r="AC29" s="21">
        <f t="array" ref="AC29">AVERAGE(AC18:AC26)</f>
        <v>0.75164433333333336</v>
      </c>
      <c r="AD29" s="21">
        <f t="array" ref="AD29">AVERAGE(AD18:AD26)</f>
        <v>0.79724555555555554</v>
      </c>
      <c r="AE29" s="9"/>
      <c r="AF29" s="16">
        <f>AVERAGE(AF19:AF25)</f>
        <v>-841.70857142857415</v>
      </c>
      <c r="AG29" s="21">
        <f>AVERAGE(AG19:AG25)</f>
        <v>0.91906414285714277</v>
      </c>
      <c r="AH29" s="21">
        <f>AVERAGE(AH19:AH25)</f>
        <v>1.0486714285714285</v>
      </c>
      <c r="AI29" s="9"/>
      <c r="AJ29" s="16">
        <f>AVERAGE(AJ19:AJ25)</f>
        <v>201.14428571428789</v>
      </c>
      <c r="AK29" s="21">
        <f>AVERAGE(AK19:AK25)</f>
        <v>2.7730857142857144E-2</v>
      </c>
      <c r="AL29" s="21">
        <f>AVERAGE(AL19:AL25)</f>
        <v>2.9567571428571433E-2</v>
      </c>
    </row>
    <row r="30" spans="1:38" ht="15.75" thickTop="1" x14ac:dyDescent="0.25">
      <c r="I30" t="s">
        <v>47</v>
      </c>
      <c r="L30" s="14">
        <f>STDEV(L19:L25)</f>
        <v>61.044633319749266</v>
      </c>
      <c r="P30" s="17">
        <f>STDEV(P19:P25)</f>
        <v>57.388641857826215</v>
      </c>
      <c r="T30" s="14" t="e">
        <f>STDEV(T19:T25)</f>
        <v>#DIV/0!</v>
      </c>
      <c r="X30" s="17" t="e">
        <f>STDEV(X19:X25)</f>
        <v>#DIV/0!</v>
      </c>
      <c r="AB30" s="14">
        <f>STDEV(AB19:AB25)</f>
        <v>1797.1997792279999</v>
      </c>
      <c r="AF30" s="17">
        <f>STDEV(AF19:AF25)</f>
        <v>160.10005261591462</v>
      </c>
      <c r="AJ30" s="14">
        <f>STDEV(AJ19:AJ25)</f>
        <v>102.23785597927098</v>
      </c>
    </row>
    <row r="32" spans="1:38" x14ac:dyDescent="0.25">
      <c r="I32" t="s">
        <v>28</v>
      </c>
      <c r="J32" s="7" t="s">
        <v>29</v>
      </c>
      <c r="K32" s="46" t="s">
        <v>30</v>
      </c>
      <c r="L32" s="46"/>
      <c r="M32" s="46"/>
      <c r="N32" s="46"/>
      <c r="O32" s="44" t="s">
        <v>31</v>
      </c>
      <c r="P32" s="44"/>
      <c r="Q32" s="44"/>
      <c r="R32" s="44"/>
      <c r="S32" s="46" t="s">
        <v>32</v>
      </c>
      <c r="T32" s="46"/>
      <c r="U32" s="46"/>
      <c r="V32" s="46"/>
      <c r="W32" s="44" t="s">
        <v>33</v>
      </c>
      <c r="X32" s="44"/>
      <c r="Y32" s="44"/>
      <c r="Z32" s="44"/>
      <c r="AA32" s="46" t="s">
        <v>34</v>
      </c>
      <c r="AB32" s="46"/>
      <c r="AC32" s="46"/>
      <c r="AD32" s="46"/>
      <c r="AE32" s="44" t="s">
        <v>35</v>
      </c>
      <c r="AF32" s="44"/>
      <c r="AG32" s="44"/>
      <c r="AH32" s="44"/>
      <c r="AI32" s="46" t="s">
        <v>36</v>
      </c>
      <c r="AJ32" s="46"/>
      <c r="AK32" s="46"/>
      <c r="AL32" s="46"/>
    </row>
    <row r="33" spans="1:38" x14ac:dyDescent="0.25">
      <c r="H33" t="s">
        <v>37</v>
      </c>
      <c r="J33" s="8" t="s">
        <v>41</v>
      </c>
      <c r="K33" s="45" t="s">
        <v>41</v>
      </c>
      <c r="L33" s="45"/>
      <c r="M33" s="49" t="s">
        <v>38</v>
      </c>
      <c r="N33" s="49"/>
      <c r="O33" s="48" t="s">
        <v>41</v>
      </c>
      <c r="P33" s="48"/>
      <c r="Q33" s="44" t="s">
        <v>38</v>
      </c>
      <c r="R33" s="44"/>
      <c r="S33" s="45" t="s">
        <v>41</v>
      </c>
      <c r="T33" s="45"/>
      <c r="U33" s="46" t="s">
        <v>38</v>
      </c>
      <c r="V33" s="46"/>
      <c r="W33" s="48" t="s">
        <v>41</v>
      </c>
      <c r="X33" s="48"/>
      <c r="Y33" s="44" t="s">
        <v>38</v>
      </c>
      <c r="Z33" s="44"/>
      <c r="AA33" s="45" t="s">
        <v>41</v>
      </c>
      <c r="AB33" s="45"/>
      <c r="AC33" s="46" t="s">
        <v>38</v>
      </c>
      <c r="AD33" s="46"/>
      <c r="AE33" s="48" t="s">
        <v>41</v>
      </c>
      <c r="AF33" s="48"/>
      <c r="AG33" s="44" t="s">
        <v>38</v>
      </c>
      <c r="AH33" s="44"/>
      <c r="AI33" s="45" t="s">
        <v>41</v>
      </c>
      <c r="AJ33" s="45"/>
      <c r="AK33" s="46" t="s">
        <v>38</v>
      </c>
      <c r="AL33" s="46"/>
    </row>
    <row r="34" spans="1:38" x14ac:dyDescent="0.25">
      <c r="J34" s="8" t="s">
        <v>42</v>
      </c>
      <c r="K34" s="11" t="s">
        <v>42</v>
      </c>
      <c r="L34" s="15" t="s">
        <v>43</v>
      </c>
      <c r="M34" s="20" t="s">
        <v>39</v>
      </c>
      <c r="N34" s="20" t="s">
        <v>40</v>
      </c>
      <c r="O34" s="13" t="s">
        <v>42</v>
      </c>
      <c r="P34" s="18" t="s">
        <v>43</v>
      </c>
      <c r="Q34" s="23" t="s">
        <v>39</v>
      </c>
      <c r="R34" s="23" t="s">
        <v>40</v>
      </c>
      <c r="S34" s="11" t="s">
        <v>42</v>
      </c>
      <c r="T34" s="15" t="s">
        <v>43</v>
      </c>
      <c r="U34" s="20" t="s">
        <v>39</v>
      </c>
      <c r="V34" s="20" t="s">
        <v>40</v>
      </c>
      <c r="W34" s="13" t="s">
        <v>42</v>
      </c>
      <c r="X34" s="18" t="s">
        <v>43</v>
      </c>
      <c r="Y34" s="23" t="s">
        <v>39</v>
      </c>
      <c r="Z34" s="23" t="s">
        <v>40</v>
      </c>
      <c r="AA34" s="11" t="s">
        <v>42</v>
      </c>
      <c r="AB34" s="15" t="s">
        <v>43</v>
      </c>
      <c r="AC34" s="20" t="s">
        <v>39</v>
      </c>
      <c r="AD34" s="20" t="s">
        <v>40</v>
      </c>
      <c r="AE34" s="13" t="s">
        <v>42</v>
      </c>
      <c r="AF34" s="18" t="s">
        <v>43</v>
      </c>
      <c r="AG34" s="23" t="s">
        <v>39</v>
      </c>
      <c r="AH34" s="23" t="s">
        <v>40</v>
      </c>
      <c r="AI34" s="11" t="s">
        <v>42</v>
      </c>
      <c r="AJ34" s="15" t="s">
        <v>43</v>
      </c>
      <c r="AK34" s="20" t="s">
        <v>39</v>
      </c>
      <c r="AL34" s="20" t="s">
        <v>40</v>
      </c>
    </row>
    <row r="35" spans="1:38" x14ac:dyDescent="0.25">
      <c r="B35" s="47" t="s">
        <v>61</v>
      </c>
      <c r="C35" s="47" t="s">
        <v>38</v>
      </c>
      <c r="D35" s="47"/>
      <c r="I35">
        <v>0</v>
      </c>
      <c r="J35" s="6">
        <v>0.99908600000000003</v>
      </c>
      <c r="K35" s="10">
        <v>0.99908600000000003</v>
      </c>
      <c r="L35" s="14">
        <f>IF(K35="","",IF($J35="","",(K35-$J35)*100000))</f>
        <v>0</v>
      </c>
      <c r="M35" s="19">
        <v>9.9999999999999995E-7</v>
      </c>
      <c r="N35" s="19">
        <v>9.9999999999999995E-7</v>
      </c>
      <c r="O35" s="12">
        <v>0.99908600000000003</v>
      </c>
      <c r="P35" s="17">
        <f>IF(O35="","",IF($J35="","",(O35-$J35)*100000))</f>
        <v>0</v>
      </c>
      <c r="Q35" s="22">
        <v>9.9999999999999995E-7</v>
      </c>
      <c r="R35" s="22">
        <v>9.9999999999999995E-7</v>
      </c>
      <c r="S35" s="10">
        <v>0.99908600000000003</v>
      </c>
      <c r="T35" s="14">
        <f>IF(S35="","",IF($J35="","",(S35-$J35)*100000))</f>
        <v>0</v>
      </c>
      <c r="U35" s="19">
        <v>9.9999999999999995E-7</v>
      </c>
      <c r="V35" s="19">
        <v>9.9999999999999995E-7</v>
      </c>
      <c r="W35" s="12">
        <v>0.99908600000000003</v>
      </c>
      <c r="X35" s="17">
        <f>IF(W35="","",IF($J35="","",(W35-$J35)*100000))</f>
        <v>0</v>
      </c>
      <c r="Y35" s="22">
        <v>9.9999999999999995E-7</v>
      </c>
      <c r="Z35" s="22">
        <v>9.9999999999999995E-7</v>
      </c>
      <c r="AA35" s="10">
        <v>0.99908600000000003</v>
      </c>
      <c r="AB35" s="14">
        <f>IF(AA35="","",IF($J35="","",(AA35-$J35)*100000))</f>
        <v>0</v>
      </c>
      <c r="AC35" s="19">
        <v>9.9999999999999995E-7</v>
      </c>
      <c r="AD35" s="19">
        <v>9.9999999999999995E-7</v>
      </c>
      <c r="AE35" s="12">
        <v>0.99908600000000003</v>
      </c>
      <c r="AF35" s="17">
        <f>IF(AE35="","",IF($J35="","",(AE35-$J35)*100000))</f>
        <v>0</v>
      </c>
      <c r="AG35" s="22">
        <v>9.9999999999999995E-7</v>
      </c>
      <c r="AH35" s="22">
        <v>9.9999999999999995E-7</v>
      </c>
      <c r="AI35" s="10">
        <v>0.99908600000000003</v>
      </c>
      <c r="AJ35" s="14">
        <f>IF(AI35="","",IF($J35="","",(AI35-$J35)*100000))</f>
        <v>0</v>
      </c>
      <c r="AK35" s="19">
        <v>9.9999999999999995E-7</v>
      </c>
      <c r="AL35" s="19">
        <v>9.9999999999999995E-7</v>
      </c>
    </row>
    <row r="36" spans="1:38" x14ac:dyDescent="0.25">
      <c r="B36" s="47"/>
      <c r="C36" t="s">
        <v>39</v>
      </c>
      <c r="D36" t="s">
        <v>21</v>
      </c>
      <c r="I36" s="24">
        <v>1</v>
      </c>
      <c r="J36" s="6">
        <v>1.0253460000000001</v>
      </c>
      <c r="K36" s="10">
        <v>1.02512</v>
      </c>
      <c r="L36" s="14">
        <f t="shared" ref="L36:L45" si="14">IF(K36="","",IF($J36="","",(K36-$J36)*100000))</f>
        <v>-22.600000000005949</v>
      </c>
      <c r="M36" s="19">
        <v>4.8351999999999999E-2</v>
      </c>
      <c r="N36" s="19">
        <v>9.2854999999999993E-2</v>
      </c>
      <c r="O36" s="12">
        <v>1.024761</v>
      </c>
      <c r="P36" s="17">
        <f t="shared" ref="P36:P45" si="15">IF(O36="","",IF($J36="","",(O36-$J36)*100000))</f>
        <v>-58.50000000000577</v>
      </c>
      <c r="Q36" s="22">
        <v>5.6878999999999999E-2</v>
      </c>
      <c r="R36" s="22">
        <v>0.107112</v>
      </c>
      <c r="S36" s="10">
        <v>1.0247630000000001</v>
      </c>
      <c r="T36" s="14">
        <f>IF(S36="","",IF($J36="","",(S36-$J36)*100000))</f>
        <v>-58.300000000000018</v>
      </c>
      <c r="U36" s="19">
        <v>5.6668000000000003E-2</v>
      </c>
      <c r="V36" s="19">
        <v>0.106988</v>
      </c>
      <c r="W36" s="12">
        <v>1.0247630000000001</v>
      </c>
      <c r="X36" s="17">
        <f t="shared" ref="X36:X45" si="16">IF(W36="","",IF($J36="","",(W36-$J36)*100000))</f>
        <v>-58.300000000000018</v>
      </c>
      <c r="Y36" s="22">
        <v>5.6675000000000003E-2</v>
      </c>
      <c r="Z36" s="22">
        <v>0.107006</v>
      </c>
      <c r="AA36" s="10">
        <v>1.01325</v>
      </c>
      <c r="AB36" s="14">
        <f>IF(AA36="","",IF($J36="","",(AA36-$J36)*100000))</f>
        <v>-1209.6000000000106</v>
      </c>
      <c r="AC36" s="19">
        <v>0.69668200000000002</v>
      </c>
      <c r="AD36" s="19">
        <v>1.455562</v>
      </c>
      <c r="AE36" s="12">
        <v>1.021738</v>
      </c>
      <c r="AF36" s="17">
        <f t="shared" ref="AF36:AF45" si="17">IF(AE36="","",IF($J36="","",(AE36-$J36)*100000))</f>
        <v>-360.80000000000558</v>
      </c>
      <c r="AG36" s="22">
        <v>0.203209</v>
      </c>
      <c r="AH36" s="22">
        <v>0.42411500000000002</v>
      </c>
      <c r="AI36" s="10">
        <v>1.0183869999999999</v>
      </c>
      <c r="AJ36" s="14">
        <f t="shared" ref="AJ36:AJ45" si="18">IF(AI36="","",IF($J36="","",(AI36-$J36)*100000))</f>
        <v>-695.90000000001601</v>
      </c>
      <c r="AK36" s="19">
        <v>0.34292699999999998</v>
      </c>
      <c r="AL36" s="19">
        <v>0.77666599999999997</v>
      </c>
    </row>
    <row r="37" spans="1:38" x14ac:dyDescent="0.25">
      <c r="A37" t="s">
        <v>34</v>
      </c>
      <c r="B37" s="2">
        <f>AB46</f>
        <v>4856.9444444444471</v>
      </c>
      <c r="C37" s="25">
        <f>AC46</f>
        <v>2.2193338888888885</v>
      </c>
      <c r="D37" s="25">
        <f>AD46</f>
        <v>4.4876507777777777</v>
      </c>
      <c r="E37" s="2">
        <f>AB47</f>
        <v>5671.4571428571462</v>
      </c>
      <c r="F37" s="25">
        <f t="shared" ref="F37:G37" si="19">AC47</f>
        <v>2.6089361428571429</v>
      </c>
      <c r="G37" s="25">
        <f t="shared" si="19"/>
        <v>5.2785031428571427</v>
      </c>
      <c r="I37">
        <v>2</v>
      </c>
      <c r="J37" s="6">
        <v>1.0606500000000001</v>
      </c>
      <c r="K37" s="10">
        <v>1.059477</v>
      </c>
      <c r="L37" s="14">
        <f t="shared" si="14"/>
        <v>-117.30000000000906</v>
      </c>
      <c r="M37" s="19">
        <v>0.107571</v>
      </c>
      <c r="N37" s="19">
        <v>0.21110000000000001</v>
      </c>
      <c r="O37" s="12">
        <v>1.059445</v>
      </c>
      <c r="P37" s="17">
        <f t="shared" si="15"/>
        <v>-120.50000000001226</v>
      </c>
      <c r="Q37" s="22">
        <v>0.112692</v>
      </c>
      <c r="R37" s="22">
        <v>0.21623800000000001</v>
      </c>
      <c r="S37" s="10">
        <v>1.0594520000000001</v>
      </c>
      <c r="T37" s="14">
        <f t="shared" ref="T37:T45" si="20">IF(S37="","",IF($J37="","",(S37-$J37)*100000))</f>
        <v>-119.80000000000324</v>
      </c>
      <c r="U37" s="19">
        <v>0.11199000000000001</v>
      </c>
      <c r="V37" s="19">
        <v>0.21573300000000001</v>
      </c>
      <c r="W37" s="12">
        <v>1.0594520000000001</v>
      </c>
      <c r="X37" s="17">
        <f t="shared" si="16"/>
        <v>-119.80000000000324</v>
      </c>
      <c r="Y37" s="22">
        <v>0.111993</v>
      </c>
      <c r="Z37" s="22">
        <v>0.21576500000000001</v>
      </c>
      <c r="AA37" s="10">
        <v>1.0294220000000001</v>
      </c>
      <c r="AB37" s="14">
        <f t="shared" ref="AB37:AB45" si="21">IF(AA37="","",IF($J37="","",(AA37-$J37)*100000))</f>
        <v>-3122.8000000000034</v>
      </c>
      <c r="AC37" s="19">
        <v>1.7124220000000001</v>
      </c>
      <c r="AD37" s="19">
        <v>3.5473460000000001</v>
      </c>
      <c r="AE37" s="12">
        <v>1.053409</v>
      </c>
      <c r="AF37" s="17">
        <f t="shared" si="17"/>
        <v>-724.10000000000525</v>
      </c>
      <c r="AG37" s="22">
        <v>0.37990699999999999</v>
      </c>
      <c r="AH37" s="22">
        <v>0.78404499999999999</v>
      </c>
      <c r="AI37" s="10">
        <v>1.054387</v>
      </c>
      <c r="AJ37" s="14">
        <f t="shared" si="18"/>
        <v>-626.30000000001291</v>
      </c>
      <c r="AK37" s="19">
        <v>0.29811500000000002</v>
      </c>
      <c r="AL37" s="19">
        <v>0.65209300000000003</v>
      </c>
    </row>
    <row r="38" spans="1:38" x14ac:dyDescent="0.25">
      <c r="A38" t="s">
        <v>35</v>
      </c>
      <c r="B38" s="2">
        <f>AF46</f>
        <v>812.21111111111634</v>
      </c>
      <c r="C38" s="25">
        <f>AG46</f>
        <v>0.35068344444444449</v>
      </c>
      <c r="D38" s="25">
        <f>AH46</f>
        <v>0.71370011111111109</v>
      </c>
      <c r="E38" s="2">
        <f>AF47</f>
        <v>912.51428571429278</v>
      </c>
      <c r="F38" s="25">
        <f t="shared" ref="F38:G38" si="22">AG47</f>
        <v>0.39408214285714288</v>
      </c>
      <c r="G38" s="25">
        <f t="shared" si="22"/>
        <v>0.80210171428571431</v>
      </c>
      <c r="I38">
        <v>3</v>
      </c>
      <c r="J38" s="6">
        <v>1.0957840000000001</v>
      </c>
      <c r="K38" s="10">
        <v>1.0941339999999999</v>
      </c>
      <c r="L38" s="14">
        <f t="shared" si="14"/>
        <v>-165.00000000001512</v>
      </c>
      <c r="M38" s="19">
        <v>0.13667599999999999</v>
      </c>
      <c r="N38" s="19">
        <v>0.26732699999999998</v>
      </c>
      <c r="O38" s="12">
        <v>1.0940300000000001</v>
      </c>
      <c r="P38" s="17">
        <f t="shared" si="15"/>
        <v>-175.40000000000333</v>
      </c>
      <c r="Q38" s="22">
        <v>0.14687700000000001</v>
      </c>
      <c r="R38" s="22">
        <v>0.27844099999999999</v>
      </c>
      <c r="S38" s="10">
        <v>1.094039</v>
      </c>
      <c r="T38" s="14">
        <f t="shared" si="20"/>
        <v>-174.50000000001074</v>
      </c>
      <c r="U38" s="19">
        <v>0.14590800000000001</v>
      </c>
      <c r="V38" s="19">
        <v>0.27782699999999999</v>
      </c>
      <c r="W38" s="12">
        <v>1.0940399999999999</v>
      </c>
      <c r="X38" s="17">
        <f t="shared" si="16"/>
        <v>-174.40000000001899</v>
      </c>
      <c r="Y38" s="22">
        <v>0.14590500000000001</v>
      </c>
      <c r="Z38" s="22">
        <v>0.27786699999999998</v>
      </c>
      <c r="AA38" s="10">
        <v>1.0480149999999999</v>
      </c>
      <c r="AB38" s="14">
        <f t="shared" si="21"/>
        <v>-4776.9000000000169</v>
      </c>
      <c r="AC38" s="19">
        <v>2.485036</v>
      </c>
      <c r="AD38" s="19">
        <v>5.1077079999999997</v>
      </c>
      <c r="AE38" s="12">
        <v>1.086417</v>
      </c>
      <c r="AF38" s="17">
        <f t="shared" si="17"/>
        <v>-936.70000000001255</v>
      </c>
      <c r="AG38" s="22">
        <v>0.45647700000000002</v>
      </c>
      <c r="AH38" s="22">
        <v>0.93687900000000002</v>
      </c>
      <c r="AI38" s="10">
        <v>1.0900460000000001</v>
      </c>
      <c r="AJ38" s="14">
        <f t="shared" si="18"/>
        <v>-573.80000000000211</v>
      </c>
      <c r="AK38" s="19">
        <v>0.26303300000000002</v>
      </c>
      <c r="AL38" s="19">
        <v>0.55928999999999995</v>
      </c>
    </row>
    <row r="39" spans="1:38" x14ac:dyDescent="0.25">
      <c r="A39" t="s">
        <v>62</v>
      </c>
      <c r="B39" s="2">
        <f>AJ46</f>
        <v>444.24444444444646</v>
      </c>
      <c r="C39" s="25">
        <f>AK46</f>
        <v>0.19591177777777777</v>
      </c>
      <c r="D39" s="25">
        <f>AL46</f>
        <v>0.4142365555555555</v>
      </c>
      <c r="E39" s="2">
        <f>AJ47</f>
        <v>450.92857142857235</v>
      </c>
      <c r="F39" s="25">
        <f t="shared" ref="F39:G39" si="23">AK47</f>
        <v>0.19532599999999997</v>
      </c>
      <c r="G39" s="25">
        <f t="shared" si="23"/>
        <v>0.40689999999999998</v>
      </c>
      <c r="I39">
        <v>4</v>
      </c>
      <c r="J39" s="6">
        <v>1.130109</v>
      </c>
      <c r="K39" s="10">
        <v>1.1281060000000001</v>
      </c>
      <c r="L39" s="14">
        <f t="shared" si="14"/>
        <v>-200.29999999999771</v>
      </c>
      <c r="M39" s="19">
        <v>0.14885300000000001</v>
      </c>
      <c r="N39" s="19">
        <v>0.289128</v>
      </c>
      <c r="O39" s="12">
        <v>1.127923</v>
      </c>
      <c r="P39" s="17">
        <f t="shared" si="15"/>
        <v>-218.60000000000213</v>
      </c>
      <c r="Q39" s="22">
        <v>0.163296</v>
      </c>
      <c r="R39" s="22">
        <v>0.30482100000000001</v>
      </c>
      <c r="S39" s="10">
        <v>1.127934</v>
      </c>
      <c r="T39" s="14">
        <f t="shared" si="20"/>
        <v>-217.50000000000381</v>
      </c>
      <c r="U39" s="19">
        <v>0.16220999999999999</v>
      </c>
      <c r="V39" s="19">
        <v>0.30365599999999998</v>
      </c>
      <c r="W39" s="12">
        <v>1.1279349999999999</v>
      </c>
      <c r="X39" s="17">
        <f t="shared" si="16"/>
        <v>-217.40000000001203</v>
      </c>
      <c r="Y39" s="22">
        <v>0.16219700000000001</v>
      </c>
      <c r="Z39" s="22">
        <v>0.30369400000000002</v>
      </c>
      <c r="AA39" s="10">
        <v>1.0695779999999999</v>
      </c>
      <c r="AB39" s="14">
        <f t="shared" si="21"/>
        <v>-6053.1000000000113</v>
      </c>
      <c r="AC39" s="19">
        <v>2.9833980000000002</v>
      </c>
      <c r="AD39" s="19">
        <v>6.0867680000000002</v>
      </c>
      <c r="AE39" s="12">
        <v>1.119775</v>
      </c>
      <c r="AF39" s="17">
        <f t="shared" si="17"/>
        <v>-1033.4000000000065</v>
      </c>
      <c r="AG39" s="22">
        <v>0.46897899999999998</v>
      </c>
      <c r="AH39" s="22">
        <v>0.95806000000000002</v>
      </c>
      <c r="AI39" s="10">
        <v>1.124889</v>
      </c>
      <c r="AJ39" s="14">
        <f t="shared" si="18"/>
        <v>-522.00000000000023</v>
      </c>
      <c r="AK39" s="19">
        <v>0.22977400000000001</v>
      </c>
      <c r="AL39" s="19">
        <v>0.47766500000000001</v>
      </c>
    </row>
    <row r="40" spans="1:38" x14ac:dyDescent="0.25">
      <c r="A40" t="s">
        <v>30</v>
      </c>
      <c r="B40" s="2">
        <f>L46</f>
        <v>183.07777777778355</v>
      </c>
      <c r="C40" s="25">
        <f>M46</f>
        <v>0.11809866666666667</v>
      </c>
      <c r="D40" s="25">
        <f>N46</f>
        <v>0.22317922222222217</v>
      </c>
      <c r="E40" s="2">
        <f>L47</f>
        <v>201.22857142857839</v>
      </c>
      <c r="F40" s="25">
        <f t="shared" ref="F40:G40" si="24">M47</f>
        <v>0.13194457142857144</v>
      </c>
      <c r="G40" s="25">
        <f t="shared" si="24"/>
        <v>0.25038428571428567</v>
      </c>
      <c r="I40">
        <v>5</v>
      </c>
      <c r="J40" s="6">
        <v>1.1633370000000001</v>
      </c>
      <c r="K40" s="10">
        <v>1.1611039999999999</v>
      </c>
      <c r="L40" s="14">
        <f t="shared" si="14"/>
        <v>-223.30000000001516</v>
      </c>
      <c r="M40" s="19">
        <v>0.149143</v>
      </c>
      <c r="N40" s="19">
        <v>0.28616999999999998</v>
      </c>
      <c r="O40" s="12">
        <v>1.1608510000000001</v>
      </c>
      <c r="P40" s="17">
        <f t="shared" si="15"/>
        <v>-248.59999999999883</v>
      </c>
      <c r="Q40" s="22">
        <v>0.166268</v>
      </c>
      <c r="R40" s="22">
        <v>0.30585299999999999</v>
      </c>
      <c r="S40" s="10">
        <v>1.1608620000000001</v>
      </c>
      <c r="T40" s="14">
        <f t="shared" si="20"/>
        <v>-247.50000000000051</v>
      </c>
      <c r="U40" s="19">
        <v>0.16520899999999999</v>
      </c>
      <c r="V40" s="19">
        <v>0.304618</v>
      </c>
      <c r="W40" s="12">
        <v>1.160863</v>
      </c>
      <c r="X40" s="17">
        <f t="shared" si="16"/>
        <v>-247.40000000000873</v>
      </c>
      <c r="Y40" s="22">
        <v>0.165188</v>
      </c>
      <c r="Z40" s="22">
        <v>0.30465999999999999</v>
      </c>
      <c r="AA40" s="10">
        <v>1.0948580000000001</v>
      </c>
      <c r="AB40" s="14">
        <f t="shared" si="21"/>
        <v>-6847.899999999996</v>
      </c>
      <c r="AC40" s="19">
        <v>3.1942059999999999</v>
      </c>
      <c r="AD40" s="19">
        <v>6.4685990000000002</v>
      </c>
      <c r="AE40" s="12">
        <v>1.1528799999999999</v>
      </c>
      <c r="AF40" s="17">
        <f t="shared" si="17"/>
        <v>-1045.700000000016</v>
      </c>
      <c r="AG40" s="22">
        <v>0.44401099999999999</v>
      </c>
      <c r="AH40" s="22">
        <v>0.90323299999999995</v>
      </c>
      <c r="AI40" s="10">
        <v>1.1586860000000001</v>
      </c>
      <c r="AJ40" s="14">
        <f t="shared" si="18"/>
        <v>-465.09999999999604</v>
      </c>
      <c r="AK40" s="19">
        <v>0.196302</v>
      </c>
      <c r="AL40" s="19">
        <v>0.40107700000000002</v>
      </c>
    </row>
    <row r="41" spans="1:38" x14ac:dyDescent="0.25">
      <c r="A41" t="s">
        <v>31</v>
      </c>
      <c r="B41" s="2">
        <f>P46</f>
        <v>206.05555555555591</v>
      </c>
      <c r="C41" s="25">
        <f>Q46</f>
        <v>0.13050877777777778</v>
      </c>
      <c r="D41" s="25">
        <f>R46</f>
        <v>0.23925133333333332</v>
      </c>
      <c r="E41" s="2">
        <f>P47</f>
        <v>222.91428571428818</v>
      </c>
      <c r="F41" s="25">
        <f t="shared" ref="F41:G41" si="25">Q47</f>
        <v>0.14558985714285713</v>
      </c>
      <c r="G41" s="25">
        <f t="shared" si="25"/>
        <v>0.26696400000000003</v>
      </c>
      <c r="I41">
        <v>6</v>
      </c>
      <c r="J41" s="6">
        <v>1.195567</v>
      </c>
      <c r="K41" s="10">
        <v>1.193217</v>
      </c>
      <c r="L41" s="14">
        <f t="shared" si="14"/>
        <v>-235.00000000000742</v>
      </c>
      <c r="M41" s="19">
        <v>0.141431</v>
      </c>
      <c r="N41" s="19">
        <v>0.266511</v>
      </c>
      <c r="O41" s="12">
        <v>1.192914</v>
      </c>
      <c r="P41" s="17">
        <f t="shared" si="15"/>
        <v>-265.30000000000166</v>
      </c>
      <c r="Q41" s="22">
        <v>0.15939</v>
      </c>
      <c r="R41" s="22">
        <v>0.288132</v>
      </c>
      <c r="S41" s="10">
        <v>1.192923</v>
      </c>
      <c r="T41" s="14">
        <f t="shared" si="20"/>
        <v>-264.40000000000907</v>
      </c>
      <c r="U41" s="19">
        <v>0.15847700000000001</v>
      </c>
      <c r="V41" s="19">
        <v>0.28713899999999998</v>
      </c>
      <c r="W41" s="12">
        <v>1.1929240000000001</v>
      </c>
      <c r="X41" s="17">
        <f t="shared" si="16"/>
        <v>-264.29999999999507</v>
      </c>
      <c r="Y41" s="22">
        <v>0.15845200000000001</v>
      </c>
      <c r="Z41" s="22">
        <v>0.28717700000000002</v>
      </c>
      <c r="AA41" s="10">
        <v>1.1249</v>
      </c>
      <c r="AB41" s="14">
        <f t="shared" si="21"/>
        <v>-7066.7000000000035</v>
      </c>
      <c r="AC41" s="19">
        <v>3.113931</v>
      </c>
      <c r="AD41" s="19">
        <v>6.2579330000000004</v>
      </c>
      <c r="AE41" s="12">
        <v>1.185608</v>
      </c>
      <c r="AF41" s="17">
        <f t="shared" si="17"/>
        <v>-995.90000000000509</v>
      </c>
      <c r="AG41" s="22">
        <v>0.39791399999999999</v>
      </c>
      <c r="AH41" s="22">
        <v>0.80563799999999997</v>
      </c>
      <c r="AI41" s="10">
        <v>1.1915629999999999</v>
      </c>
      <c r="AJ41" s="14">
        <f t="shared" si="18"/>
        <v>-400.40000000001186</v>
      </c>
      <c r="AK41" s="19">
        <v>0.16214700000000001</v>
      </c>
      <c r="AL41" s="19">
        <v>0.32657399999999998</v>
      </c>
    </row>
    <row r="42" spans="1:38" x14ac:dyDescent="0.25">
      <c r="A42" t="s">
        <v>32</v>
      </c>
      <c r="B42" s="2">
        <f>T46</f>
        <v>205.38888888888982</v>
      </c>
      <c r="C42" s="25">
        <f>U46</f>
        <v>0.129828</v>
      </c>
      <c r="D42" s="25">
        <f>V46</f>
        <v>0.23852388888888892</v>
      </c>
      <c r="E42" s="2">
        <f>T47</f>
        <v>222.10000000000286</v>
      </c>
      <c r="F42" s="25">
        <f t="shared" ref="F42:G42" si="26">U47</f>
        <v>0.144758</v>
      </c>
      <c r="G42" s="25">
        <f t="shared" si="26"/>
        <v>0.26608100000000001</v>
      </c>
      <c r="I42">
        <v>7</v>
      </c>
      <c r="J42" s="6">
        <v>1.2271080000000001</v>
      </c>
      <c r="K42" s="10">
        <v>1.224737</v>
      </c>
      <c r="L42" s="14">
        <f t="shared" si="14"/>
        <v>-237.1000000000123</v>
      </c>
      <c r="M42" s="19">
        <v>0.12842000000000001</v>
      </c>
      <c r="N42" s="19">
        <v>0.23555799999999999</v>
      </c>
      <c r="O42" s="12">
        <v>1.2244139999999999</v>
      </c>
      <c r="P42" s="17">
        <f t="shared" si="15"/>
        <v>-269.40000000001965</v>
      </c>
      <c r="Q42" s="22">
        <v>0.145316</v>
      </c>
      <c r="R42" s="22">
        <v>0.25677899999999998</v>
      </c>
      <c r="S42" s="10">
        <v>1.224421</v>
      </c>
      <c r="T42" s="14">
        <f t="shared" si="20"/>
        <v>-268.70000000001062</v>
      </c>
      <c r="U42" s="19">
        <v>0.14463300000000001</v>
      </c>
      <c r="V42" s="19">
        <v>0.25609199999999999</v>
      </c>
      <c r="W42" s="12">
        <v>1.224421</v>
      </c>
      <c r="X42" s="17">
        <f t="shared" si="16"/>
        <v>-268.70000000001062</v>
      </c>
      <c r="Y42" s="22">
        <v>0.14460999999999999</v>
      </c>
      <c r="Z42" s="22">
        <v>0.25612299999999999</v>
      </c>
      <c r="AA42" s="10">
        <v>1.1612260000000001</v>
      </c>
      <c r="AB42" s="14">
        <f t="shared" si="21"/>
        <v>-6588.2</v>
      </c>
      <c r="AC42" s="19">
        <v>2.7341090000000001</v>
      </c>
      <c r="AD42" s="19">
        <v>5.4505160000000004</v>
      </c>
      <c r="AE42" s="12">
        <v>1.2181340000000001</v>
      </c>
      <c r="AF42" s="17">
        <f t="shared" si="17"/>
        <v>-897.40000000000373</v>
      </c>
      <c r="AG42" s="22">
        <v>0.33943699999999999</v>
      </c>
      <c r="AH42" s="22">
        <v>0.68341799999999997</v>
      </c>
      <c r="AI42" s="10">
        <v>1.2238420000000001</v>
      </c>
      <c r="AJ42" s="14">
        <f t="shared" si="18"/>
        <v>-326.59999999999911</v>
      </c>
      <c r="AK42" s="19">
        <v>0.127083</v>
      </c>
      <c r="AL42" s="19">
        <v>0.252807</v>
      </c>
    </row>
    <row r="43" spans="1:38" x14ac:dyDescent="0.25">
      <c r="A43" t="s">
        <v>33</v>
      </c>
      <c r="B43" s="2">
        <f>X46</f>
        <v>205.33333333333638</v>
      </c>
      <c r="C43" s="25">
        <f>Y46</f>
        <v>0.12981777777777778</v>
      </c>
      <c r="D43" s="25">
        <f>Z46</f>
        <v>0.23855700000000002</v>
      </c>
      <c r="E43" s="2">
        <f>X47</f>
        <v>222.02857142857698</v>
      </c>
      <c r="F43" s="25">
        <f t="shared" ref="F43:G43" si="27">Y47</f>
        <v>0.14474400000000001</v>
      </c>
      <c r="G43" s="25">
        <f t="shared" si="27"/>
        <v>0.26611714285714289</v>
      </c>
      <c r="I43">
        <v>8</v>
      </c>
      <c r="J43" s="6">
        <v>1.2585789999999999</v>
      </c>
      <c r="K43" s="10">
        <v>1.256273</v>
      </c>
      <c r="L43" s="14">
        <f t="shared" si="14"/>
        <v>-230.59999999999192</v>
      </c>
      <c r="M43" s="19">
        <v>0.11151800000000001</v>
      </c>
      <c r="N43" s="19">
        <v>0.19689599999999999</v>
      </c>
      <c r="O43" s="12">
        <v>1.2559530000000001</v>
      </c>
      <c r="P43" s="17">
        <f t="shared" si="15"/>
        <v>-262.5999999999795</v>
      </c>
      <c r="Q43" s="22">
        <v>0.12529000000000001</v>
      </c>
      <c r="R43" s="22">
        <v>0.21848400000000001</v>
      </c>
      <c r="S43" s="10">
        <v>1.2559560000000001</v>
      </c>
      <c r="T43" s="14">
        <f t="shared" si="20"/>
        <v>-262.29999999998199</v>
      </c>
      <c r="U43" s="19">
        <v>0.124879</v>
      </c>
      <c r="V43" s="19">
        <v>0.217502</v>
      </c>
      <c r="W43" s="12">
        <v>1.255957</v>
      </c>
      <c r="X43" s="17">
        <f t="shared" si="16"/>
        <v>-262.19999999999021</v>
      </c>
      <c r="Y43" s="22">
        <v>0.124863</v>
      </c>
      <c r="Z43" s="22">
        <v>0.21753400000000001</v>
      </c>
      <c r="AA43" s="10">
        <v>1.2061329999999999</v>
      </c>
      <c r="AB43" s="14">
        <f t="shared" si="21"/>
        <v>-5244.5999999999995</v>
      </c>
      <c r="AC43" s="19">
        <v>2.0394510000000001</v>
      </c>
      <c r="AD43" s="19">
        <v>4.0306519999999999</v>
      </c>
      <c r="AE43" s="12">
        <v>1.2510349999999999</v>
      </c>
      <c r="AF43" s="17">
        <f t="shared" si="17"/>
        <v>-754.39999999999952</v>
      </c>
      <c r="AG43" s="22">
        <v>0.27184999999999998</v>
      </c>
      <c r="AH43" s="22">
        <v>0.54343900000000001</v>
      </c>
      <c r="AI43" s="10">
        <v>1.2561560000000001</v>
      </c>
      <c r="AJ43" s="14">
        <f t="shared" si="18"/>
        <v>-242.29999999998421</v>
      </c>
      <c r="AK43" s="19">
        <v>9.0828000000000006E-2</v>
      </c>
      <c r="AL43" s="19">
        <v>0.17879400000000001</v>
      </c>
    </row>
    <row r="44" spans="1:38" x14ac:dyDescent="0.25">
      <c r="I44" s="24">
        <v>9</v>
      </c>
      <c r="J44" s="6">
        <v>1.2913079999999999</v>
      </c>
      <c r="K44" s="10">
        <v>1.2891429999999999</v>
      </c>
      <c r="L44" s="14">
        <f t="shared" si="14"/>
        <v>-216.49999999999724</v>
      </c>
      <c r="M44" s="19">
        <v>9.0924000000000005E-2</v>
      </c>
      <c r="N44" s="19">
        <v>0.16306799999999999</v>
      </c>
      <c r="O44" s="12">
        <v>1.2889520000000001</v>
      </c>
      <c r="P44" s="17">
        <f t="shared" si="15"/>
        <v>-235.59999999998027</v>
      </c>
      <c r="Q44" s="22">
        <v>9.8571000000000006E-2</v>
      </c>
      <c r="R44" s="22">
        <v>0.177402</v>
      </c>
      <c r="S44" s="10">
        <v>1.288953</v>
      </c>
      <c r="T44" s="14">
        <f>IF(S44="","",IF($J44="","",(S44-$J44)*100000))</f>
        <v>-235.49999999998849</v>
      </c>
      <c r="U44" s="19">
        <v>9.8477999999999996E-2</v>
      </c>
      <c r="V44" s="19">
        <v>0.17716000000000001</v>
      </c>
      <c r="W44" s="12">
        <v>1.288953</v>
      </c>
      <c r="X44" s="17">
        <f t="shared" si="16"/>
        <v>-235.49999999998849</v>
      </c>
      <c r="Y44" s="22">
        <v>9.8476999999999995E-2</v>
      </c>
      <c r="Z44" s="22">
        <v>0.17718700000000001</v>
      </c>
      <c r="AA44" s="10">
        <v>1.2632810000000001</v>
      </c>
      <c r="AB44" s="14">
        <f>IF(AA44="","",IF($J44="","",(AA44-$J44)*100000))</f>
        <v>-2802.6999999999803</v>
      </c>
      <c r="AC44" s="19">
        <v>1.0147699999999999</v>
      </c>
      <c r="AD44" s="19">
        <v>1.983773</v>
      </c>
      <c r="AE44" s="12">
        <v>1.285693</v>
      </c>
      <c r="AF44" s="17">
        <f t="shared" si="17"/>
        <v>-561.49999999999261</v>
      </c>
      <c r="AG44" s="22">
        <v>0.19436700000000001</v>
      </c>
      <c r="AH44" s="22">
        <v>0.38447399999999998</v>
      </c>
      <c r="AI44" s="10">
        <v>1.2898499999999999</v>
      </c>
      <c r="AJ44" s="14">
        <f t="shared" si="18"/>
        <v>-145.79999999999592</v>
      </c>
      <c r="AK44" s="19">
        <v>5.2997000000000002E-2</v>
      </c>
      <c r="AL44" s="19">
        <v>0.103163</v>
      </c>
    </row>
    <row r="45" spans="1:38" x14ac:dyDescent="0.25">
      <c r="I45">
        <v>10</v>
      </c>
      <c r="J45" s="6">
        <v>1.338897</v>
      </c>
      <c r="K45" s="10">
        <v>1.338897</v>
      </c>
      <c r="L45" s="14">
        <f t="shared" si="14"/>
        <v>0</v>
      </c>
      <c r="M45" s="19">
        <v>0</v>
      </c>
      <c r="N45" s="19">
        <v>0</v>
      </c>
      <c r="O45" s="12">
        <v>1.338897</v>
      </c>
      <c r="P45" s="17">
        <f t="shared" si="15"/>
        <v>0</v>
      </c>
      <c r="Q45" s="22">
        <v>0</v>
      </c>
      <c r="R45" s="22">
        <v>0</v>
      </c>
      <c r="S45" s="10">
        <v>1.338897</v>
      </c>
      <c r="T45" s="14">
        <f t="shared" si="20"/>
        <v>0</v>
      </c>
      <c r="U45" s="19">
        <v>0</v>
      </c>
      <c r="V45" s="19">
        <v>0</v>
      </c>
      <c r="W45" s="12">
        <v>1.338897</v>
      </c>
      <c r="X45" s="17">
        <f t="shared" si="16"/>
        <v>0</v>
      </c>
      <c r="Y45" s="22">
        <v>0</v>
      </c>
      <c r="Z45" s="22">
        <v>0</v>
      </c>
      <c r="AA45" s="10">
        <v>1.338897</v>
      </c>
      <c r="AB45" s="14">
        <f t="shared" si="21"/>
        <v>0</v>
      </c>
      <c r="AC45" s="19">
        <v>0</v>
      </c>
      <c r="AD45" s="19">
        <v>0</v>
      </c>
      <c r="AE45" s="12">
        <v>1.338897</v>
      </c>
      <c r="AF45" s="17">
        <f t="shared" si="17"/>
        <v>0</v>
      </c>
      <c r="AG45" s="22">
        <v>0</v>
      </c>
      <c r="AH45" s="22">
        <v>0</v>
      </c>
      <c r="AI45" s="10">
        <v>1.338897</v>
      </c>
      <c r="AJ45" s="14">
        <f t="shared" si="18"/>
        <v>0</v>
      </c>
      <c r="AK45" s="19">
        <v>0</v>
      </c>
      <c r="AL45" s="19">
        <v>0</v>
      </c>
    </row>
    <row r="46" spans="1:38" x14ac:dyDescent="0.25">
      <c r="I46" t="s">
        <v>71</v>
      </c>
      <c r="L46" s="14">
        <f t="array" ref="L46">AVERAGE(ABS(L36:L44))</f>
        <v>183.07777777778355</v>
      </c>
      <c r="M46" s="19">
        <f>AVERAGE(M36:M44)</f>
        <v>0.11809866666666667</v>
      </c>
      <c r="N46" s="19">
        <f>AVERAGE(N36:N44)</f>
        <v>0.22317922222222217</v>
      </c>
      <c r="P46" s="17">
        <f t="array" ref="P46">AVERAGE(ABS(P36:P44))</f>
        <v>206.05555555555591</v>
      </c>
      <c r="Q46" s="22">
        <f>AVERAGE(Q36:Q44)</f>
        <v>0.13050877777777778</v>
      </c>
      <c r="R46" s="22">
        <f>AVERAGE(R36:R44)</f>
        <v>0.23925133333333332</v>
      </c>
      <c r="T46" s="14">
        <f t="array" ref="T46">AVERAGE(ABS(T36:T44))</f>
        <v>205.38888888888982</v>
      </c>
      <c r="U46" s="19">
        <f>AVERAGE(U36:U44)</f>
        <v>0.129828</v>
      </c>
      <c r="V46" s="19">
        <f>AVERAGE(V36:V44)</f>
        <v>0.23852388888888892</v>
      </c>
      <c r="X46" s="17">
        <f t="array" ref="X46">AVERAGE(ABS(X36:X44))</f>
        <v>205.33333333333638</v>
      </c>
      <c r="Y46" s="22">
        <f>AVERAGE(Y36:Y44)</f>
        <v>0.12981777777777778</v>
      </c>
      <c r="Z46" s="22">
        <f>AVERAGE(Z36:Z44)</f>
        <v>0.23855700000000002</v>
      </c>
      <c r="AB46" s="14">
        <f t="array" ref="AB46">AVERAGE(ABS(AB36:AB44))</f>
        <v>4856.9444444444471</v>
      </c>
      <c r="AC46" s="19">
        <f>AVERAGE(AC36:AC44)</f>
        <v>2.2193338888888885</v>
      </c>
      <c r="AD46" s="19">
        <f>AVERAGE(AD36:AD44)</f>
        <v>4.4876507777777777</v>
      </c>
      <c r="AF46" s="17">
        <f t="array" ref="AF46">AVERAGE(ABS(AF36:AF44))</f>
        <v>812.21111111111634</v>
      </c>
      <c r="AG46" s="22">
        <f>AVERAGE(AG36:AG44)</f>
        <v>0.35068344444444449</v>
      </c>
      <c r="AH46" s="22">
        <f>AVERAGE(AH36:AH44)</f>
        <v>0.71370011111111109</v>
      </c>
      <c r="AJ46" s="14">
        <f t="array" ref="AJ46">AVERAGE(ABS(AJ36:AJ44))</f>
        <v>444.24444444444646</v>
      </c>
      <c r="AK46" s="19">
        <f>AVERAGE(AK36:AK44)</f>
        <v>0.19591177777777777</v>
      </c>
      <c r="AL46" s="19">
        <f>AVERAGE(AL36:AL44)</f>
        <v>0.4142365555555555</v>
      </c>
    </row>
    <row r="47" spans="1:38" x14ac:dyDescent="0.25">
      <c r="I47" t="s">
        <v>72</v>
      </c>
      <c r="L47" s="14">
        <f t="array" ref="L47">AVERAGE(ABS(L37:L43))</f>
        <v>201.22857142857839</v>
      </c>
      <c r="M47" s="19">
        <f>AVERAGE(M37:M43)</f>
        <v>0.13194457142857144</v>
      </c>
      <c r="N47" s="19">
        <f>AVERAGE(N37:N43)</f>
        <v>0.25038428571428567</v>
      </c>
      <c r="P47" s="17">
        <f t="array" ref="P47">AVERAGE(ABS(P37:P43))</f>
        <v>222.91428571428818</v>
      </c>
      <c r="Q47" s="22">
        <f>AVERAGE(Q37:Q43)</f>
        <v>0.14558985714285713</v>
      </c>
      <c r="R47" s="22">
        <f>AVERAGE(R37:R43)</f>
        <v>0.26696400000000003</v>
      </c>
      <c r="T47" s="14">
        <f t="array" ref="T47">AVERAGE(ABS(T37:T43))</f>
        <v>222.10000000000286</v>
      </c>
      <c r="U47" s="19">
        <f>AVERAGE(U37:U43)</f>
        <v>0.144758</v>
      </c>
      <c r="V47" s="19">
        <f>AVERAGE(V37:V43)</f>
        <v>0.26608100000000001</v>
      </c>
      <c r="X47" s="17">
        <f t="array" ref="X47">AVERAGE(ABS(X37:X43))</f>
        <v>222.02857142857698</v>
      </c>
      <c r="Y47" s="22">
        <f>AVERAGE(Y37:Y43)</f>
        <v>0.14474400000000001</v>
      </c>
      <c r="Z47" s="22">
        <f>AVERAGE(Z37:Z43)</f>
        <v>0.26611714285714289</v>
      </c>
      <c r="AB47" s="14">
        <f t="array" ref="AB47">AVERAGE(ABS(AB37:AB43))</f>
        <v>5671.4571428571462</v>
      </c>
      <c r="AC47" s="19">
        <f>AVERAGE(AC37:AC43)</f>
        <v>2.6089361428571429</v>
      </c>
      <c r="AD47" s="19">
        <f>AVERAGE(AD37:AD43)</f>
        <v>5.2785031428571427</v>
      </c>
      <c r="AF47" s="17">
        <f t="array" ref="AF47">AVERAGE(ABS(AF37:AF43))</f>
        <v>912.51428571429278</v>
      </c>
      <c r="AG47" s="22">
        <f>AVERAGE(AG37:AG43)</f>
        <v>0.39408214285714288</v>
      </c>
      <c r="AH47" s="22">
        <f>AVERAGE(AH37:AH43)</f>
        <v>0.80210171428571431</v>
      </c>
      <c r="AJ47" s="14">
        <f t="array" ref="AJ47">AVERAGE(ABS(AJ37:AJ43))</f>
        <v>450.92857142857235</v>
      </c>
      <c r="AK47" s="19">
        <f>AVERAGE(AK37:AK43)</f>
        <v>0.19532599999999997</v>
      </c>
      <c r="AL47" s="19">
        <f>AVERAGE(AL37:AL43)</f>
        <v>0.40689999999999998</v>
      </c>
    </row>
    <row r="51" spans="1:38" x14ac:dyDescent="0.25">
      <c r="I51" t="s">
        <v>28</v>
      </c>
      <c r="J51" s="7" t="s">
        <v>29</v>
      </c>
      <c r="K51" s="46" t="s">
        <v>30</v>
      </c>
      <c r="L51" s="46"/>
      <c r="M51" s="46"/>
      <c r="N51" s="46"/>
      <c r="O51" s="44" t="s">
        <v>31</v>
      </c>
      <c r="P51" s="44"/>
      <c r="Q51" s="44"/>
      <c r="R51" s="44"/>
      <c r="S51" s="46" t="s">
        <v>32</v>
      </c>
      <c r="T51" s="46"/>
      <c r="U51" s="46"/>
      <c r="V51" s="46"/>
      <c r="W51" s="44" t="s">
        <v>33</v>
      </c>
      <c r="X51" s="44"/>
      <c r="Y51" s="44"/>
      <c r="Z51" s="44"/>
      <c r="AA51" s="46" t="s">
        <v>34</v>
      </c>
      <c r="AB51" s="46"/>
      <c r="AC51" s="46"/>
      <c r="AD51" s="46"/>
      <c r="AE51" s="44" t="s">
        <v>35</v>
      </c>
      <c r="AF51" s="44"/>
      <c r="AG51" s="44"/>
      <c r="AH51" s="44"/>
      <c r="AI51" s="46" t="s">
        <v>36</v>
      </c>
      <c r="AJ51" s="46"/>
      <c r="AK51" s="46"/>
      <c r="AL51" s="46"/>
    </row>
    <row r="52" spans="1:38" x14ac:dyDescent="0.25">
      <c r="H52" t="s">
        <v>45</v>
      </c>
      <c r="J52" s="8" t="s">
        <v>41</v>
      </c>
      <c r="K52" s="45" t="s">
        <v>41</v>
      </c>
      <c r="L52" s="45"/>
      <c r="M52" s="49" t="s">
        <v>38</v>
      </c>
      <c r="N52" s="49"/>
      <c r="O52" s="48" t="s">
        <v>41</v>
      </c>
      <c r="P52" s="48"/>
      <c r="Q52" s="44" t="s">
        <v>38</v>
      </c>
      <c r="R52" s="44"/>
      <c r="S52" s="45" t="s">
        <v>41</v>
      </c>
      <c r="T52" s="45"/>
      <c r="U52" s="46" t="s">
        <v>38</v>
      </c>
      <c r="V52" s="46"/>
      <c r="W52" s="48" t="s">
        <v>41</v>
      </c>
      <c r="X52" s="48"/>
      <c r="Y52" s="44" t="s">
        <v>38</v>
      </c>
      <c r="Z52" s="44"/>
      <c r="AA52" s="45" t="s">
        <v>41</v>
      </c>
      <c r="AB52" s="45"/>
      <c r="AC52" s="46" t="s">
        <v>38</v>
      </c>
      <c r="AD52" s="46"/>
      <c r="AE52" s="48" t="s">
        <v>41</v>
      </c>
      <c r="AF52" s="48"/>
      <c r="AG52" s="44" t="s">
        <v>38</v>
      </c>
      <c r="AH52" s="44"/>
      <c r="AI52" s="45" t="s">
        <v>41</v>
      </c>
      <c r="AJ52" s="45"/>
      <c r="AK52" s="46" t="s">
        <v>38</v>
      </c>
      <c r="AL52" s="46"/>
    </row>
    <row r="53" spans="1:38" x14ac:dyDescent="0.25">
      <c r="J53" s="8" t="s">
        <v>42</v>
      </c>
      <c r="K53" s="11" t="s">
        <v>42</v>
      </c>
      <c r="L53" s="15" t="s">
        <v>43</v>
      </c>
      <c r="M53" s="20" t="s">
        <v>39</v>
      </c>
      <c r="N53" s="20" t="s">
        <v>40</v>
      </c>
      <c r="O53" s="13" t="s">
        <v>42</v>
      </c>
      <c r="P53" s="18" t="s">
        <v>43</v>
      </c>
      <c r="Q53" s="23" t="s">
        <v>39</v>
      </c>
      <c r="R53" s="23" t="s">
        <v>40</v>
      </c>
      <c r="S53" s="11" t="s">
        <v>42</v>
      </c>
      <c r="T53" s="15" t="s">
        <v>43</v>
      </c>
      <c r="U53" s="20" t="s">
        <v>39</v>
      </c>
      <c r="V53" s="20" t="s">
        <v>40</v>
      </c>
      <c r="W53" s="13" t="s">
        <v>42</v>
      </c>
      <c r="X53" s="18" t="s">
        <v>43</v>
      </c>
      <c r="Y53" s="23" t="s">
        <v>39</v>
      </c>
      <c r="Z53" s="23" t="s">
        <v>40</v>
      </c>
      <c r="AA53" s="11" t="s">
        <v>42</v>
      </c>
      <c r="AB53" s="15" t="s">
        <v>43</v>
      </c>
      <c r="AC53" s="20" t="s">
        <v>39</v>
      </c>
      <c r="AD53" s="20" t="s">
        <v>40</v>
      </c>
      <c r="AE53" s="13" t="s">
        <v>42</v>
      </c>
      <c r="AF53" s="18" t="s">
        <v>43</v>
      </c>
      <c r="AG53" s="23" t="s">
        <v>39</v>
      </c>
      <c r="AH53" s="23" t="s">
        <v>40</v>
      </c>
      <c r="AI53" s="11" t="s">
        <v>42</v>
      </c>
      <c r="AJ53" s="15" t="s">
        <v>43</v>
      </c>
      <c r="AK53" s="20" t="s">
        <v>39</v>
      </c>
      <c r="AL53" s="20" t="s">
        <v>40</v>
      </c>
    </row>
    <row r="54" spans="1:38" x14ac:dyDescent="0.25">
      <c r="B54" s="47" t="s">
        <v>61</v>
      </c>
      <c r="C54" s="47" t="s">
        <v>38</v>
      </c>
      <c r="D54" s="47"/>
      <c r="I54">
        <v>0</v>
      </c>
      <c r="J54" s="6">
        <v>1.0623800000000001</v>
      </c>
      <c r="K54" s="10">
        <v>1.0623800000000001</v>
      </c>
      <c r="L54" s="14">
        <f>IF(K54="","",IF($J54="","",(K54-$J54)*100000))</f>
        <v>0</v>
      </c>
      <c r="M54" s="19">
        <v>0</v>
      </c>
      <c r="N54" s="19">
        <v>9.9999999999999995E-7</v>
      </c>
      <c r="O54" s="12">
        <v>1.0623800000000001</v>
      </c>
      <c r="P54" s="17">
        <f>IF(O54="","",IF($J54="","",(O54-$J54)*100000))</f>
        <v>0</v>
      </c>
      <c r="Q54" s="22">
        <v>0</v>
      </c>
      <c r="R54" s="22">
        <v>9.9999999999999995E-7</v>
      </c>
      <c r="S54" s="10">
        <v>1.0623800000000001</v>
      </c>
      <c r="T54" s="14">
        <f>IF(S54="","",IF($J54="","",(S54-$J54)*100000))</f>
        <v>0</v>
      </c>
      <c r="U54" s="19">
        <v>0</v>
      </c>
      <c r="V54" s="19">
        <v>9.9999999999999995E-7</v>
      </c>
      <c r="W54" s="12">
        <v>1.0623800000000001</v>
      </c>
      <c r="X54" s="17">
        <f>IF(W54="","",IF($J54="","",(W54-$J54)*100000))</f>
        <v>0</v>
      </c>
      <c r="Y54" s="22">
        <v>0</v>
      </c>
      <c r="Z54" s="22">
        <v>9.9999999999999995E-7</v>
      </c>
      <c r="AA54" s="10">
        <v>1.0623800000000001</v>
      </c>
      <c r="AB54" s="14">
        <f>IF(AA54="","",IF($J54="","",(AA54-$J54)*100000))</f>
        <v>0</v>
      </c>
      <c r="AC54" s="19">
        <v>0</v>
      </c>
      <c r="AD54" s="19">
        <v>4.4695359999999997</v>
      </c>
      <c r="AE54" s="12">
        <v>1.0623800000000001</v>
      </c>
      <c r="AF54" s="17">
        <f>IF(AE54="","",IF($J54="","",(AE54-$J54)*100000))</f>
        <v>0</v>
      </c>
      <c r="AG54" s="22">
        <v>0</v>
      </c>
      <c r="AH54" s="22">
        <v>9.9999999999999995E-7</v>
      </c>
      <c r="AI54" s="10">
        <v>1.0623800000000001</v>
      </c>
      <c r="AJ54" s="14">
        <f>IF(AI54="","",IF($J54="","",(AI54-$J54)*100000))</f>
        <v>0</v>
      </c>
      <c r="AK54" s="19">
        <v>0</v>
      </c>
      <c r="AL54" s="19">
        <v>9.9999999999999995E-7</v>
      </c>
    </row>
    <row r="55" spans="1:38" x14ac:dyDescent="0.25">
      <c r="B55" s="47"/>
      <c r="C55" t="s">
        <v>39</v>
      </c>
      <c r="D55" t="s">
        <v>21</v>
      </c>
      <c r="I55" s="24">
        <v>1</v>
      </c>
      <c r="J55" s="6">
        <v>1.0683929999999999</v>
      </c>
      <c r="K55" s="10">
        <v>1.068244</v>
      </c>
      <c r="L55" s="14">
        <f t="shared" ref="L55:L64" si="28">IF(K55="","",IF($J55="","",(K55-$J55)*100000))</f>
        <v>-14.899999999995472</v>
      </c>
      <c r="M55" s="19">
        <v>9.9837999999999996E-2</v>
      </c>
      <c r="N55" s="19">
        <v>0.29049599999999998</v>
      </c>
      <c r="O55" s="12">
        <v>1.0682469999999999</v>
      </c>
      <c r="P55" s="17">
        <f t="shared" ref="P55:P64" si="29">IF(O55="","",IF($J55="","",(O55-$J55)*100000))</f>
        <v>-14.599999999997948</v>
      </c>
      <c r="Q55" s="22">
        <v>0.100664</v>
      </c>
      <c r="R55" s="22">
        <v>0.29347400000000001</v>
      </c>
      <c r="S55" s="10">
        <v>1.0682469999999999</v>
      </c>
      <c r="T55" s="14">
        <f>IF(S55="","",IF($J55="","",(S55-$J55)*100000))</f>
        <v>-14.599999999997948</v>
      </c>
      <c r="U55" s="19">
        <v>0.10073600000000001</v>
      </c>
      <c r="V55" s="19">
        <v>0.29377799999999998</v>
      </c>
      <c r="W55" s="12">
        <v>1.0682469999999999</v>
      </c>
      <c r="X55" s="17">
        <f t="shared" ref="X55:X64" si="30">IF(W55="","",IF($J55="","",(W55-$J55)*100000))</f>
        <v>-14.599999999997948</v>
      </c>
      <c r="Y55" s="22">
        <v>0.100797</v>
      </c>
      <c r="Z55" s="22">
        <v>0.29398999999999997</v>
      </c>
      <c r="AA55" s="10">
        <v>1.065528</v>
      </c>
      <c r="AB55" s="14">
        <f>IF(AA55="","",IF($J55="","",(AA55-$J55)*100000))</f>
        <v>-286.49999999998954</v>
      </c>
      <c r="AC55" s="19">
        <v>1.729206</v>
      </c>
      <c r="AD55" s="19">
        <v>12.696300000000001</v>
      </c>
      <c r="AE55" s="12">
        <v>1.067518</v>
      </c>
      <c r="AF55" s="17">
        <f t="shared" ref="AF55:AF64" si="31">IF(AE55="","",IF($J55="","",(AE55-$J55)*100000))</f>
        <v>-87.499999999995907</v>
      </c>
      <c r="AG55" s="22">
        <v>0.517818</v>
      </c>
      <c r="AH55" s="22">
        <v>1.3486629999999999</v>
      </c>
      <c r="AI55" s="10">
        <v>1.0667059999999999</v>
      </c>
      <c r="AJ55" s="14">
        <f>IF(AI55="","",IF($J55="","",(AI55-$J55)*100000))</f>
        <v>-168.69999999999942</v>
      </c>
      <c r="AK55" s="19">
        <v>0.98839399999999999</v>
      </c>
      <c r="AL55" s="19">
        <v>2.4575819999999999</v>
      </c>
    </row>
    <row r="56" spans="1:38" x14ac:dyDescent="0.25">
      <c r="A56" t="s">
        <v>34</v>
      </c>
      <c r="B56" s="2">
        <f>AB65</f>
        <v>1808.9222222222177</v>
      </c>
      <c r="C56" s="25">
        <f>AC65</f>
        <v>8.6460314444444446</v>
      </c>
      <c r="D56" s="25">
        <f>AD65</f>
        <v>25.492478444444448</v>
      </c>
      <c r="E56" s="2">
        <f>AB66</f>
        <v>2076.1285714285655</v>
      </c>
      <c r="F56" s="25">
        <f t="shared" ref="F56" si="32">AC66</f>
        <v>10.111219999999999</v>
      </c>
      <c r="G56" s="25">
        <f t="shared" ref="G56" si="33">AD66</f>
        <v>30.96227428571429</v>
      </c>
      <c r="I56">
        <v>2</v>
      </c>
      <c r="J56" s="6">
        <v>1.0774630000000001</v>
      </c>
      <c r="K56" s="10">
        <v>1.0771310000000001</v>
      </c>
      <c r="L56" s="14">
        <f t="shared" si="28"/>
        <v>-33.199999999999896</v>
      </c>
      <c r="M56" s="19">
        <v>0.216838</v>
      </c>
      <c r="N56" s="19">
        <v>0.66747999999999996</v>
      </c>
      <c r="O56" s="12">
        <v>1.0771250000000001</v>
      </c>
      <c r="P56" s="17">
        <f t="shared" si="29"/>
        <v>-33.799999999994945</v>
      </c>
      <c r="Q56" s="22">
        <v>0.218526</v>
      </c>
      <c r="R56" s="22">
        <v>0.67536700000000005</v>
      </c>
      <c r="S56" s="10">
        <v>1.077126</v>
      </c>
      <c r="T56" s="14">
        <f t="shared" ref="T56:T64" si="34">IF(S56="","",IF($J56="","",(S56-$J56)*100000))</f>
        <v>-33.700000000003172</v>
      </c>
      <c r="U56" s="19">
        <v>0.218087</v>
      </c>
      <c r="V56" s="19">
        <v>0.67416100000000001</v>
      </c>
      <c r="W56" s="12">
        <v>1.077126</v>
      </c>
      <c r="X56" s="17">
        <f t="shared" si="30"/>
        <v>-33.700000000003172</v>
      </c>
      <c r="Y56" s="22">
        <v>0.21812000000000001</v>
      </c>
      <c r="Z56" s="22">
        <v>0.67434799999999995</v>
      </c>
      <c r="AA56" s="10">
        <v>1.0693569999999999</v>
      </c>
      <c r="AB56" s="14">
        <f t="shared" ref="AB56:AB64" si="35">IF(AA56="","",IF($J56="","",(AA56-$J56)*100000))</f>
        <v>-810.60000000001685</v>
      </c>
      <c r="AC56" s="19">
        <v>4.7484669999999998</v>
      </c>
      <c r="AD56" s="19">
        <v>21.297630000000002</v>
      </c>
      <c r="AE56" s="12">
        <v>1.07548</v>
      </c>
      <c r="AF56" s="17">
        <f t="shared" si="31"/>
        <v>-198.3000000000068</v>
      </c>
      <c r="AG56" s="22">
        <v>1.125062</v>
      </c>
      <c r="AH56" s="22">
        <v>3.058481</v>
      </c>
      <c r="AI56" s="10">
        <v>1.075728</v>
      </c>
      <c r="AJ56" s="14">
        <f t="shared" ref="AJ56:AJ64" si="36">IF(AI56="","",IF($J56="","",(AI56-$J56)*100000))</f>
        <v>-173.50000000000421</v>
      </c>
      <c r="AK56" s="19">
        <v>0.97162300000000001</v>
      </c>
      <c r="AL56" s="19">
        <v>2.5697670000000001</v>
      </c>
    </row>
    <row r="57" spans="1:38" x14ac:dyDescent="0.25">
      <c r="A57" t="s">
        <v>35</v>
      </c>
      <c r="B57" s="2">
        <f>AF65</f>
        <v>317.38888888888096</v>
      </c>
      <c r="C57" s="25">
        <f>AG65</f>
        <v>1.4512048888888889</v>
      </c>
      <c r="D57" s="25">
        <f>AH65</f>
        <v>4.4197421111111108</v>
      </c>
      <c r="E57" s="2">
        <f>AF66</f>
        <v>352.75714285713445</v>
      </c>
      <c r="F57" s="25">
        <f t="shared" ref="F57" si="37">AG66</f>
        <v>1.6411344285714284</v>
      </c>
      <c r="G57" s="25">
        <f t="shared" ref="G57" si="38">AH66</f>
        <v>4.9761567142857146</v>
      </c>
      <c r="I57">
        <v>3</v>
      </c>
      <c r="J57" s="6">
        <v>1.0877699999999999</v>
      </c>
      <c r="K57" s="10">
        <v>1.0872409999999999</v>
      </c>
      <c r="L57" s="14">
        <f t="shared" si="28"/>
        <v>-52.900000000000169</v>
      </c>
      <c r="M57" s="19">
        <v>0.32486100000000001</v>
      </c>
      <c r="N57" s="19">
        <v>1.030076</v>
      </c>
      <c r="O57" s="12">
        <v>1.0872120000000001</v>
      </c>
      <c r="P57" s="17">
        <f t="shared" si="29"/>
        <v>-55.79999999998364</v>
      </c>
      <c r="Q57" s="22">
        <v>0.33694499999999999</v>
      </c>
      <c r="R57" s="22">
        <v>1.067123</v>
      </c>
      <c r="S57" s="10">
        <v>1.087215</v>
      </c>
      <c r="T57" s="14">
        <f t="shared" si="34"/>
        <v>-55.499999999986116</v>
      </c>
      <c r="U57" s="19">
        <v>0.335567</v>
      </c>
      <c r="V57" s="19">
        <v>1.062975</v>
      </c>
      <c r="W57" s="12">
        <v>1.087215</v>
      </c>
      <c r="X57" s="17">
        <f t="shared" si="30"/>
        <v>-55.499999999986116</v>
      </c>
      <c r="Y57" s="22">
        <v>0.335453</v>
      </c>
      <c r="Z57" s="22">
        <v>1.0627679999999999</v>
      </c>
      <c r="AA57" s="10">
        <v>1.074082</v>
      </c>
      <c r="AB57" s="14">
        <f t="shared" si="35"/>
        <v>-1368.7999999999922</v>
      </c>
      <c r="AC57" s="19">
        <v>7.7146739999999996</v>
      </c>
      <c r="AD57" s="19">
        <v>29.418970000000002</v>
      </c>
      <c r="AE57" s="12">
        <v>1.0848690000000001</v>
      </c>
      <c r="AF57" s="17">
        <f t="shared" si="31"/>
        <v>-290.09999999998206</v>
      </c>
      <c r="AG57" s="22">
        <v>1.564276</v>
      </c>
      <c r="AH57" s="22">
        <v>4.4166030000000003</v>
      </c>
      <c r="AI57" s="10">
        <v>1.0859620000000001</v>
      </c>
      <c r="AJ57" s="14">
        <f t="shared" si="36"/>
        <v>-180.79999999998097</v>
      </c>
      <c r="AK57" s="19">
        <v>0.96589199999999997</v>
      </c>
      <c r="AL57" s="19">
        <v>2.6954410000000002</v>
      </c>
    </row>
    <row r="58" spans="1:38" x14ac:dyDescent="0.25">
      <c r="A58" t="s">
        <v>62</v>
      </c>
      <c r="B58" s="2">
        <f>AJ65</f>
        <v>158.333333333327</v>
      </c>
      <c r="C58" s="25">
        <f>AK65</f>
        <v>0.77160099999999998</v>
      </c>
      <c r="D58" s="25">
        <f>AL65</f>
        <v>2.2603258888888891</v>
      </c>
      <c r="E58" s="2">
        <f>AJ66</f>
        <v>168.09999999999167</v>
      </c>
      <c r="F58" s="25">
        <f t="shared" ref="F58" si="39">AK66</f>
        <v>0.80957771428571423</v>
      </c>
      <c r="G58" s="25">
        <f t="shared" ref="G58" si="40">AL66</f>
        <v>2.412903</v>
      </c>
      <c r="I58">
        <v>4</v>
      </c>
      <c r="J58" s="6">
        <v>1.0991919999999999</v>
      </c>
      <c r="K58" s="10">
        <v>1.098471</v>
      </c>
      <c r="L58" s="14">
        <f t="shared" si="28"/>
        <v>-72.099999999997166</v>
      </c>
      <c r="M58" s="19">
        <v>0.41326600000000002</v>
      </c>
      <c r="N58" s="19">
        <v>1.3423609999999999</v>
      </c>
      <c r="O58" s="12">
        <v>1.0984080000000001</v>
      </c>
      <c r="P58" s="17">
        <f t="shared" si="29"/>
        <v>-78.399999999989589</v>
      </c>
      <c r="Q58" s="22">
        <v>0.450295</v>
      </c>
      <c r="R58" s="22">
        <v>1.44798</v>
      </c>
      <c r="S58" s="10">
        <v>1.098411</v>
      </c>
      <c r="T58" s="14">
        <f t="shared" si="34"/>
        <v>-78.099999999992065</v>
      </c>
      <c r="U58" s="19">
        <v>0.44772699999999999</v>
      </c>
      <c r="V58" s="19">
        <v>1.4398420000000001</v>
      </c>
      <c r="W58" s="12">
        <v>1.0984119999999999</v>
      </c>
      <c r="X58" s="17">
        <f t="shared" si="30"/>
        <v>-78.000000000000284</v>
      </c>
      <c r="Y58" s="22">
        <v>0.44736799999999999</v>
      </c>
      <c r="Z58" s="22">
        <v>1.438912</v>
      </c>
      <c r="AA58" s="10">
        <v>1.0800110000000001</v>
      </c>
      <c r="AB58" s="14">
        <f t="shared" si="35"/>
        <v>-1918.0999999999892</v>
      </c>
      <c r="AC58" s="19">
        <v>10.326420000000001</v>
      </c>
      <c r="AD58" s="19">
        <v>36.00215</v>
      </c>
      <c r="AE58" s="12">
        <v>1.095596</v>
      </c>
      <c r="AF58" s="17">
        <f t="shared" si="31"/>
        <v>-359.59999999999326</v>
      </c>
      <c r="AG58" s="22">
        <v>1.827447</v>
      </c>
      <c r="AH58" s="22">
        <v>5.3472749999999998</v>
      </c>
      <c r="AI58" s="10">
        <v>1.097337</v>
      </c>
      <c r="AJ58" s="14">
        <f t="shared" si="36"/>
        <v>-185.499999999994</v>
      </c>
      <c r="AK58" s="19">
        <v>0.93928400000000001</v>
      </c>
      <c r="AL58" s="19">
        <v>2.746559</v>
      </c>
    </row>
    <row r="59" spans="1:38" x14ac:dyDescent="0.25">
      <c r="A59" t="s">
        <v>30</v>
      </c>
      <c r="B59" s="2">
        <f>L65</f>
        <v>78.866666666659796</v>
      </c>
      <c r="C59" s="25">
        <f>M65</f>
        <v>0.37704655555555555</v>
      </c>
      <c r="D59" s="25">
        <f>N65</f>
        <v>1.2637834444444445</v>
      </c>
      <c r="E59" s="2">
        <f>L66</f>
        <v>82.614285714277543</v>
      </c>
      <c r="F59" s="25">
        <f t="shared" ref="F59" si="41">M66</f>
        <v>0.40944999999999998</v>
      </c>
      <c r="G59" s="25">
        <f t="shared" ref="G59" si="42">N66</f>
        <v>1.3691045714285717</v>
      </c>
      <c r="I59">
        <v>5</v>
      </c>
      <c r="J59" s="6">
        <v>1.1116029999999999</v>
      </c>
      <c r="K59" s="10">
        <v>1.110716</v>
      </c>
      <c r="L59" s="14">
        <f t="shared" si="28"/>
        <v>-88.699999999986005</v>
      </c>
      <c r="M59" s="19">
        <v>0.45692300000000002</v>
      </c>
      <c r="N59" s="19">
        <v>1.5271490000000001</v>
      </c>
      <c r="O59" s="12">
        <v>1.110616</v>
      </c>
      <c r="P59" s="17">
        <f t="shared" si="29"/>
        <v>-98.699999999984911</v>
      </c>
      <c r="Q59" s="22">
        <v>0.51293100000000003</v>
      </c>
      <c r="R59" s="22">
        <v>1.6883969999999999</v>
      </c>
      <c r="S59" s="10">
        <v>1.1106229999999999</v>
      </c>
      <c r="T59" s="14">
        <f t="shared" si="34"/>
        <v>-97.999999999998096</v>
      </c>
      <c r="U59" s="19">
        <v>0.50252399999999997</v>
      </c>
      <c r="V59" s="19">
        <v>1.658091</v>
      </c>
      <c r="W59" s="12">
        <v>1.1106240000000001</v>
      </c>
      <c r="X59" s="17">
        <f t="shared" si="30"/>
        <v>-97.899999999984118</v>
      </c>
      <c r="Y59" s="22">
        <v>0.50191600000000003</v>
      </c>
      <c r="Z59" s="22">
        <v>1.6563760000000001</v>
      </c>
      <c r="AA59" s="10">
        <v>1.0876030000000001</v>
      </c>
      <c r="AB59" s="14">
        <f t="shared" si="35"/>
        <v>-2399.99999999998</v>
      </c>
      <c r="AC59" s="19">
        <v>12.246286</v>
      </c>
      <c r="AD59" s="19">
        <v>39.828629999999997</v>
      </c>
      <c r="AE59" s="12">
        <v>1.1075550000000001</v>
      </c>
      <c r="AF59" s="17">
        <f t="shared" si="31"/>
        <v>-404.79999999998296</v>
      </c>
      <c r="AG59" s="22">
        <v>1.9292530000000001</v>
      </c>
      <c r="AH59" s="22">
        <v>5.8370340000000001</v>
      </c>
      <c r="AI59" s="10">
        <v>1.1097630000000001</v>
      </c>
      <c r="AJ59" s="14">
        <f t="shared" si="36"/>
        <v>-183.99999999998417</v>
      </c>
      <c r="AK59" s="19">
        <v>0.87934900000000005</v>
      </c>
      <c r="AL59" s="19">
        <v>2.6789040000000002</v>
      </c>
    </row>
    <row r="60" spans="1:38" x14ac:dyDescent="0.25">
      <c r="A60" t="s">
        <v>31</v>
      </c>
      <c r="B60" s="2">
        <f>P65</f>
        <v>86.944444444436726</v>
      </c>
      <c r="C60" s="25">
        <f>Q65</f>
        <v>0.41157888888888888</v>
      </c>
      <c r="D60" s="25">
        <f>R65</f>
        <v>1.3686541111111112</v>
      </c>
      <c r="E60" s="2">
        <f>P66</f>
        <v>91.628571428560761</v>
      </c>
      <c r="F60" s="25">
        <f t="shared" ref="F60" si="43">Q66</f>
        <v>0.44909414285714278</v>
      </c>
      <c r="G60" s="25">
        <f t="shared" ref="G60" si="44">R66</f>
        <v>1.4882451428571428</v>
      </c>
      <c r="I60">
        <v>6</v>
      </c>
      <c r="J60" s="6">
        <v>1.1249499999999999</v>
      </c>
      <c r="K60" s="10">
        <v>1.1239250000000001</v>
      </c>
      <c r="L60" s="14">
        <f t="shared" si="28"/>
        <v>-102.49999999998316</v>
      </c>
      <c r="M60" s="19">
        <v>0.48924000000000001</v>
      </c>
      <c r="N60" s="19">
        <v>1.664849</v>
      </c>
      <c r="O60" s="12">
        <v>1.1237969999999999</v>
      </c>
      <c r="P60" s="17">
        <f t="shared" si="29"/>
        <v>-115.29999999999596</v>
      </c>
      <c r="Q60" s="22">
        <v>0.54524499999999998</v>
      </c>
      <c r="R60" s="22">
        <v>1.831666</v>
      </c>
      <c r="S60" s="10">
        <v>1.123802</v>
      </c>
      <c r="T60" s="14">
        <f t="shared" si="34"/>
        <v>-114.79999999999268</v>
      </c>
      <c r="U60" s="19">
        <v>0.54093199999999997</v>
      </c>
      <c r="V60" s="19">
        <v>1.8170440000000001</v>
      </c>
      <c r="W60" s="12">
        <v>1.1238030000000001</v>
      </c>
      <c r="X60" s="17">
        <f t="shared" si="30"/>
        <v>-114.6999999999787</v>
      </c>
      <c r="Y60" s="22">
        <v>0.54012300000000002</v>
      </c>
      <c r="Z60" s="22">
        <v>1.814643</v>
      </c>
      <c r="AA60" s="10">
        <v>1.097572</v>
      </c>
      <c r="AB60" s="14">
        <f t="shared" si="35"/>
        <v>-2737.7999999999902</v>
      </c>
      <c r="AC60" s="19">
        <v>13.120651000000001</v>
      </c>
      <c r="AD60" s="19">
        <v>39.382390000000001</v>
      </c>
      <c r="AE60" s="12">
        <v>1.120708</v>
      </c>
      <c r="AF60" s="17">
        <f t="shared" si="31"/>
        <v>-424.19999999998572</v>
      </c>
      <c r="AG60" s="22">
        <v>1.886136</v>
      </c>
      <c r="AH60" s="22">
        <v>5.888998</v>
      </c>
      <c r="AI60" s="10">
        <v>1.123205</v>
      </c>
      <c r="AJ60" s="14">
        <f t="shared" si="36"/>
        <v>-174.49999999998855</v>
      </c>
      <c r="AK60" s="19">
        <v>0.78191999999999995</v>
      </c>
      <c r="AL60" s="19">
        <v>2.47031</v>
      </c>
    </row>
    <row r="61" spans="1:38" x14ac:dyDescent="0.25">
      <c r="A61" t="s">
        <v>32</v>
      </c>
      <c r="B61" s="2">
        <f>T65</f>
        <v>86.622222222216337</v>
      </c>
      <c r="C61" s="25">
        <f>U65</f>
        <v>0.40842633333333328</v>
      </c>
      <c r="D61" s="25">
        <f>V65</f>
        <v>1.3585071111111113</v>
      </c>
      <c r="E61" s="2">
        <f>T66</f>
        <v>91.242857142849672</v>
      </c>
      <c r="F61" s="25">
        <f t="shared" ref="F61" si="45">U66</f>
        <v>0.4452672857142857</v>
      </c>
      <c r="G61" s="25">
        <f t="shared" ref="G61" si="46">V66</f>
        <v>1.4760278571428571</v>
      </c>
      <c r="I61">
        <v>7</v>
      </c>
      <c r="J61" s="6">
        <v>1.1392469999999999</v>
      </c>
      <c r="K61" s="10">
        <v>1.1381270000000001</v>
      </c>
      <c r="L61" s="14">
        <f t="shared" si="28"/>
        <v>-111.99999999997878</v>
      </c>
      <c r="M61" s="19">
        <v>0.49304100000000001</v>
      </c>
      <c r="N61" s="19">
        <v>1.70306</v>
      </c>
      <c r="O61" s="12">
        <v>1.1379790000000001</v>
      </c>
      <c r="P61" s="17">
        <f t="shared" si="29"/>
        <v>-126.79999999998248</v>
      </c>
      <c r="Q61" s="22">
        <v>0.55132499999999995</v>
      </c>
      <c r="R61" s="22">
        <v>1.881419</v>
      </c>
      <c r="S61" s="10">
        <v>1.1379840000000001</v>
      </c>
      <c r="T61" s="14">
        <f t="shared" si="34"/>
        <v>-126.29999999997921</v>
      </c>
      <c r="U61" s="19">
        <v>0.54703000000000002</v>
      </c>
      <c r="V61" s="19">
        <v>1.8664480000000001</v>
      </c>
      <c r="W61" s="12">
        <v>1.137985</v>
      </c>
      <c r="X61" s="17">
        <f t="shared" si="30"/>
        <v>-126.19999999998743</v>
      </c>
      <c r="Y61" s="22">
        <v>0.546157</v>
      </c>
      <c r="Z61" s="22">
        <v>1.8637550000000001</v>
      </c>
      <c r="AA61" s="10">
        <v>1.111051</v>
      </c>
      <c r="AB61" s="14">
        <f t="shared" si="35"/>
        <v>-2819.599999999989</v>
      </c>
      <c r="AC61" s="19">
        <v>12.545552000000001</v>
      </c>
      <c r="AD61" s="19">
        <v>32.802230000000002</v>
      </c>
      <c r="AE61" s="12">
        <v>1.135089</v>
      </c>
      <c r="AF61" s="17">
        <f t="shared" si="31"/>
        <v>-415.79999999998842</v>
      </c>
      <c r="AG61" s="22">
        <v>1.717198</v>
      </c>
      <c r="AH61" s="22">
        <v>5.5232900000000003</v>
      </c>
      <c r="AI61" s="10">
        <v>1.137699</v>
      </c>
      <c r="AJ61" s="14">
        <f t="shared" si="36"/>
        <v>-154.79999999998827</v>
      </c>
      <c r="AK61" s="19">
        <v>0.64759</v>
      </c>
      <c r="AL61" s="19">
        <v>2.1130420000000001</v>
      </c>
    </row>
    <row r="62" spans="1:38" x14ac:dyDescent="0.25">
      <c r="A62" t="s">
        <v>33</v>
      </c>
      <c r="B62" s="2">
        <f>X65</f>
        <v>86.56666666666041</v>
      </c>
      <c r="C62" s="25">
        <f>Y65</f>
        <v>0.40800388888888889</v>
      </c>
      <c r="D62" s="25">
        <f>Z65</f>
        <v>1.3572604444444443</v>
      </c>
      <c r="E62" s="2">
        <f>X66</f>
        <v>91.17142857142062</v>
      </c>
      <c r="F62" s="25">
        <f t="shared" ref="F62" si="47">Y66</f>
        <v>0.44477128571428576</v>
      </c>
      <c r="G62" s="25">
        <f t="shared" ref="G62" si="48">Z66</f>
        <v>1.4745815714285713</v>
      </c>
      <c r="I62">
        <v>8</v>
      </c>
      <c r="J62" s="6">
        <v>1.154685</v>
      </c>
      <c r="K62" s="10">
        <v>1.153516</v>
      </c>
      <c r="L62" s="14">
        <f t="shared" si="28"/>
        <v>-116.89999999999756</v>
      </c>
      <c r="M62" s="19">
        <v>0.47198099999999998</v>
      </c>
      <c r="N62" s="19">
        <v>1.648757</v>
      </c>
      <c r="O62" s="12">
        <v>1.153359</v>
      </c>
      <c r="P62" s="17">
        <f t="shared" si="29"/>
        <v>-132.59999999999383</v>
      </c>
      <c r="Q62" s="22">
        <v>0.52839199999999997</v>
      </c>
      <c r="R62" s="22">
        <v>1.8257639999999999</v>
      </c>
      <c r="S62" s="10">
        <v>1.153362</v>
      </c>
      <c r="T62" s="14">
        <f t="shared" si="34"/>
        <v>-132.29999999999632</v>
      </c>
      <c r="U62" s="19">
        <v>0.52500400000000003</v>
      </c>
      <c r="V62" s="19">
        <v>1.813634</v>
      </c>
      <c r="W62" s="12">
        <v>1.1533629999999999</v>
      </c>
      <c r="X62" s="17">
        <f t="shared" si="30"/>
        <v>-132.20000000000454</v>
      </c>
      <c r="Y62" s="22">
        <v>0.52426200000000001</v>
      </c>
      <c r="Z62" s="22">
        <v>1.811269</v>
      </c>
      <c r="AA62" s="10">
        <v>1.1299049999999999</v>
      </c>
      <c r="AB62" s="14">
        <f t="shared" si="35"/>
        <v>-2478.0000000000023</v>
      </c>
      <c r="AC62" s="19">
        <v>10.07649</v>
      </c>
      <c r="AD62" s="19">
        <v>18.003920000000001</v>
      </c>
      <c r="AE62" s="12">
        <v>1.1509199999999999</v>
      </c>
      <c r="AF62" s="17">
        <f t="shared" si="31"/>
        <v>-376.50000000000182</v>
      </c>
      <c r="AG62" s="22">
        <v>1.438569</v>
      </c>
      <c r="AH62" s="22">
        <v>4.7614159999999996</v>
      </c>
      <c r="AI62" s="10">
        <v>1.1534489999999999</v>
      </c>
      <c r="AJ62" s="14">
        <f t="shared" si="36"/>
        <v>-123.60000000000149</v>
      </c>
      <c r="AK62" s="19">
        <v>0.48138599999999998</v>
      </c>
      <c r="AL62" s="19">
        <v>1.616298</v>
      </c>
    </row>
    <row r="63" spans="1:38" x14ac:dyDescent="0.25">
      <c r="I63" s="24">
        <v>9</v>
      </c>
      <c r="J63" s="6">
        <v>1.171902</v>
      </c>
      <c r="K63" s="10">
        <v>1.170736</v>
      </c>
      <c r="L63" s="14">
        <f t="shared" si="28"/>
        <v>-116.60000000000004</v>
      </c>
      <c r="M63" s="19">
        <v>0.42743100000000001</v>
      </c>
      <c r="N63" s="19">
        <v>1.4998229999999999</v>
      </c>
      <c r="O63" s="12">
        <v>1.1706369999999999</v>
      </c>
      <c r="P63" s="17">
        <f t="shared" si="29"/>
        <v>-126.50000000000716</v>
      </c>
      <c r="Q63" s="22">
        <v>0.45988699999999999</v>
      </c>
      <c r="R63" s="22">
        <v>1.606697</v>
      </c>
      <c r="S63" s="10">
        <v>1.170639</v>
      </c>
      <c r="T63" s="14">
        <f>IF(S63="","",IF($J63="","",(S63-$J63)*100000))</f>
        <v>-126.3000000000014</v>
      </c>
      <c r="U63" s="19">
        <v>0.45823000000000003</v>
      </c>
      <c r="V63" s="19">
        <v>1.6005910000000001</v>
      </c>
      <c r="W63" s="12">
        <v>1.170639</v>
      </c>
      <c r="X63" s="17">
        <f t="shared" si="30"/>
        <v>-126.3000000000014</v>
      </c>
      <c r="Y63" s="22">
        <v>0.457839</v>
      </c>
      <c r="Z63" s="22">
        <v>1.599283</v>
      </c>
      <c r="AA63" s="10">
        <v>1.1572929999999999</v>
      </c>
      <c r="AB63" s="14">
        <f>IF(AA63="","",IF($J63="","",(AA63-$J63)*100000))</f>
        <v>-1460.9000000000094</v>
      </c>
      <c r="AC63" s="19">
        <v>5.3065369999999996</v>
      </c>
      <c r="AD63" s="19">
        <v>8.6000000000000003E-5</v>
      </c>
      <c r="AE63" s="12">
        <v>1.1689050000000001</v>
      </c>
      <c r="AF63" s="17">
        <f t="shared" si="31"/>
        <v>-299.69999999999163</v>
      </c>
      <c r="AG63" s="22">
        <v>1.0550850000000001</v>
      </c>
      <c r="AH63" s="22">
        <v>3.5959189999999999</v>
      </c>
      <c r="AI63" s="10">
        <v>1.171106</v>
      </c>
      <c r="AJ63" s="14">
        <f>IF(AI63="","",IF($J63="","",(AI63-$J63)*100000))</f>
        <v>-79.600000000001899</v>
      </c>
      <c r="AK63" s="19">
        <v>0.28897099999999998</v>
      </c>
      <c r="AL63" s="19">
        <v>0.99502999999999997</v>
      </c>
    </row>
    <row r="64" spans="1:38" x14ac:dyDescent="0.25">
      <c r="I64">
        <v>10</v>
      </c>
      <c r="J64" s="6">
        <v>1.198726</v>
      </c>
      <c r="K64" s="10">
        <v>1.198726</v>
      </c>
      <c r="L64" s="14">
        <f t="shared" si="28"/>
        <v>0</v>
      </c>
      <c r="M64" s="19">
        <v>3.1000000000000001E-5</v>
      </c>
      <c r="N64" s="19">
        <v>8.6000000000000003E-5</v>
      </c>
      <c r="O64" s="12">
        <v>1.198726</v>
      </c>
      <c r="P64" s="17">
        <f t="shared" si="29"/>
        <v>0</v>
      </c>
      <c r="Q64" s="22">
        <v>3.1000000000000001E-5</v>
      </c>
      <c r="R64" s="22">
        <v>8.6000000000000003E-5</v>
      </c>
      <c r="S64" s="10">
        <v>1.198726</v>
      </c>
      <c r="T64" s="14">
        <f t="shared" si="34"/>
        <v>0</v>
      </c>
      <c r="U64" s="19">
        <v>3.1000000000000001E-5</v>
      </c>
      <c r="V64" s="19">
        <v>8.6000000000000003E-5</v>
      </c>
      <c r="W64" s="12">
        <v>1.198726</v>
      </c>
      <c r="X64" s="17">
        <f t="shared" si="30"/>
        <v>0</v>
      </c>
      <c r="Y64" s="22">
        <v>3.1000000000000001E-5</v>
      </c>
      <c r="Z64" s="22">
        <v>8.6000000000000003E-5</v>
      </c>
      <c r="AA64" s="10">
        <v>1.198726</v>
      </c>
      <c r="AB64" s="14">
        <f t="shared" si="35"/>
        <v>0</v>
      </c>
      <c r="AC64" s="19">
        <v>3.1000000000000001E-5</v>
      </c>
      <c r="AD64" s="19">
        <v>8.6000000000000003E-5</v>
      </c>
      <c r="AE64" s="12">
        <v>1.198726</v>
      </c>
      <c r="AF64" s="17">
        <f t="shared" si="31"/>
        <v>0</v>
      </c>
      <c r="AG64" s="22">
        <v>3.1000000000000001E-5</v>
      </c>
      <c r="AH64" s="22">
        <v>8.6000000000000003E-5</v>
      </c>
      <c r="AI64" s="10">
        <v>1.198726</v>
      </c>
      <c r="AJ64" s="14">
        <f t="shared" si="36"/>
        <v>0</v>
      </c>
      <c r="AK64" s="19">
        <v>3.1000000000000001E-5</v>
      </c>
      <c r="AL64" s="19">
        <v>8.6000000000000003E-5</v>
      </c>
    </row>
    <row r="65" spans="1:38" x14ac:dyDescent="0.25">
      <c r="I65" t="s">
        <v>71</v>
      </c>
      <c r="L65" s="14">
        <f t="array" ref="L65">AVERAGE(ABS(L55:L63))</f>
        <v>78.866666666659796</v>
      </c>
      <c r="M65" s="19">
        <f>AVERAGE(M55:M63)</f>
        <v>0.37704655555555555</v>
      </c>
      <c r="N65" s="19">
        <f>AVERAGE(N55:N63)</f>
        <v>1.2637834444444445</v>
      </c>
      <c r="P65" s="17">
        <f t="array" ref="P65">AVERAGE(ABS(P55:P63))</f>
        <v>86.944444444436726</v>
      </c>
      <c r="Q65" s="22">
        <f>AVERAGE(Q55:Q63)</f>
        <v>0.41157888888888888</v>
      </c>
      <c r="R65" s="22">
        <f>AVERAGE(R55:R63)</f>
        <v>1.3686541111111112</v>
      </c>
      <c r="T65" s="14">
        <f t="array" ref="T65">AVERAGE(ABS(T55:T63))</f>
        <v>86.622222222216337</v>
      </c>
      <c r="U65" s="19">
        <f>AVERAGE(U55:U63)</f>
        <v>0.40842633333333328</v>
      </c>
      <c r="V65" s="19">
        <f>AVERAGE(V55:V63)</f>
        <v>1.3585071111111113</v>
      </c>
      <c r="X65" s="17">
        <f t="array" ref="X65">AVERAGE(ABS(X55:X63))</f>
        <v>86.56666666666041</v>
      </c>
      <c r="Y65" s="22">
        <f>AVERAGE(Y55:Y63)</f>
        <v>0.40800388888888889</v>
      </c>
      <c r="Z65" s="22">
        <f>AVERAGE(Z55:Z63)</f>
        <v>1.3572604444444443</v>
      </c>
      <c r="AB65" s="14">
        <f t="array" ref="AB65">AVERAGE(ABS(AB55:AB63))</f>
        <v>1808.9222222222177</v>
      </c>
      <c r="AC65" s="19">
        <f>AVERAGE(AC55:AC63)</f>
        <v>8.6460314444444446</v>
      </c>
      <c r="AD65" s="19">
        <f>AVERAGE(AD55:AD63)</f>
        <v>25.492478444444448</v>
      </c>
      <c r="AF65" s="17">
        <f t="array" ref="AF65">AVERAGE(ABS(AF55:AF63))</f>
        <v>317.38888888888096</v>
      </c>
      <c r="AG65" s="22">
        <f>AVERAGE(AG55:AG63)</f>
        <v>1.4512048888888889</v>
      </c>
      <c r="AH65" s="22">
        <f>AVERAGE(AH55:AH63)</f>
        <v>4.4197421111111108</v>
      </c>
      <c r="AJ65" s="14">
        <f t="array" ref="AJ65">AVERAGE(ABS(AJ55:AJ63))</f>
        <v>158.333333333327</v>
      </c>
      <c r="AK65" s="19">
        <f>AVERAGE(AK55:AK63)</f>
        <v>0.77160099999999998</v>
      </c>
      <c r="AL65" s="19">
        <f>AVERAGE(AL55:AL63)</f>
        <v>2.2603258888888891</v>
      </c>
    </row>
    <row r="66" spans="1:38" x14ac:dyDescent="0.25">
      <c r="I66" t="s">
        <v>72</v>
      </c>
      <c r="L66" s="14">
        <f t="array" ref="L66">AVERAGE(ABS(L56:L62))</f>
        <v>82.614285714277543</v>
      </c>
      <c r="M66" s="19">
        <f>AVERAGE(M56:M62)</f>
        <v>0.40944999999999998</v>
      </c>
      <c r="N66" s="19">
        <f>AVERAGE(N56:N62)</f>
        <v>1.3691045714285717</v>
      </c>
      <c r="P66" s="17">
        <f t="array" ref="P66">AVERAGE(ABS(P56:P62))</f>
        <v>91.628571428560761</v>
      </c>
      <c r="Q66" s="22">
        <f>AVERAGE(Q56:Q62)</f>
        <v>0.44909414285714278</v>
      </c>
      <c r="R66" s="22">
        <f>AVERAGE(R56:R62)</f>
        <v>1.4882451428571428</v>
      </c>
      <c r="T66" s="14">
        <f t="array" ref="T66">AVERAGE(ABS(T56:T62))</f>
        <v>91.242857142849672</v>
      </c>
      <c r="U66" s="19">
        <f>AVERAGE(U56:U62)</f>
        <v>0.4452672857142857</v>
      </c>
      <c r="V66" s="19">
        <f>AVERAGE(V56:V62)</f>
        <v>1.4760278571428571</v>
      </c>
      <c r="X66" s="17">
        <f t="array" ref="X66">AVERAGE(ABS(X56:X62))</f>
        <v>91.17142857142062</v>
      </c>
      <c r="Y66" s="22">
        <f>AVERAGE(Y56:Y62)</f>
        <v>0.44477128571428576</v>
      </c>
      <c r="Z66" s="22">
        <f>AVERAGE(Z56:Z62)</f>
        <v>1.4745815714285713</v>
      </c>
      <c r="AB66" s="14">
        <f t="array" ref="AB66">AVERAGE(ABS(AB56:AB62))</f>
        <v>2076.1285714285655</v>
      </c>
      <c r="AC66" s="19">
        <f>AVERAGE(AC56:AC62)</f>
        <v>10.111219999999999</v>
      </c>
      <c r="AD66" s="19">
        <f>AVERAGE(AD56:AD62)</f>
        <v>30.96227428571429</v>
      </c>
      <c r="AF66" s="17">
        <f t="array" ref="AF66">AVERAGE(ABS(AF56:AF62))</f>
        <v>352.75714285713445</v>
      </c>
      <c r="AG66" s="22">
        <f>AVERAGE(AG56:AG62)</f>
        <v>1.6411344285714284</v>
      </c>
      <c r="AH66" s="22">
        <f>AVERAGE(AH56:AH62)</f>
        <v>4.9761567142857146</v>
      </c>
      <c r="AJ66" s="14">
        <f t="array" ref="AJ66">AVERAGE(ABS(AJ56:AJ62))</f>
        <v>168.09999999999167</v>
      </c>
      <c r="AK66" s="19">
        <f>AVERAGE(AK56:AK62)</f>
        <v>0.80957771428571423</v>
      </c>
      <c r="AL66" s="19">
        <f>AVERAGE(AL56:AL62)</f>
        <v>2.412903</v>
      </c>
    </row>
    <row r="70" spans="1:38" x14ac:dyDescent="0.25">
      <c r="I70" t="s">
        <v>28</v>
      </c>
      <c r="J70" s="7" t="s">
        <v>29</v>
      </c>
      <c r="K70" s="46" t="s">
        <v>30</v>
      </c>
      <c r="L70" s="46"/>
      <c r="M70" s="46"/>
      <c r="N70" s="46"/>
      <c r="O70" s="44" t="s">
        <v>31</v>
      </c>
      <c r="P70" s="44"/>
      <c r="Q70" s="44"/>
      <c r="R70" s="44"/>
      <c r="S70" s="46" t="s">
        <v>32</v>
      </c>
      <c r="T70" s="46"/>
      <c r="U70" s="46"/>
      <c r="V70" s="46"/>
      <c r="W70" s="44" t="s">
        <v>33</v>
      </c>
      <c r="X70" s="44"/>
      <c r="Y70" s="44"/>
      <c r="Z70" s="44"/>
      <c r="AA70" s="46" t="s">
        <v>34</v>
      </c>
      <c r="AB70" s="46"/>
      <c r="AC70" s="46"/>
      <c r="AD70" s="46"/>
      <c r="AE70" s="44" t="s">
        <v>35</v>
      </c>
      <c r="AF70" s="44"/>
      <c r="AG70" s="44"/>
      <c r="AH70" s="44"/>
      <c r="AI70" s="46" t="s">
        <v>36</v>
      </c>
      <c r="AJ70" s="46"/>
      <c r="AK70" s="46"/>
      <c r="AL70" s="46"/>
    </row>
    <row r="71" spans="1:38" x14ac:dyDescent="0.25">
      <c r="H71" t="s">
        <v>63</v>
      </c>
      <c r="J71" s="8" t="s">
        <v>41</v>
      </c>
      <c r="K71" s="45" t="s">
        <v>41</v>
      </c>
      <c r="L71" s="45"/>
      <c r="M71" s="49" t="s">
        <v>38</v>
      </c>
      <c r="N71" s="49"/>
      <c r="O71" s="48" t="s">
        <v>41</v>
      </c>
      <c r="P71" s="48"/>
      <c r="Q71" s="44" t="s">
        <v>38</v>
      </c>
      <c r="R71" s="44"/>
      <c r="S71" s="45" t="s">
        <v>41</v>
      </c>
      <c r="T71" s="45"/>
      <c r="U71" s="46" t="s">
        <v>38</v>
      </c>
      <c r="V71" s="46"/>
      <c r="W71" s="48" t="s">
        <v>41</v>
      </c>
      <c r="X71" s="48"/>
      <c r="Y71" s="44" t="s">
        <v>38</v>
      </c>
      <c r="Z71" s="44"/>
      <c r="AA71" s="45" t="s">
        <v>41</v>
      </c>
      <c r="AB71" s="45"/>
      <c r="AC71" s="46" t="s">
        <v>38</v>
      </c>
      <c r="AD71" s="46"/>
      <c r="AE71" s="48" t="s">
        <v>41</v>
      </c>
      <c r="AF71" s="48"/>
      <c r="AG71" s="44" t="s">
        <v>38</v>
      </c>
      <c r="AH71" s="44"/>
      <c r="AI71" s="45" t="s">
        <v>41</v>
      </c>
      <c r="AJ71" s="45"/>
      <c r="AK71" s="46" t="s">
        <v>38</v>
      </c>
      <c r="AL71" s="46"/>
    </row>
    <row r="72" spans="1:38" x14ac:dyDescent="0.25">
      <c r="J72" s="8" t="s">
        <v>42</v>
      </c>
      <c r="K72" s="11" t="s">
        <v>42</v>
      </c>
      <c r="L72" s="15" t="s">
        <v>43</v>
      </c>
      <c r="M72" s="20" t="s">
        <v>39</v>
      </c>
      <c r="N72" s="20" t="s">
        <v>40</v>
      </c>
      <c r="O72" s="13" t="s">
        <v>42</v>
      </c>
      <c r="P72" s="18" t="s">
        <v>43</v>
      </c>
      <c r="Q72" s="23" t="s">
        <v>39</v>
      </c>
      <c r="R72" s="23" t="s">
        <v>40</v>
      </c>
      <c r="S72" s="11" t="s">
        <v>42</v>
      </c>
      <c r="T72" s="15" t="s">
        <v>43</v>
      </c>
      <c r="U72" s="20" t="s">
        <v>39</v>
      </c>
      <c r="V72" s="20" t="s">
        <v>40</v>
      </c>
      <c r="W72" s="13" t="s">
        <v>42</v>
      </c>
      <c r="X72" s="18" t="s">
        <v>43</v>
      </c>
      <c r="Y72" s="23" t="s">
        <v>39</v>
      </c>
      <c r="Z72" s="23" t="s">
        <v>40</v>
      </c>
      <c r="AA72" s="11" t="s">
        <v>42</v>
      </c>
      <c r="AB72" s="15" t="s">
        <v>43</v>
      </c>
      <c r="AC72" s="20" t="s">
        <v>39</v>
      </c>
      <c r="AD72" s="20" t="s">
        <v>40</v>
      </c>
      <c r="AE72" s="13" t="s">
        <v>42</v>
      </c>
      <c r="AF72" s="18" t="s">
        <v>43</v>
      </c>
      <c r="AG72" s="23" t="s">
        <v>39</v>
      </c>
      <c r="AH72" s="23" t="s">
        <v>40</v>
      </c>
      <c r="AI72" s="11" t="s">
        <v>42</v>
      </c>
      <c r="AJ72" s="15" t="s">
        <v>43</v>
      </c>
      <c r="AK72" s="20" t="s">
        <v>39</v>
      </c>
      <c r="AL72" s="20" t="s">
        <v>40</v>
      </c>
    </row>
    <row r="73" spans="1:38" x14ac:dyDescent="0.25">
      <c r="B73" s="47" t="s">
        <v>61</v>
      </c>
      <c r="C73" s="47" t="s">
        <v>38</v>
      </c>
      <c r="D73" s="47"/>
      <c r="I73">
        <v>0</v>
      </c>
      <c r="J73" s="6">
        <v>1.1883509999999999</v>
      </c>
      <c r="K73" s="10">
        <v>1.1883509999999999</v>
      </c>
      <c r="L73" s="14">
        <f>IF(K73="","",IF($J73="","",(K73-$J73)*100000))</f>
        <v>0</v>
      </c>
      <c r="M73" s="19">
        <v>0</v>
      </c>
      <c r="N73" s="19">
        <v>9.9999999999999995E-7</v>
      </c>
      <c r="O73" s="12">
        <v>1.1883509999999999</v>
      </c>
      <c r="P73" s="17">
        <f>IF(O73="","",IF($J73="","",(O73-$J73)*100000))</f>
        <v>0</v>
      </c>
      <c r="Q73" s="22">
        <v>0</v>
      </c>
      <c r="R73" s="22">
        <v>9.9999999999999995E-7</v>
      </c>
      <c r="S73" s="10">
        <v>1.1883509999999999</v>
      </c>
      <c r="T73" s="14">
        <f>IF(S73="","",IF($J73="","",(S73-$J73)*100000))</f>
        <v>0</v>
      </c>
      <c r="U73" s="19">
        <v>0</v>
      </c>
      <c r="V73" s="19">
        <v>9.9999999999999995E-7</v>
      </c>
      <c r="W73" s="12">
        <v>1.1883509999999999</v>
      </c>
      <c r="X73" s="17">
        <f>IF(W73="","",IF($J73="","",(W73-$J73)*100000))</f>
        <v>0</v>
      </c>
      <c r="Y73" s="22">
        <v>0</v>
      </c>
      <c r="Z73" s="22">
        <v>9.9999999999999995E-7</v>
      </c>
      <c r="AA73" s="10">
        <v>1.1883509999999999</v>
      </c>
      <c r="AB73" s="14">
        <f>IF(AA73="","",IF($J73="","",(AA73-$J73)*100000))</f>
        <v>0</v>
      </c>
      <c r="AC73" s="19">
        <v>0</v>
      </c>
      <c r="AD73" s="19">
        <v>9.9999999999999995E-7</v>
      </c>
      <c r="AE73" s="12">
        <v>1.1883509999999999</v>
      </c>
      <c r="AF73" s="17">
        <f>IF(AE73="","",IF($J73="","",(AE73-$J73)*100000))</f>
        <v>0</v>
      </c>
      <c r="AG73" s="22">
        <v>0</v>
      </c>
      <c r="AH73" s="22">
        <v>9.9999999999999995E-7</v>
      </c>
      <c r="AI73" s="10">
        <v>1.1883509999999999</v>
      </c>
      <c r="AJ73" s="14">
        <f>IF(AI73="","",IF($J73="","",(AI73-$J73)*100000))</f>
        <v>0</v>
      </c>
      <c r="AK73" s="19">
        <v>0</v>
      </c>
      <c r="AL73" s="19">
        <v>9.9999999999999995E-7</v>
      </c>
    </row>
    <row r="74" spans="1:38" x14ac:dyDescent="0.25">
      <c r="B74" s="47"/>
      <c r="C74" t="s">
        <v>39</v>
      </c>
      <c r="D74" t="s">
        <v>21</v>
      </c>
      <c r="I74" s="24">
        <v>1</v>
      </c>
      <c r="J74" s="6">
        <v>1.1888879999999999</v>
      </c>
      <c r="K74" s="10">
        <v>1.1888700000000001</v>
      </c>
      <c r="L74" s="14">
        <f t="shared" ref="L74:L83" si="49">IF(K74="","",IF($J74="","",(K74-$J74)*100000))</f>
        <v>-1.7999999999851468</v>
      </c>
      <c r="M74" s="19">
        <v>2.7286000000000001E-2</v>
      </c>
      <c r="N74" s="19">
        <v>0.108156</v>
      </c>
      <c r="O74" s="12">
        <v>1.1888719999999999</v>
      </c>
      <c r="P74" s="17">
        <f>IF(O74="","",IF($J74="","",(O74-$J74)*100000))</f>
        <v>-1.6000000000016001</v>
      </c>
      <c r="Q74" s="22">
        <v>2.6530000000000001E-2</v>
      </c>
      <c r="R74" s="22">
        <v>0.105657</v>
      </c>
      <c r="S74" s="10">
        <v>1.1888730000000001</v>
      </c>
      <c r="T74" s="14">
        <f t="shared" ref="T74" si="50">IF(S74="","",IF($J74="","",(S74-$J74)*100000))</f>
        <v>-1.4999999999876223</v>
      </c>
      <c r="U74" s="19">
        <v>2.6248E-2</v>
      </c>
      <c r="V74" s="19">
        <v>0.10515099999999999</v>
      </c>
      <c r="W74" s="12">
        <v>1.188874</v>
      </c>
      <c r="X74" s="17">
        <f>IF(W74="","",IF($J74="","",(W74-$J74)*100000))</f>
        <v>-1.399999999995849</v>
      </c>
      <c r="Y74" s="22">
        <v>2.6190000000000001E-2</v>
      </c>
      <c r="Z74" s="22">
        <v>0.105074</v>
      </c>
      <c r="AA74" s="10">
        <v>1.188623</v>
      </c>
      <c r="AB74" s="14">
        <f t="shared" ref="AB74" si="51">IF(AA74="","",IF($J74="","",(AA74-$J74)*100000))</f>
        <v>-26.499999999995971</v>
      </c>
      <c r="AC74" s="19">
        <v>0.430396</v>
      </c>
      <c r="AD74" s="19">
        <v>1.3507659999999999</v>
      </c>
      <c r="AE74" s="12">
        <v>1.1888019999999999</v>
      </c>
      <c r="AF74" s="17">
        <f>IF(AE74="","",IF($J74="","",(AE74-$J74)*100000))</f>
        <v>-8.6000000000030496</v>
      </c>
      <c r="AG74" s="22">
        <v>0.13084299999999999</v>
      </c>
      <c r="AH74" s="22">
        <v>0.41785699999999998</v>
      </c>
      <c r="AI74" s="10">
        <v>1.188728</v>
      </c>
      <c r="AJ74" s="14">
        <f t="shared" ref="AJ74" si="52">IF(AI74="","",IF($J74="","",(AI74-$J74)*100000))</f>
        <v>-15.999999999993797</v>
      </c>
      <c r="AK74" s="19">
        <v>0.24446699999999999</v>
      </c>
      <c r="AL74" s="19">
        <v>0.73099700000000001</v>
      </c>
    </row>
    <row r="75" spans="1:38" x14ac:dyDescent="0.25">
      <c r="A75" t="s">
        <v>34</v>
      </c>
      <c r="B75" s="2">
        <f>AB84</f>
        <v>139.0444444444509</v>
      </c>
      <c r="C75" s="25">
        <f>AC84</f>
        <v>2.2452701111111115</v>
      </c>
      <c r="D75" s="25">
        <f>AD84</f>
        <v>6.501582</v>
      </c>
      <c r="E75" s="2">
        <f>AB85</f>
        <v>159.34285714286506</v>
      </c>
      <c r="F75" s="25">
        <f t="shared" ref="F75" si="53">AC85</f>
        <v>2.5804265714285717</v>
      </c>
      <c r="G75" s="25">
        <f t="shared" ref="G75" si="54">AD85</f>
        <v>7.5072242857142859</v>
      </c>
      <c r="I75">
        <v>2</v>
      </c>
      <c r="J75" s="6">
        <v>1.1896549999999999</v>
      </c>
      <c r="K75" s="10">
        <v>1.1896150000000001</v>
      </c>
      <c r="L75" s="14">
        <f t="shared" si="49"/>
        <v>-3.9999999999817959</v>
      </c>
      <c r="M75" s="19">
        <v>5.8896999999999998E-2</v>
      </c>
      <c r="N75" s="19">
        <v>0.231379</v>
      </c>
      <c r="O75" s="12">
        <v>1.1896199999999999</v>
      </c>
      <c r="P75" s="17">
        <f t="shared" ref="P75:P83" si="55">IF(O75="","",IF($J75="","",(O75-$J75)*100000))</f>
        <v>-3.5000000000007248</v>
      </c>
      <c r="Q75" s="22">
        <v>5.9097999999999998E-2</v>
      </c>
      <c r="R75" s="22">
        <v>0.23138700000000001</v>
      </c>
      <c r="S75" s="10">
        <v>1.189622</v>
      </c>
      <c r="T75" s="14">
        <f t="shared" ref="T75:T83" si="56">IF(S75="","",IF($J75="","",(S75-$J75)*100000))</f>
        <v>-3.2999999999949736</v>
      </c>
      <c r="U75" s="19">
        <v>5.8341999999999998E-2</v>
      </c>
      <c r="V75" s="19">
        <v>0.229965</v>
      </c>
      <c r="W75" s="12">
        <v>1.189622</v>
      </c>
      <c r="X75" s="17">
        <f t="shared" ref="X75:X83" si="57">IF(W75="","",IF($J75="","",(W75-$J75)*100000))</f>
        <v>-3.2999999999949736</v>
      </c>
      <c r="Y75" s="22">
        <v>5.8187999999999997E-2</v>
      </c>
      <c r="Z75" s="22">
        <v>0.229763</v>
      </c>
      <c r="AA75" s="10">
        <v>1.1889479999999999</v>
      </c>
      <c r="AB75" s="14">
        <f t="shared" ref="AB75:AB83" si="58">IF(AA75="","",IF($J75="","",(AA75-$J75)*100000))</f>
        <v>-70.700000000001324</v>
      </c>
      <c r="AC75" s="19">
        <v>1.155969</v>
      </c>
      <c r="AD75" s="19">
        <v>3.571291</v>
      </c>
      <c r="AE75" s="12">
        <v>1.189473</v>
      </c>
      <c r="AF75" s="17">
        <f t="shared" ref="AF75:AF83" si="59">IF(AE75="","",IF($J75="","",(AE75-$J75)*100000))</f>
        <v>-18.199999999990446</v>
      </c>
      <c r="AG75" s="22">
        <v>0.27957300000000002</v>
      </c>
      <c r="AH75" s="22">
        <v>0.876969</v>
      </c>
      <c r="AI75" s="10">
        <v>1.1894940000000001</v>
      </c>
      <c r="AJ75" s="14">
        <f t="shared" ref="AJ75:AJ83" si="60">IF(AI75="","",IF($J75="","",(AI75-$J75)*100000))</f>
        <v>-16.09999999998557</v>
      </c>
      <c r="AK75" s="19">
        <v>0.24124000000000001</v>
      </c>
      <c r="AL75" s="19">
        <v>0.73517500000000002</v>
      </c>
    </row>
    <row r="76" spans="1:38" x14ac:dyDescent="0.25">
      <c r="A76" t="s">
        <v>35</v>
      </c>
      <c r="B76" s="2">
        <f>AF84</f>
        <v>26.211111111113578</v>
      </c>
      <c r="C76" s="25">
        <f>AG84</f>
        <v>0.39655077777777775</v>
      </c>
      <c r="D76" s="25">
        <f>AH84</f>
        <v>1.1512876666666665</v>
      </c>
      <c r="E76" s="2">
        <f>AF85</f>
        <v>29.085714285716413</v>
      </c>
      <c r="F76" s="25">
        <f t="shared" ref="F76" si="61">AG85</f>
        <v>0.44023471428571426</v>
      </c>
      <c r="G76" s="25">
        <f t="shared" ref="G76" si="62">AH85</f>
        <v>1.2840475714285713</v>
      </c>
      <c r="I76">
        <v>3</v>
      </c>
      <c r="J76" s="6">
        <v>1.19048</v>
      </c>
      <c r="K76" s="10">
        <v>1.1904189999999999</v>
      </c>
      <c r="L76" s="14">
        <f t="shared" si="49"/>
        <v>-6.1000000000088761</v>
      </c>
      <c r="M76" s="19">
        <v>8.7426000000000004E-2</v>
      </c>
      <c r="N76" s="19">
        <v>0.328955</v>
      </c>
      <c r="O76" s="12">
        <v>1.190426</v>
      </c>
      <c r="P76" s="17">
        <f t="shared" si="55"/>
        <v>-5.3999999999998494</v>
      </c>
      <c r="Q76" s="22">
        <v>9.0234999999999996E-2</v>
      </c>
      <c r="R76" s="22">
        <v>0.33599600000000002</v>
      </c>
      <c r="S76" s="10">
        <v>1.190429</v>
      </c>
      <c r="T76" s="14">
        <f t="shared" si="56"/>
        <v>-5.1000000000023249</v>
      </c>
      <c r="U76" s="19">
        <v>8.9050000000000004E-2</v>
      </c>
      <c r="V76" s="19">
        <v>0.333762</v>
      </c>
      <c r="W76" s="12">
        <v>1.190429</v>
      </c>
      <c r="X76" s="17">
        <f t="shared" si="57"/>
        <v>-5.1000000000023249</v>
      </c>
      <c r="Y76" s="22">
        <v>8.8808999999999999E-2</v>
      </c>
      <c r="Z76" s="22">
        <v>0.33343299999999998</v>
      </c>
      <c r="AA76" s="10">
        <v>1.1893419999999999</v>
      </c>
      <c r="AB76" s="14">
        <f t="shared" si="58"/>
        <v>-113.80000000000834</v>
      </c>
      <c r="AC76" s="19">
        <v>1.8621700000000001</v>
      </c>
      <c r="AD76" s="19">
        <v>5.665591</v>
      </c>
      <c r="AE76" s="12">
        <v>1.190226</v>
      </c>
      <c r="AF76" s="17">
        <f t="shared" si="59"/>
        <v>-25.399999999997647</v>
      </c>
      <c r="AG76" s="22">
        <v>0.38806200000000002</v>
      </c>
      <c r="AH76" s="22">
        <v>1.1902459999999999</v>
      </c>
      <c r="AI76" s="10">
        <v>1.190315</v>
      </c>
      <c r="AJ76" s="14">
        <f t="shared" si="60"/>
        <v>-16.499999999997073</v>
      </c>
      <c r="AK76" s="19">
        <v>0.24179400000000001</v>
      </c>
      <c r="AL76" s="19">
        <v>0.73909800000000003</v>
      </c>
    </row>
    <row r="77" spans="1:38" x14ac:dyDescent="0.25">
      <c r="A77" t="s">
        <v>62</v>
      </c>
      <c r="B77" s="2">
        <f>AJ84</f>
        <v>14.21111111111391</v>
      </c>
      <c r="C77" s="25">
        <f>AK84</f>
        <v>0.20670077777777773</v>
      </c>
      <c r="D77" s="25">
        <f>AL84</f>
        <v>0.61339711111111106</v>
      </c>
      <c r="E77" s="2">
        <f>AJ85</f>
        <v>15.000000000003107</v>
      </c>
      <c r="F77" s="25">
        <f t="shared" ref="F77" si="63">AK85</f>
        <v>0.21673528571428571</v>
      </c>
      <c r="G77" s="25">
        <f t="shared" ref="G77" si="64">AL85</f>
        <v>0.64547471428571424</v>
      </c>
      <c r="I77">
        <v>4</v>
      </c>
      <c r="J77" s="6">
        <v>1.1913530000000001</v>
      </c>
      <c r="K77" s="10">
        <v>1.191276</v>
      </c>
      <c r="L77" s="14">
        <f t="shared" si="49"/>
        <v>-7.7000000000104762</v>
      </c>
      <c r="M77" s="19">
        <v>0.111985</v>
      </c>
      <c r="N77" s="19">
        <v>0.40126299999999998</v>
      </c>
      <c r="O77" s="12">
        <v>1.191282</v>
      </c>
      <c r="P77" s="17">
        <f t="shared" si="55"/>
        <v>-7.1000000000154273</v>
      </c>
      <c r="Q77" s="22">
        <v>0.118411</v>
      </c>
      <c r="R77" s="22">
        <v>0.41766300000000001</v>
      </c>
      <c r="S77" s="10">
        <v>1.1912860000000001</v>
      </c>
      <c r="T77" s="14">
        <f t="shared" si="56"/>
        <v>-6.700000000003925</v>
      </c>
      <c r="U77" s="19">
        <v>0.116895</v>
      </c>
      <c r="V77" s="19">
        <v>0.41478799999999999</v>
      </c>
      <c r="W77" s="12">
        <v>1.191287</v>
      </c>
      <c r="X77" s="17">
        <f t="shared" si="57"/>
        <v>-6.6000000000121517</v>
      </c>
      <c r="Y77" s="22">
        <v>0.11658399999999999</v>
      </c>
      <c r="Z77" s="22">
        <v>0.41434799999999999</v>
      </c>
      <c r="AA77" s="10">
        <v>1.1898249999999999</v>
      </c>
      <c r="AB77" s="14">
        <f t="shared" si="58"/>
        <v>-152.80000000001959</v>
      </c>
      <c r="AC77" s="19">
        <v>2.4981900000000001</v>
      </c>
      <c r="AD77" s="19">
        <v>7.4775049999999998</v>
      </c>
      <c r="AE77" s="12">
        <v>1.1910499999999999</v>
      </c>
      <c r="AF77" s="17">
        <f t="shared" si="59"/>
        <v>-30.300000000016425</v>
      </c>
      <c r="AG77" s="22">
        <v>0.460619</v>
      </c>
      <c r="AH77" s="22">
        <v>1.3803179999999999</v>
      </c>
      <c r="AI77" s="10">
        <v>1.191187</v>
      </c>
      <c r="AJ77" s="14">
        <f t="shared" si="60"/>
        <v>-16.60000000001105</v>
      </c>
      <c r="AK77" s="19">
        <v>0.24041599999999999</v>
      </c>
      <c r="AL77" s="19">
        <v>0.72929699999999997</v>
      </c>
    </row>
    <row r="78" spans="1:38" x14ac:dyDescent="0.25">
      <c r="A78" t="s">
        <v>30</v>
      </c>
      <c r="B78" s="2">
        <f>L84</f>
        <v>7.6333333333369575</v>
      </c>
      <c r="C78" s="25">
        <f>M84</f>
        <v>0.11259944444444445</v>
      </c>
      <c r="D78" s="25">
        <f>N84</f>
        <v>0.37079144444444451</v>
      </c>
      <c r="E78" s="2">
        <f>L85</f>
        <v>8.1857142857196958</v>
      </c>
      <c r="F78" s="25">
        <f t="shared" ref="F78" si="65">M85</f>
        <v>0.11973214285714286</v>
      </c>
      <c r="G78" s="25">
        <f t="shared" ref="G78" si="66">N85</f>
        <v>0.40190085714285717</v>
      </c>
      <c r="I78">
        <v>5</v>
      </c>
      <c r="J78" s="6">
        <v>1.1922710000000001</v>
      </c>
      <c r="K78" s="10">
        <v>1.1921809999999999</v>
      </c>
      <c r="L78" s="14">
        <f t="shared" si="49"/>
        <v>-9.0000000000145519</v>
      </c>
      <c r="M78" s="19">
        <v>0.131491</v>
      </c>
      <c r="N78" s="19">
        <v>0.44902700000000001</v>
      </c>
      <c r="O78" s="12">
        <v>1.192186</v>
      </c>
      <c r="P78" s="17">
        <f t="shared" si="55"/>
        <v>-8.5000000000112763</v>
      </c>
      <c r="Q78" s="22">
        <v>0.13966899999999999</v>
      </c>
      <c r="R78" s="22">
        <v>0.47201300000000002</v>
      </c>
      <c r="S78" s="10">
        <v>1.1921889999999999</v>
      </c>
      <c r="T78" s="14">
        <f t="shared" si="56"/>
        <v>-8.2000000000137518</v>
      </c>
      <c r="U78" s="19">
        <v>0.137957</v>
      </c>
      <c r="V78" s="19">
        <v>0.46874500000000002</v>
      </c>
      <c r="W78" s="12">
        <v>1.1921900000000001</v>
      </c>
      <c r="X78" s="17">
        <f t="shared" si="57"/>
        <v>-8.099999999999774</v>
      </c>
      <c r="Y78" s="22">
        <v>0.137602</v>
      </c>
      <c r="Z78" s="22">
        <v>0.468225</v>
      </c>
      <c r="AA78" s="10">
        <v>1.1904250000000001</v>
      </c>
      <c r="AB78" s="14">
        <f t="shared" si="58"/>
        <v>-184.60000000000144</v>
      </c>
      <c r="AC78" s="19">
        <v>3.0061559999999998</v>
      </c>
      <c r="AD78" s="19">
        <v>8.8436830000000004</v>
      </c>
      <c r="AE78" s="12">
        <v>1.19194</v>
      </c>
      <c r="AF78" s="17">
        <f t="shared" si="59"/>
        <v>-33.100000000008123</v>
      </c>
      <c r="AG78" s="22">
        <v>0.50092599999999998</v>
      </c>
      <c r="AH78" s="22">
        <v>1.4670939999999999</v>
      </c>
      <c r="AI78" s="10">
        <v>1.1921079999999999</v>
      </c>
      <c r="AJ78" s="14">
        <f t="shared" si="60"/>
        <v>-16.300000000013526</v>
      </c>
      <c r="AK78" s="19">
        <v>0.232989</v>
      </c>
      <c r="AL78" s="19">
        <v>0.69706400000000002</v>
      </c>
    </row>
    <row r="79" spans="1:38" x14ac:dyDescent="0.25">
      <c r="A79" t="s">
        <v>31</v>
      </c>
      <c r="B79" s="2">
        <f>P84</f>
        <v>7.4666666666716672</v>
      </c>
      <c r="C79" s="25">
        <f>Q84</f>
        <v>0.12081655555555557</v>
      </c>
      <c r="D79" s="25">
        <f>R84</f>
        <v>0.39172444444444449</v>
      </c>
      <c r="E79" s="2">
        <f>P85</f>
        <v>7.9285714285757889</v>
      </c>
      <c r="F79" s="25">
        <f t="shared" ref="F79" si="67">Q85</f>
        <v>0.12878671428571428</v>
      </c>
      <c r="G79" s="25">
        <f t="shared" ref="G79" si="68">R85</f>
        <v>0.42514071428571437</v>
      </c>
      <c r="I79">
        <v>6</v>
      </c>
      <c r="J79" s="6">
        <v>1.193238</v>
      </c>
      <c r="K79" s="10">
        <v>1.1931389999999999</v>
      </c>
      <c r="L79" s="14">
        <f t="shared" si="49"/>
        <v>-9.9000000000071253</v>
      </c>
      <c r="M79" s="19">
        <v>0.14321200000000001</v>
      </c>
      <c r="N79" s="19">
        <v>0.470441</v>
      </c>
      <c r="O79" s="12">
        <v>1.193141</v>
      </c>
      <c r="P79" s="17">
        <f t="shared" si="55"/>
        <v>-9.7000000000013742</v>
      </c>
      <c r="Q79" s="22">
        <v>0.15610399999999999</v>
      </c>
      <c r="R79" s="22">
        <v>0.50412500000000005</v>
      </c>
      <c r="S79" s="10">
        <v>1.1931449999999999</v>
      </c>
      <c r="T79" s="14">
        <f t="shared" si="56"/>
        <v>-9.3000000000120764</v>
      </c>
      <c r="U79" s="19">
        <v>0.15436800000000001</v>
      </c>
      <c r="V79" s="19">
        <v>0.50079200000000001</v>
      </c>
      <c r="W79" s="12">
        <v>1.193146</v>
      </c>
      <c r="X79" s="17">
        <f t="shared" si="57"/>
        <v>-9.1999999999980986</v>
      </c>
      <c r="Y79" s="22">
        <v>0.154004</v>
      </c>
      <c r="Z79" s="22">
        <v>0.50024000000000002</v>
      </c>
      <c r="AA79" s="10">
        <v>1.19119</v>
      </c>
      <c r="AB79" s="14">
        <f t="shared" si="58"/>
        <v>-204.80000000000499</v>
      </c>
      <c r="AC79" s="19">
        <v>3.3179959999999999</v>
      </c>
      <c r="AD79" s="19">
        <v>9.5808529999999994</v>
      </c>
      <c r="AE79" s="12">
        <v>1.192898</v>
      </c>
      <c r="AF79" s="17">
        <f t="shared" si="59"/>
        <v>-34.000000000000696</v>
      </c>
      <c r="AG79" s="22">
        <v>0.51205800000000001</v>
      </c>
      <c r="AH79" s="22">
        <v>1.4661649999999999</v>
      </c>
      <c r="AI79" s="10">
        <v>1.193085</v>
      </c>
      <c r="AJ79" s="14">
        <f t="shared" si="60"/>
        <v>-15.300000000006975</v>
      </c>
      <c r="AK79" s="19">
        <v>0.21720100000000001</v>
      </c>
      <c r="AL79" s="19">
        <v>0.63824599999999998</v>
      </c>
    </row>
    <row r="80" spans="1:38" x14ac:dyDescent="0.25">
      <c r="A80" t="s">
        <v>32</v>
      </c>
      <c r="B80" s="2">
        <f>T84</f>
        <v>7.2000000000047333</v>
      </c>
      <c r="C80" s="25">
        <f>U84</f>
        <v>0.11966011111111111</v>
      </c>
      <c r="D80" s="25">
        <f>V84</f>
        <v>0.38951511111111103</v>
      </c>
      <c r="E80" s="2">
        <f>T85</f>
        <v>7.6142857142937261</v>
      </c>
      <c r="F80" s="25">
        <f t="shared" ref="F80" si="69">U85</f>
        <v>0.1274157142857143</v>
      </c>
      <c r="G80" s="25">
        <f t="shared" ref="G80" si="70">V85</f>
        <v>0.42251657142857141</v>
      </c>
      <c r="I80">
        <v>7</v>
      </c>
      <c r="J80" s="6">
        <v>1.194266</v>
      </c>
      <c r="K80" s="10">
        <v>1.1941630000000001</v>
      </c>
      <c r="L80" s="14">
        <f t="shared" si="49"/>
        <v>-10.299999999996423</v>
      </c>
      <c r="M80" s="19">
        <v>0.15082000000000001</v>
      </c>
      <c r="N80" s="19">
        <v>0.473215</v>
      </c>
      <c r="O80" s="12">
        <v>1.194161</v>
      </c>
      <c r="P80" s="17">
        <f t="shared" si="55"/>
        <v>-10.500000000002174</v>
      </c>
      <c r="Q80" s="22">
        <v>0.16616500000000001</v>
      </c>
      <c r="R80" s="22">
        <v>0.51279799999999998</v>
      </c>
      <c r="S80" s="10">
        <v>1.1941649999999999</v>
      </c>
      <c r="T80" s="14">
        <f t="shared" si="56"/>
        <v>-10.100000000012876</v>
      </c>
      <c r="U80" s="19">
        <v>0.164607</v>
      </c>
      <c r="V80" s="19">
        <v>0.50979699999999994</v>
      </c>
      <c r="W80" s="12">
        <v>1.1941649999999999</v>
      </c>
      <c r="X80" s="17">
        <f t="shared" si="57"/>
        <v>-10.100000000012876</v>
      </c>
      <c r="Y80" s="22">
        <v>0.164275</v>
      </c>
      <c r="Z80" s="22">
        <v>0.50927699999999998</v>
      </c>
      <c r="AA80" s="10">
        <v>1.192194</v>
      </c>
      <c r="AB80" s="14">
        <f t="shared" si="58"/>
        <v>-207.20000000000738</v>
      </c>
      <c r="AC80" s="19">
        <v>3.3327789999999999</v>
      </c>
      <c r="AD80" s="19">
        <v>9.4276979999999995</v>
      </c>
      <c r="AE80" s="12">
        <v>1.193937</v>
      </c>
      <c r="AF80" s="17">
        <f t="shared" si="59"/>
        <v>-32.900000000002372</v>
      </c>
      <c r="AG80" s="22">
        <v>0.49447400000000002</v>
      </c>
      <c r="AH80" s="22">
        <v>1.3850709999999999</v>
      </c>
      <c r="AI80" s="10">
        <v>1.1941310000000001</v>
      </c>
      <c r="AJ80" s="14">
        <f t="shared" si="60"/>
        <v>-13.499999999999623</v>
      </c>
      <c r="AK80" s="19">
        <v>0.19096099999999999</v>
      </c>
      <c r="AL80" s="19">
        <v>0.54979299999999998</v>
      </c>
    </row>
    <row r="81" spans="1:38" x14ac:dyDescent="0.25">
      <c r="A81" t="s">
        <v>33</v>
      </c>
      <c r="B81" s="2">
        <f>X84</f>
        <v>7.1333333333361493</v>
      </c>
      <c r="C81" s="25">
        <f>Y84</f>
        <v>0.11938733333333332</v>
      </c>
      <c r="D81" s="25">
        <f>Z84</f>
        <v>0.38911244444444448</v>
      </c>
      <c r="E81" s="2">
        <f>X85</f>
        <v>7.5571428571460535</v>
      </c>
      <c r="F81" s="25">
        <f t="shared" ref="F81" si="71">Y85</f>
        <v>0.12709042857142858</v>
      </c>
      <c r="G81" s="25">
        <f t="shared" ref="G81" si="72">Z85</f>
        <v>0.42204000000000003</v>
      </c>
      <c r="I81">
        <v>8</v>
      </c>
      <c r="J81" s="6">
        <v>1.1953830000000001</v>
      </c>
      <c r="K81" s="10">
        <v>1.1952799999999999</v>
      </c>
      <c r="L81" s="14">
        <f t="shared" si="49"/>
        <v>-10.300000000018628</v>
      </c>
      <c r="M81" s="19">
        <v>0.15429399999999999</v>
      </c>
      <c r="N81" s="19">
        <v>0.45902599999999999</v>
      </c>
      <c r="O81" s="12">
        <v>1.1952750000000001</v>
      </c>
      <c r="P81" s="17">
        <f t="shared" si="55"/>
        <v>-10.799999999999699</v>
      </c>
      <c r="Q81" s="22">
        <v>0.17182500000000001</v>
      </c>
      <c r="R81" s="22">
        <v>0.50200299999999998</v>
      </c>
      <c r="S81" s="10">
        <v>1.1952769999999999</v>
      </c>
      <c r="T81" s="14">
        <f t="shared" si="56"/>
        <v>-10.600000000016152</v>
      </c>
      <c r="U81" s="19">
        <v>0.17069100000000001</v>
      </c>
      <c r="V81" s="19">
        <v>0.49976700000000002</v>
      </c>
      <c r="W81" s="12">
        <v>1.1952780000000001</v>
      </c>
      <c r="X81" s="17">
        <f t="shared" si="57"/>
        <v>-10.500000000002174</v>
      </c>
      <c r="Y81" s="22">
        <v>0.17017099999999999</v>
      </c>
      <c r="Z81" s="22">
        <v>0.49899399999999999</v>
      </c>
      <c r="AA81" s="10">
        <v>1.193568</v>
      </c>
      <c r="AB81" s="14">
        <f t="shared" si="58"/>
        <v>-181.50000000001222</v>
      </c>
      <c r="AC81" s="19">
        <v>2.889726</v>
      </c>
      <c r="AD81" s="19">
        <v>7.983949</v>
      </c>
      <c r="AE81" s="12">
        <v>1.1950860000000001</v>
      </c>
      <c r="AF81" s="17">
        <f t="shared" si="59"/>
        <v>-29.699999999999172</v>
      </c>
      <c r="AG81" s="22">
        <v>0.44593100000000002</v>
      </c>
      <c r="AH81" s="22">
        <v>1.2224699999999999</v>
      </c>
      <c r="AI81" s="10">
        <v>1.195276</v>
      </c>
      <c r="AJ81" s="14">
        <f t="shared" si="60"/>
        <v>-10.700000000007925</v>
      </c>
      <c r="AK81" s="19">
        <v>0.15254599999999999</v>
      </c>
      <c r="AL81" s="19">
        <v>0.42964999999999998</v>
      </c>
    </row>
    <row r="82" spans="1:38" x14ac:dyDescent="0.25">
      <c r="I82" s="24">
        <v>9</v>
      </c>
      <c r="J82" s="6">
        <v>1.1966570000000001</v>
      </c>
      <c r="K82" s="10">
        <v>1.196561</v>
      </c>
      <c r="L82" s="14">
        <f t="shared" si="49"/>
        <v>-9.6000000000096009</v>
      </c>
      <c r="M82" s="19">
        <v>0.147984</v>
      </c>
      <c r="N82" s="19">
        <v>0.415661</v>
      </c>
      <c r="O82" s="12">
        <v>1.196556</v>
      </c>
      <c r="P82" s="17">
        <f>IF(O82="","",IF($J82="","",(O82-$J82)*100000))</f>
        <v>-10.100000000012876</v>
      </c>
      <c r="Q82" s="22">
        <v>0.15931200000000001</v>
      </c>
      <c r="R82" s="22">
        <v>0.44387799999999999</v>
      </c>
      <c r="S82" s="10">
        <v>1.1965570000000001</v>
      </c>
      <c r="T82" s="14">
        <f t="shared" si="56"/>
        <v>-9.9999999999988987</v>
      </c>
      <c r="U82" s="19">
        <v>0.15878300000000001</v>
      </c>
      <c r="V82" s="19">
        <v>0.44286900000000001</v>
      </c>
      <c r="W82" s="12">
        <v>1.196558</v>
      </c>
      <c r="X82" s="17">
        <f>IF(W82="","",IF($J82="","",(W82-$J82)*100000))</f>
        <v>-9.9000000000071253</v>
      </c>
      <c r="Y82" s="22">
        <v>0.158663</v>
      </c>
      <c r="Z82" s="22">
        <v>0.442658</v>
      </c>
      <c r="AA82" s="10">
        <v>1.195562</v>
      </c>
      <c r="AB82" s="14">
        <f t="shared" si="58"/>
        <v>-109.50000000000682</v>
      </c>
      <c r="AC82" s="19">
        <v>1.7140489999999999</v>
      </c>
      <c r="AD82" s="19">
        <v>4.6129020000000001</v>
      </c>
      <c r="AE82" s="12">
        <v>1.19642</v>
      </c>
      <c r="AF82" s="17">
        <f>IF(AE82="","",IF($J82="","",(AE82-$J82)*100000))</f>
        <v>-23.700000000004273</v>
      </c>
      <c r="AG82" s="22">
        <v>0.35647099999999998</v>
      </c>
      <c r="AH82" s="22">
        <v>0.955399</v>
      </c>
      <c r="AI82" s="10">
        <v>1.196588</v>
      </c>
      <c r="AJ82" s="14">
        <f t="shared" si="60"/>
        <v>-6.9000000000096762</v>
      </c>
      <c r="AK82" s="19">
        <v>9.8693000000000003E-2</v>
      </c>
      <c r="AL82" s="19">
        <v>0.271254</v>
      </c>
    </row>
    <row r="83" spans="1:38" x14ac:dyDescent="0.25">
      <c r="I83">
        <v>10</v>
      </c>
      <c r="J83" s="6">
        <v>1.198726</v>
      </c>
      <c r="K83" s="10">
        <v>1.198726</v>
      </c>
      <c r="L83" s="14">
        <f t="shared" si="49"/>
        <v>0</v>
      </c>
      <c r="M83" s="19">
        <v>3.1000000000000001E-5</v>
      </c>
      <c r="N83" s="19">
        <v>8.6000000000000003E-5</v>
      </c>
      <c r="O83" s="12">
        <v>1.198726</v>
      </c>
      <c r="P83" s="17">
        <f t="shared" si="55"/>
        <v>0</v>
      </c>
      <c r="Q83" s="22">
        <v>3.1000000000000001E-5</v>
      </c>
      <c r="R83" s="22">
        <v>8.6000000000000003E-5</v>
      </c>
      <c r="S83" s="10">
        <v>1.198726</v>
      </c>
      <c r="T83" s="14">
        <f t="shared" si="56"/>
        <v>0</v>
      </c>
      <c r="U83" s="19">
        <v>3.1000000000000001E-5</v>
      </c>
      <c r="V83" s="19">
        <v>8.6000000000000003E-5</v>
      </c>
      <c r="W83" s="12">
        <v>1.198726</v>
      </c>
      <c r="X83" s="17">
        <f t="shared" si="57"/>
        <v>0</v>
      </c>
      <c r="Y83" s="22">
        <v>3.1000000000000001E-5</v>
      </c>
      <c r="Z83" s="22">
        <v>8.6000000000000003E-5</v>
      </c>
      <c r="AA83" s="10">
        <v>1.198726</v>
      </c>
      <c r="AB83" s="14">
        <f t="shared" si="58"/>
        <v>0</v>
      </c>
      <c r="AC83" s="19">
        <v>3.1000000000000001E-5</v>
      </c>
      <c r="AD83" s="19">
        <v>8.6000000000000003E-5</v>
      </c>
      <c r="AE83" s="12">
        <v>1.198726</v>
      </c>
      <c r="AF83" s="17">
        <f t="shared" si="59"/>
        <v>0</v>
      </c>
      <c r="AG83" s="22">
        <v>3.1000000000000001E-5</v>
      </c>
      <c r="AH83" s="22">
        <v>8.6000000000000003E-5</v>
      </c>
      <c r="AI83" s="10">
        <v>1.198726</v>
      </c>
      <c r="AJ83" s="14">
        <f t="shared" si="60"/>
        <v>0</v>
      </c>
      <c r="AK83" s="19">
        <v>3.1000000000000001E-5</v>
      </c>
      <c r="AL83" s="19">
        <v>8.6000000000000003E-5</v>
      </c>
    </row>
    <row r="84" spans="1:38" x14ac:dyDescent="0.25">
      <c r="I84" t="s">
        <v>71</v>
      </c>
      <c r="L84" s="14">
        <f t="array" ref="L84">AVERAGE(ABS(L74:L82))</f>
        <v>7.6333333333369575</v>
      </c>
      <c r="M84" s="19">
        <f>AVERAGE(M74:M82)</f>
        <v>0.11259944444444445</v>
      </c>
      <c r="N84" s="19">
        <f>AVERAGE(N74:N82)</f>
        <v>0.37079144444444451</v>
      </c>
      <c r="P84" s="17">
        <f t="array" ref="P84">AVERAGE(ABS(P74:P82))</f>
        <v>7.4666666666716672</v>
      </c>
      <c r="Q84" s="22">
        <f>AVERAGE(Q74:Q82)</f>
        <v>0.12081655555555557</v>
      </c>
      <c r="R84" s="22">
        <f>AVERAGE(R74:R82)</f>
        <v>0.39172444444444449</v>
      </c>
      <c r="T84" s="14">
        <f t="array" ref="T84">AVERAGE(ABS(T74:T82))</f>
        <v>7.2000000000047333</v>
      </c>
      <c r="U84" s="19">
        <f>AVERAGE(U74:U82)</f>
        <v>0.11966011111111111</v>
      </c>
      <c r="V84" s="19">
        <f>AVERAGE(V74:V82)</f>
        <v>0.38951511111111103</v>
      </c>
      <c r="X84" s="17">
        <f t="array" ref="X84">AVERAGE(ABS(X74:X82))</f>
        <v>7.1333333333361493</v>
      </c>
      <c r="Y84" s="22">
        <f>AVERAGE(Y74:Y82)</f>
        <v>0.11938733333333332</v>
      </c>
      <c r="Z84" s="22">
        <f>AVERAGE(Z74:Z82)</f>
        <v>0.38911244444444448</v>
      </c>
      <c r="AB84" s="14">
        <f t="array" ref="AB84">AVERAGE(ABS(AB74:AB82))</f>
        <v>139.0444444444509</v>
      </c>
      <c r="AC84" s="19">
        <f>AVERAGE(AC74:AC82)</f>
        <v>2.2452701111111115</v>
      </c>
      <c r="AD84" s="19">
        <f>AVERAGE(AD74:AD82)</f>
        <v>6.501582</v>
      </c>
      <c r="AF84" s="17">
        <f t="array" ref="AF84">AVERAGE(ABS(AF74:AF82))</f>
        <v>26.211111111113578</v>
      </c>
      <c r="AG84" s="22">
        <f>AVERAGE(AG74:AG82)</f>
        <v>0.39655077777777775</v>
      </c>
      <c r="AH84" s="22">
        <f>AVERAGE(AH74:AH82)</f>
        <v>1.1512876666666665</v>
      </c>
      <c r="AJ84" s="14">
        <f t="array" ref="AJ84">AVERAGE(ABS(AJ74:AJ82))</f>
        <v>14.21111111111391</v>
      </c>
      <c r="AK84" s="19">
        <f>AVERAGE(AK74:AK82)</f>
        <v>0.20670077777777773</v>
      </c>
      <c r="AL84" s="19">
        <f>AVERAGE(AL74:AL82)</f>
        <v>0.61339711111111106</v>
      </c>
    </row>
    <row r="85" spans="1:38" x14ac:dyDescent="0.25">
      <c r="I85" t="s">
        <v>72</v>
      </c>
      <c r="L85" s="14">
        <f t="array" ref="L85">AVERAGE(ABS(L75:L81))</f>
        <v>8.1857142857196958</v>
      </c>
      <c r="M85" s="19">
        <f>AVERAGE(M75:M81)</f>
        <v>0.11973214285714286</v>
      </c>
      <c r="N85" s="19">
        <f>AVERAGE(N75:N81)</f>
        <v>0.40190085714285717</v>
      </c>
      <c r="P85" s="17">
        <f t="array" ref="P85">AVERAGE(ABS(P75:P81))</f>
        <v>7.9285714285757889</v>
      </c>
      <c r="Q85" s="22">
        <f>AVERAGE(Q75:Q81)</f>
        <v>0.12878671428571428</v>
      </c>
      <c r="R85" s="22">
        <f>AVERAGE(R75:R81)</f>
        <v>0.42514071428571437</v>
      </c>
      <c r="T85" s="14">
        <f t="array" ref="T85">AVERAGE(ABS(T75:T81))</f>
        <v>7.6142857142937261</v>
      </c>
      <c r="U85" s="19">
        <f>AVERAGE(U75:U81)</f>
        <v>0.1274157142857143</v>
      </c>
      <c r="V85" s="19">
        <f>AVERAGE(V75:V81)</f>
        <v>0.42251657142857141</v>
      </c>
      <c r="X85" s="17">
        <f t="array" ref="X85">AVERAGE(ABS(X75:X81))</f>
        <v>7.5571428571460535</v>
      </c>
      <c r="Y85" s="22">
        <f>AVERAGE(Y75:Y81)</f>
        <v>0.12709042857142858</v>
      </c>
      <c r="Z85" s="22">
        <f>AVERAGE(Z75:Z81)</f>
        <v>0.42204000000000003</v>
      </c>
      <c r="AB85" s="14">
        <f t="array" ref="AB85">AVERAGE(ABS(AB75:AB81))</f>
        <v>159.34285714286506</v>
      </c>
      <c r="AC85" s="19">
        <f>AVERAGE(AC75:AC81)</f>
        <v>2.5804265714285717</v>
      </c>
      <c r="AD85" s="19">
        <f>AVERAGE(AD75:AD81)</f>
        <v>7.5072242857142859</v>
      </c>
      <c r="AF85" s="17">
        <f t="array" ref="AF85">AVERAGE(ABS(AF75:AF81))</f>
        <v>29.085714285716413</v>
      </c>
      <c r="AG85" s="22">
        <f>AVERAGE(AG75:AG81)</f>
        <v>0.44023471428571426</v>
      </c>
      <c r="AH85" s="22">
        <f>AVERAGE(AH75:AH81)</f>
        <v>1.2840475714285713</v>
      </c>
      <c r="AJ85" s="14">
        <f t="array" ref="AJ85">AVERAGE(ABS(AJ75:AJ81))</f>
        <v>15.000000000003107</v>
      </c>
      <c r="AK85" s="19">
        <f>AVERAGE(AK75:AK81)</f>
        <v>0.21673528571428571</v>
      </c>
      <c r="AL85" s="19">
        <f>AVERAGE(AL75:AL81)</f>
        <v>0.64547471428571424</v>
      </c>
    </row>
  </sheetData>
  <mergeCells count="92">
    <mergeCell ref="AC15:AD15"/>
    <mergeCell ref="AI33:AJ33"/>
    <mergeCell ref="AE32:AH32"/>
    <mergeCell ref="AI32:AL32"/>
    <mergeCell ref="M33:N33"/>
    <mergeCell ref="Q33:R33"/>
    <mergeCell ref="U33:V33"/>
    <mergeCell ref="Y33:Z33"/>
    <mergeCell ref="AC33:AD33"/>
    <mergeCell ref="AG33:AH33"/>
    <mergeCell ref="AK33:AL33"/>
    <mergeCell ref="K32:N32"/>
    <mergeCell ref="O32:R32"/>
    <mergeCell ref="S32:V32"/>
    <mergeCell ref="W32:Z32"/>
    <mergeCell ref="AA32:AD32"/>
    <mergeCell ref="AE51:AH51"/>
    <mergeCell ref="K33:L33"/>
    <mergeCell ref="O33:P33"/>
    <mergeCell ref="S33:T33"/>
    <mergeCell ref="W33:X33"/>
    <mergeCell ref="AA33:AB33"/>
    <mergeCell ref="AE33:AF33"/>
    <mergeCell ref="Y52:Z52"/>
    <mergeCell ref="AA52:AB52"/>
    <mergeCell ref="K51:N51"/>
    <mergeCell ref="O51:R51"/>
    <mergeCell ref="S51:V51"/>
    <mergeCell ref="W51:Z51"/>
    <mergeCell ref="AA51:AD51"/>
    <mergeCell ref="AE14:AH14"/>
    <mergeCell ref="AI14:AL14"/>
    <mergeCell ref="K15:L15"/>
    <mergeCell ref="M15:N15"/>
    <mergeCell ref="O15:P15"/>
    <mergeCell ref="Q15:R15"/>
    <mergeCell ref="S15:T15"/>
    <mergeCell ref="U15:V15"/>
    <mergeCell ref="W15:X15"/>
    <mergeCell ref="Y15:Z15"/>
    <mergeCell ref="K14:N14"/>
    <mergeCell ref="O14:R14"/>
    <mergeCell ref="S14:V14"/>
    <mergeCell ref="W14:Z14"/>
    <mergeCell ref="AA14:AD14"/>
    <mergeCell ref="AA15:AB15"/>
    <mergeCell ref="O70:R70"/>
    <mergeCell ref="AE15:AF15"/>
    <mergeCell ref="AG15:AH15"/>
    <mergeCell ref="AI15:AJ15"/>
    <mergeCell ref="AK15:AL15"/>
    <mergeCell ref="AC52:AD52"/>
    <mergeCell ref="AE52:AF52"/>
    <mergeCell ref="AG52:AH52"/>
    <mergeCell ref="AI52:AJ52"/>
    <mergeCell ref="AK52:AL52"/>
    <mergeCell ref="AI51:AL51"/>
    <mergeCell ref="O52:P52"/>
    <mergeCell ref="Q52:R52"/>
    <mergeCell ref="S52:T52"/>
    <mergeCell ref="U52:V52"/>
    <mergeCell ref="W52:X52"/>
    <mergeCell ref="B54:B55"/>
    <mergeCell ref="C54:D54"/>
    <mergeCell ref="B17:B18"/>
    <mergeCell ref="C17:D17"/>
    <mergeCell ref="K70:N70"/>
    <mergeCell ref="B35:B36"/>
    <mergeCell ref="C35:D35"/>
    <mergeCell ref="K52:L52"/>
    <mergeCell ref="M52:N52"/>
    <mergeCell ref="S70:V70"/>
    <mergeCell ref="W70:Z70"/>
    <mergeCell ref="AA70:AD70"/>
    <mergeCell ref="AE70:AH70"/>
    <mergeCell ref="AI70:AL70"/>
    <mergeCell ref="AG71:AH71"/>
    <mergeCell ref="AI71:AJ71"/>
    <mergeCell ref="AK71:AL71"/>
    <mergeCell ref="B73:B74"/>
    <mergeCell ref="C73:D73"/>
    <mergeCell ref="U71:V71"/>
    <mergeCell ref="W71:X71"/>
    <mergeCell ref="Y71:Z71"/>
    <mergeCell ref="AA71:AB71"/>
    <mergeCell ref="AC71:AD71"/>
    <mergeCell ref="AE71:AF71"/>
    <mergeCell ref="K71:L71"/>
    <mergeCell ref="M71:N71"/>
    <mergeCell ref="O71:P71"/>
    <mergeCell ref="Q71:R71"/>
    <mergeCell ref="S71:T7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1"/>
  <sheetViews>
    <sheetView topLeftCell="B4" zoomScale="85" zoomScaleNormal="85" workbookViewId="0">
      <selection activeCell="AH36" sqref="AH36"/>
    </sheetView>
  </sheetViews>
  <sheetFormatPr defaultRowHeight="15" x14ac:dyDescent="0.25"/>
  <cols>
    <col min="5" max="5" width="21.85546875" customWidth="1"/>
    <col min="12" max="12" width="9.140625" style="31"/>
    <col min="13" max="13" width="9.140625" style="2"/>
    <col min="14" max="14" width="9.140625" style="29"/>
    <col min="15" max="15" width="9.140625" style="27"/>
    <col min="16" max="16" width="9.140625" style="28"/>
    <col min="17" max="17" width="9.140625" style="30"/>
    <col min="18" max="18" width="9.140625" style="17"/>
    <col min="19" max="19" width="9.140625" style="22"/>
    <col min="20" max="20" width="9.140625" style="29"/>
    <col min="21" max="21" width="9.140625" style="27"/>
    <col min="22" max="22" width="9.140625" style="28"/>
    <col min="23" max="23" width="9.140625" style="30"/>
    <col min="24" max="24" width="9.140625" style="17"/>
    <col min="25" max="25" width="9.140625" style="22"/>
    <col min="26" max="26" width="9.140625" style="29"/>
    <col min="27" max="27" width="9.140625" style="27"/>
    <col min="28" max="28" width="9.140625" style="28"/>
    <col min="29" max="29" width="9.140625" style="30"/>
    <col min="30" max="30" width="9.140625" style="17"/>
    <col min="31" max="31" width="9.140625" style="22"/>
    <col min="32" max="32" width="9.140625" style="29"/>
    <col min="33" max="33" width="9.140625" style="27"/>
    <col min="34" max="34" width="9.140625" style="28"/>
  </cols>
  <sheetData>
    <row r="1" spans="1:34" x14ac:dyDescent="0.25">
      <c r="J1" t="s">
        <v>64</v>
      </c>
      <c r="L1" s="57" t="s">
        <v>67</v>
      </c>
      <c r="M1" s="57"/>
      <c r="N1" s="50" t="s">
        <v>30</v>
      </c>
      <c r="O1" s="50"/>
      <c r="P1" s="50"/>
      <c r="Q1" s="44" t="s">
        <v>31</v>
      </c>
      <c r="R1" s="44"/>
      <c r="S1" s="44"/>
      <c r="T1" s="50" t="s">
        <v>32</v>
      </c>
      <c r="U1" s="50"/>
      <c r="V1" s="50"/>
      <c r="W1" s="44" t="s">
        <v>33</v>
      </c>
      <c r="X1" s="44"/>
      <c r="Y1" s="44"/>
      <c r="Z1" s="50" t="s">
        <v>34</v>
      </c>
      <c r="AA1" s="50"/>
      <c r="AB1" s="50"/>
      <c r="AC1" s="44" t="s">
        <v>35</v>
      </c>
      <c r="AD1" s="44"/>
      <c r="AE1" s="44"/>
      <c r="AF1" s="50" t="s">
        <v>62</v>
      </c>
      <c r="AG1" s="50"/>
      <c r="AH1" s="50"/>
    </row>
    <row r="2" spans="1:34" x14ac:dyDescent="0.25">
      <c r="L2" s="58" t="s">
        <v>65</v>
      </c>
      <c r="M2" s="57" t="s">
        <v>66</v>
      </c>
      <c r="N2" s="51" t="s">
        <v>65</v>
      </c>
      <c r="O2" s="52" t="s">
        <v>66</v>
      </c>
      <c r="P2" s="53" t="s">
        <v>68</v>
      </c>
      <c r="Q2" s="54" t="s">
        <v>65</v>
      </c>
      <c r="R2" s="55" t="s">
        <v>66</v>
      </c>
      <c r="S2" s="56" t="s">
        <v>68</v>
      </c>
      <c r="T2" s="51" t="s">
        <v>65</v>
      </c>
      <c r="U2" s="52" t="s">
        <v>66</v>
      </c>
      <c r="V2" s="53" t="s">
        <v>68</v>
      </c>
      <c r="W2" s="54" t="s">
        <v>65</v>
      </c>
      <c r="X2" s="55" t="s">
        <v>66</v>
      </c>
      <c r="Y2" s="56" t="s">
        <v>68</v>
      </c>
      <c r="Z2" s="51" t="s">
        <v>65</v>
      </c>
      <c r="AA2" s="52" t="s">
        <v>66</v>
      </c>
      <c r="AB2" s="53" t="s">
        <v>68</v>
      </c>
      <c r="AC2" s="54" t="s">
        <v>65</v>
      </c>
      <c r="AD2" s="55" t="s">
        <v>66</v>
      </c>
      <c r="AE2" s="56" t="s">
        <v>68</v>
      </c>
      <c r="AF2" s="51" t="s">
        <v>65</v>
      </c>
      <c r="AG2" s="52" t="s">
        <v>66</v>
      </c>
      <c r="AH2" s="53" t="s">
        <v>68</v>
      </c>
    </row>
    <row r="3" spans="1:34" x14ac:dyDescent="0.25">
      <c r="L3" s="58"/>
      <c r="M3" s="57"/>
      <c r="N3" s="51"/>
      <c r="O3" s="52"/>
      <c r="P3" s="53"/>
      <c r="Q3" s="54"/>
      <c r="R3" s="55"/>
      <c r="S3" s="56"/>
      <c r="T3" s="51"/>
      <c r="U3" s="52"/>
      <c r="V3" s="53"/>
      <c r="W3" s="54"/>
      <c r="X3" s="55"/>
      <c r="Y3" s="56"/>
      <c r="Z3" s="51"/>
      <c r="AA3" s="52"/>
      <c r="AB3" s="53"/>
      <c r="AC3" s="54"/>
      <c r="AD3" s="55"/>
      <c r="AE3" s="56"/>
      <c r="AF3" s="51"/>
      <c r="AG3" s="52"/>
      <c r="AH3" s="53"/>
    </row>
    <row r="4" spans="1:34" x14ac:dyDescent="0.25">
      <c r="K4">
        <v>0</v>
      </c>
      <c r="L4" s="31">
        <v>15</v>
      </c>
      <c r="M4" s="2">
        <v>102.03999999999999</v>
      </c>
      <c r="N4" s="29">
        <v>15</v>
      </c>
      <c r="O4" s="27">
        <v>71.73</v>
      </c>
      <c r="P4" s="28">
        <f>$M4/O4</f>
        <v>1.4225568102606996</v>
      </c>
      <c r="Q4" s="30">
        <v>15</v>
      </c>
      <c r="R4" s="17">
        <v>69.56</v>
      </c>
      <c r="S4" s="22">
        <f t="shared" ref="S4:S14" si="0">$M4/R4</f>
        <v>1.4669350201265092</v>
      </c>
      <c r="T4" s="29">
        <v>15</v>
      </c>
      <c r="U4" s="27">
        <v>70.599999999999994</v>
      </c>
      <c r="V4" s="28">
        <f>$M4/U4</f>
        <v>1.4453257790368272</v>
      </c>
      <c r="W4" s="30">
        <v>15</v>
      </c>
      <c r="X4" s="17">
        <v>71.86</v>
      </c>
      <c r="Y4" s="22">
        <f>$M4/X4</f>
        <v>1.4199833008627887</v>
      </c>
      <c r="Z4" s="29">
        <v>15</v>
      </c>
      <c r="AA4" s="27">
        <v>68.650000000000006</v>
      </c>
      <c r="AB4" s="28">
        <f>$M4/AA4</f>
        <v>1.4863801893663509</v>
      </c>
      <c r="AC4" s="30">
        <v>15</v>
      </c>
      <c r="AD4" s="17">
        <v>65.69</v>
      </c>
      <c r="AE4" s="22">
        <f>$M4/AD4</f>
        <v>1.553356675293043</v>
      </c>
      <c r="AF4" s="29">
        <v>15</v>
      </c>
      <c r="AG4" s="27">
        <v>63.8</v>
      </c>
      <c r="AH4" s="28">
        <f>$M4/AG4</f>
        <v>1.599373040752351</v>
      </c>
    </row>
    <row r="5" spans="1:34" x14ac:dyDescent="0.25">
      <c r="A5">
        <v>0</v>
      </c>
      <c r="B5">
        <v>0</v>
      </c>
      <c r="C5">
        <v>0</v>
      </c>
      <c r="D5">
        <v>0</v>
      </c>
      <c r="E5" s="26" t="s">
        <v>75</v>
      </c>
      <c r="F5" s="26">
        <f t="shared" ref="F5:F48" si="1">LEFT(E5,2)*60+RIGHT(E5,LEN(E5)-FIND(":",E5))</f>
        <v>608.1</v>
      </c>
      <c r="H5" s="26"/>
      <c r="K5" s="24">
        <v>1</v>
      </c>
      <c r="L5" s="31">
        <v>18</v>
      </c>
      <c r="M5" s="2">
        <v>120.51</v>
      </c>
      <c r="N5" s="29">
        <v>15</v>
      </c>
      <c r="O5" s="27">
        <v>97.34</v>
      </c>
      <c r="P5" s="28">
        <f>$M5/O5</f>
        <v>1.238031641668379</v>
      </c>
      <c r="Q5" s="30">
        <v>16</v>
      </c>
      <c r="R5" s="17">
        <v>113.22999999999999</v>
      </c>
      <c r="S5" s="22">
        <f t="shared" si="0"/>
        <v>1.0642939150401838</v>
      </c>
      <c r="T5" s="29">
        <v>16</v>
      </c>
      <c r="U5" s="27">
        <v>111.3</v>
      </c>
      <c r="V5" s="28">
        <f t="shared" ref="V5:V13" si="2">$M5/U5</f>
        <v>1.0827493261455525</v>
      </c>
      <c r="W5" s="30">
        <v>16</v>
      </c>
      <c r="X5" s="17">
        <v>109.14</v>
      </c>
      <c r="Y5" s="22">
        <f t="shared" ref="Y5:Y13" si="3">$M5/X5</f>
        <v>1.1041781198460694</v>
      </c>
      <c r="Z5" s="29">
        <v>15</v>
      </c>
      <c r="AA5" s="27">
        <v>63.03</v>
      </c>
      <c r="AB5" s="28">
        <f>$M5/AA5</f>
        <v>1.9119466920514041</v>
      </c>
      <c r="AC5" s="30">
        <v>16</v>
      </c>
      <c r="AD5" s="17">
        <v>58.91</v>
      </c>
      <c r="AE5" s="22">
        <f t="shared" ref="AE5:AE13" si="4">$M5/AD5</f>
        <v>2.045662875572908</v>
      </c>
      <c r="AF5" s="29">
        <v>17</v>
      </c>
      <c r="AG5" s="27">
        <v>67.25</v>
      </c>
      <c r="AH5" s="28">
        <f>$M5/AG5</f>
        <v>1.7919702602230485</v>
      </c>
    </row>
    <row r="6" spans="1:34" x14ac:dyDescent="0.25">
      <c r="A6">
        <v>0</v>
      </c>
      <c r="B6">
        <v>1</v>
      </c>
      <c r="C6">
        <v>1</v>
      </c>
      <c r="D6">
        <v>0</v>
      </c>
      <c r="E6" s="26" t="s">
        <v>76</v>
      </c>
      <c r="F6" s="26">
        <f t="shared" si="1"/>
        <v>534.27</v>
      </c>
      <c r="H6" s="26"/>
      <c r="K6">
        <v>2</v>
      </c>
      <c r="L6" s="31">
        <v>15</v>
      </c>
      <c r="M6" s="2">
        <v>115.17</v>
      </c>
      <c r="N6" s="29">
        <v>14</v>
      </c>
      <c r="O6" s="27">
        <v>101.07</v>
      </c>
      <c r="P6" s="28">
        <f t="shared" ref="P6:P12" si="5">$M6/O6</f>
        <v>1.139507272187593</v>
      </c>
      <c r="Q6" s="30">
        <v>15</v>
      </c>
      <c r="R6" s="17">
        <v>111.49000000000001</v>
      </c>
      <c r="S6" s="22">
        <f t="shared" si="0"/>
        <v>1.0330074446138666</v>
      </c>
      <c r="T6" s="29">
        <v>15</v>
      </c>
      <c r="U6" s="27">
        <v>119.87</v>
      </c>
      <c r="V6" s="28">
        <f t="shared" si="2"/>
        <v>0.96079085676149156</v>
      </c>
      <c r="W6" s="30">
        <v>15</v>
      </c>
      <c r="X6" s="17">
        <v>118.38</v>
      </c>
      <c r="Y6" s="22">
        <f t="shared" si="3"/>
        <v>0.97288393309680699</v>
      </c>
      <c r="Z6" s="29">
        <v>15</v>
      </c>
      <c r="AA6" s="27">
        <v>69.5</v>
      </c>
      <c r="AB6" s="28">
        <f t="shared" ref="AB6:AB12" si="6">$M6/AA6</f>
        <v>1.6571223021582735</v>
      </c>
      <c r="AC6" s="30">
        <v>16</v>
      </c>
      <c r="AD6" s="17">
        <v>65.069999999999993</v>
      </c>
      <c r="AE6" s="22">
        <f t="shared" si="4"/>
        <v>1.7699400645458738</v>
      </c>
      <c r="AF6" s="29">
        <v>16</v>
      </c>
      <c r="AG6" s="27">
        <v>81.69</v>
      </c>
      <c r="AH6" s="28">
        <f t="shared" ref="AH6:AH13" si="7">$M6/AG6</f>
        <v>1.409842085934631</v>
      </c>
    </row>
    <row r="7" spans="1:34" x14ac:dyDescent="0.25">
      <c r="A7">
        <v>0</v>
      </c>
      <c r="B7">
        <v>2</v>
      </c>
      <c r="C7">
        <v>2</v>
      </c>
      <c r="D7">
        <v>0</v>
      </c>
      <c r="E7" s="26" t="s">
        <v>77</v>
      </c>
      <c r="F7" s="26">
        <f t="shared" si="1"/>
        <v>609.92999999999995</v>
      </c>
      <c r="H7" s="26"/>
      <c r="K7">
        <v>3</v>
      </c>
      <c r="L7" s="31">
        <v>16</v>
      </c>
      <c r="M7" s="2">
        <v>121.61</v>
      </c>
      <c r="N7" s="29">
        <v>14</v>
      </c>
      <c r="O7" s="27">
        <v>95.57</v>
      </c>
      <c r="P7" s="28">
        <f t="shared" si="5"/>
        <v>1.272470440514806</v>
      </c>
      <c r="Q7" s="30">
        <v>14</v>
      </c>
      <c r="R7" s="17">
        <v>113.5</v>
      </c>
      <c r="S7" s="22">
        <f t="shared" si="0"/>
        <v>1.071453744493392</v>
      </c>
      <c r="T7" s="29">
        <v>14</v>
      </c>
      <c r="U7" s="27">
        <v>110.43</v>
      </c>
      <c r="V7" s="28">
        <f t="shared" si="2"/>
        <v>1.1012406049080865</v>
      </c>
      <c r="W7" s="30">
        <v>14</v>
      </c>
      <c r="X7" s="17">
        <v>105.93</v>
      </c>
      <c r="Y7" s="22">
        <f t="shared" si="3"/>
        <v>1.1480222788634002</v>
      </c>
      <c r="Z7" s="29">
        <v>15</v>
      </c>
      <c r="AA7" s="27">
        <v>70.17</v>
      </c>
      <c r="AB7" s="28">
        <f t="shared" si="6"/>
        <v>1.7330768134530425</v>
      </c>
      <c r="AC7" s="30">
        <v>15</v>
      </c>
      <c r="AD7" s="17">
        <v>60.33</v>
      </c>
      <c r="AE7" s="22">
        <f t="shared" si="4"/>
        <v>2.0157467263384716</v>
      </c>
      <c r="AF7" s="29">
        <v>15</v>
      </c>
      <c r="AG7" s="27">
        <v>72.05</v>
      </c>
      <c r="AH7" s="28">
        <f t="shared" si="7"/>
        <v>1.6878556557945872</v>
      </c>
    </row>
    <row r="8" spans="1:34" x14ac:dyDescent="0.25">
      <c r="A8">
        <v>0</v>
      </c>
      <c r="B8">
        <v>3</v>
      </c>
      <c r="C8">
        <v>3</v>
      </c>
      <c r="D8">
        <v>0</v>
      </c>
      <c r="E8" s="26" t="s">
        <v>78</v>
      </c>
      <c r="F8" s="26">
        <f t="shared" si="1"/>
        <v>611.55999999999995</v>
      </c>
      <c r="H8" s="26"/>
      <c r="K8">
        <v>4</v>
      </c>
      <c r="L8" s="31">
        <v>16</v>
      </c>
      <c r="M8" s="2">
        <v>125.87</v>
      </c>
      <c r="N8" s="29">
        <v>14</v>
      </c>
      <c r="O8" s="27">
        <v>94.09</v>
      </c>
      <c r="P8" s="28">
        <f t="shared" si="5"/>
        <v>1.3377617175045169</v>
      </c>
      <c r="Q8" s="30">
        <v>14</v>
      </c>
      <c r="R8" s="17">
        <v>105.47</v>
      </c>
      <c r="S8" s="22">
        <f t="shared" si="0"/>
        <v>1.1934199298378687</v>
      </c>
      <c r="T8" s="29">
        <v>14</v>
      </c>
      <c r="U8" s="27">
        <v>105.36</v>
      </c>
      <c r="V8" s="28">
        <f t="shared" si="2"/>
        <v>1.1946659073652239</v>
      </c>
      <c r="W8" s="30">
        <v>14</v>
      </c>
      <c r="X8" s="17">
        <v>102.87</v>
      </c>
      <c r="Y8" s="22">
        <f t="shared" si="3"/>
        <v>1.223583163215709</v>
      </c>
      <c r="Z8" s="29">
        <v>14</v>
      </c>
      <c r="AA8" s="27">
        <v>65.69</v>
      </c>
      <c r="AB8" s="28">
        <f t="shared" si="6"/>
        <v>1.916121175216928</v>
      </c>
      <c r="AC8" s="30">
        <v>15</v>
      </c>
      <c r="AD8" s="17">
        <v>61.53</v>
      </c>
      <c r="AE8" s="22">
        <f t="shared" si="4"/>
        <v>2.0456687794571753</v>
      </c>
      <c r="AF8" s="29">
        <v>15</v>
      </c>
      <c r="AG8" s="27">
        <v>77.55</v>
      </c>
      <c r="AH8" s="28">
        <f t="shared" si="7"/>
        <v>1.6230818826563509</v>
      </c>
    </row>
    <row r="9" spans="1:34" x14ac:dyDescent="0.25">
      <c r="A9">
        <f t="shared" ref="A9:A12" si="8">A5+1</f>
        <v>1</v>
      </c>
      <c r="B9">
        <f>B5</f>
        <v>0</v>
      </c>
      <c r="C9">
        <v>4</v>
      </c>
      <c r="D9">
        <v>0</v>
      </c>
      <c r="E9" s="26" t="s">
        <v>79</v>
      </c>
      <c r="F9" s="26">
        <f t="shared" si="1"/>
        <v>614.20000000000005</v>
      </c>
      <c r="H9" s="26"/>
      <c r="K9">
        <v>5</v>
      </c>
      <c r="L9" s="31">
        <v>16</v>
      </c>
      <c r="M9" s="2">
        <v>106.72999999999999</v>
      </c>
      <c r="N9" s="29">
        <v>14</v>
      </c>
      <c r="O9" s="27">
        <v>96.92</v>
      </c>
      <c r="P9" s="28">
        <f t="shared" si="5"/>
        <v>1.1012174989682211</v>
      </c>
      <c r="Q9" s="30">
        <v>14</v>
      </c>
      <c r="R9" s="17">
        <v>104.12</v>
      </c>
      <c r="S9" s="22">
        <f t="shared" si="0"/>
        <v>1.0250672301190933</v>
      </c>
      <c r="T9" s="29">
        <v>14</v>
      </c>
      <c r="U9" s="27">
        <v>102.12</v>
      </c>
      <c r="V9" s="28">
        <f t="shared" si="2"/>
        <v>1.0451429690560123</v>
      </c>
      <c r="W9" s="30">
        <v>14</v>
      </c>
      <c r="X9" s="17">
        <v>105.37</v>
      </c>
      <c r="Y9" s="22">
        <f t="shared" si="3"/>
        <v>1.0129068994970103</v>
      </c>
      <c r="Z9" s="29">
        <v>14</v>
      </c>
      <c r="AA9" s="27">
        <v>66.42</v>
      </c>
      <c r="AB9" s="28">
        <f t="shared" si="6"/>
        <v>1.6068955133995781</v>
      </c>
      <c r="AC9" s="30">
        <v>14</v>
      </c>
      <c r="AD9" s="17">
        <v>56.77</v>
      </c>
      <c r="AE9" s="22">
        <f t="shared" si="4"/>
        <v>1.8800422758499205</v>
      </c>
      <c r="AF9" s="29">
        <v>14</v>
      </c>
      <c r="AG9" s="27">
        <v>73.36</v>
      </c>
      <c r="AH9" s="28">
        <f t="shared" si="7"/>
        <v>1.4548800436205016</v>
      </c>
    </row>
    <row r="10" spans="1:34" x14ac:dyDescent="0.25">
      <c r="A10">
        <f t="shared" si="8"/>
        <v>1</v>
      </c>
      <c r="B10">
        <f t="shared" ref="B10:B73" si="9">B6</f>
        <v>1</v>
      </c>
      <c r="C10">
        <v>5</v>
      </c>
      <c r="D10">
        <v>0</v>
      </c>
      <c r="E10" s="26" t="s">
        <v>80</v>
      </c>
      <c r="F10" s="26">
        <f t="shared" si="1"/>
        <v>666.87</v>
      </c>
      <c r="H10" s="26"/>
      <c r="K10">
        <v>6</v>
      </c>
      <c r="L10" s="31">
        <v>16</v>
      </c>
      <c r="M10" s="2">
        <v>118.31</v>
      </c>
      <c r="N10" s="29">
        <v>14</v>
      </c>
      <c r="O10" s="27">
        <v>94.72999999999999</v>
      </c>
      <c r="P10" s="28">
        <f t="shared" si="5"/>
        <v>1.2489179774094796</v>
      </c>
      <c r="Q10" s="30">
        <v>14</v>
      </c>
      <c r="R10" s="17">
        <v>102.87</v>
      </c>
      <c r="S10" s="22">
        <f t="shared" si="0"/>
        <v>1.1500923495674151</v>
      </c>
      <c r="T10" s="29">
        <v>14</v>
      </c>
      <c r="U10" s="27">
        <v>106.62</v>
      </c>
      <c r="V10" s="28">
        <f t="shared" si="2"/>
        <v>1.1096417182517351</v>
      </c>
      <c r="W10" s="30">
        <v>14</v>
      </c>
      <c r="X10" s="17">
        <v>98.92</v>
      </c>
      <c r="Y10" s="22">
        <f t="shared" si="3"/>
        <v>1.1960169834209462</v>
      </c>
      <c r="Z10" s="29">
        <v>14</v>
      </c>
      <c r="AA10" s="27">
        <v>64.12</v>
      </c>
      <c r="AB10" s="28">
        <f t="shared" si="6"/>
        <v>1.8451341235184029</v>
      </c>
      <c r="AC10" s="30">
        <v>14</v>
      </c>
      <c r="AD10" s="17">
        <v>58.13</v>
      </c>
      <c r="AE10" s="22">
        <f t="shared" si="4"/>
        <v>2.0352657835885086</v>
      </c>
      <c r="AF10" s="29">
        <v>14</v>
      </c>
      <c r="AG10" s="27">
        <v>74.47</v>
      </c>
      <c r="AH10" s="28">
        <f t="shared" si="7"/>
        <v>1.5886934335974219</v>
      </c>
    </row>
    <row r="11" spans="1:34" x14ac:dyDescent="0.25">
      <c r="A11">
        <f t="shared" si="8"/>
        <v>1</v>
      </c>
      <c r="B11">
        <f t="shared" si="9"/>
        <v>2</v>
      </c>
      <c r="C11">
        <v>6</v>
      </c>
      <c r="D11">
        <v>0</v>
      </c>
      <c r="E11" s="26" t="s">
        <v>81</v>
      </c>
      <c r="F11" s="26">
        <f t="shared" si="1"/>
        <v>620.32000000000005</v>
      </c>
      <c r="H11" s="26"/>
      <c r="K11">
        <v>7</v>
      </c>
      <c r="L11" s="31">
        <v>17</v>
      </c>
      <c r="M11" s="2">
        <v>122.44</v>
      </c>
      <c r="N11" s="29">
        <v>15</v>
      </c>
      <c r="O11" s="27">
        <v>101.18</v>
      </c>
      <c r="P11" s="28">
        <f t="shared" si="5"/>
        <v>1.2101205771891677</v>
      </c>
      <c r="Q11" s="30">
        <v>16</v>
      </c>
      <c r="R11" s="17">
        <v>116.49000000000001</v>
      </c>
      <c r="S11" s="22">
        <f t="shared" si="0"/>
        <v>1.0510773456949094</v>
      </c>
      <c r="T11" s="29">
        <v>16</v>
      </c>
      <c r="U11" s="27">
        <v>119.21000000000001</v>
      </c>
      <c r="V11" s="28">
        <f t="shared" si="2"/>
        <v>1.0270950423622178</v>
      </c>
      <c r="W11" s="30">
        <v>16</v>
      </c>
      <c r="X11" s="17">
        <v>122.58</v>
      </c>
      <c r="Y11" s="22">
        <f t="shared" si="3"/>
        <v>0.99885788872573011</v>
      </c>
      <c r="Z11" s="29">
        <v>14</v>
      </c>
      <c r="AA11" s="27">
        <v>62.31</v>
      </c>
      <c r="AB11" s="28">
        <f t="shared" si="6"/>
        <v>1.965013641470069</v>
      </c>
      <c r="AC11" s="30">
        <v>15</v>
      </c>
      <c r="AD11" s="17">
        <v>63.11</v>
      </c>
      <c r="AE11" s="22">
        <f t="shared" si="4"/>
        <v>1.9401045793059737</v>
      </c>
      <c r="AF11" s="29">
        <v>16</v>
      </c>
      <c r="AG11" s="27">
        <v>79.73</v>
      </c>
      <c r="AH11" s="28">
        <f t="shared" si="7"/>
        <v>1.5356829298883732</v>
      </c>
    </row>
    <row r="12" spans="1:34" x14ac:dyDescent="0.25">
      <c r="A12">
        <f t="shared" si="8"/>
        <v>1</v>
      </c>
      <c r="B12">
        <f t="shared" si="9"/>
        <v>3</v>
      </c>
      <c r="C12">
        <v>7</v>
      </c>
      <c r="D12">
        <v>0</v>
      </c>
      <c r="E12" s="26" t="s">
        <v>82</v>
      </c>
      <c r="F12" s="26">
        <f t="shared" si="1"/>
        <v>671.7</v>
      </c>
      <c r="H12" s="26"/>
      <c r="K12">
        <v>8</v>
      </c>
      <c r="L12" s="31">
        <v>17</v>
      </c>
      <c r="M12" s="2">
        <v>125.74</v>
      </c>
      <c r="N12" s="29">
        <v>16</v>
      </c>
      <c r="O12" s="27">
        <v>103.28999999999999</v>
      </c>
      <c r="P12" s="28">
        <f t="shared" si="5"/>
        <v>1.2173492109594346</v>
      </c>
      <c r="Q12" s="30">
        <v>16</v>
      </c>
      <c r="R12" s="17">
        <v>118.18</v>
      </c>
      <c r="S12" s="22">
        <f t="shared" si="0"/>
        <v>1.0639702149263834</v>
      </c>
      <c r="T12" s="29">
        <v>16</v>
      </c>
      <c r="U12" s="27">
        <v>115.74000000000001</v>
      </c>
      <c r="V12" s="28">
        <f t="shared" si="2"/>
        <v>1.0864005529635388</v>
      </c>
      <c r="W12" s="30">
        <v>16</v>
      </c>
      <c r="X12" s="17">
        <v>117.49000000000001</v>
      </c>
      <c r="Y12" s="22">
        <f t="shared" si="3"/>
        <v>1.0702187420205973</v>
      </c>
      <c r="Z12" s="29">
        <v>14</v>
      </c>
      <c r="AA12" s="27">
        <v>62.61</v>
      </c>
      <c r="AB12" s="28">
        <f t="shared" si="6"/>
        <v>2.0083053825267529</v>
      </c>
      <c r="AC12" s="30">
        <v>16</v>
      </c>
      <c r="AD12" s="17">
        <v>64.790000000000006</v>
      </c>
      <c r="AE12" s="22">
        <f t="shared" si="4"/>
        <v>1.9407315943818488</v>
      </c>
      <c r="AF12" s="29">
        <v>16</v>
      </c>
      <c r="AG12" s="27">
        <v>80.97</v>
      </c>
      <c r="AH12" s="28">
        <f t="shared" si="7"/>
        <v>1.5529208348771149</v>
      </c>
    </row>
    <row r="13" spans="1:34" x14ac:dyDescent="0.25">
      <c r="A13">
        <f t="shared" ref="A13:A36" si="10">A9+1</f>
        <v>2</v>
      </c>
      <c r="B13">
        <f t="shared" si="9"/>
        <v>0</v>
      </c>
      <c r="C13">
        <v>8</v>
      </c>
      <c r="D13">
        <v>0</v>
      </c>
      <c r="E13" s="26" t="s">
        <v>83</v>
      </c>
      <c r="F13" s="26">
        <f t="shared" si="1"/>
        <v>697.44</v>
      </c>
      <c r="H13" s="26"/>
      <c r="K13" s="24">
        <v>9</v>
      </c>
      <c r="L13" s="31">
        <v>17</v>
      </c>
      <c r="M13" s="2">
        <v>120.69</v>
      </c>
      <c r="N13" s="29">
        <v>16</v>
      </c>
      <c r="O13" s="27">
        <v>109.17</v>
      </c>
      <c r="P13" s="28">
        <f>$M13/O13</f>
        <v>1.1055234954657873</v>
      </c>
      <c r="Q13" s="30">
        <v>17</v>
      </c>
      <c r="R13" s="17">
        <v>112.75</v>
      </c>
      <c r="S13" s="22">
        <f t="shared" si="0"/>
        <v>1.070421286031042</v>
      </c>
      <c r="T13" s="29">
        <v>17</v>
      </c>
      <c r="U13" s="27">
        <v>113.64</v>
      </c>
      <c r="V13" s="28">
        <f t="shared" si="2"/>
        <v>1.0620380147835269</v>
      </c>
      <c r="W13" s="30">
        <v>17</v>
      </c>
      <c r="X13" s="17">
        <v>111.67</v>
      </c>
      <c r="Y13" s="22">
        <f t="shared" si="3"/>
        <v>1.0807737082475151</v>
      </c>
      <c r="Z13" s="29">
        <v>16</v>
      </c>
      <c r="AA13" s="27">
        <v>65.48</v>
      </c>
      <c r="AB13" s="28">
        <f>$M13/AA13</f>
        <v>1.8431582162492364</v>
      </c>
      <c r="AC13" s="30">
        <v>16</v>
      </c>
      <c r="AD13" s="17">
        <v>59.22</v>
      </c>
      <c r="AE13" s="22">
        <f t="shared" si="4"/>
        <v>2.0379939209726445</v>
      </c>
      <c r="AF13" s="29">
        <v>16</v>
      </c>
      <c r="AG13" s="27">
        <v>73.08</v>
      </c>
      <c r="AH13" s="28">
        <f t="shared" si="7"/>
        <v>1.6514778325123152</v>
      </c>
    </row>
    <row r="14" spans="1:34" x14ac:dyDescent="0.25">
      <c r="A14">
        <f t="shared" si="10"/>
        <v>2</v>
      </c>
      <c r="B14">
        <f t="shared" si="9"/>
        <v>1</v>
      </c>
      <c r="C14">
        <v>9</v>
      </c>
      <c r="D14">
        <v>0</v>
      </c>
      <c r="E14" s="26" t="s">
        <v>84</v>
      </c>
      <c r="F14" s="26">
        <f t="shared" si="1"/>
        <v>559.36</v>
      </c>
      <c r="K14">
        <v>10</v>
      </c>
      <c r="L14" s="31">
        <v>17</v>
      </c>
      <c r="M14" s="2">
        <v>58.62</v>
      </c>
      <c r="N14" s="29">
        <v>17</v>
      </c>
      <c r="O14" s="27">
        <v>75.960000000000008</v>
      </c>
      <c r="P14" s="28">
        <f>$M14/O14</f>
        <v>0.77172195892575024</v>
      </c>
      <c r="Q14" s="30">
        <v>17</v>
      </c>
      <c r="R14" s="17">
        <v>74.11</v>
      </c>
      <c r="S14" s="22">
        <f t="shared" si="0"/>
        <v>0.79098637160976926</v>
      </c>
      <c r="T14" s="29">
        <v>17</v>
      </c>
      <c r="U14" s="27">
        <v>71.72</v>
      </c>
      <c r="V14" s="28">
        <f>$M14/U14</f>
        <v>0.81734523145566085</v>
      </c>
      <c r="W14" s="30">
        <v>17</v>
      </c>
      <c r="X14" s="17">
        <v>75.2</v>
      </c>
      <c r="Y14" s="22">
        <f>$M14/X14</f>
        <v>0.77952127659574466</v>
      </c>
      <c r="Z14" s="29">
        <v>17</v>
      </c>
      <c r="AA14" s="27">
        <v>76.88</v>
      </c>
      <c r="AB14" s="28">
        <f>$M14/AA14</f>
        <v>0.76248699271592091</v>
      </c>
      <c r="AC14" s="30">
        <v>17</v>
      </c>
      <c r="AD14" s="17">
        <v>67.11</v>
      </c>
      <c r="AE14" s="22">
        <f>$M14/AD14</f>
        <v>0.87349128296826106</v>
      </c>
      <c r="AF14" s="29">
        <v>17</v>
      </c>
      <c r="AG14" s="27">
        <v>73.12</v>
      </c>
      <c r="AH14" s="28">
        <f>$M14/AG14</f>
        <v>0.80169584245076575</v>
      </c>
    </row>
    <row r="15" spans="1:34" x14ac:dyDescent="0.25">
      <c r="A15">
        <f t="shared" si="10"/>
        <v>2</v>
      </c>
      <c r="B15">
        <f t="shared" si="9"/>
        <v>2</v>
      </c>
      <c r="C15">
        <v>10</v>
      </c>
      <c r="D15">
        <v>0</v>
      </c>
      <c r="E15" s="26" t="s">
        <v>85</v>
      </c>
      <c r="F15" s="26">
        <f t="shared" si="1"/>
        <v>729.69</v>
      </c>
    </row>
    <row r="16" spans="1:34" x14ac:dyDescent="0.25">
      <c r="A16">
        <f t="shared" si="10"/>
        <v>2</v>
      </c>
      <c r="B16">
        <f t="shared" si="9"/>
        <v>3</v>
      </c>
      <c r="C16">
        <v>0</v>
      </c>
      <c r="D16">
        <v>1</v>
      </c>
      <c r="E16" s="26" t="s">
        <v>86</v>
      </c>
      <c r="F16" s="26">
        <f t="shared" si="1"/>
        <v>679.71</v>
      </c>
      <c r="K16" t="s">
        <v>69</v>
      </c>
      <c r="L16" s="31">
        <f t="shared" ref="L16:AH16" si="11">AVERAGE(L5:L13)</f>
        <v>16.444444444444443</v>
      </c>
      <c r="M16" s="2">
        <f t="shared" si="11"/>
        <v>119.67444444444446</v>
      </c>
      <c r="N16" s="29">
        <f t="shared" si="11"/>
        <v>14.666666666666666</v>
      </c>
      <c r="O16" s="27">
        <f t="shared" si="11"/>
        <v>99.262222222222221</v>
      </c>
      <c r="P16" s="28">
        <f t="shared" si="11"/>
        <v>1.2078777590963761</v>
      </c>
      <c r="Q16" s="30">
        <f t="shared" si="11"/>
        <v>15.111111111111111</v>
      </c>
      <c r="R16" s="17">
        <f t="shared" si="11"/>
        <v>110.90000000000002</v>
      </c>
      <c r="S16" s="22">
        <f t="shared" si="11"/>
        <v>1.0803114955915727</v>
      </c>
      <c r="T16" s="29">
        <f t="shared" si="11"/>
        <v>15.111111111111111</v>
      </c>
      <c r="U16" s="27">
        <f t="shared" si="11"/>
        <v>111.58777777777779</v>
      </c>
      <c r="V16" s="28">
        <f t="shared" si="11"/>
        <v>1.0744183325108208</v>
      </c>
      <c r="W16" s="30">
        <f t="shared" si="11"/>
        <v>15.111111111111111</v>
      </c>
      <c r="X16" s="17">
        <f t="shared" si="11"/>
        <v>110.26111111111112</v>
      </c>
      <c r="Y16" s="22">
        <f t="shared" si="11"/>
        <v>1.0897157463259761</v>
      </c>
      <c r="Z16" s="29">
        <f t="shared" si="11"/>
        <v>14.555555555555555</v>
      </c>
      <c r="AA16" s="27">
        <f t="shared" si="11"/>
        <v>65.481111111111119</v>
      </c>
      <c r="AB16" s="28">
        <f t="shared" si="11"/>
        <v>1.8318637622270764</v>
      </c>
      <c r="AC16" s="30">
        <f t="shared" si="11"/>
        <v>15.222222222222221</v>
      </c>
      <c r="AD16" s="17">
        <f t="shared" si="11"/>
        <v>60.873333333333335</v>
      </c>
      <c r="AE16" s="22">
        <f t="shared" si="11"/>
        <v>1.9679062888903696</v>
      </c>
      <c r="AF16" s="29">
        <f t="shared" si="11"/>
        <v>15.444444444444445</v>
      </c>
      <c r="AG16" s="27">
        <f t="shared" si="11"/>
        <v>75.572222222222237</v>
      </c>
      <c r="AH16" s="28">
        <f t="shared" si="11"/>
        <v>1.5884894399004827</v>
      </c>
    </row>
    <row r="17" spans="1:34" x14ac:dyDescent="0.25">
      <c r="A17">
        <f t="shared" si="10"/>
        <v>3</v>
      </c>
      <c r="B17">
        <f t="shared" si="9"/>
        <v>0</v>
      </c>
      <c r="C17">
        <v>1</v>
      </c>
      <c r="D17">
        <v>1</v>
      </c>
      <c r="E17" s="26" t="s">
        <v>87</v>
      </c>
      <c r="F17" s="26">
        <f t="shared" si="1"/>
        <v>597.15</v>
      </c>
    </row>
    <row r="18" spans="1:34" x14ac:dyDescent="0.25">
      <c r="A18">
        <f t="shared" si="10"/>
        <v>3</v>
      </c>
      <c r="B18">
        <f t="shared" si="9"/>
        <v>1</v>
      </c>
      <c r="C18">
        <v>2</v>
      </c>
      <c r="D18">
        <v>1</v>
      </c>
      <c r="E18" s="26" t="s">
        <v>88</v>
      </c>
      <c r="F18" s="26">
        <f t="shared" si="1"/>
        <v>589.70000000000005</v>
      </c>
    </row>
    <row r="19" spans="1:34" x14ac:dyDescent="0.25">
      <c r="A19">
        <f t="shared" si="10"/>
        <v>3</v>
      </c>
      <c r="B19">
        <f t="shared" si="9"/>
        <v>2</v>
      </c>
      <c r="C19">
        <v>3</v>
      </c>
      <c r="D19">
        <v>1</v>
      </c>
      <c r="E19" s="26" t="s">
        <v>89</v>
      </c>
      <c r="F19" s="26">
        <f t="shared" si="1"/>
        <v>664.03</v>
      </c>
    </row>
    <row r="20" spans="1:34" x14ac:dyDescent="0.25">
      <c r="A20">
        <f t="shared" si="10"/>
        <v>3</v>
      </c>
      <c r="B20">
        <f t="shared" si="9"/>
        <v>3</v>
      </c>
      <c r="C20">
        <v>4</v>
      </c>
      <c r="D20">
        <v>1</v>
      </c>
      <c r="E20" s="26" t="s">
        <v>90</v>
      </c>
      <c r="F20" s="26">
        <f t="shared" si="1"/>
        <v>651.89</v>
      </c>
    </row>
    <row r="21" spans="1:34" x14ac:dyDescent="0.25">
      <c r="A21">
        <f t="shared" si="10"/>
        <v>4</v>
      </c>
      <c r="B21">
        <f t="shared" si="9"/>
        <v>0</v>
      </c>
      <c r="C21">
        <v>5</v>
      </c>
      <c r="D21">
        <v>1</v>
      </c>
      <c r="E21" s="26" t="s">
        <v>91</v>
      </c>
      <c r="F21" s="26">
        <f t="shared" si="1"/>
        <v>664.82</v>
      </c>
      <c r="J21" t="s">
        <v>73</v>
      </c>
      <c r="L21" s="57" t="s">
        <v>67</v>
      </c>
      <c r="M21" s="57"/>
      <c r="N21" s="50" t="s">
        <v>30</v>
      </c>
      <c r="O21" s="50"/>
      <c r="P21" s="50"/>
      <c r="Q21" s="44" t="s">
        <v>31</v>
      </c>
      <c r="R21" s="44"/>
      <c r="S21" s="44"/>
      <c r="T21" s="50" t="s">
        <v>32</v>
      </c>
      <c r="U21" s="50"/>
      <c r="V21" s="50"/>
      <c r="W21" s="44" t="s">
        <v>33</v>
      </c>
      <c r="X21" s="44"/>
      <c r="Y21" s="44"/>
      <c r="Z21" s="50" t="s">
        <v>34</v>
      </c>
      <c r="AA21" s="50"/>
      <c r="AB21" s="50"/>
      <c r="AC21" s="44" t="s">
        <v>35</v>
      </c>
      <c r="AD21" s="44"/>
      <c r="AE21" s="44"/>
      <c r="AF21" s="50" t="s">
        <v>62</v>
      </c>
      <c r="AG21" s="50"/>
      <c r="AH21" s="50"/>
    </row>
    <row r="22" spans="1:34" x14ac:dyDescent="0.25">
      <c r="A22">
        <f t="shared" si="10"/>
        <v>4</v>
      </c>
      <c r="B22">
        <f t="shared" si="9"/>
        <v>1</v>
      </c>
      <c r="C22">
        <v>6</v>
      </c>
      <c r="D22">
        <v>1</v>
      </c>
      <c r="E22" s="26" t="s">
        <v>92</v>
      </c>
      <c r="F22" s="26">
        <f t="shared" si="1"/>
        <v>649.29999999999995</v>
      </c>
      <c r="L22" s="58" t="s">
        <v>65</v>
      </c>
      <c r="M22" s="57" t="s">
        <v>66</v>
      </c>
      <c r="N22" s="51" t="s">
        <v>65</v>
      </c>
      <c r="O22" s="52" t="s">
        <v>66</v>
      </c>
      <c r="P22" s="53" t="s">
        <v>68</v>
      </c>
      <c r="Q22" s="54" t="s">
        <v>65</v>
      </c>
      <c r="R22" s="55" t="s">
        <v>66</v>
      </c>
      <c r="S22" s="56" t="s">
        <v>68</v>
      </c>
      <c r="T22" s="51" t="s">
        <v>65</v>
      </c>
      <c r="U22" s="52" t="s">
        <v>66</v>
      </c>
      <c r="V22" s="53" t="s">
        <v>68</v>
      </c>
      <c r="W22" s="54" t="s">
        <v>65</v>
      </c>
      <c r="X22" s="55" t="s">
        <v>66</v>
      </c>
      <c r="Y22" s="56" t="s">
        <v>68</v>
      </c>
      <c r="Z22" s="51" t="s">
        <v>65</v>
      </c>
      <c r="AA22" s="52" t="s">
        <v>66</v>
      </c>
      <c r="AB22" s="53" t="s">
        <v>68</v>
      </c>
      <c r="AC22" s="54" t="s">
        <v>65</v>
      </c>
      <c r="AD22" s="55" t="s">
        <v>66</v>
      </c>
      <c r="AE22" s="56" t="s">
        <v>68</v>
      </c>
      <c r="AF22" s="51" t="s">
        <v>65</v>
      </c>
      <c r="AG22" s="52" t="s">
        <v>66</v>
      </c>
      <c r="AH22" s="53" t="s">
        <v>68</v>
      </c>
    </row>
    <row r="23" spans="1:34" x14ac:dyDescent="0.25">
      <c r="A23">
        <f t="shared" si="10"/>
        <v>4</v>
      </c>
      <c r="B23">
        <f t="shared" si="9"/>
        <v>2</v>
      </c>
      <c r="C23">
        <v>7</v>
      </c>
      <c r="D23">
        <v>1</v>
      </c>
      <c r="E23" s="26" t="s">
        <v>93</v>
      </c>
      <c r="F23" s="26">
        <f t="shared" si="1"/>
        <v>665.8</v>
      </c>
      <c r="L23" s="58"/>
      <c r="M23" s="57"/>
      <c r="N23" s="51"/>
      <c r="O23" s="52"/>
      <c r="P23" s="53"/>
      <c r="Q23" s="54"/>
      <c r="R23" s="55"/>
      <c r="S23" s="56"/>
      <c r="T23" s="51"/>
      <c r="U23" s="52"/>
      <c r="V23" s="53"/>
      <c r="W23" s="54"/>
      <c r="X23" s="55"/>
      <c r="Y23" s="56"/>
      <c r="Z23" s="51"/>
      <c r="AA23" s="52"/>
      <c r="AB23" s="53"/>
      <c r="AC23" s="54"/>
      <c r="AD23" s="55"/>
      <c r="AE23" s="56"/>
      <c r="AF23" s="51"/>
      <c r="AG23" s="52"/>
      <c r="AH23" s="53"/>
    </row>
    <row r="24" spans="1:34" x14ac:dyDescent="0.25">
      <c r="A24">
        <f t="shared" si="10"/>
        <v>4</v>
      </c>
      <c r="B24">
        <f t="shared" si="9"/>
        <v>3</v>
      </c>
      <c r="C24">
        <v>8</v>
      </c>
      <c r="D24">
        <v>1</v>
      </c>
      <c r="E24" s="26" t="s">
        <v>94</v>
      </c>
      <c r="F24" s="26">
        <f t="shared" si="1"/>
        <v>682.56</v>
      </c>
      <c r="K24">
        <v>0</v>
      </c>
      <c r="L24" s="31">
        <v>26</v>
      </c>
      <c r="M24" s="2">
        <v>1119.2</v>
      </c>
      <c r="N24" s="29">
        <v>26</v>
      </c>
      <c r="O24" s="27">
        <v>816.1</v>
      </c>
      <c r="P24" s="28">
        <f>$M24/O24</f>
        <v>1.3714005636564146</v>
      </c>
      <c r="Q24" s="30">
        <v>26</v>
      </c>
      <c r="R24" s="17">
        <v>814.14</v>
      </c>
      <c r="S24" s="22">
        <f>$M24/R24</f>
        <v>1.3747021396811361</v>
      </c>
      <c r="T24" s="29">
        <v>26</v>
      </c>
      <c r="U24" s="27">
        <v>857.32</v>
      </c>
      <c r="V24" s="28">
        <f>$M24/U24</f>
        <v>1.3054635375355759</v>
      </c>
      <c r="W24" s="30">
        <v>26</v>
      </c>
      <c r="X24" s="17">
        <v>853.76</v>
      </c>
      <c r="Y24" s="22">
        <f>$M24/X24</f>
        <v>1.3109070464767616</v>
      </c>
      <c r="Z24" s="29">
        <v>26</v>
      </c>
      <c r="AA24" s="27">
        <v>699.93</v>
      </c>
      <c r="AB24" s="28">
        <f>$M24/AA24</f>
        <v>1.5990170445615992</v>
      </c>
      <c r="AC24" s="30">
        <v>26</v>
      </c>
      <c r="AD24" s="17">
        <v>781.38</v>
      </c>
      <c r="AE24" s="22">
        <f>$M24/AD24</f>
        <v>1.4323376590135402</v>
      </c>
      <c r="AF24" s="29">
        <v>26</v>
      </c>
      <c r="AG24" s="27">
        <v>722.87</v>
      </c>
      <c r="AH24" s="28">
        <f>$M24/AG24</f>
        <v>1.5482728568068949</v>
      </c>
    </row>
    <row r="25" spans="1:34" x14ac:dyDescent="0.25">
      <c r="A25">
        <f t="shared" si="10"/>
        <v>5</v>
      </c>
      <c r="B25">
        <f t="shared" si="9"/>
        <v>0</v>
      </c>
      <c r="C25">
        <v>9</v>
      </c>
      <c r="D25">
        <v>1</v>
      </c>
      <c r="E25" s="26" t="s">
        <v>95</v>
      </c>
      <c r="F25" s="26">
        <f t="shared" si="1"/>
        <v>617.03</v>
      </c>
      <c r="K25" s="24">
        <v>1</v>
      </c>
      <c r="L25" s="31">
        <v>27</v>
      </c>
      <c r="M25" s="2">
        <v>1021.38</v>
      </c>
      <c r="N25" s="29">
        <v>26</v>
      </c>
      <c r="O25" s="27">
        <v>793.96</v>
      </c>
      <c r="P25" s="28">
        <f t="shared" ref="P25:P34" si="12">$M25/O25</f>
        <v>1.2864376039095169</v>
      </c>
      <c r="Q25" s="30">
        <v>27</v>
      </c>
      <c r="R25" s="17">
        <v>832.44</v>
      </c>
      <c r="S25" s="22">
        <f>$M25/R25</f>
        <v>1.2269713132478015</v>
      </c>
      <c r="T25" s="29">
        <v>27</v>
      </c>
      <c r="U25" s="27">
        <v>886.26</v>
      </c>
      <c r="V25" s="28">
        <f t="shared" ref="V25:V34" si="13">$M25/U25</f>
        <v>1.1524609031209803</v>
      </c>
      <c r="W25" s="30">
        <v>27</v>
      </c>
      <c r="X25" s="17">
        <v>907.68</v>
      </c>
      <c r="Y25" s="22">
        <f>$M25/X25</f>
        <v>1.1252644103648863</v>
      </c>
      <c r="Z25" s="29">
        <v>26</v>
      </c>
      <c r="AA25" s="27">
        <v>615.71</v>
      </c>
      <c r="AB25" s="28">
        <f t="shared" ref="AB25:AB34" si="14">$M25/AA25</f>
        <v>1.658865374933004</v>
      </c>
      <c r="AC25" s="30">
        <v>27</v>
      </c>
      <c r="AD25" s="17">
        <v>654.11</v>
      </c>
      <c r="AE25" s="22">
        <f>$M25/AD25</f>
        <v>1.5614804849337267</v>
      </c>
      <c r="AF25" s="43"/>
    </row>
    <row r="26" spans="1:34" x14ac:dyDescent="0.25">
      <c r="A26">
        <f t="shared" si="10"/>
        <v>5</v>
      </c>
      <c r="B26">
        <f t="shared" si="9"/>
        <v>1</v>
      </c>
      <c r="C26">
        <v>10</v>
      </c>
      <c r="D26">
        <v>1</v>
      </c>
      <c r="E26" s="26" t="s">
        <v>96</v>
      </c>
      <c r="F26" s="26">
        <f t="shared" si="1"/>
        <v>736.53</v>
      </c>
      <c r="K26">
        <v>2</v>
      </c>
      <c r="L26" s="31">
        <v>26</v>
      </c>
      <c r="M26" s="2">
        <v>1103.83</v>
      </c>
      <c r="N26" s="29">
        <v>27</v>
      </c>
      <c r="O26" s="27">
        <v>905.87</v>
      </c>
      <c r="P26" s="28">
        <f t="shared" si="12"/>
        <v>1.2185302526852637</v>
      </c>
      <c r="Q26" s="30">
        <v>30</v>
      </c>
      <c r="R26" s="17">
        <v>1048.69</v>
      </c>
      <c r="S26" s="22">
        <f t="shared" ref="S26:S32" si="15">$M26/R26</f>
        <v>1.0525798853808084</v>
      </c>
      <c r="T26" s="29">
        <v>29</v>
      </c>
      <c r="U26" s="27">
        <v>985.19</v>
      </c>
      <c r="V26" s="28">
        <f t="shared" si="13"/>
        <v>1.1204234716146122</v>
      </c>
      <c r="W26" s="30">
        <v>29</v>
      </c>
      <c r="X26" s="17">
        <v>1003.96</v>
      </c>
      <c r="Y26" s="22">
        <f t="shared" ref="Y26:Y32" si="16">$M26/X26</f>
        <v>1.0994760747440135</v>
      </c>
      <c r="Z26" s="29">
        <v>26</v>
      </c>
      <c r="AA26" s="27">
        <v>707.28</v>
      </c>
      <c r="AB26" s="28">
        <f t="shared" si="14"/>
        <v>1.5606690419635787</v>
      </c>
      <c r="AC26" s="30">
        <v>29</v>
      </c>
      <c r="AD26" s="17">
        <v>787.46</v>
      </c>
      <c r="AE26" s="22">
        <f t="shared" ref="AE26:AE32" si="17">$M26/AD26</f>
        <v>1.4017600894013662</v>
      </c>
      <c r="AF26" s="29">
        <v>27</v>
      </c>
      <c r="AG26" s="27">
        <v>682.82</v>
      </c>
      <c r="AH26" s="28">
        <f t="shared" ref="AH26:AH34" si="18">$M26/AG26</f>
        <v>1.6165753785770771</v>
      </c>
    </row>
    <row r="27" spans="1:34" x14ac:dyDescent="0.25">
      <c r="A27">
        <f t="shared" si="10"/>
        <v>5</v>
      </c>
      <c r="B27">
        <f t="shared" si="9"/>
        <v>2</v>
      </c>
      <c r="C27">
        <v>0</v>
      </c>
      <c r="D27">
        <v>2</v>
      </c>
      <c r="E27" s="26" t="s">
        <v>97</v>
      </c>
      <c r="F27" s="26">
        <f t="shared" si="1"/>
        <v>605.54999999999995</v>
      </c>
      <c r="K27">
        <v>3</v>
      </c>
      <c r="L27" s="31">
        <v>26</v>
      </c>
      <c r="M27" s="2">
        <v>1144.99</v>
      </c>
      <c r="N27" s="29">
        <v>27</v>
      </c>
      <c r="O27" s="27">
        <v>898.67</v>
      </c>
      <c r="P27" s="28">
        <f t="shared" si="12"/>
        <v>1.2740939388207018</v>
      </c>
      <c r="Q27" s="30">
        <v>26</v>
      </c>
      <c r="R27" s="17">
        <v>955.09</v>
      </c>
      <c r="S27" s="22">
        <f t="shared" si="15"/>
        <v>1.1988294296872546</v>
      </c>
      <c r="T27" s="29">
        <v>26</v>
      </c>
      <c r="U27" s="27">
        <v>939.19</v>
      </c>
      <c r="V27" s="28">
        <f t="shared" si="13"/>
        <v>1.2191249906834611</v>
      </c>
      <c r="W27" s="30">
        <v>26</v>
      </c>
      <c r="X27" s="17">
        <v>943.77</v>
      </c>
      <c r="Y27" s="22">
        <f t="shared" si="16"/>
        <v>1.2132087267024805</v>
      </c>
      <c r="Z27" s="29">
        <v>26</v>
      </c>
      <c r="AA27" s="27">
        <v>800.82</v>
      </c>
      <c r="AB27" s="28">
        <f t="shared" si="14"/>
        <v>1.4297719837166902</v>
      </c>
      <c r="AC27" s="30">
        <v>27</v>
      </c>
      <c r="AD27" s="17">
        <v>751.47</v>
      </c>
      <c r="AE27" s="22">
        <f t="shared" si="17"/>
        <v>1.5236669461189403</v>
      </c>
      <c r="AF27" s="29">
        <v>27</v>
      </c>
      <c r="AG27" s="27">
        <v>697.09</v>
      </c>
      <c r="AH27" s="28">
        <f t="shared" si="18"/>
        <v>1.642528224476036</v>
      </c>
    </row>
    <row r="28" spans="1:34" x14ac:dyDescent="0.25">
      <c r="A28">
        <f t="shared" si="10"/>
        <v>5</v>
      </c>
      <c r="B28">
        <f t="shared" si="9"/>
        <v>3</v>
      </c>
      <c r="C28">
        <v>1</v>
      </c>
      <c r="D28">
        <v>2</v>
      </c>
      <c r="E28" s="26" t="s">
        <v>98</v>
      </c>
      <c r="F28" s="26">
        <f t="shared" si="1"/>
        <v>510.71</v>
      </c>
      <c r="K28">
        <v>4</v>
      </c>
      <c r="L28" s="31">
        <v>26</v>
      </c>
      <c r="M28" s="2">
        <v>1109.24</v>
      </c>
      <c r="N28" s="29">
        <v>25</v>
      </c>
      <c r="O28" s="27">
        <v>897.04</v>
      </c>
      <c r="P28" s="28">
        <f t="shared" si="12"/>
        <v>1.2365557834656202</v>
      </c>
      <c r="Q28" s="30">
        <v>27</v>
      </c>
      <c r="R28" s="17">
        <v>949.78</v>
      </c>
      <c r="S28" s="22">
        <f t="shared" si="15"/>
        <v>1.1678915117185034</v>
      </c>
      <c r="T28" s="29">
        <v>27</v>
      </c>
      <c r="U28" s="27">
        <v>967.75</v>
      </c>
      <c r="V28" s="28">
        <f t="shared" si="13"/>
        <v>1.1462051149573753</v>
      </c>
      <c r="W28" s="30">
        <v>27</v>
      </c>
      <c r="X28" s="17">
        <v>963.85</v>
      </c>
      <c r="Y28" s="22">
        <f t="shared" si="16"/>
        <v>1.1508429734917258</v>
      </c>
      <c r="Z28" s="29">
        <v>26</v>
      </c>
      <c r="AA28" s="27">
        <v>801.38</v>
      </c>
      <c r="AB28" s="28">
        <f t="shared" si="14"/>
        <v>1.3841623199980035</v>
      </c>
      <c r="AC28" s="30">
        <v>28</v>
      </c>
      <c r="AD28" s="17">
        <v>775.08</v>
      </c>
      <c r="AE28" s="22">
        <f t="shared" si="17"/>
        <v>1.4311296898384682</v>
      </c>
      <c r="AF28" s="29">
        <v>27</v>
      </c>
      <c r="AG28" s="27">
        <v>766.46</v>
      </c>
      <c r="AH28" s="28">
        <f t="shared" si="18"/>
        <v>1.4472249041045846</v>
      </c>
    </row>
    <row r="29" spans="1:34" x14ac:dyDescent="0.25">
      <c r="A29">
        <f t="shared" si="10"/>
        <v>6</v>
      </c>
      <c r="B29">
        <f t="shared" si="9"/>
        <v>0</v>
      </c>
      <c r="C29">
        <v>2</v>
      </c>
      <c r="D29">
        <v>2</v>
      </c>
      <c r="E29" s="26" t="s">
        <v>99</v>
      </c>
      <c r="F29" s="26">
        <f t="shared" si="1"/>
        <v>594.79999999999995</v>
      </c>
      <c r="K29">
        <v>5</v>
      </c>
      <c r="L29" s="31">
        <v>26</v>
      </c>
      <c r="M29" s="2">
        <v>1062.4100000000001</v>
      </c>
      <c r="N29" s="29">
        <v>26</v>
      </c>
      <c r="O29" s="27">
        <v>912.2</v>
      </c>
      <c r="P29" s="28">
        <f t="shared" si="12"/>
        <v>1.1646678360008771</v>
      </c>
      <c r="Q29" s="43"/>
      <c r="T29" s="43"/>
      <c r="W29" s="43"/>
      <c r="Z29" s="29">
        <v>26</v>
      </c>
      <c r="AA29" s="27">
        <v>766.53</v>
      </c>
      <c r="AB29" s="28">
        <f t="shared" si="14"/>
        <v>1.3859992433433788</v>
      </c>
      <c r="AC29" s="30">
        <v>27</v>
      </c>
      <c r="AD29" s="17">
        <v>760.59</v>
      </c>
      <c r="AE29" s="22">
        <f t="shared" si="17"/>
        <v>1.396823518584257</v>
      </c>
      <c r="AF29" s="29">
        <v>27</v>
      </c>
      <c r="AG29" s="27">
        <v>677.96</v>
      </c>
      <c r="AH29" s="28">
        <f t="shared" si="18"/>
        <v>1.5670688536196826</v>
      </c>
    </row>
    <row r="30" spans="1:34" x14ac:dyDescent="0.25">
      <c r="A30">
        <f t="shared" si="10"/>
        <v>6</v>
      </c>
      <c r="B30">
        <f t="shared" si="9"/>
        <v>1</v>
      </c>
      <c r="C30">
        <v>3</v>
      </c>
      <c r="D30">
        <v>2</v>
      </c>
      <c r="E30" s="26" t="s">
        <v>100</v>
      </c>
      <c r="F30" s="26">
        <f t="shared" si="1"/>
        <v>677.36</v>
      </c>
      <c r="K30">
        <v>6</v>
      </c>
      <c r="L30" s="31">
        <v>25</v>
      </c>
      <c r="M30" s="2">
        <v>1161.76</v>
      </c>
      <c r="N30" s="29">
        <v>26</v>
      </c>
      <c r="O30" s="27">
        <v>958.78</v>
      </c>
      <c r="P30" s="28">
        <f t="shared" si="12"/>
        <v>1.2117065437326602</v>
      </c>
      <c r="Q30" s="30">
        <v>26</v>
      </c>
      <c r="R30" s="17">
        <v>1013.23</v>
      </c>
      <c r="S30" s="22">
        <f t="shared" si="15"/>
        <v>1.1465906062789297</v>
      </c>
      <c r="T30" s="29">
        <v>26</v>
      </c>
      <c r="U30" s="27">
        <v>1001.58</v>
      </c>
      <c r="V30" s="28">
        <f t="shared" si="13"/>
        <v>1.1599273148425486</v>
      </c>
      <c r="W30" s="30">
        <v>26</v>
      </c>
      <c r="X30" s="17">
        <v>1024.79</v>
      </c>
      <c r="Y30" s="22">
        <f t="shared" si="16"/>
        <v>1.1336566516066706</v>
      </c>
      <c r="Z30" s="29">
        <v>26</v>
      </c>
      <c r="AA30" s="27">
        <v>781.33</v>
      </c>
      <c r="AB30" s="28">
        <f t="shared" si="14"/>
        <v>1.4869005413845622</v>
      </c>
      <c r="AC30" s="30">
        <v>27</v>
      </c>
      <c r="AD30" s="17">
        <v>705.15</v>
      </c>
      <c r="AE30" s="22">
        <f t="shared" si="17"/>
        <v>1.6475359852513649</v>
      </c>
      <c r="AF30" s="29">
        <v>27</v>
      </c>
      <c r="AG30" s="27">
        <v>687.98</v>
      </c>
      <c r="AH30" s="28">
        <f t="shared" si="18"/>
        <v>1.6886537399343005</v>
      </c>
    </row>
    <row r="31" spans="1:34" x14ac:dyDescent="0.25">
      <c r="A31">
        <f t="shared" si="10"/>
        <v>6</v>
      </c>
      <c r="B31">
        <f t="shared" si="9"/>
        <v>2</v>
      </c>
      <c r="C31">
        <v>4</v>
      </c>
      <c r="D31">
        <v>2</v>
      </c>
      <c r="E31" s="26" t="s">
        <v>101</v>
      </c>
      <c r="F31" s="26">
        <f t="shared" si="1"/>
        <v>587.61</v>
      </c>
      <c r="K31">
        <v>7</v>
      </c>
      <c r="L31" s="31">
        <v>25</v>
      </c>
      <c r="M31" s="2">
        <v>1125.29</v>
      </c>
      <c r="N31" s="29">
        <v>26</v>
      </c>
      <c r="O31" s="27">
        <v>910.31</v>
      </c>
      <c r="P31" s="28">
        <f t="shared" si="12"/>
        <v>1.2361613076863927</v>
      </c>
      <c r="Q31" s="30">
        <v>26</v>
      </c>
      <c r="R31" s="17">
        <v>953.27</v>
      </c>
      <c r="S31" s="22">
        <f t="shared" si="15"/>
        <v>1.180452547546865</v>
      </c>
      <c r="T31" s="29">
        <v>26</v>
      </c>
      <c r="U31" s="27">
        <v>991.2</v>
      </c>
      <c r="V31" s="28">
        <f t="shared" si="13"/>
        <v>1.135280468119451</v>
      </c>
      <c r="W31" s="30">
        <v>26</v>
      </c>
      <c r="X31" s="17">
        <v>1009.74</v>
      </c>
      <c r="Y31" s="22">
        <f t="shared" si="16"/>
        <v>1.1144353992116782</v>
      </c>
      <c r="Z31" s="29">
        <v>25</v>
      </c>
      <c r="AA31" s="27">
        <v>706.94</v>
      </c>
      <c r="AB31" s="28">
        <f t="shared" si="14"/>
        <v>1.5917758225591987</v>
      </c>
      <c r="AC31" s="30">
        <v>27</v>
      </c>
      <c r="AD31" s="17">
        <v>741.46</v>
      </c>
      <c r="AE31" s="22">
        <f t="shared" si="17"/>
        <v>1.5176678445229681</v>
      </c>
      <c r="AF31" s="29">
        <v>27</v>
      </c>
      <c r="AG31" s="27">
        <v>690.39</v>
      </c>
      <c r="AH31" s="28">
        <f t="shared" si="18"/>
        <v>1.6299338055302075</v>
      </c>
    </row>
    <row r="32" spans="1:34" x14ac:dyDescent="0.25">
      <c r="A32">
        <f t="shared" si="10"/>
        <v>6</v>
      </c>
      <c r="B32">
        <f t="shared" si="9"/>
        <v>3</v>
      </c>
      <c r="C32">
        <v>5</v>
      </c>
      <c r="D32">
        <v>2</v>
      </c>
      <c r="E32" s="26" t="s">
        <v>102</v>
      </c>
      <c r="F32" s="26">
        <f t="shared" si="1"/>
        <v>670.76</v>
      </c>
      <c r="K32">
        <v>8</v>
      </c>
      <c r="L32" s="31">
        <v>25</v>
      </c>
      <c r="M32" s="2">
        <v>1090.25</v>
      </c>
      <c r="N32" s="29">
        <v>25</v>
      </c>
      <c r="O32" s="27">
        <v>942.31</v>
      </c>
      <c r="P32" s="28">
        <f t="shared" si="12"/>
        <v>1.1569971665375514</v>
      </c>
      <c r="Q32" s="30">
        <v>26</v>
      </c>
      <c r="R32" s="17">
        <v>976.98</v>
      </c>
      <c r="S32" s="22">
        <f t="shared" si="15"/>
        <v>1.1159389137955742</v>
      </c>
      <c r="T32" s="29">
        <v>26</v>
      </c>
      <c r="U32" s="27">
        <v>976.75</v>
      </c>
      <c r="V32" s="28">
        <f t="shared" si="13"/>
        <v>1.116201689275659</v>
      </c>
      <c r="W32" s="30">
        <v>26</v>
      </c>
      <c r="X32" s="17">
        <v>1021.03</v>
      </c>
      <c r="Y32" s="22">
        <f t="shared" si="16"/>
        <v>1.0677942861620129</v>
      </c>
      <c r="Z32" s="29">
        <v>25</v>
      </c>
      <c r="AA32" s="27">
        <v>737.61</v>
      </c>
      <c r="AB32" s="28">
        <f t="shared" si="14"/>
        <v>1.4780846246661514</v>
      </c>
      <c r="AC32" s="30">
        <v>27</v>
      </c>
      <c r="AD32" s="17">
        <v>763.87</v>
      </c>
      <c r="AE32" s="22">
        <f t="shared" si="17"/>
        <v>1.4272716561718617</v>
      </c>
      <c r="AF32" s="29">
        <v>27</v>
      </c>
      <c r="AG32" s="27">
        <v>769.58</v>
      </c>
      <c r="AH32" s="28">
        <f t="shared" si="18"/>
        <v>1.4166818264507912</v>
      </c>
    </row>
    <row r="33" spans="1:34" x14ac:dyDescent="0.25">
      <c r="A33">
        <f t="shared" si="10"/>
        <v>7</v>
      </c>
      <c r="B33">
        <f t="shared" si="9"/>
        <v>0</v>
      </c>
      <c r="C33">
        <v>6</v>
      </c>
      <c r="D33">
        <v>2</v>
      </c>
      <c r="E33" s="26" t="s">
        <v>103</v>
      </c>
      <c r="F33" s="26">
        <f t="shared" si="1"/>
        <v>667.04</v>
      </c>
      <c r="K33" s="24">
        <v>9</v>
      </c>
      <c r="L33" s="31">
        <v>26</v>
      </c>
      <c r="M33" s="2">
        <v>1088.75</v>
      </c>
      <c r="N33" s="29">
        <v>26</v>
      </c>
      <c r="O33" s="27">
        <v>847.27</v>
      </c>
      <c r="P33" s="28">
        <f t="shared" si="12"/>
        <v>1.2850095011035443</v>
      </c>
      <c r="Q33" s="30">
        <v>26</v>
      </c>
      <c r="R33" s="17">
        <v>866.28</v>
      </c>
      <c r="S33" s="22">
        <f>$M33/R33</f>
        <v>1.2568107309414971</v>
      </c>
      <c r="T33" s="29">
        <v>26</v>
      </c>
      <c r="U33" s="27">
        <v>879.51</v>
      </c>
      <c r="V33" s="28">
        <f t="shared" si="13"/>
        <v>1.237905197212084</v>
      </c>
      <c r="W33" s="30">
        <v>26</v>
      </c>
      <c r="X33" s="17">
        <v>925.55</v>
      </c>
      <c r="Y33" s="22">
        <f>$M33/X33</f>
        <v>1.1763275890011344</v>
      </c>
      <c r="Z33" s="29">
        <v>25</v>
      </c>
      <c r="AA33" s="27">
        <v>626.14</v>
      </c>
      <c r="AB33" s="28">
        <f t="shared" si="14"/>
        <v>1.7388283770402786</v>
      </c>
      <c r="AC33" s="30">
        <v>27</v>
      </c>
      <c r="AD33" s="17">
        <v>614.85</v>
      </c>
      <c r="AE33" s="22">
        <f>$M33/AD33</f>
        <v>1.770757095226478</v>
      </c>
      <c r="AF33" s="29">
        <v>26</v>
      </c>
      <c r="AG33" s="27">
        <v>661.2</v>
      </c>
      <c r="AH33" s="28">
        <f t="shared" si="18"/>
        <v>1.6466273442226254</v>
      </c>
    </row>
    <row r="34" spans="1:34" x14ac:dyDescent="0.25">
      <c r="A34">
        <f t="shared" si="10"/>
        <v>7</v>
      </c>
      <c r="B34">
        <f t="shared" si="9"/>
        <v>1</v>
      </c>
      <c r="C34">
        <v>7</v>
      </c>
      <c r="D34">
        <v>2</v>
      </c>
      <c r="E34" s="26" t="s">
        <v>104</v>
      </c>
      <c r="F34" s="26">
        <f t="shared" si="1"/>
        <v>638.98</v>
      </c>
      <c r="K34">
        <v>10</v>
      </c>
      <c r="L34" s="31">
        <v>25</v>
      </c>
      <c r="M34" s="2">
        <v>562.73</v>
      </c>
      <c r="N34" s="29">
        <v>25</v>
      </c>
      <c r="O34" s="27">
        <v>838.69</v>
      </c>
      <c r="P34" s="28">
        <f t="shared" si="12"/>
        <v>0.67096304951770025</v>
      </c>
      <c r="Q34" s="30">
        <v>25</v>
      </c>
      <c r="R34" s="17">
        <v>836.96</v>
      </c>
      <c r="S34" s="22">
        <f>$M34/R34</f>
        <v>0.67234993309118718</v>
      </c>
      <c r="T34" s="29">
        <v>25</v>
      </c>
      <c r="U34" s="27">
        <v>834.89</v>
      </c>
      <c r="V34" s="28">
        <f t="shared" si="13"/>
        <v>0.67401693636287419</v>
      </c>
      <c r="W34" s="30">
        <v>25</v>
      </c>
      <c r="X34" s="17">
        <v>832.88</v>
      </c>
      <c r="Y34" s="22">
        <f>$M34/X34</f>
        <v>0.67564355009124966</v>
      </c>
      <c r="Z34" s="29">
        <v>25</v>
      </c>
      <c r="AA34" s="27">
        <v>670.44</v>
      </c>
      <c r="AB34" s="28">
        <f t="shared" si="14"/>
        <v>0.83934431119861574</v>
      </c>
      <c r="AC34" s="30">
        <v>25</v>
      </c>
      <c r="AD34" s="17">
        <v>748.12</v>
      </c>
      <c r="AE34" s="22">
        <f>$M34/AD34</f>
        <v>0.75219216168529113</v>
      </c>
      <c r="AF34" s="29">
        <v>25</v>
      </c>
      <c r="AG34" s="27">
        <v>726.33</v>
      </c>
      <c r="AH34" s="28">
        <f t="shared" si="18"/>
        <v>0.77475803009651256</v>
      </c>
    </row>
    <row r="35" spans="1:34" x14ac:dyDescent="0.25">
      <c r="A35">
        <f t="shared" si="10"/>
        <v>7</v>
      </c>
      <c r="B35">
        <f t="shared" si="9"/>
        <v>2</v>
      </c>
      <c r="C35">
        <v>8</v>
      </c>
      <c r="D35">
        <v>2</v>
      </c>
      <c r="E35" s="26" t="s">
        <v>105</v>
      </c>
      <c r="F35" s="26">
        <f t="shared" si="1"/>
        <v>657.23</v>
      </c>
    </row>
    <row r="36" spans="1:34" x14ac:dyDescent="0.25">
      <c r="A36">
        <f t="shared" si="10"/>
        <v>7</v>
      </c>
      <c r="B36">
        <f t="shared" si="9"/>
        <v>3</v>
      </c>
      <c r="C36">
        <v>9</v>
      </c>
      <c r="D36">
        <v>2</v>
      </c>
      <c r="E36" s="26" t="s">
        <v>106</v>
      </c>
      <c r="F36" s="26">
        <f t="shared" si="1"/>
        <v>615.94000000000005</v>
      </c>
      <c r="K36" t="s">
        <v>69</v>
      </c>
      <c r="L36" s="31">
        <f>AVERAGE(L25:L33)</f>
        <v>25.777777777777779</v>
      </c>
      <c r="M36" s="2">
        <f t="shared" ref="M36:AG36" si="19">AVERAGE(M25:M33)</f>
        <v>1100.8777777777777</v>
      </c>
      <c r="N36" s="29">
        <f t="shared" si="19"/>
        <v>26</v>
      </c>
      <c r="O36" s="27">
        <f t="shared" si="19"/>
        <v>896.26777777777772</v>
      </c>
      <c r="P36" s="28">
        <f t="shared" si="19"/>
        <v>1.2300177704380144</v>
      </c>
      <c r="Q36" s="30">
        <f t="shared" si="19"/>
        <v>26.75</v>
      </c>
      <c r="R36" s="17">
        <f t="shared" si="19"/>
        <v>949.46999999999991</v>
      </c>
      <c r="S36" s="22">
        <f t="shared" si="19"/>
        <v>1.1682581173246542</v>
      </c>
      <c r="T36" s="29">
        <f t="shared" si="19"/>
        <v>26.625</v>
      </c>
      <c r="U36" s="27">
        <f t="shared" si="19"/>
        <v>953.42875000000004</v>
      </c>
      <c r="V36" s="28">
        <f t="shared" si="19"/>
        <v>1.1609411437282715</v>
      </c>
      <c r="W36" s="30">
        <f t="shared" si="19"/>
        <v>26.625</v>
      </c>
      <c r="X36" s="17">
        <f t="shared" si="19"/>
        <v>975.04624999999987</v>
      </c>
      <c r="Y36" s="22">
        <f t="shared" si="19"/>
        <v>1.1351257639105754</v>
      </c>
      <c r="Z36" s="29">
        <f t="shared" si="19"/>
        <v>25.666666666666668</v>
      </c>
      <c r="AA36" s="27">
        <f t="shared" si="19"/>
        <v>727.08222222222219</v>
      </c>
      <c r="AB36" s="28">
        <f t="shared" si="19"/>
        <v>1.5238952588449828</v>
      </c>
      <c r="AC36" s="30">
        <f t="shared" si="19"/>
        <v>27.333333333333332</v>
      </c>
      <c r="AD36" s="17">
        <f t="shared" si="19"/>
        <v>728.22666666666669</v>
      </c>
      <c r="AE36" s="22">
        <f t="shared" si="19"/>
        <v>1.5197881455610478</v>
      </c>
      <c r="AF36" s="29">
        <f t="shared" si="19"/>
        <v>26.875</v>
      </c>
      <c r="AG36" s="27">
        <f t="shared" si="19"/>
        <v>704.18499999999995</v>
      </c>
      <c r="AH36" s="28">
        <f>AVERAGE(AH25:AH33)</f>
        <v>1.581911759614413</v>
      </c>
    </row>
    <row r="37" spans="1:34" x14ac:dyDescent="0.25">
      <c r="A37">
        <f t="shared" ref="A37:A99" si="20">A33+1</f>
        <v>8</v>
      </c>
      <c r="B37">
        <f t="shared" si="9"/>
        <v>0</v>
      </c>
      <c r="C37">
        <v>10</v>
      </c>
      <c r="D37">
        <v>2</v>
      </c>
      <c r="E37" s="26" t="s">
        <v>107</v>
      </c>
      <c r="F37" s="26">
        <f t="shared" si="1"/>
        <v>671.18</v>
      </c>
    </row>
    <row r="38" spans="1:34" x14ac:dyDescent="0.25">
      <c r="A38">
        <f t="shared" si="20"/>
        <v>8</v>
      </c>
      <c r="B38">
        <f t="shared" si="9"/>
        <v>1</v>
      </c>
      <c r="C38">
        <v>0</v>
      </c>
      <c r="D38">
        <v>3</v>
      </c>
      <c r="E38" s="26" t="s">
        <v>108</v>
      </c>
      <c r="F38" s="26">
        <f t="shared" si="1"/>
        <v>922.46</v>
      </c>
    </row>
    <row r="39" spans="1:34" x14ac:dyDescent="0.25">
      <c r="A39">
        <f t="shared" si="20"/>
        <v>8</v>
      </c>
      <c r="B39">
        <f t="shared" si="9"/>
        <v>2</v>
      </c>
      <c r="C39">
        <v>1</v>
      </c>
      <c r="D39">
        <v>3</v>
      </c>
      <c r="E39" s="26" t="s">
        <v>109</v>
      </c>
      <c r="F39" s="26">
        <f t="shared" si="1"/>
        <v>976.31</v>
      </c>
    </row>
    <row r="40" spans="1:34" x14ac:dyDescent="0.25">
      <c r="A40">
        <f t="shared" si="20"/>
        <v>8</v>
      </c>
      <c r="B40">
        <f t="shared" si="9"/>
        <v>3</v>
      </c>
      <c r="C40">
        <v>2</v>
      </c>
      <c r="D40">
        <v>3</v>
      </c>
      <c r="E40" s="26" t="s">
        <v>110</v>
      </c>
      <c r="F40" s="26">
        <f t="shared" si="1"/>
        <v>989.01</v>
      </c>
    </row>
    <row r="41" spans="1:34" x14ac:dyDescent="0.25">
      <c r="A41">
        <f t="shared" si="20"/>
        <v>9</v>
      </c>
      <c r="B41">
        <f t="shared" si="9"/>
        <v>0</v>
      </c>
      <c r="C41">
        <v>3</v>
      </c>
      <c r="D41">
        <v>3</v>
      </c>
      <c r="E41" s="26" t="s">
        <v>111</v>
      </c>
      <c r="F41" s="26">
        <f t="shared" si="1"/>
        <v>978.99</v>
      </c>
    </row>
    <row r="42" spans="1:34" x14ac:dyDescent="0.25">
      <c r="A42">
        <f t="shared" si="20"/>
        <v>9</v>
      </c>
      <c r="B42">
        <f t="shared" si="9"/>
        <v>1</v>
      </c>
      <c r="C42">
        <v>4</v>
      </c>
      <c r="D42">
        <v>3</v>
      </c>
      <c r="E42" s="26" t="s">
        <v>112</v>
      </c>
      <c r="F42" s="26">
        <f t="shared" si="1"/>
        <v>978.18</v>
      </c>
      <c r="J42" t="s">
        <v>73</v>
      </c>
      <c r="L42" s="57" t="s">
        <v>67</v>
      </c>
      <c r="M42" s="57"/>
      <c r="N42" s="50" t="s">
        <v>30</v>
      </c>
      <c r="O42" s="50"/>
      <c r="P42" s="50"/>
      <c r="Q42" s="44" t="s">
        <v>31</v>
      </c>
      <c r="R42" s="44"/>
      <c r="S42" s="44"/>
      <c r="T42" s="50" t="s">
        <v>32</v>
      </c>
      <c r="U42" s="50"/>
      <c r="V42" s="50"/>
      <c r="W42" s="44" t="s">
        <v>33</v>
      </c>
      <c r="X42" s="44"/>
      <c r="Y42" s="44"/>
      <c r="Z42" s="50" t="s">
        <v>34</v>
      </c>
      <c r="AA42" s="50"/>
      <c r="AB42" s="50"/>
      <c r="AC42" s="44" t="s">
        <v>35</v>
      </c>
      <c r="AD42" s="44"/>
      <c r="AE42" s="44"/>
      <c r="AF42" s="50" t="s">
        <v>62</v>
      </c>
      <c r="AG42" s="50"/>
      <c r="AH42" s="50"/>
    </row>
    <row r="43" spans="1:34" x14ac:dyDescent="0.25">
      <c r="A43">
        <f t="shared" si="20"/>
        <v>9</v>
      </c>
      <c r="B43">
        <f t="shared" si="9"/>
        <v>2</v>
      </c>
      <c r="C43">
        <v>5</v>
      </c>
      <c r="D43">
        <v>3</v>
      </c>
      <c r="E43" s="26" t="s">
        <v>113</v>
      </c>
      <c r="F43" s="26">
        <f t="shared" si="1"/>
        <v>1005.61</v>
      </c>
      <c r="L43" s="58" t="s">
        <v>65</v>
      </c>
      <c r="M43" s="57" t="s">
        <v>66</v>
      </c>
      <c r="N43" s="51" t="s">
        <v>65</v>
      </c>
      <c r="O43" s="52" t="s">
        <v>66</v>
      </c>
      <c r="P43" s="53" t="s">
        <v>68</v>
      </c>
      <c r="Q43" s="54" t="s">
        <v>65</v>
      </c>
      <c r="R43" s="55" t="s">
        <v>66</v>
      </c>
      <c r="S43" s="56" t="s">
        <v>68</v>
      </c>
      <c r="T43" s="51" t="s">
        <v>65</v>
      </c>
      <c r="U43" s="52" t="s">
        <v>66</v>
      </c>
      <c r="V43" s="53" t="s">
        <v>68</v>
      </c>
      <c r="W43" s="54" t="s">
        <v>65</v>
      </c>
      <c r="X43" s="55" t="s">
        <v>66</v>
      </c>
      <c r="Y43" s="56" t="s">
        <v>68</v>
      </c>
      <c r="Z43" s="51" t="s">
        <v>65</v>
      </c>
      <c r="AA43" s="52" t="s">
        <v>66</v>
      </c>
      <c r="AB43" s="53" t="s">
        <v>68</v>
      </c>
      <c r="AC43" s="54" t="s">
        <v>65</v>
      </c>
      <c r="AD43" s="55" t="s">
        <v>66</v>
      </c>
      <c r="AE43" s="56" t="s">
        <v>68</v>
      </c>
      <c r="AF43" s="51" t="s">
        <v>65</v>
      </c>
      <c r="AG43" s="52" t="s">
        <v>66</v>
      </c>
      <c r="AH43" s="53" t="s">
        <v>68</v>
      </c>
    </row>
    <row r="44" spans="1:34" x14ac:dyDescent="0.25">
      <c r="A44">
        <f t="shared" si="20"/>
        <v>9</v>
      </c>
      <c r="B44">
        <f t="shared" si="9"/>
        <v>3</v>
      </c>
      <c r="C44">
        <v>6</v>
      </c>
      <c r="D44">
        <v>3</v>
      </c>
      <c r="E44" s="26" t="s">
        <v>114</v>
      </c>
      <c r="F44" s="26">
        <f t="shared" si="1"/>
        <v>1050.77</v>
      </c>
      <c r="L44" s="58"/>
      <c r="M44" s="57"/>
      <c r="N44" s="51"/>
      <c r="O44" s="52"/>
      <c r="P44" s="53"/>
      <c r="Q44" s="54"/>
      <c r="R44" s="55"/>
      <c r="S44" s="56"/>
      <c r="T44" s="51"/>
      <c r="U44" s="52"/>
      <c r="V44" s="53"/>
      <c r="W44" s="54"/>
      <c r="X44" s="55"/>
      <c r="Y44" s="56"/>
      <c r="Z44" s="51"/>
      <c r="AA44" s="52"/>
      <c r="AB44" s="53"/>
      <c r="AC44" s="54"/>
      <c r="AD44" s="55"/>
      <c r="AE44" s="56"/>
      <c r="AF44" s="51"/>
      <c r="AG44" s="52"/>
      <c r="AH44" s="53"/>
    </row>
    <row r="45" spans="1:34" x14ac:dyDescent="0.25">
      <c r="A45">
        <f t="shared" si="20"/>
        <v>10</v>
      </c>
      <c r="B45">
        <f t="shared" si="9"/>
        <v>0</v>
      </c>
      <c r="C45">
        <v>7</v>
      </c>
      <c r="D45">
        <v>3</v>
      </c>
      <c r="E45" s="26" t="s">
        <v>115</v>
      </c>
      <c r="F45" s="26">
        <f t="shared" si="1"/>
        <v>1080.1400000000001</v>
      </c>
      <c r="K45">
        <v>0</v>
      </c>
      <c r="L45" s="31">
        <v>24</v>
      </c>
      <c r="M45" s="2">
        <v>922.46</v>
      </c>
      <c r="N45" s="29">
        <v>24</v>
      </c>
      <c r="O45" s="27">
        <v>647.04</v>
      </c>
      <c r="P45" s="28">
        <f>$M45/O45</f>
        <v>1.4256614737883284</v>
      </c>
      <c r="Q45" s="30">
        <v>24</v>
      </c>
      <c r="R45" s="17">
        <v>736.72</v>
      </c>
      <c r="S45" s="22">
        <f>$M45/R45</f>
        <v>1.2521174937561081</v>
      </c>
      <c r="T45" s="29">
        <v>24</v>
      </c>
      <c r="U45" s="27">
        <v>682.88</v>
      </c>
      <c r="V45" s="28">
        <f>$M45/U45</f>
        <v>1.3508376288659794</v>
      </c>
      <c r="W45" s="30">
        <v>24</v>
      </c>
      <c r="X45" s="17">
        <v>726.38</v>
      </c>
      <c r="Y45" s="22">
        <f>$M45/X45</f>
        <v>1.2699413530108208</v>
      </c>
      <c r="Z45" s="29">
        <v>24</v>
      </c>
      <c r="AA45" s="27">
        <v>608.1</v>
      </c>
      <c r="AB45" s="28">
        <f>$M45/AA45</f>
        <v>1.5169544482815327</v>
      </c>
      <c r="AC45" s="30">
        <v>24</v>
      </c>
      <c r="AD45" s="17">
        <v>679.71</v>
      </c>
      <c r="AE45" s="22">
        <f>$M45/AD45</f>
        <v>1.3571376028011946</v>
      </c>
      <c r="AF45" s="29">
        <v>24</v>
      </c>
      <c r="AG45" s="27">
        <v>605.54999999999995</v>
      </c>
      <c r="AH45" s="28">
        <f>$M45/AG45</f>
        <v>1.5233424159854678</v>
      </c>
    </row>
    <row r="46" spans="1:34" x14ac:dyDescent="0.25">
      <c r="A46">
        <f t="shared" si="20"/>
        <v>10</v>
      </c>
      <c r="B46">
        <f t="shared" si="9"/>
        <v>1</v>
      </c>
      <c r="C46">
        <v>8</v>
      </c>
      <c r="D46">
        <v>3</v>
      </c>
      <c r="E46" s="26" t="s">
        <v>116</v>
      </c>
      <c r="F46" s="26">
        <f t="shared" si="1"/>
        <v>1019.84</v>
      </c>
      <c r="K46" s="24">
        <v>1</v>
      </c>
      <c r="L46" s="31">
        <v>25</v>
      </c>
      <c r="M46" s="2">
        <v>976.31</v>
      </c>
      <c r="N46" s="29">
        <v>25</v>
      </c>
      <c r="O46" s="27">
        <v>699.9</v>
      </c>
      <c r="P46" s="28">
        <f t="shared" ref="P46:P55" si="21">$M46/O46</f>
        <v>1.3949278468352622</v>
      </c>
      <c r="Q46" s="30">
        <v>25</v>
      </c>
      <c r="R46" s="17">
        <v>719.65</v>
      </c>
      <c r="S46" s="22">
        <f>$M46/R46</f>
        <v>1.3566455916070312</v>
      </c>
      <c r="T46" s="29">
        <v>25</v>
      </c>
      <c r="U46" s="27">
        <v>785.4</v>
      </c>
      <c r="V46" s="28">
        <f t="shared" ref="V46:V55" si="22">$M46/U46</f>
        <v>1.243073593073593</v>
      </c>
      <c r="W46" s="30">
        <v>25</v>
      </c>
      <c r="X46" s="17">
        <v>832.68</v>
      </c>
      <c r="Y46" s="22">
        <f>$M46/X46</f>
        <v>1.1724912331267714</v>
      </c>
      <c r="Z46" s="29">
        <v>24</v>
      </c>
      <c r="AA46" s="27">
        <v>534.27</v>
      </c>
      <c r="AB46" s="28">
        <f t="shared" ref="AB46:AB55" si="23">$M46/AA46</f>
        <v>1.8273719280513598</v>
      </c>
      <c r="AC46" s="30">
        <v>25</v>
      </c>
      <c r="AD46" s="17">
        <v>597.15</v>
      </c>
      <c r="AE46" s="22">
        <f>$M46/AD46</f>
        <v>1.6349493427112116</v>
      </c>
      <c r="AF46" s="29">
        <v>25</v>
      </c>
      <c r="AG46" s="27">
        <v>510.71</v>
      </c>
      <c r="AH46" s="28">
        <f t="shared" ref="AH46:AH55" si="24">$M46/AG46</f>
        <v>1.9116719860586242</v>
      </c>
    </row>
    <row r="47" spans="1:34" x14ac:dyDescent="0.25">
      <c r="A47">
        <f t="shared" si="20"/>
        <v>10</v>
      </c>
      <c r="B47">
        <f t="shared" si="9"/>
        <v>2</v>
      </c>
      <c r="C47">
        <v>9</v>
      </c>
      <c r="D47">
        <v>3</v>
      </c>
      <c r="E47" s="26" t="s">
        <v>117</v>
      </c>
      <c r="F47" s="26">
        <f t="shared" si="1"/>
        <v>1021.05</v>
      </c>
      <c r="K47">
        <v>2</v>
      </c>
      <c r="L47" s="31">
        <v>24</v>
      </c>
      <c r="M47" s="2">
        <v>989.01</v>
      </c>
      <c r="N47" s="29">
        <v>25</v>
      </c>
      <c r="O47" s="27">
        <v>768.78</v>
      </c>
      <c r="P47" s="28">
        <f t="shared" si="21"/>
        <v>1.2864668695855772</v>
      </c>
      <c r="Q47" s="30">
        <v>25</v>
      </c>
      <c r="R47" s="17">
        <v>864.83</v>
      </c>
      <c r="S47" s="22">
        <f t="shared" ref="S47:S53" si="25">$M47/R47</f>
        <v>1.1435889134280726</v>
      </c>
      <c r="T47" s="29">
        <v>25</v>
      </c>
      <c r="U47" s="27">
        <v>824.47</v>
      </c>
      <c r="V47" s="28">
        <f t="shared" si="22"/>
        <v>1.1995706332553033</v>
      </c>
      <c r="W47" s="30">
        <v>25</v>
      </c>
      <c r="X47" s="17">
        <v>835.47</v>
      </c>
      <c r="Y47" s="22">
        <f t="shared" ref="Y47:Y52" si="26">$M47/X47</f>
        <v>1.1837767962943013</v>
      </c>
      <c r="Z47" s="29">
        <v>24</v>
      </c>
      <c r="AA47" s="27">
        <v>609.92999999999995</v>
      </c>
      <c r="AB47" s="28">
        <f t="shared" si="23"/>
        <v>1.6215139442231077</v>
      </c>
      <c r="AC47" s="30">
        <v>25</v>
      </c>
      <c r="AD47" s="17">
        <v>589.70000000000005</v>
      </c>
      <c r="AE47" s="22">
        <f t="shared" ref="AE47:AE53" si="27">$M47/AD47</f>
        <v>1.6771409191114124</v>
      </c>
      <c r="AF47" s="29">
        <v>25</v>
      </c>
      <c r="AG47" s="27">
        <v>594.79999999999995</v>
      </c>
      <c r="AH47" s="28">
        <f t="shared" si="24"/>
        <v>1.6627605917955617</v>
      </c>
    </row>
    <row r="48" spans="1:34" x14ac:dyDescent="0.25">
      <c r="A48">
        <f t="shared" si="20"/>
        <v>10</v>
      </c>
      <c r="B48">
        <f t="shared" si="9"/>
        <v>3</v>
      </c>
      <c r="C48">
        <v>10</v>
      </c>
      <c r="D48">
        <v>3</v>
      </c>
      <c r="E48" s="26" t="s">
        <v>118</v>
      </c>
      <c r="F48" s="26">
        <f t="shared" si="1"/>
        <v>559.04999999999995</v>
      </c>
      <c r="K48">
        <v>3</v>
      </c>
      <c r="L48" s="31">
        <v>24</v>
      </c>
      <c r="M48" s="2">
        <v>978.99</v>
      </c>
      <c r="N48" s="29">
        <v>25</v>
      </c>
      <c r="O48" s="27">
        <v>763.18</v>
      </c>
      <c r="P48" s="28">
        <f t="shared" si="21"/>
        <v>1.2827773264498548</v>
      </c>
      <c r="Q48" s="30">
        <v>25</v>
      </c>
      <c r="R48" s="17">
        <v>865.19</v>
      </c>
      <c r="S48" s="22">
        <f t="shared" si="25"/>
        <v>1.1315318022630867</v>
      </c>
      <c r="T48" s="29">
        <v>25</v>
      </c>
      <c r="U48" s="27">
        <v>823.02</v>
      </c>
      <c r="V48" s="28">
        <f t="shared" si="22"/>
        <v>1.1895093679375957</v>
      </c>
      <c r="W48" s="30">
        <v>25</v>
      </c>
      <c r="X48" s="17">
        <v>919.13</v>
      </c>
      <c r="Y48" s="22">
        <f t="shared" si="26"/>
        <v>1.0651268046957449</v>
      </c>
      <c r="Z48" s="29">
        <v>24</v>
      </c>
      <c r="AA48" s="27">
        <v>611.55999999999995</v>
      </c>
      <c r="AB48" s="28">
        <f t="shared" si="23"/>
        <v>1.6008077702923673</v>
      </c>
      <c r="AC48" s="30">
        <v>25</v>
      </c>
      <c r="AD48" s="17">
        <v>664.03</v>
      </c>
      <c r="AE48" s="22">
        <f t="shared" si="27"/>
        <v>1.4743159194614701</v>
      </c>
      <c r="AF48" s="29">
        <v>25</v>
      </c>
      <c r="AG48" s="27">
        <v>677.36</v>
      </c>
      <c r="AH48" s="28">
        <f t="shared" si="24"/>
        <v>1.4453023503011693</v>
      </c>
    </row>
    <row r="49" spans="1:34" x14ac:dyDescent="0.25">
      <c r="A49">
        <f t="shared" si="20"/>
        <v>11</v>
      </c>
      <c r="B49">
        <f t="shared" si="9"/>
        <v>0</v>
      </c>
      <c r="E49" s="26"/>
      <c r="K49">
        <v>4</v>
      </c>
      <c r="L49" s="31">
        <v>24</v>
      </c>
      <c r="M49" s="2">
        <v>978.18</v>
      </c>
      <c r="N49" s="29">
        <v>25</v>
      </c>
      <c r="O49" s="27">
        <v>767.59</v>
      </c>
      <c r="P49" s="28">
        <f t="shared" si="21"/>
        <v>1.2743521932281556</v>
      </c>
      <c r="Q49" s="30">
        <v>25</v>
      </c>
      <c r="R49" s="17">
        <v>805.15</v>
      </c>
      <c r="S49" s="22">
        <f t="shared" si="25"/>
        <v>1.2149040551450041</v>
      </c>
      <c r="T49" s="29">
        <v>25</v>
      </c>
      <c r="U49" s="27">
        <v>909.24</v>
      </c>
      <c r="V49" s="28">
        <f t="shared" si="22"/>
        <v>1.0758215652632968</v>
      </c>
      <c r="W49" s="30">
        <v>25</v>
      </c>
      <c r="X49" s="17">
        <v>836.9</v>
      </c>
      <c r="Y49" s="22">
        <f t="shared" si="26"/>
        <v>1.168813478312821</v>
      </c>
      <c r="Z49" s="29">
        <v>24</v>
      </c>
      <c r="AA49" s="27">
        <v>614.20000000000005</v>
      </c>
      <c r="AB49" s="28">
        <f t="shared" si="23"/>
        <v>1.5926082709215237</v>
      </c>
      <c r="AC49" s="30">
        <v>25</v>
      </c>
      <c r="AD49" s="17">
        <v>651.89</v>
      </c>
      <c r="AE49" s="22">
        <f t="shared" si="27"/>
        <v>1.5005292303916304</v>
      </c>
      <c r="AF49" s="29">
        <v>25</v>
      </c>
      <c r="AG49" s="27">
        <v>587.61</v>
      </c>
      <c r="AH49" s="28">
        <f t="shared" si="24"/>
        <v>1.6646755501097665</v>
      </c>
    </row>
    <row r="50" spans="1:34" x14ac:dyDescent="0.25">
      <c r="A50">
        <f t="shared" si="20"/>
        <v>11</v>
      </c>
      <c r="B50">
        <f t="shared" si="9"/>
        <v>1</v>
      </c>
      <c r="E50" s="26"/>
      <c r="K50">
        <v>5</v>
      </c>
      <c r="L50" s="31">
        <v>24</v>
      </c>
      <c r="M50" s="2">
        <v>1005.61</v>
      </c>
      <c r="N50" s="29">
        <v>29</v>
      </c>
      <c r="O50" s="27">
        <v>945.55</v>
      </c>
      <c r="P50" s="28">
        <f t="shared" si="21"/>
        <v>1.0635185870657291</v>
      </c>
      <c r="Q50" s="43"/>
      <c r="T50" s="43"/>
      <c r="W50" s="43"/>
      <c r="Z50" s="29">
        <v>24</v>
      </c>
      <c r="AA50" s="27">
        <v>666.87</v>
      </c>
      <c r="AB50" s="28">
        <f t="shared" si="23"/>
        <v>1.5079550737025207</v>
      </c>
      <c r="AC50" s="30">
        <v>25</v>
      </c>
      <c r="AD50" s="17">
        <v>664.82</v>
      </c>
      <c r="AE50" s="22">
        <f t="shared" si="27"/>
        <v>1.5126049156162569</v>
      </c>
      <c r="AF50" s="29">
        <v>25</v>
      </c>
      <c r="AG50" s="27">
        <v>670.76</v>
      </c>
      <c r="AH50" s="28">
        <f t="shared" si="24"/>
        <v>1.499209851511718</v>
      </c>
    </row>
    <row r="51" spans="1:34" x14ac:dyDescent="0.25">
      <c r="A51">
        <f t="shared" si="20"/>
        <v>11</v>
      </c>
      <c r="B51">
        <f t="shared" si="9"/>
        <v>2</v>
      </c>
      <c r="E51" s="26"/>
      <c r="K51">
        <v>6</v>
      </c>
      <c r="L51" s="31">
        <v>24</v>
      </c>
      <c r="M51" s="2">
        <v>1050.77</v>
      </c>
      <c r="N51" s="43"/>
      <c r="Q51" s="30">
        <v>25</v>
      </c>
      <c r="R51" s="17">
        <v>894.8</v>
      </c>
      <c r="S51" s="22">
        <f t="shared" si="25"/>
        <v>1.1743071077335718</v>
      </c>
      <c r="T51" s="29">
        <v>25</v>
      </c>
      <c r="U51" s="27">
        <v>863.39</v>
      </c>
      <c r="V51" s="28">
        <f t="shared" si="22"/>
        <v>1.2170282259465595</v>
      </c>
      <c r="W51" s="30">
        <v>25</v>
      </c>
      <c r="X51" s="17">
        <v>844.21</v>
      </c>
      <c r="Y51" s="22">
        <f t="shared" si="26"/>
        <v>1.2446784567820801</v>
      </c>
      <c r="Z51" s="29">
        <v>24</v>
      </c>
      <c r="AA51" s="27">
        <v>620.32000000000005</v>
      </c>
      <c r="AB51" s="28">
        <f t="shared" si="23"/>
        <v>1.6939160433324734</v>
      </c>
      <c r="AC51" s="30">
        <v>25</v>
      </c>
      <c r="AD51" s="17">
        <v>649.29999999999995</v>
      </c>
      <c r="AE51" s="22">
        <f t="shared" si="27"/>
        <v>1.6183120283382104</v>
      </c>
      <c r="AF51" s="29">
        <v>25</v>
      </c>
      <c r="AG51" s="27">
        <v>667.04</v>
      </c>
      <c r="AH51" s="28">
        <f t="shared" si="24"/>
        <v>1.575272847205565</v>
      </c>
    </row>
    <row r="52" spans="1:34" x14ac:dyDescent="0.25">
      <c r="A52">
        <f t="shared" si="20"/>
        <v>11</v>
      </c>
      <c r="B52">
        <f t="shared" si="9"/>
        <v>3</v>
      </c>
      <c r="E52" s="26"/>
      <c r="K52">
        <v>7</v>
      </c>
      <c r="L52" s="31">
        <v>25</v>
      </c>
      <c r="M52" s="2">
        <v>1080.1400000000001</v>
      </c>
      <c r="N52" s="43"/>
      <c r="Q52" s="30">
        <v>25</v>
      </c>
      <c r="R52" s="17">
        <v>902.92</v>
      </c>
      <c r="S52" s="22">
        <f t="shared" si="25"/>
        <v>1.1962743100163915</v>
      </c>
      <c r="T52" s="29">
        <v>25</v>
      </c>
      <c r="U52" s="27">
        <v>840.75</v>
      </c>
      <c r="V52" s="28">
        <f t="shared" si="22"/>
        <v>1.2847338685697296</v>
      </c>
      <c r="W52" s="30">
        <v>25</v>
      </c>
      <c r="X52" s="17">
        <v>936.05</v>
      </c>
      <c r="Y52" s="22">
        <f t="shared" si="26"/>
        <v>1.1539340847176969</v>
      </c>
      <c r="Z52" s="29">
        <v>24</v>
      </c>
      <c r="AA52" s="27">
        <v>671.7</v>
      </c>
      <c r="AB52" s="28">
        <f t="shared" si="23"/>
        <v>1.6080690784576448</v>
      </c>
      <c r="AC52" s="30">
        <v>25</v>
      </c>
      <c r="AD52" s="17">
        <v>665.8</v>
      </c>
      <c r="AE52" s="22">
        <f t="shared" si="27"/>
        <v>1.6223190147191351</v>
      </c>
      <c r="AF52" s="29">
        <v>26</v>
      </c>
      <c r="AG52" s="27">
        <v>638.98</v>
      </c>
      <c r="AH52" s="28">
        <f t="shared" si="24"/>
        <v>1.6904128454724718</v>
      </c>
    </row>
    <row r="53" spans="1:34" x14ac:dyDescent="0.25">
      <c r="A53">
        <f t="shared" si="20"/>
        <v>12</v>
      </c>
      <c r="B53">
        <f t="shared" si="9"/>
        <v>0</v>
      </c>
      <c r="E53" s="26"/>
      <c r="K53">
        <v>8</v>
      </c>
      <c r="L53" s="31">
        <v>25</v>
      </c>
      <c r="M53" s="2">
        <v>1019.84</v>
      </c>
      <c r="N53" s="29">
        <v>26</v>
      </c>
      <c r="O53" s="27">
        <v>885.65</v>
      </c>
      <c r="P53" s="28">
        <f t="shared" si="21"/>
        <v>1.1515158358267938</v>
      </c>
      <c r="Q53" s="30">
        <v>29</v>
      </c>
      <c r="R53" s="17">
        <v>989.35</v>
      </c>
      <c r="S53" s="22">
        <f t="shared" si="25"/>
        <v>1.0308182139788751</v>
      </c>
      <c r="T53" s="43"/>
      <c r="W53" s="43"/>
      <c r="Z53" s="29">
        <v>24</v>
      </c>
      <c r="AA53" s="27">
        <v>697.44</v>
      </c>
      <c r="AB53" s="28">
        <f t="shared" si="23"/>
        <v>1.4622619866941959</v>
      </c>
      <c r="AC53" s="30">
        <v>26</v>
      </c>
      <c r="AD53" s="17">
        <v>682.56</v>
      </c>
      <c r="AE53" s="22">
        <f t="shared" si="27"/>
        <v>1.494139709329583</v>
      </c>
      <c r="AF53" s="29">
        <v>26</v>
      </c>
      <c r="AG53" s="27">
        <v>657.23</v>
      </c>
      <c r="AH53" s="28">
        <f t="shared" si="24"/>
        <v>1.5517246625990901</v>
      </c>
    </row>
    <row r="54" spans="1:34" x14ac:dyDescent="0.25">
      <c r="A54">
        <f t="shared" si="20"/>
        <v>12</v>
      </c>
      <c r="B54">
        <f t="shared" si="9"/>
        <v>1</v>
      </c>
      <c r="E54" s="26"/>
      <c r="K54" s="24">
        <v>9</v>
      </c>
      <c r="L54" s="31">
        <v>25</v>
      </c>
      <c r="M54" s="2">
        <v>1021.05</v>
      </c>
      <c r="N54" s="29">
        <v>26</v>
      </c>
      <c r="O54" s="27">
        <v>812.08</v>
      </c>
      <c r="P54" s="28">
        <f t="shared" si="21"/>
        <v>1.25732686434834</v>
      </c>
      <c r="Q54" s="30">
        <v>26</v>
      </c>
      <c r="R54" s="17">
        <v>790.9</v>
      </c>
      <c r="S54" s="22">
        <f>$M54/R54</f>
        <v>1.2909975976735364</v>
      </c>
      <c r="T54" s="29">
        <v>26</v>
      </c>
      <c r="U54" s="27">
        <v>870.09</v>
      </c>
      <c r="V54" s="28">
        <f t="shared" si="22"/>
        <v>1.1734992931765678</v>
      </c>
      <c r="W54" s="30">
        <v>26</v>
      </c>
      <c r="X54" s="17">
        <v>867.43</v>
      </c>
      <c r="Y54" s="22">
        <f>$M54/X54</f>
        <v>1.1770978638045722</v>
      </c>
      <c r="Z54" s="29">
        <v>24</v>
      </c>
      <c r="AA54" s="27">
        <v>559.36</v>
      </c>
      <c r="AB54" s="28">
        <f t="shared" si="23"/>
        <v>1.8253897311212814</v>
      </c>
      <c r="AC54" s="30">
        <v>26</v>
      </c>
      <c r="AD54" s="17">
        <v>617.03</v>
      </c>
      <c r="AE54" s="22">
        <f>$M54/AD54</f>
        <v>1.6547817772231497</v>
      </c>
      <c r="AF54" s="29">
        <v>26</v>
      </c>
      <c r="AG54" s="27">
        <v>615.94000000000005</v>
      </c>
      <c r="AH54" s="28">
        <f t="shared" si="24"/>
        <v>1.6577101665746661</v>
      </c>
    </row>
    <row r="55" spans="1:34" x14ac:dyDescent="0.25">
      <c r="A55">
        <f t="shared" si="20"/>
        <v>12</v>
      </c>
      <c r="B55">
        <f t="shared" si="9"/>
        <v>2</v>
      </c>
      <c r="E55" s="26"/>
      <c r="K55">
        <v>10</v>
      </c>
      <c r="L55" s="31">
        <v>25</v>
      </c>
      <c r="M55" s="2">
        <v>559.04999999999995</v>
      </c>
      <c r="N55" s="29">
        <v>25</v>
      </c>
      <c r="O55" s="27">
        <v>800.84</v>
      </c>
      <c r="P55" s="28">
        <f t="shared" si="21"/>
        <v>0.69807951650766686</v>
      </c>
      <c r="Q55" s="30">
        <v>25</v>
      </c>
      <c r="R55" s="17">
        <v>809.07</v>
      </c>
      <c r="S55" s="22">
        <f>$M55/R55</f>
        <v>0.69097853090585482</v>
      </c>
      <c r="T55" s="29">
        <v>25</v>
      </c>
      <c r="U55" s="27">
        <v>802.37</v>
      </c>
      <c r="V55" s="28">
        <f t="shared" si="22"/>
        <v>0.69674838291561247</v>
      </c>
      <c r="W55" s="30">
        <v>25</v>
      </c>
      <c r="X55" s="17">
        <v>820.13</v>
      </c>
      <c r="Y55" s="22">
        <f>$M55/X55</f>
        <v>0.68166022459853925</v>
      </c>
      <c r="Z55" s="29">
        <v>25</v>
      </c>
      <c r="AA55" s="27">
        <v>729.69</v>
      </c>
      <c r="AB55" s="28">
        <f t="shared" si="23"/>
        <v>0.76614726801792532</v>
      </c>
      <c r="AC55" s="30">
        <v>25</v>
      </c>
      <c r="AD55" s="17">
        <v>736.53</v>
      </c>
      <c r="AE55" s="22">
        <f>$M55/AD55</f>
        <v>0.75903221864689829</v>
      </c>
      <c r="AF55" s="29">
        <v>25</v>
      </c>
      <c r="AG55" s="27">
        <v>671.18</v>
      </c>
      <c r="AH55" s="28">
        <f t="shared" si="24"/>
        <v>0.83293602312345416</v>
      </c>
    </row>
    <row r="56" spans="1:34" x14ac:dyDescent="0.25">
      <c r="A56">
        <f t="shared" si="20"/>
        <v>12</v>
      </c>
      <c r="B56">
        <f t="shared" si="9"/>
        <v>3</v>
      </c>
      <c r="E56" s="26"/>
    </row>
    <row r="57" spans="1:34" x14ac:dyDescent="0.25">
      <c r="A57">
        <f t="shared" si="20"/>
        <v>13</v>
      </c>
      <c r="B57">
        <f t="shared" si="9"/>
        <v>0</v>
      </c>
      <c r="E57" s="26"/>
      <c r="K57" t="s">
        <v>69</v>
      </c>
      <c r="L57" s="31">
        <f t="shared" ref="L57:AH57" si="28">AVERAGE(L46:L54)</f>
        <v>24.444444444444443</v>
      </c>
      <c r="M57" s="2">
        <f t="shared" si="28"/>
        <v>1011.0999999999999</v>
      </c>
      <c r="N57" s="29">
        <f t="shared" si="28"/>
        <v>25.857142857142858</v>
      </c>
      <c r="O57" s="27">
        <f t="shared" si="28"/>
        <v>806.10428571428565</v>
      </c>
      <c r="P57" s="28">
        <f t="shared" si="28"/>
        <v>1.2444122176199588</v>
      </c>
      <c r="Q57" s="30">
        <f t="shared" si="28"/>
        <v>25.625</v>
      </c>
      <c r="R57" s="17">
        <f t="shared" si="28"/>
        <v>854.09875</v>
      </c>
      <c r="S57" s="22">
        <f t="shared" si="28"/>
        <v>1.1923834489806961</v>
      </c>
      <c r="T57" s="29">
        <f t="shared" si="28"/>
        <v>25.142857142857142</v>
      </c>
      <c r="U57" s="27">
        <f t="shared" si="28"/>
        <v>845.1942857142858</v>
      </c>
      <c r="V57" s="28">
        <f t="shared" si="28"/>
        <v>1.1976052210318062</v>
      </c>
      <c r="W57" s="30">
        <f t="shared" si="28"/>
        <v>25.142857142857142</v>
      </c>
      <c r="X57" s="17">
        <f t="shared" si="28"/>
        <v>867.41000000000008</v>
      </c>
      <c r="Y57" s="22">
        <f t="shared" si="28"/>
        <v>1.1665598168191411</v>
      </c>
      <c r="Z57" s="29">
        <f t="shared" si="28"/>
        <v>24</v>
      </c>
      <c r="AA57" s="27">
        <f t="shared" si="28"/>
        <v>620.62777777777785</v>
      </c>
      <c r="AB57" s="28">
        <f t="shared" si="28"/>
        <v>1.6377659807551639</v>
      </c>
      <c r="AC57" s="30">
        <f t="shared" si="28"/>
        <v>25.222222222222221</v>
      </c>
      <c r="AD57" s="17">
        <f t="shared" si="28"/>
        <v>642.4755555555555</v>
      </c>
      <c r="AE57" s="22">
        <f t="shared" si="28"/>
        <v>1.5765658729891177</v>
      </c>
      <c r="AF57" s="29">
        <f t="shared" si="28"/>
        <v>25.333333333333332</v>
      </c>
      <c r="AG57" s="27">
        <f t="shared" si="28"/>
        <v>624.49222222222227</v>
      </c>
      <c r="AH57" s="28">
        <f t="shared" si="28"/>
        <v>1.6287489835142928</v>
      </c>
    </row>
    <row r="58" spans="1:34" x14ac:dyDescent="0.25">
      <c r="A58">
        <f t="shared" si="20"/>
        <v>13</v>
      </c>
      <c r="B58">
        <f t="shared" si="9"/>
        <v>1</v>
      </c>
      <c r="E58" s="26"/>
    </row>
    <row r="59" spans="1:34" x14ac:dyDescent="0.25">
      <c r="A59">
        <f t="shared" si="20"/>
        <v>13</v>
      </c>
      <c r="B59">
        <f t="shared" si="9"/>
        <v>2</v>
      </c>
      <c r="E59" s="26"/>
    </row>
    <row r="60" spans="1:34" x14ac:dyDescent="0.25">
      <c r="A60">
        <f t="shared" si="20"/>
        <v>13</v>
      </c>
      <c r="B60">
        <f t="shared" si="9"/>
        <v>3</v>
      </c>
      <c r="E60" s="26"/>
    </row>
    <row r="61" spans="1:34" x14ac:dyDescent="0.25">
      <c r="A61">
        <f t="shared" si="20"/>
        <v>14</v>
      </c>
      <c r="B61">
        <f t="shared" si="9"/>
        <v>0</v>
      </c>
      <c r="E61" s="26"/>
    </row>
    <row r="62" spans="1:34" x14ac:dyDescent="0.25">
      <c r="A62">
        <f t="shared" si="20"/>
        <v>14</v>
      </c>
      <c r="B62">
        <f t="shared" si="9"/>
        <v>1</v>
      </c>
      <c r="E62" s="26"/>
    </row>
    <row r="63" spans="1:34" x14ac:dyDescent="0.25">
      <c r="A63">
        <f t="shared" si="20"/>
        <v>14</v>
      </c>
      <c r="B63">
        <f t="shared" si="9"/>
        <v>2</v>
      </c>
      <c r="E63" s="26"/>
    </row>
    <row r="64" spans="1:34" x14ac:dyDescent="0.25">
      <c r="A64">
        <f t="shared" si="20"/>
        <v>14</v>
      </c>
      <c r="B64">
        <f t="shared" si="9"/>
        <v>3</v>
      </c>
      <c r="E64" s="26"/>
    </row>
    <row r="65" spans="1:5" x14ac:dyDescent="0.25">
      <c r="A65">
        <f t="shared" si="20"/>
        <v>15</v>
      </c>
      <c r="B65">
        <f t="shared" si="9"/>
        <v>0</v>
      </c>
      <c r="E65" s="26"/>
    </row>
    <row r="66" spans="1:5" x14ac:dyDescent="0.25">
      <c r="A66">
        <f t="shared" si="20"/>
        <v>15</v>
      </c>
      <c r="B66">
        <f t="shared" si="9"/>
        <v>1</v>
      </c>
      <c r="E66" s="26"/>
    </row>
    <row r="67" spans="1:5" x14ac:dyDescent="0.25">
      <c r="A67">
        <f t="shared" si="20"/>
        <v>15</v>
      </c>
      <c r="B67">
        <f t="shared" si="9"/>
        <v>2</v>
      </c>
      <c r="E67" s="26"/>
    </row>
    <row r="68" spans="1:5" x14ac:dyDescent="0.25">
      <c r="A68">
        <f t="shared" si="20"/>
        <v>15</v>
      </c>
      <c r="B68">
        <f t="shared" si="9"/>
        <v>3</v>
      </c>
      <c r="E68" s="26"/>
    </row>
    <row r="69" spans="1:5" x14ac:dyDescent="0.25">
      <c r="A69">
        <f t="shared" si="20"/>
        <v>16</v>
      </c>
      <c r="B69">
        <f t="shared" si="9"/>
        <v>0</v>
      </c>
      <c r="E69" s="26"/>
    </row>
    <row r="70" spans="1:5" x14ac:dyDescent="0.25">
      <c r="A70">
        <f t="shared" si="20"/>
        <v>16</v>
      </c>
      <c r="B70">
        <f t="shared" si="9"/>
        <v>1</v>
      </c>
      <c r="E70" s="26"/>
    </row>
    <row r="71" spans="1:5" x14ac:dyDescent="0.25">
      <c r="A71">
        <f t="shared" si="20"/>
        <v>16</v>
      </c>
      <c r="B71">
        <f t="shared" si="9"/>
        <v>2</v>
      </c>
      <c r="E71" s="26"/>
    </row>
    <row r="72" spans="1:5" x14ac:dyDescent="0.25">
      <c r="A72">
        <f t="shared" si="20"/>
        <v>16</v>
      </c>
      <c r="B72">
        <f t="shared" si="9"/>
        <v>3</v>
      </c>
      <c r="E72" s="26"/>
    </row>
    <row r="73" spans="1:5" x14ac:dyDescent="0.25">
      <c r="A73">
        <f t="shared" si="20"/>
        <v>17</v>
      </c>
      <c r="B73">
        <f t="shared" si="9"/>
        <v>0</v>
      </c>
      <c r="E73" s="26"/>
    </row>
    <row r="74" spans="1:5" x14ac:dyDescent="0.25">
      <c r="A74">
        <f t="shared" si="20"/>
        <v>17</v>
      </c>
      <c r="B74">
        <f t="shared" ref="B74:B128" si="29">B70</f>
        <v>1</v>
      </c>
      <c r="E74" s="26"/>
    </row>
    <row r="75" spans="1:5" x14ac:dyDescent="0.25">
      <c r="A75">
        <f t="shared" si="20"/>
        <v>17</v>
      </c>
      <c r="B75">
        <f t="shared" si="29"/>
        <v>2</v>
      </c>
      <c r="E75" s="26"/>
    </row>
    <row r="76" spans="1:5" x14ac:dyDescent="0.25">
      <c r="A76">
        <f t="shared" si="20"/>
        <v>17</v>
      </c>
      <c r="B76">
        <f t="shared" si="29"/>
        <v>3</v>
      </c>
      <c r="E76" s="26"/>
    </row>
    <row r="77" spans="1:5" x14ac:dyDescent="0.25">
      <c r="A77">
        <f t="shared" si="20"/>
        <v>18</v>
      </c>
      <c r="B77">
        <f t="shared" si="29"/>
        <v>0</v>
      </c>
      <c r="E77" s="26"/>
    </row>
    <row r="78" spans="1:5" x14ac:dyDescent="0.25">
      <c r="A78">
        <f t="shared" si="20"/>
        <v>18</v>
      </c>
      <c r="B78">
        <f t="shared" si="29"/>
        <v>1</v>
      </c>
      <c r="E78" s="26"/>
    </row>
    <row r="79" spans="1:5" x14ac:dyDescent="0.25">
      <c r="A79">
        <f t="shared" si="20"/>
        <v>18</v>
      </c>
      <c r="B79">
        <f t="shared" si="29"/>
        <v>2</v>
      </c>
      <c r="E79" s="26"/>
    </row>
    <row r="80" spans="1:5" x14ac:dyDescent="0.25">
      <c r="A80">
        <f t="shared" si="20"/>
        <v>18</v>
      </c>
      <c r="B80">
        <f t="shared" si="29"/>
        <v>3</v>
      </c>
      <c r="E80" s="26"/>
    </row>
    <row r="81" spans="1:5" x14ac:dyDescent="0.25">
      <c r="A81">
        <f t="shared" si="20"/>
        <v>19</v>
      </c>
      <c r="B81">
        <f t="shared" si="29"/>
        <v>0</v>
      </c>
      <c r="E81" s="26"/>
    </row>
    <row r="82" spans="1:5" x14ac:dyDescent="0.25">
      <c r="A82">
        <f t="shared" si="20"/>
        <v>19</v>
      </c>
      <c r="B82">
        <f t="shared" si="29"/>
        <v>1</v>
      </c>
      <c r="E82" s="26"/>
    </row>
    <row r="83" spans="1:5" x14ac:dyDescent="0.25">
      <c r="A83">
        <f t="shared" si="20"/>
        <v>19</v>
      </c>
      <c r="B83">
        <f t="shared" si="29"/>
        <v>2</v>
      </c>
      <c r="E83" s="26"/>
    </row>
    <row r="84" spans="1:5" x14ac:dyDescent="0.25">
      <c r="A84">
        <f t="shared" si="20"/>
        <v>19</v>
      </c>
      <c r="B84">
        <f t="shared" si="29"/>
        <v>3</v>
      </c>
      <c r="E84" s="26"/>
    </row>
    <row r="85" spans="1:5" x14ac:dyDescent="0.25">
      <c r="A85">
        <f t="shared" si="20"/>
        <v>20</v>
      </c>
      <c r="B85">
        <f t="shared" si="29"/>
        <v>0</v>
      </c>
      <c r="E85" s="26"/>
    </row>
    <row r="86" spans="1:5" x14ac:dyDescent="0.25">
      <c r="A86">
        <f t="shared" si="20"/>
        <v>20</v>
      </c>
      <c r="B86">
        <f t="shared" si="29"/>
        <v>1</v>
      </c>
      <c r="E86" s="26"/>
    </row>
    <row r="87" spans="1:5" x14ac:dyDescent="0.25">
      <c r="A87">
        <f t="shared" si="20"/>
        <v>20</v>
      </c>
      <c r="B87">
        <f t="shared" si="29"/>
        <v>2</v>
      </c>
      <c r="E87" s="26"/>
    </row>
    <row r="88" spans="1:5" x14ac:dyDescent="0.25">
      <c r="A88">
        <f t="shared" si="20"/>
        <v>20</v>
      </c>
      <c r="B88">
        <f t="shared" si="29"/>
        <v>3</v>
      </c>
      <c r="E88" s="26"/>
    </row>
    <row r="89" spans="1:5" x14ac:dyDescent="0.25">
      <c r="A89">
        <f t="shared" si="20"/>
        <v>21</v>
      </c>
      <c r="B89">
        <f t="shared" si="29"/>
        <v>0</v>
      </c>
      <c r="E89" s="26"/>
    </row>
    <row r="90" spans="1:5" x14ac:dyDescent="0.25">
      <c r="A90">
        <f t="shared" si="20"/>
        <v>21</v>
      </c>
      <c r="B90">
        <f t="shared" si="29"/>
        <v>1</v>
      </c>
      <c r="E90" s="26"/>
    </row>
    <row r="91" spans="1:5" x14ac:dyDescent="0.25">
      <c r="A91">
        <f t="shared" si="20"/>
        <v>21</v>
      </c>
      <c r="B91">
        <f t="shared" si="29"/>
        <v>2</v>
      </c>
      <c r="E91" s="26"/>
    </row>
    <row r="92" spans="1:5" x14ac:dyDescent="0.25">
      <c r="A92">
        <f t="shared" si="20"/>
        <v>21</v>
      </c>
      <c r="B92">
        <f t="shared" si="29"/>
        <v>3</v>
      </c>
      <c r="E92" s="26"/>
    </row>
    <row r="93" spans="1:5" x14ac:dyDescent="0.25">
      <c r="A93">
        <f t="shared" si="20"/>
        <v>22</v>
      </c>
      <c r="B93">
        <f t="shared" si="29"/>
        <v>0</v>
      </c>
      <c r="E93" s="26"/>
    </row>
    <row r="94" spans="1:5" x14ac:dyDescent="0.25">
      <c r="A94">
        <f t="shared" si="20"/>
        <v>22</v>
      </c>
      <c r="B94">
        <f t="shared" si="29"/>
        <v>1</v>
      </c>
      <c r="E94" s="26"/>
    </row>
    <row r="95" spans="1:5" x14ac:dyDescent="0.25">
      <c r="A95">
        <f t="shared" si="20"/>
        <v>22</v>
      </c>
      <c r="B95">
        <f t="shared" si="29"/>
        <v>2</v>
      </c>
      <c r="E95" s="26"/>
    </row>
    <row r="96" spans="1:5" x14ac:dyDescent="0.25">
      <c r="A96">
        <f t="shared" si="20"/>
        <v>22</v>
      </c>
      <c r="B96">
        <f t="shared" si="29"/>
        <v>3</v>
      </c>
      <c r="E96" s="26"/>
    </row>
    <row r="97" spans="1:5" x14ac:dyDescent="0.25">
      <c r="A97">
        <f t="shared" si="20"/>
        <v>23</v>
      </c>
      <c r="B97">
        <f t="shared" si="29"/>
        <v>0</v>
      </c>
      <c r="E97" s="26"/>
    </row>
    <row r="98" spans="1:5" x14ac:dyDescent="0.25">
      <c r="A98">
        <f t="shared" si="20"/>
        <v>23</v>
      </c>
      <c r="B98">
        <f t="shared" si="29"/>
        <v>1</v>
      </c>
      <c r="E98" s="26"/>
    </row>
    <row r="99" spans="1:5" x14ac:dyDescent="0.25">
      <c r="A99">
        <f t="shared" si="20"/>
        <v>23</v>
      </c>
      <c r="B99">
        <f t="shared" si="29"/>
        <v>2</v>
      </c>
      <c r="E99" s="26"/>
    </row>
    <row r="100" spans="1:5" x14ac:dyDescent="0.25">
      <c r="A100">
        <f>A96+1</f>
        <v>23</v>
      </c>
      <c r="B100">
        <f t="shared" si="29"/>
        <v>3</v>
      </c>
      <c r="E100" s="26"/>
    </row>
    <row r="101" spans="1:5" x14ac:dyDescent="0.25">
      <c r="A101">
        <f t="shared" ref="A101:A128" si="30">A97+1</f>
        <v>24</v>
      </c>
      <c r="B101">
        <f t="shared" si="29"/>
        <v>0</v>
      </c>
      <c r="E101" s="26"/>
    </row>
    <row r="102" spans="1:5" x14ac:dyDescent="0.25">
      <c r="A102">
        <f t="shared" si="30"/>
        <v>24</v>
      </c>
      <c r="B102">
        <f t="shared" si="29"/>
        <v>1</v>
      </c>
      <c r="E102" s="26"/>
    </row>
    <row r="103" spans="1:5" x14ac:dyDescent="0.25">
      <c r="A103">
        <f t="shared" si="30"/>
        <v>24</v>
      </c>
      <c r="B103">
        <f t="shared" si="29"/>
        <v>2</v>
      </c>
      <c r="E103" s="26"/>
    </row>
    <row r="104" spans="1:5" x14ac:dyDescent="0.25">
      <c r="A104">
        <f t="shared" si="30"/>
        <v>24</v>
      </c>
      <c r="B104">
        <f t="shared" si="29"/>
        <v>3</v>
      </c>
      <c r="E104" s="26"/>
    </row>
    <row r="105" spans="1:5" x14ac:dyDescent="0.25">
      <c r="A105">
        <f t="shared" si="30"/>
        <v>25</v>
      </c>
      <c r="B105">
        <f t="shared" si="29"/>
        <v>0</v>
      </c>
      <c r="E105" s="26"/>
    </row>
    <row r="106" spans="1:5" x14ac:dyDescent="0.25">
      <c r="A106">
        <f t="shared" si="30"/>
        <v>25</v>
      </c>
      <c r="B106">
        <f t="shared" si="29"/>
        <v>1</v>
      </c>
      <c r="E106" s="26"/>
    </row>
    <row r="107" spans="1:5" x14ac:dyDescent="0.25">
      <c r="A107">
        <f t="shared" si="30"/>
        <v>25</v>
      </c>
      <c r="B107">
        <f t="shared" si="29"/>
        <v>2</v>
      </c>
      <c r="E107" s="26"/>
    </row>
    <row r="108" spans="1:5" x14ac:dyDescent="0.25">
      <c r="A108">
        <f t="shared" si="30"/>
        <v>25</v>
      </c>
      <c r="B108">
        <f t="shared" si="29"/>
        <v>3</v>
      </c>
      <c r="E108" s="26"/>
    </row>
    <row r="109" spans="1:5" x14ac:dyDescent="0.25">
      <c r="A109">
        <f t="shared" si="30"/>
        <v>26</v>
      </c>
      <c r="B109">
        <f t="shared" si="29"/>
        <v>0</v>
      </c>
      <c r="E109" s="26"/>
    </row>
    <row r="110" spans="1:5" x14ac:dyDescent="0.25">
      <c r="A110">
        <f t="shared" si="30"/>
        <v>26</v>
      </c>
      <c r="B110">
        <f t="shared" si="29"/>
        <v>1</v>
      </c>
      <c r="E110" s="26"/>
    </row>
    <row r="111" spans="1:5" x14ac:dyDescent="0.25">
      <c r="A111">
        <f t="shared" si="30"/>
        <v>26</v>
      </c>
      <c r="B111">
        <f t="shared" si="29"/>
        <v>2</v>
      </c>
      <c r="E111" s="26"/>
    </row>
    <row r="112" spans="1:5" x14ac:dyDescent="0.25">
      <c r="A112">
        <f t="shared" si="30"/>
        <v>26</v>
      </c>
      <c r="B112">
        <f t="shared" si="29"/>
        <v>3</v>
      </c>
      <c r="E112" s="26"/>
    </row>
    <row r="113" spans="1:5" x14ac:dyDescent="0.25">
      <c r="A113">
        <f t="shared" si="30"/>
        <v>27</v>
      </c>
      <c r="B113">
        <f t="shared" si="29"/>
        <v>0</v>
      </c>
      <c r="E113" s="26"/>
    </row>
    <row r="114" spans="1:5" x14ac:dyDescent="0.25">
      <c r="A114">
        <f t="shared" si="30"/>
        <v>27</v>
      </c>
      <c r="B114">
        <f t="shared" si="29"/>
        <v>1</v>
      </c>
      <c r="E114" s="26"/>
    </row>
    <row r="115" spans="1:5" x14ac:dyDescent="0.25">
      <c r="A115">
        <f t="shared" si="30"/>
        <v>27</v>
      </c>
      <c r="B115">
        <f t="shared" si="29"/>
        <v>2</v>
      </c>
      <c r="E115" s="26"/>
    </row>
    <row r="116" spans="1:5" x14ac:dyDescent="0.25">
      <c r="A116">
        <f t="shared" si="30"/>
        <v>27</v>
      </c>
      <c r="B116">
        <f t="shared" si="29"/>
        <v>3</v>
      </c>
      <c r="E116" s="26"/>
    </row>
    <row r="117" spans="1:5" x14ac:dyDescent="0.25">
      <c r="A117">
        <f t="shared" si="30"/>
        <v>28</v>
      </c>
      <c r="B117">
        <f t="shared" si="29"/>
        <v>0</v>
      </c>
      <c r="E117" s="26"/>
    </row>
    <row r="118" spans="1:5" x14ac:dyDescent="0.25">
      <c r="A118">
        <f t="shared" si="30"/>
        <v>28</v>
      </c>
      <c r="B118">
        <f t="shared" si="29"/>
        <v>1</v>
      </c>
      <c r="E118" s="26"/>
    </row>
    <row r="119" spans="1:5" x14ac:dyDescent="0.25">
      <c r="A119">
        <f t="shared" si="30"/>
        <v>28</v>
      </c>
      <c r="B119">
        <f t="shared" si="29"/>
        <v>2</v>
      </c>
      <c r="E119" s="26"/>
    </row>
    <row r="120" spans="1:5" x14ac:dyDescent="0.25">
      <c r="A120">
        <f t="shared" si="30"/>
        <v>28</v>
      </c>
      <c r="B120">
        <f t="shared" si="29"/>
        <v>3</v>
      </c>
      <c r="E120" s="26"/>
    </row>
    <row r="121" spans="1:5" x14ac:dyDescent="0.25">
      <c r="A121">
        <f t="shared" si="30"/>
        <v>29</v>
      </c>
      <c r="B121">
        <f t="shared" si="29"/>
        <v>0</v>
      </c>
      <c r="E121" s="26"/>
    </row>
    <row r="122" spans="1:5" x14ac:dyDescent="0.25">
      <c r="A122">
        <f t="shared" si="30"/>
        <v>29</v>
      </c>
      <c r="B122">
        <f t="shared" si="29"/>
        <v>1</v>
      </c>
      <c r="E122" s="26"/>
    </row>
    <row r="123" spans="1:5" x14ac:dyDescent="0.25">
      <c r="A123">
        <f t="shared" si="30"/>
        <v>29</v>
      </c>
      <c r="B123">
        <f t="shared" si="29"/>
        <v>2</v>
      </c>
      <c r="E123" s="26"/>
    </row>
    <row r="124" spans="1:5" x14ac:dyDescent="0.25">
      <c r="A124">
        <f t="shared" si="30"/>
        <v>29</v>
      </c>
      <c r="B124">
        <f t="shared" si="29"/>
        <v>3</v>
      </c>
      <c r="E124" s="26"/>
    </row>
    <row r="125" spans="1:5" x14ac:dyDescent="0.25">
      <c r="A125">
        <f t="shared" si="30"/>
        <v>30</v>
      </c>
      <c r="B125">
        <f t="shared" si="29"/>
        <v>0</v>
      </c>
      <c r="E125" s="26"/>
    </row>
    <row r="126" spans="1:5" x14ac:dyDescent="0.25">
      <c r="A126">
        <f t="shared" si="30"/>
        <v>30</v>
      </c>
      <c r="B126">
        <f t="shared" si="29"/>
        <v>1</v>
      </c>
      <c r="E126" s="26"/>
    </row>
    <row r="127" spans="1:5" x14ac:dyDescent="0.25">
      <c r="A127">
        <f t="shared" si="30"/>
        <v>30</v>
      </c>
      <c r="B127">
        <f t="shared" si="29"/>
        <v>2</v>
      </c>
      <c r="E127" s="26"/>
    </row>
    <row r="128" spans="1:5" x14ac:dyDescent="0.25">
      <c r="A128">
        <f t="shared" si="30"/>
        <v>30</v>
      </c>
      <c r="B128">
        <f t="shared" si="29"/>
        <v>3</v>
      </c>
      <c r="E128" s="26"/>
    </row>
    <row r="129" spans="5:5" x14ac:dyDescent="0.25">
      <c r="E129" s="26"/>
    </row>
    <row r="130" spans="5:5" x14ac:dyDescent="0.25">
      <c r="E130" s="26"/>
    </row>
    <row r="131" spans="5:5" x14ac:dyDescent="0.25">
      <c r="E131" s="26"/>
    </row>
    <row r="132" spans="5:5" x14ac:dyDescent="0.25">
      <c r="E132" s="26"/>
    </row>
    <row r="133" spans="5:5" x14ac:dyDescent="0.25">
      <c r="E133" s="26"/>
    </row>
    <row r="134" spans="5:5" x14ac:dyDescent="0.25">
      <c r="E134" s="26"/>
    </row>
    <row r="135" spans="5:5" x14ac:dyDescent="0.25">
      <c r="E135" s="26"/>
    </row>
    <row r="136" spans="5:5" x14ac:dyDescent="0.25">
      <c r="E136" s="26"/>
    </row>
    <row r="137" spans="5:5" x14ac:dyDescent="0.25">
      <c r="E137" s="26"/>
    </row>
    <row r="138" spans="5:5" x14ac:dyDescent="0.25">
      <c r="E138" s="26"/>
    </row>
    <row r="139" spans="5:5" x14ac:dyDescent="0.25">
      <c r="E139" s="26"/>
    </row>
    <row r="140" spans="5:5" x14ac:dyDescent="0.25">
      <c r="E140" s="26"/>
    </row>
    <row r="141" spans="5:5" x14ac:dyDescent="0.25">
      <c r="E141" s="26"/>
    </row>
    <row r="142" spans="5:5" x14ac:dyDescent="0.25">
      <c r="E142" s="26"/>
    </row>
    <row r="143" spans="5:5" x14ac:dyDescent="0.25">
      <c r="E143" s="26"/>
    </row>
    <row r="144" spans="5:5" x14ac:dyDescent="0.25">
      <c r="E144" s="26"/>
    </row>
    <row r="145" spans="5:5" x14ac:dyDescent="0.25">
      <c r="E145" s="26"/>
    </row>
    <row r="146" spans="5:5" x14ac:dyDescent="0.25">
      <c r="E146" s="26"/>
    </row>
    <row r="147" spans="5:5" x14ac:dyDescent="0.25">
      <c r="E147" s="26"/>
    </row>
    <row r="148" spans="5:5" x14ac:dyDescent="0.25">
      <c r="E148" s="26"/>
    </row>
    <row r="149" spans="5:5" x14ac:dyDescent="0.25">
      <c r="E149" s="26"/>
    </row>
    <row r="150" spans="5:5" x14ac:dyDescent="0.25">
      <c r="E150" s="26"/>
    </row>
    <row r="151" spans="5:5" x14ac:dyDescent="0.25">
      <c r="E151" s="26"/>
    </row>
    <row r="152" spans="5:5" x14ac:dyDescent="0.25">
      <c r="E152" s="26"/>
    </row>
    <row r="153" spans="5:5" x14ac:dyDescent="0.25">
      <c r="E153" s="26"/>
    </row>
    <row r="154" spans="5:5" x14ac:dyDescent="0.25">
      <c r="E154" s="26"/>
    </row>
    <row r="155" spans="5:5" x14ac:dyDescent="0.25">
      <c r="E155" s="26"/>
    </row>
    <row r="156" spans="5:5" x14ac:dyDescent="0.25">
      <c r="E156" s="26"/>
    </row>
    <row r="157" spans="5:5" x14ac:dyDescent="0.25">
      <c r="E157" s="26"/>
    </row>
    <row r="158" spans="5:5" x14ac:dyDescent="0.25">
      <c r="E158" s="26"/>
    </row>
    <row r="159" spans="5:5" x14ac:dyDescent="0.25">
      <c r="E159" s="26"/>
    </row>
    <row r="160" spans="5:5" x14ac:dyDescent="0.25">
      <c r="E160" s="26"/>
    </row>
    <row r="161" spans="5:5" x14ac:dyDescent="0.25">
      <c r="E161" s="26"/>
    </row>
    <row r="162" spans="5:5" x14ac:dyDescent="0.25">
      <c r="E162" s="26"/>
    </row>
    <row r="163" spans="5:5" x14ac:dyDescent="0.25">
      <c r="E163" s="26"/>
    </row>
    <row r="164" spans="5:5" x14ac:dyDescent="0.25">
      <c r="E164" s="26"/>
    </row>
    <row r="165" spans="5:5" x14ac:dyDescent="0.25">
      <c r="E165" s="26"/>
    </row>
    <row r="166" spans="5:5" x14ac:dyDescent="0.25">
      <c r="E166" s="26"/>
    </row>
    <row r="167" spans="5:5" x14ac:dyDescent="0.25">
      <c r="E167" s="26"/>
    </row>
    <row r="168" spans="5:5" x14ac:dyDescent="0.25">
      <c r="E168" s="26"/>
    </row>
    <row r="169" spans="5:5" x14ac:dyDescent="0.25">
      <c r="E169" s="26"/>
    </row>
    <row r="170" spans="5:5" x14ac:dyDescent="0.25">
      <c r="E170" s="26"/>
    </row>
    <row r="171" spans="5:5" x14ac:dyDescent="0.25">
      <c r="E171" s="26"/>
    </row>
  </sheetData>
  <sortState ref="C5:E48">
    <sortCondition ref="D5:D48"/>
    <sortCondition ref="C5:C48"/>
  </sortState>
  <mergeCells count="93">
    <mergeCell ref="AF43:AF44"/>
    <mergeCell ref="AG43:AG44"/>
    <mergeCell ref="AH43:AH44"/>
    <mergeCell ref="AA43:AA44"/>
    <mergeCell ref="AB43:AB44"/>
    <mergeCell ref="AC43:AC44"/>
    <mergeCell ref="AD43:AD44"/>
    <mergeCell ref="AE43:AE44"/>
    <mergeCell ref="V43:V44"/>
    <mergeCell ref="W43:W44"/>
    <mergeCell ref="X43:X44"/>
    <mergeCell ref="Y43:Y44"/>
    <mergeCell ref="Z43:Z44"/>
    <mergeCell ref="Q43:Q44"/>
    <mergeCell ref="R43:R44"/>
    <mergeCell ref="S43:S44"/>
    <mergeCell ref="T43:T44"/>
    <mergeCell ref="U43:U44"/>
    <mergeCell ref="L43:L44"/>
    <mergeCell ref="M43:M44"/>
    <mergeCell ref="N43:N44"/>
    <mergeCell ref="O43:O44"/>
    <mergeCell ref="P43:P44"/>
    <mergeCell ref="AF22:AF23"/>
    <mergeCell ref="AG22:AG23"/>
    <mergeCell ref="AH22:AH23"/>
    <mergeCell ref="L42:M42"/>
    <mergeCell ref="N42:P42"/>
    <mergeCell ref="Q42:S42"/>
    <mergeCell ref="T42:V42"/>
    <mergeCell ref="W42:Y42"/>
    <mergeCell ref="Z42:AB42"/>
    <mergeCell ref="AC42:AE42"/>
    <mergeCell ref="AF42:AH42"/>
    <mergeCell ref="AA22:AA23"/>
    <mergeCell ref="AB22:AB23"/>
    <mergeCell ref="AC22:AC23"/>
    <mergeCell ref="AD22:AD23"/>
    <mergeCell ref="AE22:AE23"/>
    <mergeCell ref="AF21:AH21"/>
    <mergeCell ref="L22:L23"/>
    <mergeCell ref="M22:M23"/>
    <mergeCell ref="N22:N23"/>
    <mergeCell ref="O22:O23"/>
    <mergeCell ref="P22:P23"/>
    <mergeCell ref="Q22:Q23"/>
    <mergeCell ref="R22:R23"/>
    <mergeCell ref="S22:S23"/>
    <mergeCell ref="T22:T23"/>
    <mergeCell ref="U22:U23"/>
    <mergeCell ref="V22:V23"/>
    <mergeCell ref="W22:W23"/>
    <mergeCell ref="X22:X23"/>
    <mergeCell ref="Y22:Y23"/>
    <mergeCell ref="Z22:Z23"/>
    <mergeCell ref="Q21:S21"/>
    <mergeCell ref="T21:V21"/>
    <mergeCell ref="W21:Y21"/>
    <mergeCell ref="Z21:AB21"/>
    <mergeCell ref="AC21:AE21"/>
    <mergeCell ref="L1:M1"/>
    <mergeCell ref="L2:L3"/>
    <mergeCell ref="M2:M3"/>
    <mergeCell ref="L21:M21"/>
    <mergeCell ref="N21:P21"/>
    <mergeCell ref="P2:P3"/>
    <mergeCell ref="Q1:S1"/>
    <mergeCell ref="Q2:Q3"/>
    <mergeCell ref="R2:R3"/>
    <mergeCell ref="S2:S3"/>
    <mergeCell ref="N1:P1"/>
    <mergeCell ref="N2:N3"/>
    <mergeCell ref="O2:O3"/>
    <mergeCell ref="T1:V1"/>
    <mergeCell ref="T2:T3"/>
    <mergeCell ref="U2:U3"/>
    <mergeCell ref="V2:V3"/>
    <mergeCell ref="W1:Y1"/>
    <mergeCell ref="W2:W3"/>
    <mergeCell ref="X2:X3"/>
    <mergeCell ref="Y2:Y3"/>
    <mergeCell ref="AF1:AH1"/>
    <mergeCell ref="AF2:AF3"/>
    <mergeCell ref="AG2:AG3"/>
    <mergeCell ref="AH2:AH3"/>
    <mergeCell ref="Z1:AB1"/>
    <mergeCell ref="Z2:Z3"/>
    <mergeCell ref="AA2:AA3"/>
    <mergeCell ref="AB2:AB3"/>
    <mergeCell ref="AC1:AE1"/>
    <mergeCell ref="AC2:AC3"/>
    <mergeCell ref="AD2:AD3"/>
    <mergeCell ref="AE2:A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M33"/>
  <sheetViews>
    <sheetView workbookViewId="0">
      <selection activeCell="K2" sqref="K2:L2"/>
    </sheetView>
  </sheetViews>
  <sheetFormatPr defaultRowHeight="15" x14ac:dyDescent="0.25"/>
  <sheetData>
    <row r="2" spans="7:13" x14ac:dyDescent="0.25">
      <c r="G2">
        <v>418</v>
      </c>
      <c r="H2" t="s">
        <v>70</v>
      </c>
      <c r="I2">
        <v>756</v>
      </c>
      <c r="K2">
        <f>SUM(G2:G33)</f>
        <v>18960</v>
      </c>
      <c r="L2">
        <f>SUM(I2:I33)</f>
        <v>29480</v>
      </c>
    </row>
    <row r="3" spans="7:13" x14ac:dyDescent="0.25">
      <c r="G3">
        <v>418</v>
      </c>
      <c r="H3" t="s">
        <v>70</v>
      </c>
      <c r="I3">
        <v>756</v>
      </c>
      <c r="M3">
        <f>(L2+K2)/L2</f>
        <v>1.6431478968792401</v>
      </c>
    </row>
    <row r="4" spans="7:13" x14ac:dyDescent="0.25">
      <c r="G4">
        <v>576</v>
      </c>
      <c r="H4" t="s">
        <v>70</v>
      </c>
      <c r="I4">
        <v>828</v>
      </c>
    </row>
    <row r="5" spans="7:13" x14ac:dyDescent="0.25">
      <c r="G5">
        <v>576</v>
      </c>
      <c r="H5" t="s">
        <v>70</v>
      </c>
      <c r="I5">
        <v>828</v>
      </c>
    </row>
    <row r="6" spans="7:13" x14ac:dyDescent="0.25">
      <c r="G6">
        <v>594</v>
      </c>
      <c r="H6" t="s">
        <v>70</v>
      </c>
      <c r="I6">
        <v>870</v>
      </c>
    </row>
    <row r="7" spans="7:13" x14ac:dyDescent="0.25">
      <c r="G7">
        <v>594</v>
      </c>
      <c r="H7" t="s">
        <v>70</v>
      </c>
      <c r="I7">
        <v>870</v>
      </c>
    </row>
    <row r="8" spans="7:13" x14ac:dyDescent="0.25">
      <c r="G8">
        <v>614</v>
      </c>
      <c r="H8" t="s">
        <v>70</v>
      </c>
      <c r="I8">
        <v>930</v>
      </c>
    </row>
    <row r="9" spans="7:13" x14ac:dyDescent="0.25">
      <c r="G9">
        <v>614</v>
      </c>
      <c r="H9" t="s">
        <v>70</v>
      </c>
      <c r="I9">
        <v>930</v>
      </c>
    </row>
    <row r="10" spans="7:13" x14ac:dyDescent="0.25">
      <c r="G10">
        <v>635</v>
      </c>
      <c r="H10" t="s">
        <v>70</v>
      </c>
      <c r="I10">
        <v>975</v>
      </c>
    </row>
    <row r="11" spans="7:13" x14ac:dyDescent="0.25">
      <c r="G11">
        <v>635</v>
      </c>
      <c r="H11" t="s">
        <v>70</v>
      </c>
      <c r="I11">
        <v>975</v>
      </c>
    </row>
    <row r="12" spans="7:13" x14ac:dyDescent="0.25">
      <c r="G12">
        <v>636</v>
      </c>
      <c r="H12" t="s">
        <v>70</v>
      </c>
      <c r="I12">
        <v>984</v>
      </c>
    </row>
    <row r="13" spans="7:13" x14ac:dyDescent="0.25">
      <c r="G13">
        <v>636</v>
      </c>
      <c r="H13" t="s">
        <v>70</v>
      </c>
      <c r="I13">
        <v>984</v>
      </c>
    </row>
    <row r="14" spans="7:13" x14ac:dyDescent="0.25">
      <c r="G14">
        <v>647</v>
      </c>
      <c r="H14" t="s">
        <v>70</v>
      </c>
      <c r="I14">
        <v>1001</v>
      </c>
    </row>
    <row r="15" spans="7:13" x14ac:dyDescent="0.25">
      <c r="G15">
        <v>647</v>
      </c>
      <c r="H15" t="s">
        <v>70</v>
      </c>
      <c r="I15">
        <v>1001</v>
      </c>
    </row>
    <row r="16" spans="7:13" x14ac:dyDescent="0.25">
      <c r="G16">
        <v>620</v>
      </c>
      <c r="H16" t="s">
        <v>70</v>
      </c>
      <c r="I16">
        <v>1026</v>
      </c>
    </row>
    <row r="17" spans="7:9" x14ac:dyDescent="0.25">
      <c r="G17">
        <v>620</v>
      </c>
      <c r="H17" t="s">
        <v>70</v>
      </c>
      <c r="I17">
        <v>1026</v>
      </c>
    </row>
    <row r="18" spans="7:9" x14ac:dyDescent="0.25">
      <c r="G18">
        <v>620</v>
      </c>
      <c r="H18" t="s">
        <v>70</v>
      </c>
      <c r="I18">
        <v>1026</v>
      </c>
    </row>
    <row r="19" spans="7:9" x14ac:dyDescent="0.25">
      <c r="G19">
        <v>620</v>
      </c>
      <c r="H19" t="s">
        <v>70</v>
      </c>
      <c r="I19">
        <v>1026</v>
      </c>
    </row>
    <row r="20" spans="7:9" x14ac:dyDescent="0.25">
      <c r="G20">
        <v>647</v>
      </c>
      <c r="H20" t="s">
        <v>70</v>
      </c>
      <c r="I20">
        <v>1001</v>
      </c>
    </row>
    <row r="21" spans="7:9" x14ac:dyDescent="0.25">
      <c r="G21">
        <v>647</v>
      </c>
      <c r="H21" t="s">
        <v>70</v>
      </c>
      <c r="I21">
        <v>1001</v>
      </c>
    </row>
    <row r="22" spans="7:9" x14ac:dyDescent="0.25">
      <c r="G22">
        <v>636</v>
      </c>
      <c r="H22" t="s">
        <v>70</v>
      </c>
      <c r="I22">
        <v>984</v>
      </c>
    </row>
    <row r="23" spans="7:9" x14ac:dyDescent="0.25">
      <c r="G23">
        <v>636</v>
      </c>
      <c r="H23" t="s">
        <v>70</v>
      </c>
      <c r="I23">
        <v>984</v>
      </c>
    </row>
    <row r="24" spans="7:9" x14ac:dyDescent="0.25">
      <c r="G24">
        <v>635</v>
      </c>
      <c r="H24" t="s">
        <v>70</v>
      </c>
      <c r="I24">
        <v>975</v>
      </c>
    </row>
    <row r="25" spans="7:9" x14ac:dyDescent="0.25">
      <c r="G25">
        <v>635</v>
      </c>
      <c r="H25" t="s">
        <v>70</v>
      </c>
      <c r="I25">
        <v>975</v>
      </c>
    </row>
    <row r="26" spans="7:9" x14ac:dyDescent="0.25">
      <c r="G26">
        <v>614</v>
      </c>
      <c r="H26" t="s">
        <v>70</v>
      </c>
      <c r="I26">
        <v>930</v>
      </c>
    </row>
    <row r="27" spans="7:9" x14ac:dyDescent="0.25">
      <c r="G27">
        <v>614</v>
      </c>
      <c r="H27" t="s">
        <v>70</v>
      </c>
      <c r="I27">
        <v>930</v>
      </c>
    </row>
    <row r="28" spans="7:9" x14ac:dyDescent="0.25">
      <c r="G28">
        <v>594</v>
      </c>
      <c r="H28" t="s">
        <v>70</v>
      </c>
      <c r="I28">
        <v>870</v>
      </c>
    </row>
    <row r="29" spans="7:9" x14ac:dyDescent="0.25">
      <c r="G29">
        <v>594</v>
      </c>
      <c r="H29" t="s">
        <v>70</v>
      </c>
      <c r="I29">
        <v>870</v>
      </c>
    </row>
    <row r="30" spans="7:9" x14ac:dyDescent="0.25">
      <c r="G30">
        <v>576</v>
      </c>
      <c r="H30" t="s">
        <v>70</v>
      </c>
      <c r="I30">
        <v>828</v>
      </c>
    </row>
    <row r="31" spans="7:9" x14ac:dyDescent="0.25">
      <c r="G31">
        <v>576</v>
      </c>
      <c r="H31" t="s">
        <v>70</v>
      </c>
      <c r="I31">
        <v>828</v>
      </c>
    </row>
    <row r="32" spans="7:9" x14ac:dyDescent="0.25">
      <c r="G32">
        <v>418</v>
      </c>
      <c r="H32" t="s">
        <v>70</v>
      </c>
      <c r="I32">
        <v>756</v>
      </c>
    </row>
    <row r="33" spans="7:9" x14ac:dyDescent="0.25">
      <c r="G33">
        <v>418</v>
      </c>
      <c r="H33" t="s">
        <v>70</v>
      </c>
      <c r="I33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19"/>
  <sheetViews>
    <sheetView tabSelected="1" topLeftCell="A36" zoomScale="80" zoomScaleNormal="80" workbookViewId="0">
      <selection activeCell="D51" sqref="D51"/>
    </sheetView>
  </sheetViews>
  <sheetFormatPr defaultRowHeight="15" x14ac:dyDescent="0.25"/>
  <cols>
    <col min="1" max="1" width="13.28515625" customWidth="1"/>
  </cols>
  <sheetData>
    <row r="4" spans="1:38" x14ac:dyDescent="0.25">
      <c r="I4" t="s">
        <v>28</v>
      </c>
      <c r="J4" s="7" t="s">
        <v>29</v>
      </c>
      <c r="K4" s="46" t="s">
        <v>30</v>
      </c>
      <c r="L4" s="46"/>
      <c r="M4" s="46"/>
      <c r="N4" s="46"/>
      <c r="O4" s="44" t="s">
        <v>31</v>
      </c>
      <c r="P4" s="44"/>
      <c r="Q4" s="44"/>
      <c r="R4" s="44"/>
      <c r="S4" s="46" t="s">
        <v>32</v>
      </c>
      <c r="T4" s="46"/>
      <c r="U4" s="46"/>
      <c r="V4" s="46"/>
      <c r="W4" s="44" t="s">
        <v>33</v>
      </c>
      <c r="X4" s="44"/>
      <c r="Y4" s="44"/>
      <c r="Z4" s="44"/>
      <c r="AA4" s="46" t="s">
        <v>34</v>
      </c>
      <c r="AB4" s="46"/>
      <c r="AC4" s="46"/>
      <c r="AD4" s="46"/>
      <c r="AE4" s="44" t="s">
        <v>35</v>
      </c>
      <c r="AF4" s="44"/>
      <c r="AG4" s="44"/>
      <c r="AH4" s="44"/>
      <c r="AI4" s="46" t="s">
        <v>36</v>
      </c>
      <c r="AJ4" s="46"/>
      <c r="AK4" s="46"/>
      <c r="AL4" s="46"/>
    </row>
    <row r="5" spans="1:38" x14ac:dyDescent="0.25">
      <c r="H5" t="s">
        <v>37</v>
      </c>
      <c r="J5" s="8" t="s">
        <v>41</v>
      </c>
      <c r="K5" s="45" t="s">
        <v>41</v>
      </c>
      <c r="L5" s="45"/>
      <c r="M5" s="49" t="s">
        <v>38</v>
      </c>
      <c r="N5" s="49"/>
      <c r="O5" s="48" t="s">
        <v>41</v>
      </c>
      <c r="P5" s="48"/>
      <c r="Q5" s="44" t="s">
        <v>38</v>
      </c>
      <c r="R5" s="44"/>
      <c r="S5" s="45" t="s">
        <v>41</v>
      </c>
      <c r="T5" s="45"/>
      <c r="U5" s="46" t="s">
        <v>38</v>
      </c>
      <c r="V5" s="46"/>
      <c r="W5" s="48" t="s">
        <v>41</v>
      </c>
      <c r="X5" s="48"/>
      <c r="Y5" s="44" t="s">
        <v>38</v>
      </c>
      <c r="Z5" s="44"/>
      <c r="AA5" s="45" t="s">
        <v>41</v>
      </c>
      <c r="AB5" s="45"/>
      <c r="AC5" s="46" t="s">
        <v>38</v>
      </c>
      <c r="AD5" s="46"/>
      <c r="AE5" s="48" t="s">
        <v>41</v>
      </c>
      <c r="AF5" s="48"/>
      <c r="AG5" s="44" t="s">
        <v>38</v>
      </c>
      <c r="AH5" s="44"/>
      <c r="AI5" s="45" t="s">
        <v>41</v>
      </c>
      <c r="AJ5" s="45"/>
      <c r="AK5" s="46" t="s">
        <v>38</v>
      </c>
      <c r="AL5" s="46"/>
    </row>
    <row r="6" spans="1:38" x14ac:dyDescent="0.25">
      <c r="J6" s="8" t="s">
        <v>42</v>
      </c>
      <c r="K6" s="11" t="s">
        <v>42</v>
      </c>
      <c r="L6" s="15" t="s">
        <v>43</v>
      </c>
      <c r="M6" s="20" t="s">
        <v>39</v>
      </c>
      <c r="N6" s="20" t="s">
        <v>40</v>
      </c>
      <c r="O6" s="13" t="s">
        <v>42</v>
      </c>
      <c r="P6" s="18" t="s">
        <v>43</v>
      </c>
      <c r="Q6" s="23" t="s">
        <v>39</v>
      </c>
      <c r="R6" s="23" t="s">
        <v>40</v>
      </c>
      <c r="S6" s="11" t="s">
        <v>42</v>
      </c>
      <c r="T6" s="15" t="s">
        <v>43</v>
      </c>
      <c r="U6" s="20" t="s">
        <v>39</v>
      </c>
      <c r="V6" s="20" t="s">
        <v>40</v>
      </c>
      <c r="W6" s="13" t="s">
        <v>42</v>
      </c>
      <c r="X6" s="18" t="s">
        <v>43</v>
      </c>
      <c r="Y6" s="23" t="s">
        <v>39</v>
      </c>
      <c r="Z6" s="23" t="s">
        <v>40</v>
      </c>
      <c r="AA6" s="11" t="s">
        <v>42</v>
      </c>
      <c r="AB6" s="15" t="s">
        <v>43</v>
      </c>
      <c r="AC6" s="20" t="s">
        <v>39</v>
      </c>
      <c r="AD6" s="20" t="s">
        <v>40</v>
      </c>
      <c r="AE6" s="13" t="s">
        <v>42</v>
      </c>
      <c r="AF6" s="18" t="s">
        <v>43</v>
      </c>
      <c r="AG6" s="23" t="s">
        <v>39</v>
      </c>
      <c r="AH6" s="23" t="s">
        <v>40</v>
      </c>
      <c r="AI6" s="11" t="s">
        <v>42</v>
      </c>
      <c r="AJ6" s="15" t="s">
        <v>43</v>
      </c>
      <c r="AK6" s="20" t="s">
        <v>39</v>
      </c>
      <c r="AL6" s="20" t="s">
        <v>40</v>
      </c>
    </row>
    <row r="7" spans="1:38" x14ac:dyDescent="0.25">
      <c r="B7" s="47" t="s">
        <v>61</v>
      </c>
      <c r="C7" s="47" t="s">
        <v>38</v>
      </c>
      <c r="D7" s="47"/>
      <c r="I7">
        <v>0</v>
      </c>
      <c r="J7" s="6">
        <v>0.87403200000000003</v>
      </c>
      <c r="K7" s="10">
        <v>0.87403200000000003</v>
      </c>
      <c r="L7" s="14">
        <f>IF(K7="","",IF($J7="","",(K7-$J7)*100000))</f>
        <v>0</v>
      </c>
      <c r="M7" s="19">
        <v>0</v>
      </c>
      <c r="N7" s="19">
        <v>0</v>
      </c>
      <c r="O7" s="12">
        <v>0.87403200000000003</v>
      </c>
      <c r="P7" s="17">
        <f>IF(O7="","",IF($J7="","",(O7-$J7)*100000))</f>
        <v>0</v>
      </c>
      <c r="Q7" s="22">
        <v>0</v>
      </c>
      <c r="R7" s="22">
        <v>0</v>
      </c>
      <c r="S7" s="10">
        <v>0.87403200000000003</v>
      </c>
      <c r="T7" s="14">
        <f>IF(S7="","",IF($J7="","",(S7-$J7)*100000))</f>
        <v>0</v>
      </c>
      <c r="U7" s="19">
        <v>0</v>
      </c>
      <c r="V7" s="19">
        <v>0</v>
      </c>
      <c r="W7" s="12">
        <v>0.87403200000000003</v>
      </c>
      <c r="X7" s="17">
        <f>IF(W7="","",IF($J7="","",(W7-$J7)*100000))</f>
        <v>0</v>
      </c>
      <c r="Y7" s="22">
        <v>0</v>
      </c>
      <c r="Z7" s="22">
        <v>0</v>
      </c>
      <c r="AA7" s="10">
        <v>0.87403200000000003</v>
      </c>
      <c r="AB7" s="14">
        <f>IF(AA7="","",IF($J7="","",(AA7-$J7)*100000))</f>
        <v>0</v>
      </c>
      <c r="AC7" s="19">
        <v>0</v>
      </c>
      <c r="AD7" s="19">
        <v>0</v>
      </c>
      <c r="AE7" s="12">
        <v>0.87403200000000003</v>
      </c>
      <c r="AF7" s="17">
        <f>IF(AE7="","",IF($J7="","",(AE7-$J7)*100000))</f>
        <v>0</v>
      </c>
      <c r="AG7" s="22">
        <v>0</v>
      </c>
      <c r="AH7" s="22">
        <v>0</v>
      </c>
      <c r="AI7" s="10">
        <v>0.87403200000000003</v>
      </c>
      <c r="AJ7" s="14">
        <f>IF(AI7="","",IF($J7="","",(AI7-$J7)*100000))</f>
        <v>0</v>
      </c>
      <c r="AK7" s="19">
        <v>0</v>
      </c>
      <c r="AL7" s="19">
        <v>0</v>
      </c>
    </row>
    <row r="8" spans="1:38" x14ac:dyDescent="0.25">
      <c r="B8" s="47"/>
      <c r="C8" t="s">
        <v>39</v>
      </c>
      <c r="D8" t="s">
        <v>21</v>
      </c>
      <c r="I8">
        <f>I7+1</f>
        <v>1</v>
      </c>
      <c r="J8" s="6">
        <v>0.868502</v>
      </c>
      <c r="K8" s="10">
        <v>0.86839900000000003</v>
      </c>
      <c r="L8" s="14">
        <f t="shared" ref="L8:L37" si="0">IF(K8="","",IF($J8="","",(K8-$J8)*100000))</f>
        <v>-10.299999999996423</v>
      </c>
      <c r="M8" s="19">
        <v>2.8649999999999998E-2</v>
      </c>
      <c r="N8" s="19">
        <v>5.1171000000000001E-2</v>
      </c>
      <c r="O8" s="12">
        <v>0.86844100000000002</v>
      </c>
      <c r="P8" s="17">
        <f t="shared" ref="P8:P37" si="1">IF(O8="","",IF($J8="","",(O8-$J8)*100000))</f>
        <v>-6.0999999999977739</v>
      </c>
      <c r="Q8" s="22">
        <v>2.3459000000000001E-2</v>
      </c>
      <c r="R8" s="22">
        <v>5.4716000000000001E-2</v>
      </c>
      <c r="S8" s="10">
        <v>0.86843499999999996</v>
      </c>
      <c r="T8" s="14">
        <f t="shared" ref="T8:T37" si="2">IF(S8="","",IF($J8="","",(S8-$J8)*100000))</f>
        <v>-6.700000000003925</v>
      </c>
      <c r="U8" s="19">
        <v>3.0897000000000001E-2</v>
      </c>
      <c r="V8" s="19">
        <v>5.7837E-2</v>
      </c>
      <c r="W8" s="12">
        <v>0.86843400000000004</v>
      </c>
      <c r="X8" s="17">
        <f t="shared" ref="X8:X37" si="3">IF(W8="","",IF($J8="","",(W8-$J8)*100000))</f>
        <v>-6.7999999999956984</v>
      </c>
      <c r="Y8" s="22">
        <v>3.2541E-2</v>
      </c>
      <c r="Z8" s="22">
        <v>7.0632E-2</v>
      </c>
      <c r="AA8" s="10">
        <v>0.872444</v>
      </c>
      <c r="AB8" s="14">
        <f t="shared" ref="AB8:AB37" si="4">IF(AA8="","",IF($J8="","",(AA8-$J8)*100000))</f>
        <v>394.2000000000001</v>
      </c>
      <c r="AC8" s="19">
        <v>1.38367</v>
      </c>
      <c r="AD8" s="19">
        <v>2.2591079999999999</v>
      </c>
      <c r="AE8" s="12">
        <v>0.86833000000000005</v>
      </c>
      <c r="AF8" s="17">
        <f t="shared" ref="AF8:AF37" si="5">IF(AE8="","",IF($J8="","",(AE8-$J8)*100000))</f>
        <v>-17.199999999994997</v>
      </c>
      <c r="AG8" s="22">
        <v>8.9288999999999993E-2</v>
      </c>
      <c r="AH8" s="22">
        <v>0.156333</v>
      </c>
      <c r="AI8" s="10">
        <v>0.86730600000000002</v>
      </c>
      <c r="AJ8" s="14">
        <f t="shared" ref="AJ8:AJ37" si="6">IF(AI8="","",IF($J8="","",(AI8-$J8)*100000))</f>
        <v>-119.59999999999749</v>
      </c>
      <c r="AK8" s="19">
        <v>0.68118299999999998</v>
      </c>
      <c r="AL8" s="19">
        <v>1.1828080000000001</v>
      </c>
    </row>
    <row r="9" spans="1:38" x14ac:dyDescent="0.25">
      <c r="A9" t="s">
        <v>34</v>
      </c>
      <c r="B9" s="2">
        <f>AB38</f>
        <v>2193.0863636363633</v>
      </c>
      <c r="C9" s="25">
        <f>AC38</f>
        <v>6.054081</v>
      </c>
      <c r="D9" s="25">
        <f>AD38</f>
        <v>10.953338142857143</v>
      </c>
      <c r="I9">
        <f t="shared" ref="I9:I37" si="7">I8+1</f>
        <v>2</v>
      </c>
      <c r="J9" s="6">
        <v>0.87207699999999999</v>
      </c>
      <c r="K9" s="10">
        <v>0.871923</v>
      </c>
      <c r="L9" s="14">
        <f t="shared" si="0"/>
        <v>-15.399999999998748</v>
      </c>
      <c r="M9" s="19">
        <v>3.9097E-2</v>
      </c>
      <c r="N9" s="19">
        <v>6.7517999999999995E-2</v>
      </c>
      <c r="O9" s="12">
        <v>0.87200299999999997</v>
      </c>
      <c r="P9" s="17">
        <f t="shared" si="1"/>
        <v>-7.4000000000018495</v>
      </c>
      <c r="Q9" s="22">
        <v>3.9585000000000002E-2</v>
      </c>
      <c r="R9" s="22">
        <v>9.5579999999999998E-2</v>
      </c>
      <c r="S9" s="10">
        <v>0.87199599999999999</v>
      </c>
      <c r="T9" s="14">
        <f t="shared" si="2"/>
        <v>-8.099999999999774</v>
      </c>
      <c r="U9" s="19">
        <v>5.1555999999999998E-2</v>
      </c>
      <c r="V9" s="19">
        <v>0.100075</v>
      </c>
      <c r="W9" s="12">
        <v>0.87199400000000005</v>
      </c>
      <c r="X9" s="17">
        <f t="shared" si="3"/>
        <v>-8.299999999994423</v>
      </c>
      <c r="Y9" s="22">
        <v>5.3790999999999999E-2</v>
      </c>
      <c r="Z9" s="22">
        <v>0.10374</v>
      </c>
      <c r="AA9" s="10">
        <v>0.87765700000000002</v>
      </c>
      <c r="AB9" s="14">
        <f t="shared" si="4"/>
        <v>558.00000000000296</v>
      </c>
      <c r="AC9" s="19">
        <v>2.2958919999999998</v>
      </c>
      <c r="AD9" s="19">
        <v>3.4458600000000001</v>
      </c>
      <c r="AE9" s="12">
        <v>0.87159600000000004</v>
      </c>
      <c r="AF9" s="17">
        <f t="shared" si="5"/>
        <v>-48.099999999995369</v>
      </c>
      <c r="AG9" s="22">
        <v>0.29713099999999998</v>
      </c>
      <c r="AH9" s="22">
        <v>0.55108999999999997</v>
      </c>
      <c r="AI9" s="10">
        <v>0.87091799999999997</v>
      </c>
      <c r="AJ9" s="14">
        <f t="shared" si="6"/>
        <v>-115.90000000000211</v>
      </c>
      <c r="AK9" s="19">
        <v>0.69877900000000004</v>
      </c>
      <c r="AL9" s="19">
        <v>1.2126840000000001</v>
      </c>
    </row>
    <row r="10" spans="1:38" x14ac:dyDescent="0.25">
      <c r="A10" t="s">
        <v>35</v>
      </c>
      <c r="B10" s="2">
        <f>AF38</f>
        <v>221.85454545454729</v>
      </c>
      <c r="C10" s="25">
        <f>AG38</f>
        <v>0.88055133333333335</v>
      </c>
      <c r="D10" s="25">
        <f>AH38</f>
        <v>1.6387159047619049</v>
      </c>
      <c r="I10">
        <f t="shared" si="7"/>
        <v>3</v>
      </c>
      <c r="J10" s="6">
        <v>0.87395100000000003</v>
      </c>
      <c r="K10" s="10">
        <v>0.87371100000000002</v>
      </c>
      <c r="L10" s="14">
        <f t="shared" si="0"/>
        <v>-24.000000000001798</v>
      </c>
      <c r="M10" s="19">
        <v>7.0108000000000004E-2</v>
      </c>
      <c r="N10" s="19">
        <v>0.14218600000000001</v>
      </c>
      <c r="O10" s="12">
        <v>0.87382300000000002</v>
      </c>
      <c r="P10" s="17">
        <f t="shared" si="1"/>
        <v>-12.800000000001699</v>
      </c>
      <c r="Q10" s="22">
        <v>7.6688999999999993E-2</v>
      </c>
      <c r="R10" s="22">
        <v>0.17133999999999999</v>
      </c>
      <c r="S10" s="10">
        <v>0.87381600000000004</v>
      </c>
      <c r="T10" s="14">
        <f t="shared" si="2"/>
        <v>-13.499999999999623</v>
      </c>
      <c r="U10" s="19">
        <v>9.2995999999999995E-2</v>
      </c>
      <c r="V10" s="19">
        <v>0.19856399999999999</v>
      </c>
      <c r="W10" s="12">
        <v>0.87381299999999995</v>
      </c>
      <c r="X10" s="17">
        <f t="shared" si="3"/>
        <v>-13.80000000000825</v>
      </c>
      <c r="Y10" s="22">
        <v>9.5654000000000003E-2</v>
      </c>
      <c r="Z10" s="22">
        <v>0.201684</v>
      </c>
      <c r="AA10" s="10">
        <v>0.88005299999999997</v>
      </c>
      <c r="AB10" s="14">
        <f t="shared" si="4"/>
        <v>610.19999999999413</v>
      </c>
      <c r="AC10" s="19">
        <v>2.598935</v>
      </c>
      <c r="AD10" s="19">
        <v>3.970612</v>
      </c>
      <c r="AE10" s="12">
        <v>0.87300500000000003</v>
      </c>
      <c r="AF10" s="17">
        <f t="shared" si="5"/>
        <v>-94.600000000000236</v>
      </c>
      <c r="AG10" s="22">
        <v>0.58196800000000004</v>
      </c>
      <c r="AH10" s="22">
        <v>1.088957</v>
      </c>
      <c r="AI10" s="10">
        <v>0.87281200000000003</v>
      </c>
      <c r="AJ10" s="14">
        <f t="shared" si="6"/>
        <v>-113.90000000000012</v>
      </c>
      <c r="AK10" s="19">
        <v>0.68271700000000002</v>
      </c>
      <c r="AL10" s="19">
        <v>1.205214</v>
      </c>
    </row>
    <row r="11" spans="1:38" x14ac:dyDescent="0.25">
      <c r="A11" t="s">
        <v>62</v>
      </c>
      <c r="B11" s="2">
        <f>AJ38</f>
        <v>114.05909090909155</v>
      </c>
      <c r="C11" s="25">
        <f>AK38</f>
        <v>0.4542964761904762</v>
      </c>
      <c r="D11" s="25">
        <f>AL38</f>
        <v>0.83646304761904755</v>
      </c>
      <c r="I11">
        <f t="shared" si="7"/>
        <v>4</v>
      </c>
      <c r="J11" s="6">
        <v>0.87717699999999998</v>
      </c>
      <c r="K11" s="10">
        <v>0.87681200000000004</v>
      </c>
      <c r="L11" s="14">
        <f t="shared" si="0"/>
        <v>-36.49999999999487</v>
      </c>
      <c r="M11" s="19">
        <v>0.14071500000000001</v>
      </c>
      <c r="N11" s="19">
        <v>0.305371</v>
      </c>
      <c r="O11" s="12">
        <v>0.87694499999999997</v>
      </c>
      <c r="P11" s="17">
        <f t="shared" si="1"/>
        <v>-23.200000000000998</v>
      </c>
      <c r="Q11" s="22">
        <v>0.145813</v>
      </c>
      <c r="R11" s="22">
        <v>0.31141600000000003</v>
      </c>
      <c r="S11" s="10">
        <v>0.87693399999999999</v>
      </c>
      <c r="T11" s="14">
        <f t="shared" si="2"/>
        <v>-24.299999999999322</v>
      </c>
      <c r="U11" s="19">
        <v>0.163053</v>
      </c>
      <c r="V11" s="19">
        <v>0.35484399999999999</v>
      </c>
      <c r="W11" s="12">
        <v>0.87693100000000002</v>
      </c>
      <c r="X11" s="17">
        <f t="shared" si="3"/>
        <v>-24.599999999996847</v>
      </c>
      <c r="Y11" s="22">
        <v>0.16539899999999999</v>
      </c>
      <c r="Z11" s="22">
        <v>0.35796899999999998</v>
      </c>
      <c r="AA11" s="10">
        <v>0.88299099999999997</v>
      </c>
      <c r="AB11" s="14">
        <f t="shared" si="4"/>
        <v>581.39999999999861</v>
      </c>
      <c r="AC11" s="19">
        <v>2.5157919999999998</v>
      </c>
      <c r="AD11" s="19">
        <v>4.0936209999999997</v>
      </c>
      <c r="AE11" s="12">
        <v>0.87567099999999998</v>
      </c>
      <c r="AF11" s="17">
        <f t="shared" si="5"/>
        <v>-150.60000000000073</v>
      </c>
      <c r="AG11" s="22">
        <v>0.89989200000000003</v>
      </c>
      <c r="AH11" s="22">
        <v>1.6791860000000001</v>
      </c>
      <c r="AI11" s="10">
        <v>0.87603799999999998</v>
      </c>
      <c r="AJ11" s="14">
        <f t="shared" si="6"/>
        <v>-113.90000000000012</v>
      </c>
      <c r="AK11" s="19">
        <v>0.67186900000000005</v>
      </c>
      <c r="AL11" s="19">
        <v>1.2063839999999999</v>
      </c>
    </row>
    <row r="12" spans="1:38" x14ac:dyDescent="0.25">
      <c r="A12" t="s">
        <v>30</v>
      </c>
      <c r="B12" s="2">
        <f>L38</f>
        <v>51.550000000002747</v>
      </c>
      <c r="C12" s="25">
        <f>M38</f>
        <v>0.25279171428571434</v>
      </c>
      <c r="D12" s="25">
        <f>N38</f>
        <v>0.54468928571428576</v>
      </c>
      <c r="I12">
        <f t="shared" si="7"/>
        <v>5</v>
      </c>
      <c r="J12" s="6">
        <v>0.88187400000000005</v>
      </c>
      <c r="K12" s="10">
        <v>0.88134299999999999</v>
      </c>
      <c r="L12" s="14">
        <f t="shared" si="0"/>
        <v>-53.10000000000592</v>
      </c>
      <c r="M12" s="19">
        <v>0.234426</v>
      </c>
      <c r="N12" s="19">
        <v>0.49157099999999998</v>
      </c>
      <c r="O12" s="12">
        <v>0.88148899999999997</v>
      </c>
      <c r="P12" s="17">
        <f t="shared" si="1"/>
        <v>-38.500000000007972</v>
      </c>
      <c r="Q12" s="22">
        <v>0.23486000000000001</v>
      </c>
      <c r="R12" s="22">
        <v>0.49089300000000002</v>
      </c>
      <c r="S12" s="10">
        <v>0.88147600000000004</v>
      </c>
      <c r="T12" s="14">
        <f t="shared" si="2"/>
        <v>-39.800000000000949</v>
      </c>
      <c r="U12" s="19">
        <v>0.25308700000000001</v>
      </c>
      <c r="V12" s="19">
        <v>0.53852999999999995</v>
      </c>
      <c r="W12" s="12">
        <v>0.88147200000000003</v>
      </c>
      <c r="X12" s="17">
        <f t="shared" si="3"/>
        <v>-40.200000000001346</v>
      </c>
      <c r="Y12" s="22">
        <v>0.25550099999999998</v>
      </c>
      <c r="Z12" s="22">
        <v>0.54225100000000004</v>
      </c>
      <c r="AA12" s="10">
        <v>0.886652</v>
      </c>
      <c r="AB12" s="14">
        <f t="shared" si="4"/>
        <v>477.7999999999949</v>
      </c>
      <c r="AC12" s="19">
        <v>2.290772</v>
      </c>
      <c r="AD12" s="19">
        <v>3.8465319999999998</v>
      </c>
      <c r="AE12" s="12">
        <v>0.87978999999999996</v>
      </c>
      <c r="AF12" s="17">
        <f t="shared" si="5"/>
        <v>-208.40000000000859</v>
      </c>
      <c r="AG12" s="22">
        <v>1.192542</v>
      </c>
      <c r="AH12" s="22">
        <v>2.2126649999999999</v>
      </c>
      <c r="AI12" s="10">
        <v>0.88071999999999995</v>
      </c>
      <c r="AJ12" s="14">
        <f t="shared" si="6"/>
        <v>-115.40000000000994</v>
      </c>
      <c r="AK12" s="19">
        <v>0.65926600000000002</v>
      </c>
      <c r="AL12" s="19">
        <v>1.198493</v>
      </c>
    </row>
    <row r="13" spans="1:38" x14ac:dyDescent="0.25">
      <c r="A13" t="s">
        <v>31</v>
      </c>
      <c r="B13" s="2">
        <f>P38</f>
        <v>55.772727272727295</v>
      </c>
      <c r="C13" s="25">
        <f>Q38</f>
        <v>0.24868590476190472</v>
      </c>
      <c r="D13" s="25">
        <f>R38</f>
        <v>0.5470558095238095</v>
      </c>
      <c r="I13">
        <f t="shared" si="7"/>
        <v>6</v>
      </c>
      <c r="J13" s="6">
        <v>0.88820200000000005</v>
      </c>
      <c r="K13" s="10">
        <v>0.88747500000000001</v>
      </c>
      <c r="L13" s="14">
        <f t="shared" si="0"/>
        <v>-72.700000000003314</v>
      </c>
      <c r="M13" s="19">
        <v>0.33894200000000002</v>
      </c>
      <c r="N13" s="19">
        <v>0.67731300000000005</v>
      </c>
      <c r="O13" s="12">
        <v>0.88762099999999999</v>
      </c>
      <c r="P13" s="17">
        <f t="shared" si="1"/>
        <v>-58.100000000005366</v>
      </c>
      <c r="Q13" s="22">
        <v>0.33368799999999998</v>
      </c>
      <c r="R13" s="22">
        <v>0.67429099999999997</v>
      </c>
      <c r="S13" s="10">
        <v>0.88760600000000001</v>
      </c>
      <c r="T13" s="14">
        <f t="shared" si="2"/>
        <v>-59.600000000004094</v>
      </c>
      <c r="U13" s="19">
        <v>0.35071099999999999</v>
      </c>
      <c r="V13" s="19">
        <v>0.72075299999999998</v>
      </c>
      <c r="W13" s="12">
        <v>0.887602</v>
      </c>
      <c r="X13" s="17">
        <f t="shared" si="3"/>
        <v>-60.000000000004491</v>
      </c>
      <c r="Y13" s="22">
        <v>0.35293999999999998</v>
      </c>
      <c r="Z13" s="22">
        <v>0.72461200000000003</v>
      </c>
      <c r="AA13" s="10">
        <v>0.89131300000000002</v>
      </c>
      <c r="AB13" s="14">
        <f t="shared" si="4"/>
        <v>311.09999999999746</v>
      </c>
      <c r="AC13" s="19">
        <v>2.2757079999999998</v>
      </c>
      <c r="AD13" s="19">
        <v>3.4488340000000002</v>
      </c>
      <c r="AE13" s="12">
        <v>0.88559299999999996</v>
      </c>
      <c r="AF13" s="17">
        <f t="shared" si="5"/>
        <v>-260.90000000000833</v>
      </c>
      <c r="AG13" s="22">
        <v>1.4124950000000001</v>
      </c>
      <c r="AH13" s="22">
        <v>2.5975760000000001</v>
      </c>
      <c r="AI13" s="10">
        <v>0.88703799999999999</v>
      </c>
      <c r="AJ13" s="14">
        <f t="shared" si="6"/>
        <v>-116.40000000000539</v>
      </c>
      <c r="AK13" s="19">
        <v>0.63680099999999995</v>
      </c>
      <c r="AL13" s="19">
        <v>1.159664</v>
      </c>
    </row>
    <row r="14" spans="1:38" x14ac:dyDescent="0.25">
      <c r="A14" t="s">
        <v>32</v>
      </c>
      <c r="B14" s="2">
        <f>T38</f>
        <v>55.60909090909027</v>
      </c>
      <c r="C14" s="25">
        <f>U38</f>
        <v>0.24675647619047616</v>
      </c>
      <c r="D14" s="25">
        <f>V38</f>
        <v>0.540966619047619</v>
      </c>
      <c r="I14">
        <f t="shared" si="7"/>
        <v>7</v>
      </c>
      <c r="J14" s="6">
        <v>0.89634800000000003</v>
      </c>
      <c r="K14" s="10">
        <v>0.89541800000000005</v>
      </c>
      <c r="L14" s="14">
        <f t="shared" si="0"/>
        <v>-92.999999999998636</v>
      </c>
      <c r="M14" s="19">
        <v>0.43633100000000002</v>
      </c>
      <c r="N14" s="19">
        <v>0.83100499999999999</v>
      </c>
      <c r="O14" s="12">
        <v>0.89554500000000004</v>
      </c>
      <c r="P14" s="17">
        <f t="shared" si="1"/>
        <v>-80.299999999999812</v>
      </c>
      <c r="Q14" s="22">
        <v>0.429477</v>
      </c>
      <c r="R14" s="22">
        <v>0.83203899999999997</v>
      </c>
      <c r="S14" s="10">
        <v>0.89553099999999997</v>
      </c>
      <c r="T14" s="14">
        <f t="shared" si="2"/>
        <v>-81.700000000006767</v>
      </c>
      <c r="U14" s="19">
        <v>0.44441700000000001</v>
      </c>
      <c r="V14" s="19">
        <v>0.87365899999999996</v>
      </c>
      <c r="W14" s="12">
        <v>0.89552799999999999</v>
      </c>
      <c r="X14" s="17">
        <f t="shared" si="3"/>
        <v>-82.000000000004292</v>
      </c>
      <c r="Y14" s="22">
        <v>0.44628000000000001</v>
      </c>
      <c r="Z14" s="22">
        <v>0.87723300000000004</v>
      </c>
      <c r="AA14" s="10">
        <v>0.89741899999999997</v>
      </c>
      <c r="AB14" s="14">
        <f t="shared" si="4"/>
        <v>107.09999999999332</v>
      </c>
      <c r="AC14" s="19">
        <v>2.5912920000000002</v>
      </c>
      <c r="AD14" s="19">
        <v>3.675538</v>
      </c>
      <c r="AE14" s="12">
        <v>0.893347</v>
      </c>
      <c r="AF14" s="17">
        <f t="shared" si="5"/>
        <v>-300.10000000000315</v>
      </c>
      <c r="AG14" s="22">
        <v>1.52356</v>
      </c>
      <c r="AH14" s="22">
        <v>2.7596859999999999</v>
      </c>
      <c r="AI14" s="10">
        <v>0.89520599999999995</v>
      </c>
      <c r="AJ14" s="14">
        <f t="shared" si="6"/>
        <v>-114.20000000000874</v>
      </c>
      <c r="AK14" s="19">
        <v>0.59097900000000003</v>
      </c>
      <c r="AL14" s="19">
        <v>1.061353</v>
      </c>
    </row>
    <row r="15" spans="1:38" x14ac:dyDescent="0.25">
      <c r="A15" t="s">
        <v>33</v>
      </c>
      <c r="B15" s="2">
        <f>X38</f>
        <v>55.659090909090189</v>
      </c>
      <c r="C15" s="25">
        <f>Y38</f>
        <v>0.24673980952380958</v>
      </c>
      <c r="D15" s="25">
        <f>Z38</f>
        <v>0.54054214285714297</v>
      </c>
      <c r="I15">
        <f t="shared" si="7"/>
        <v>8</v>
      </c>
      <c r="J15" s="6">
        <v>0.90665399999999996</v>
      </c>
      <c r="K15" s="10">
        <v>0.90551000000000004</v>
      </c>
      <c r="L15" s="14">
        <f t="shared" si="0"/>
        <v>-114.39999999999229</v>
      </c>
      <c r="M15" s="19">
        <v>0.52886200000000005</v>
      </c>
      <c r="N15" s="19">
        <v>0.94532000000000005</v>
      </c>
      <c r="O15" s="12">
        <v>0.90561199999999997</v>
      </c>
      <c r="P15" s="17">
        <f t="shared" si="1"/>
        <v>-104.19999999999874</v>
      </c>
      <c r="Q15" s="22">
        <v>0.51749199999999995</v>
      </c>
      <c r="R15" s="22">
        <v>0.94381400000000004</v>
      </c>
      <c r="S15" s="10">
        <v>0.90560099999999999</v>
      </c>
      <c r="T15" s="14">
        <f t="shared" si="2"/>
        <v>-105.29999999999706</v>
      </c>
      <c r="U15" s="19">
        <v>0.52848399999999995</v>
      </c>
      <c r="V15" s="19">
        <v>0.97546299999999997</v>
      </c>
      <c r="W15" s="12">
        <v>0.90559900000000004</v>
      </c>
      <c r="X15" s="17">
        <f t="shared" si="3"/>
        <v>-105.49999999999172</v>
      </c>
      <c r="Y15" s="22">
        <v>0.52970899999999999</v>
      </c>
      <c r="Z15" s="22">
        <v>0.978271</v>
      </c>
      <c r="AA15" s="10">
        <v>0.90574399999999999</v>
      </c>
      <c r="AB15" s="14">
        <f t="shared" si="4"/>
        <v>-90.999999999996646</v>
      </c>
      <c r="AC15" s="19">
        <v>2.8816220000000001</v>
      </c>
      <c r="AD15" s="19">
        <v>4.1949959999999997</v>
      </c>
      <c r="AE15" s="12">
        <v>0.90346700000000002</v>
      </c>
      <c r="AF15" s="17">
        <f t="shared" si="5"/>
        <v>-318.69999999999396</v>
      </c>
      <c r="AG15" s="22">
        <v>1.51129</v>
      </c>
      <c r="AH15" s="22">
        <v>2.657276</v>
      </c>
      <c r="AI15" s="10">
        <v>0.90559400000000001</v>
      </c>
      <c r="AJ15" s="14">
        <f t="shared" si="6"/>
        <v>-105.99999999999498</v>
      </c>
      <c r="AK15" s="19">
        <v>0.51865300000000003</v>
      </c>
      <c r="AL15" s="19">
        <v>0.89213699999999996</v>
      </c>
    </row>
    <row r="16" spans="1:38" x14ac:dyDescent="0.25">
      <c r="I16">
        <f t="shared" si="7"/>
        <v>9</v>
      </c>
      <c r="J16" s="6"/>
      <c r="K16" s="10"/>
      <c r="L16" s="14" t="str">
        <f t="shared" si="0"/>
        <v/>
      </c>
      <c r="M16" s="19"/>
      <c r="N16" s="19"/>
      <c r="O16" s="12"/>
      <c r="P16" s="17" t="str">
        <f t="shared" si="1"/>
        <v/>
      </c>
      <c r="Q16" s="22"/>
      <c r="R16" s="22"/>
      <c r="S16" s="10"/>
      <c r="T16" s="14" t="str">
        <f t="shared" si="2"/>
        <v/>
      </c>
      <c r="U16" s="19"/>
      <c r="V16" s="19"/>
      <c r="W16" s="12"/>
      <c r="X16" s="17" t="str">
        <f t="shared" si="3"/>
        <v/>
      </c>
      <c r="Y16" s="22"/>
      <c r="Z16" s="22"/>
      <c r="AA16" s="10"/>
      <c r="AB16" s="14" t="str">
        <f t="shared" si="4"/>
        <v/>
      </c>
      <c r="AC16" s="19"/>
      <c r="AD16" s="19"/>
      <c r="AE16" s="12"/>
      <c r="AF16" s="17" t="str">
        <f t="shared" si="5"/>
        <v/>
      </c>
      <c r="AG16" s="22"/>
      <c r="AH16" s="22"/>
      <c r="AI16" s="10"/>
      <c r="AJ16" s="14" t="str">
        <f t="shared" si="6"/>
        <v/>
      </c>
      <c r="AK16" s="19"/>
      <c r="AL16" s="19"/>
    </row>
    <row r="17" spans="9:38" x14ac:dyDescent="0.25">
      <c r="I17">
        <f t="shared" si="7"/>
        <v>10</v>
      </c>
      <c r="J17" s="6">
        <v>0.93771400000000005</v>
      </c>
      <c r="K17" s="10">
        <v>0.93771400000000005</v>
      </c>
      <c r="L17" s="14">
        <f t="shared" si="0"/>
        <v>0</v>
      </c>
      <c r="M17" s="19">
        <v>0</v>
      </c>
      <c r="N17" s="19">
        <v>0</v>
      </c>
      <c r="O17" s="12">
        <v>0.93771400000000005</v>
      </c>
      <c r="P17" s="17">
        <f t="shared" si="1"/>
        <v>0</v>
      </c>
      <c r="Q17" s="22">
        <v>0</v>
      </c>
      <c r="R17" s="22">
        <v>0</v>
      </c>
      <c r="S17" s="10">
        <v>0.93771400000000005</v>
      </c>
      <c r="T17" s="14">
        <f t="shared" si="2"/>
        <v>0</v>
      </c>
      <c r="U17" s="19">
        <v>0</v>
      </c>
      <c r="V17" s="19">
        <v>0</v>
      </c>
      <c r="W17" s="12">
        <v>0.93771400000000005</v>
      </c>
      <c r="X17" s="17">
        <f t="shared" si="3"/>
        <v>0</v>
      </c>
      <c r="Y17" s="22">
        <v>0</v>
      </c>
      <c r="Z17" s="22">
        <v>0</v>
      </c>
      <c r="AA17" s="10">
        <v>0.93771400000000005</v>
      </c>
      <c r="AB17" s="14">
        <f t="shared" si="4"/>
        <v>0</v>
      </c>
      <c r="AC17" s="19">
        <v>0</v>
      </c>
      <c r="AD17" s="19">
        <v>0</v>
      </c>
      <c r="AE17" s="12">
        <v>0.93771400000000005</v>
      </c>
      <c r="AF17" s="17">
        <f t="shared" si="5"/>
        <v>0</v>
      </c>
      <c r="AG17" s="22">
        <v>0</v>
      </c>
      <c r="AH17" s="22">
        <v>0</v>
      </c>
      <c r="AI17" s="10">
        <v>0.93771400000000005</v>
      </c>
      <c r="AJ17" s="14">
        <f t="shared" si="6"/>
        <v>0</v>
      </c>
      <c r="AK17" s="19">
        <v>0</v>
      </c>
      <c r="AL17" s="19">
        <v>0</v>
      </c>
    </row>
    <row r="18" spans="9:38" x14ac:dyDescent="0.25">
      <c r="I18">
        <f t="shared" si="7"/>
        <v>11</v>
      </c>
      <c r="J18" s="6"/>
      <c r="K18" s="10"/>
      <c r="L18" s="14" t="str">
        <f t="shared" si="0"/>
        <v/>
      </c>
      <c r="M18" s="19"/>
      <c r="N18" s="19"/>
      <c r="O18" s="12"/>
      <c r="P18" s="17" t="str">
        <f t="shared" si="1"/>
        <v/>
      </c>
      <c r="Q18" s="22"/>
      <c r="R18" s="22"/>
      <c r="S18" s="10"/>
      <c r="T18" s="14" t="str">
        <f t="shared" si="2"/>
        <v/>
      </c>
      <c r="U18" s="19"/>
      <c r="V18" s="19"/>
      <c r="W18" s="12"/>
      <c r="X18" s="17" t="str">
        <f t="shared" si="3"/>
        <v/>
      </c>
      <c r="Y18" s="22"/>
      <c r="Z18" s="22"/>
      <c r="AA18" s="10"/>
      <c r="AB18" s="14" t="str">
        <f t="shared" si="4"/>
        <v/>
      </c>
      <c r="AC18" s="19"/>
      <c r="AD18" s="19"/>
      <c r="AE18" s="12"/>
      <c r="AF18" s="17" t="str">
        <f t="shared" si="5"/>
        <v/>
      </c>
      <c r="AG18" s="22"/>
      <c r="AH18" s="22"/>
      <c r="AI18" s="10"/>
      <c r="AJ18" s="14" t="str">
        <f t="shared" si="6"/>
        <v/>
      </c>
      <c r="AK18" s="19"/>
      <c r="AL18" s="19"/>
    </row>
    <row r="19" spans="9:38" x14ac:dyDescent="0.25">
      <c r="I19">
        <f t="shared" si="7"/>
        <v>12</v>
      </c>
      <c r="J19" s="6">
        <v>0.98214000000000001</v>
      </c>
      <c r="K19" s="10">
        <v>0.98164700000000005</v>
      </c>
      <c r="L19" s="14">
        <f t="shared" si="0"/>
        <v>-49.299999999996572</v>
      </c>
      <c r="M19" s="19">
        <v>0.20921000000000001</v>
      </c>
      <c r="N19" s="19">
        <v>0.53112999999999999</v>
      </c>
      <c r="O19" s="12">
        <v>0.981603</v>
      </c>
      <c r="P19" s="17">
        <f t="shared" si="1"/>
        <v>-53.700000000000969</v>
      </c>
      <c r="Q19" s="22">
        <v>0.19483600000000001</v>
      </c>
      <c r="R19" s="22">
        <v>0.50926400000000005</v>
      </c>
      <c r="S19" s="10">
        <v>0.98161299999999996</v>
      </c>
      <c r="T19" s="14">
        <f t="shared" si="2"/>
        <v>-52.700000000005517</v>
      </c>
      <c r="U19" s="19">
        <v>0.18923699999999999</v>
      </c>
      <c r="V19" s="19">
        <v>0.49654599999999999</v>
      </c>
      <c r="W19" s="12">
        <v>0.98160999999999998</v>
      </c>
      <c r="X19" s="17">
        <f t="shared" si="3"/>
        <v>-53.000000000003041</v>
      </c>
      <c r="Y19" s="22">
        <v>0.18800700000000001</v>
      </c>
      <c r="Z19" s="22">
        <v>0.49460399999999999</v>
      </c>
      <c r="AA19" s="10">
        <v>0.95208599999999999</v>
      </c>
      <c r="AB19" s="14">
        <f t="shared" si="4"/>
        <v>-3005.4000000000024</v>
      </c>
      <c r="AC19" s="19">
        <v>8.7974920000000001</v>
      </c>
      <c r="AD19" s="19">
        <v>13.908462999999999</v>
      </c>
      <c r="AE19" s="12">
        <v>0.97887999999999997</v>
      </c>
      <c r="AF19" s="17">
        <f t="shared" si="5"/>
        <v>-326.00000000000409</v>
      </c>
      <c r="AG19" s="22">
        <v>0.85495600000000005</v>
      </c>
      <c r="AH19" s="22">
        <v>1.5953539999999999</v>
      </c>
      <c r="AI19" s="10">
        <v>0.97974300000000003</v>
      </c>
      <c r="AJ19" s="14">
        <f t="shared" si="6"/>
        <v>-239.69999999999825</v>
      </c>
      <c r="AK19" s="19">
        <v>0.62182800000000005</v>
      </c>
      <c r="AL19" s="19">
        <v>1.1055470000000001</v>
      </c>
    </row>
    <row r="20" spans="9:38" x14ac:dyDescent="0.25">
      <c r="I20">
        <f t="shared" si="7"/>
        <v>13</v>
      </c>
      <c r="J20" s="6">
        <v>0.99915799999999999</v>
      </c>
      <c r="K20" s="10">
        <v>0.99840399999999996</v>
      </c>
      <c r="L20" s="14">
        <f t="shared" si="0"/>
        <v>-75.400000000003246</v>
      </c>
      <c r="M20" s="19">
        <v>0.26000499999999999</v>
      </c>
      <c r="N20" s="19">
        <v>0.65230600000000005</v>
      </c>
      <c r="O20" s="12">
        <v>0.99832200000000004</v>
      </c>
      <c r="P20" s="17">
        <f t="shared" si="1"/>
        <v>-83.599999999994793</v>
      </c>
      <c r="Q20" s="22">
        <v>0.25203500000000001</v>
      </c>
      <c r="R20" s="22">
        <v>0.64097899999999997</v>
      </c>
      <c r="S20" s="10">
        <v>0.99833700000000003</v>
      </c>
      <c r="T20" s="14">
        <f t="shared" si="2"/>
        <v>-82.099999999996072</v>
      </c>
      <c r="U20" s="19">
        <v>0.244558</v>
      </c>
      <c r="V20" s="19">
        <v>0.62402299999999999</v>
      </c>
      <c r="W20" s="12">
        <v>0.99833899999999998</v>
      </c>
      <c r="X20" s="17">
        <f t="shared" si="3"/>
        <v>-81.900000000001413</v>
      </c>
      <c r="Y20" s="22">
        <v>0.24354899999999999</v>
      </c>
      <c r="Z20" s="22">
        <v>0.62226700000000001</v>
      </c>
      <c r="AA20" s="10">
        <v>0.96096800000000004</v>
      </c>
      <c r="AB20" s="14">
        <f t="shared" si="4"/>
        <v>-3818.9999999999945</v>
      </c>
      <c r="AC20" s="19">
        <v>8.8840660000000007</v>
      </c>
      <c r="AD20" s="19">
        <v>14.455371</v>
      </c>
      <c r="AE20" s="12">
        <v>0.99512299999999998</v>
      </c>
      <c r="AF20" s="17">
        <f t="shared" si="5"/>
        <v>-403.50000000000108</v>
      </c>
      <c r="AG20" s="22">
        <v>0.99889600000000001</v>
      </c>
      <c r="AH20" s="22">
        <v>1.8486830000000001</v>
      </c>
      <c r="AI20" s="10">
        <v>0.99688600000000005</v>
      </c>
      <c r="AJ20" s="14">
        <f t="shared" si="6"/>
        <v>-227.19999999999408</v>
      </c>
      <c r="AK20" s="19">
        <v>0.56236900000000001</v>
      </c>
      <c r="AL20" s="19">
        <v>1.030745</v>
      </c>
    </row>
    <row r="21" spans="9:38" x14ac:dyDescent="0.25">
      <c r="I21">
        <f t="shared" si="7"/>
        <v>14</v>
      </c>
      <c r="J21" s="6">
        <v>1.0154380000000001</v>
      </c>
      <c r="K21" s="10">
        <v>1.0145519999999999</v>
      </c>
      <c r="L21" s="14">
        <f t="shared" si="0"/>
        <v>-88.60000000001645</v>
      </c>
      <c r="M21" s="19">
        <v>0.28506500000000001</v>
      </c>
      <c r="N21" s="19">
        <v>0.70009999999999994</v>
      </c>
      <c r="O21" s="12">
        <v>1.014432</v>
      </c>
      <c r="P21" s="17">
        <f t="shared" si="1"/>
        <v>-100.60000000000625</v>
      </c>
      <c r="Q21" s="22">
        <v>0.28433999999999998</v>
      </c>
      <c r="R21" s="22">
        <v>0.69977900000000004</v>
      </c>
      <c r="S21" s="10">
        <v>1.0144500000000001</v>
      </c>
      <c r="T21" s="14">
        <f t="shared" si="2"/>
        <v>-98.799999999998889</v>
      </c>
      <c r="U21" s="19">
        <v>0.27573399999999998</v>
      </c>
      <c r="V21" s="19">
        <v>0.67911100000000002</v>
      </c>
      <c r="W21" s="12">
        <v>1.014453</v>
      </c>
      <c r="X21" s="17">
        <f t="shared" si="3"/>
        <v>-98.500000000001364</v>
      </c>
      <c r="Y21" s="22">
        <v>0.27457599999999999</v>
      </c>
      <c r="Z21" s="22">
        <v>0.67705099999999996</v>
      </c>
      <c r="AA21" s="10">
        <v>0.97133899999999995</v>
      </c>
      <c r="AB21" s="14">
        <f t="shared" si="4"/>
        <v>-4409.9000000000115</v>
      </c>
      <c r="AC21" s="19">
        <v>8.6872050000000005</v>
      </c>
      <c r="AD21" s="19">
        <v>14.123585</v>
      </c>
      <c r="AE21" s="12">
        <v>1.011123</v>
      </c>
      <c r="AF21" s="17">
        <f t="shared" si="5"/>
        <v>-431.50000000000688</v>
      </c>
      <c r="AG21" s="22">
        <v>1.029895</v>
      </c>
      <c r="AH21" s="22">
        <v>1.8825449999999999</v>
      </c>
      <c r="AI21" s="10">
        <v>1.0133570000000001</v>
      </c>
      <c r="AJ21" s="14">
        <f t="shared" si="6"/>
        <v>-208.09999999999997</v>
      </c>
      <c r="AK21" s="19">
        <v>0.50303100000000001</v>
      </c>
      <c r="AL21" s="19">
        <v>0.93490700000000004</v>
      </c>
    </row>
    <row r="22" spans="9:38" x14ac:dyDescent="0.25">
      <c r="I22">
        <f t="shared" si="7"/>
        <v>15</v>
      </c>
      <c r="J22" s="6">
        <v>1.0310839999999999</v>
      </c>
      <c r="K22" s="10">
        <v>1.0301309999999999</v>
      </c>
      <c r="L22" s="14">
        <f t="shared" si="0"/>
        <v>-95.299999999998164</v>
      </c>
      <c r="M22" s="19">
        <v>0.28894900000000001</v>
      </c>
      <c r="N22" s="19">
        <v>0.69065299999999996</v>
      </c>
      <c r="O22" s="12">
        <v>1.0299780000000001</v>
      </c>
      <c r="P22" s="17">
        <f t="shared" si="1"/>
        <v>-110.59999999998294</v>
      </c>
      <c r="Q22" s="22">
        <v>0.295377</v>
      </c>
      <c r="R22" s="22">
        <v>0.70106900000000005</v>
      </c>
      <c r="S22" s="10">
        <v>1.029998</v>
      </c>
      <c r="T22" s="14">
        <f t="shared" si="2"/>
        <v>-108.59999999999204</v>
      </c>
      <c r="U22" s="19">
        <v>0.286298</v>
      </c>
      <c r="V22" s="19">
        <v>0.67907700000000004</v>
      </c>
      <c r="W22" s="12">
        <v>1.0300009999999999</v>
      </c>
      <c r="X22" s="17">
        <f t="shared" si="3"/>
        <v>-108.29999999999451</v>
      </c>
      <c r="Y22" s="22">
        <v>0.28506100000000001</v>
      </c>
      <c r="Z22" s="22">
        <v>0.67671300000000001</v>
      </c>
      <c r="AA22" s="10">
        <v>0.98358999999999996</v>
      </c>
      <c r="AB22" s="14">
        <f t="shared" si="4"/>
        <v>-4749.3999999999924</v>
      </c>
      <c r="AC22" s="19">
        <v>8.3805870000000002</v>
      </c>
      <c r="AD22" s="19">
        <v>14.547295</v>
      </c>
      <c r="AE22" s="12">
        <v>1.026802</v>
      </c>
      <c r="AF22" s="17">
        <f t="shared" si="5"/>
        <v>-428.1999999999897</v>
      </c>
      <c r="AG22" s="22">
        <v>0.98918700000000004</v>
      </c>
      <c r="AH22" s="22">
        <v>1.7756449999999999</v>
      </c>
      <c r="AI22" s="10">
        <v>1.0292209999999999</v>
      </c>
      <c r="AJ22" s="14">
        <f t="shared" si="6"/>
        <v>-186.29999999999481</v>
      </c>
      <c r="AK22" s="19">
        <v>0.43984699999999999</v>
      </c>
      <c r="AL22" s="19">
        <v>0.81612700000000005</v>
      </c>
    </row>
    <row r="23" spans="9:38" x14ac:dyDescent="0.25">
      <c r="I23">
        <f t="shared" si="7"/>
        <v>16</v>
      </c>
      <c r="J23" s="6">
        <v>1.046162</v>
      </c>
      <c r="K23" s="10">
        <v>1.0451969999999999</v>
      </c>
      <c r="L23" s="14">
        <f t="shared" si="0"/>
        <v>-96.500000000010459</v>
      </c>
      <c r="M23" s="19">
        <v>0.27757799999999999</v>
      </c>
      <c r="N23" s="19">
        <v>0.63983800000000002</v>
      </c>
      <c r="O23" s="12">
        <v>1.0450170000000001</v>
      </c>
      <c r="P23" s="17">
        <f t="shared" si="1"/>
        <v>-114.49999999999517</v>
      </c>
      <c r="Q23" s="22">
        <v>0.29125299999999998</v>
      </c>
      <c r="R23" s="22">
        <v>0.660188</v>
      </c>
      <c r="S23" s="10">
        <v>1.0450360000000001</v>
      </c>
      <c r="T23" s="14">
        <f t="shared" si="2"/>
        <v>-112.59999999999604</v>
      </c>
      <c r="U23" s="19">
        <v>0.28250399999999998</v>
      </c>
      <c r="V23" s="19">
        <v>0.63882799999999995</v>
      </c>
      <c r="W23" s="12">
        <v>1.0450390000000001</v>
      </c>
      <c r="X23" s="17">
        <f t="shared" si="3"/>
        <v>-112.29999999999851</v>
      </c>
      <c r="Y23" s="22">
        <v>0.28129100000000001</v>
      </c>
      <c r="Z23" s="22">
        <v>0.63649100000000003</v>
      </c>
      <c r="AA23" s="10">
        <v>0.99827399999999999</v>
      </c>
      <c r="AB23" s="14">
        <f t="shared" si="4"/>
        <v>-4788.8000000000038</v>
      </c>
      <c r="AC23" s="19">
        <v>7.8928419999999999</v>
      </c>
      <c r="AD23" s="19">
        <v>15.391361</v>
      </c>
      <c r="AE23" s="12">
        <v>1.0421320000000001</v>
      </c>
      <c r="AF23" s="17">
        <f t="shared" si="5"/>
        <v>-402.99999999999778</v>
      </c>
      <c r="AG23" s="22">
        <v>0.905165</v>
      </c>
      <c r="AH23" s="22">
        <v>1.5826560000000001</v>
      </c>
      <c r="AI23" s="10">
        <v>1.044546</v>
      </c>
      <c r="AJ23" s="14">
        <f t="shared" si="6"/>
        <v>-161.60000000000619</v>
      </c>
      <c r="AK23" s="19">
        <v>0.37390699999999999</v>
      </c>
      <c r="AL23" s="19">
        <v>0.68097300000000005</v>
      </c>
    </row>
    <row r="24" spans="9:38" x14ac:dyDescent="0.25">
      <c r="I24">
        <f t="shared" si="7"/>
        <v>17</v>
      </c>
      <c r="J24" s="6">
        <v>1.0607519999999999</v>
      </c>
      <c r="K24" s="10">
        <v>1.0598160000000001</v>
      </c>
      <c r="L24" s="14">
        <f t="shared" si="0"/>
        <v>-93.599999999982586</v>
      </c>
      <c r="M24" s="19">
        <v>0.25643100000000002</v>
      </c>
      <c r="N24" s="19">
        <v>0.55963499999999999</v>
      </c>
      <c r="O24" s="12">
        <v>1.0596179999999999</v>
      </c>
      <c r="P24" s="17">
        <f t="shared" si="1"/>
        <v>-113.39999999999684</v>
      </c>
      <c r="Q24" s="22">
        <v>0.27761599999999997</v>
      </c>
      <c r="R24" s="22">
        <v>0.58906899999999995</v>
      </c>
      <c r="S24" s="10">
        <v>1.0596350000000001</v>
      </c>
      <c r="T24" s="14">
        <f t="shared" si="2"/>
        <v>-111.69999999998126</v>
      </c>
      <c r="U24" s="19">
        <v>0.26996100000000001</v>
      </c>
      <c r="V24" s="19">
        <v>0.57015099999999996</v>
      </c>
      <c r="W24" s="12">
        <v>1.0596380000000001</v>
      </c>
      <c r="X24" s="17">
        <f t="shared" si="3"/>
        <v>-111.39999999998373</v>
      </c>
      <c r="Y24" s="22">
        <v>0.26889800000000003</v>
      </c>
      <c r="Z24" s="22">
        <v>0.56807799999999997</v>
      </c>
      <c r="AA24" s="10">
        <v>1.0161899999999999</v>
      </c>
      <c r="AB24" s="14">
        <f t="shared" si="4"/>
        <v>-4456.1999999999989</v>
      </c>
      <c r="AC24" s="19">
        <v>7.0632390000000003</v>
      </c>
      <c r="AD24" s="19">
        <v>14.71003</v>
      </c>
      <c r="AE24" s="12">
        <v>1.057137</v>
      </c>
      <c r="AF24" s="17">
        <f t="shared" si="5"/>
        <v>-361.49999999999238</v>
      </c>
      <c r="AG24" s="22">
        <v>0.79626399999999997</v>
      </c>
      <c r="AH24" s="22">
        <v>1.337906</v>
      </c>
      <c r="AI24" s="10">
        <v>1.0594129999999999</v>
      </c>
      <c r="AJ24" s="14">
        <f t="shared" si="6"/>
        <v>-133.8999999999979</v>
      </c>
      <c r="AK24" s="19">
        <v>0.30671999999999999</v>
      </c>
      <c r="AL24" s="19">
        <v>0.53521200000000002</v>
      </c>
    </row>
    <row r="25" spans="9:38" x14ac:dyDescent="0.25">
      <c r="I25">
        <f t="shared" si="7"/>
        <v>18</v>
      </c>
      <c r="J25" s="6">
        <v>1.075043</v>
      </c>
      <c r="K25" s="10">
        <v>1.0741579999999999</v>
      </c>
      <c r="L25" s="14">
        <f t="shared" si="0"/>
        <v>-88.500000000002473</v>
      </c>
      <c r="M25" s="19">
        <v>0.232096</v>
      </c>
      <c r="N25" s="19">
        <v>0.46056900000000001</v>
      </c>
      <c r="O25" s="12">
        <v>1.0739540000000001</v>
      </c>
      <c r="P25" s="17">
        <f t="shared" si="1"/>
        <v>-108.89999999998956</v>
      </c>
      <c r="Q25" s="22">
        <v>0.26029000000000002</v>
      </c>
      <c r="R25" s="22">
        <v>0.49663099999999999</v>
      </c>
      <c r="S25" s="10">
        <v>1.073966</v>
      </c>
      <c r="T25" s="14">
        <f t="shared" si="2"/>
        <v>-107.69999999999946</v>
      </c>
      <c r="U25" s="19">
        <v>0.254716</v>
      </c>
      <c r="V25" s="19">
        <v>0.48227300000000001</v>
      </c>
      <c r="W25" s="12">
        <v>1.073969</v>
      </c>
      <c r="X25" s="17">
        <f t="shared" si="3"/>
        <v>-107.40000000000194</v>
      </c>
      <c r="Y25" s="22">
        <v>0.25391599999999998</v>
      </c>
      <c r="Z25" s="22">
        <v>0.48064499999999999</v>
      </c>
      <c r="AA25" s="10">
        <v>1.0385530000000001</v>
      </c>
      <c r="AB25" s="14">
        <f t="shared" si="4"/>
        <v>-3648.9999999999914</v>
      </c>
      <c r="AC25" s="19">
        <v>5.6977370000000001</v>
      </c>
      <c r="AD25" s="19">
        <v>12.162329</v>
      </c>
      <c r="AE25" s="12">
        <v>1.0719730000000001</v>
      </c>
      <c r="AF25" s="17">
        <f t="shared" si="5"/>
        <v>-306.99999999999062</v>
      </c>
      <c r="AG25" s="22">
        <v>0.67378899999999997</v>
      </c>
      <c r="AH25" s="22">
        <v>1.058786</v>
      </c>
      <c r="AI25" s="10">
        <v>1.0740080000000001</v>
      </c>
      <c r="AJ25" s="14">
        <f t="shared" si="6"/>
        <v>-103.49999999998971</v>
      </c>
      <c r="AK25" s="19">
        <v>0.23972199999999999</v>
      </c>
      <c r="AL25" s="19">
        <v>0.38347599999999998</v>
      </c>
    </row>
    <row r="26" spans="9:38" x14ac:dyDescent="0.25">
      <c r="I26">
        <f t="shared" si="7"/>
        <v>19</v>
      </c>
      <c r="J26" s="6"/>
      <c r="K26" s="10"/>
      <c r="L26" s="14" t="str">
        <f t="shared" si="0"/>
        <v/>
      </c>
      <c r="M26" s="19"/>
      <c r="N26" s="19"/>
      <c r="O26" s="12"/>
      <c r="P26" s="17" t="str">
        <f t="shared" si="1"/>
        <v/>
      </c>
      <c r="Q26" s="22"/>
      <c r="R26" s="22"/>
      <c r="S26" s="10"/>
      <c r="T26" s="14" t="str">
        <f t="shared" si="2"/>
        <v/>
      </c>
      <c r="U26" s="19"/>
      <c r="V26" s="19"/>
      <c r="W26" s="12"/>
      <c r="X26" s="17" t="str">
        <f t="shared" si="3"/>
        <v/>
      </c>
      <c r="Y26" s="22"/>
      <c r="Z26" s="22"/>
      <c r="AA26" s="10"/>
      <c r="AB26" s="14" t="str">
        <f t="shared" si="4"/>
        <v/>
      </c>
      <c r="AC26" s="19"/>
      <c r="AD26" s="19"/>
      <c r="AE26" s="12"/>
      <c r="AF26" s="17" t="str">
        <f t="shared" si="5"/>
        <v/>
      </c>
      <c r="AG26" s="22"/>
      <c r="AH26" s="22"/>
      <c r="AI26" s="10"/>
      <c r="AJ26" s="14" t="str">
        <f t="shared" si="6"/>
        <v/>
      </c>
      <c r="AK26" s="19"/>
      <c r="AL26" s="19"/>
    </row>
    <row r="27" spans="9:38" x14ac:dyDescent="0.25">
      <c r="I27">
        <f t="shared" si="7"/>
        <v>20</v>
      </c>
      <c r="J27" s="6">
        <v>1.1057090000000001</v>
      </c>
      <c r="K27" s="10">
        <v>1.1057090000000001</v>
      </c>
      <c r="L27" s="14">
        <f t="shared" si="0"/>
        <v>0</v>
      </c>
      <c r="M27" s="19">
        <v>0</v>
      </c>
      <c r="N27" s="19">
        <v>0</v>
      </c>
      <c r="O27" s="12">
        <v>1.1057090000000001</v>
      </c>
      <c r="P27" s="17">
        <f t="shared" si="1"/>
        <v>0</v>
      </c>
      <c r="Q27" s="22">
        <v>0</v>
      </c>
      <c r="R27" s="22">
        <v>0</v>
      </c>
      <c r="S27" s="10">
        <v>1.1057090000000001</v>
      </c>
      <c r="T27" s="14">
        <f t="shared" si="2"/>
        <v>0</v>
      </c>
      <c r="U27" s="19">
        <v>0</v>
      </c>
      <c r="V27" s="19">
        <v>0</v>
      </c>
      <c r="W27" s="12">
        <v>1.1057090000000001</v>
      </c>
      <c r="X27" s="17">
        <f t="shared" si="3"/>
        <v>0</v>
      </c>
      <c r="Y27" s="22">
        <v>0</v>
      </c>
      <c r="Z27" s="22">
        <v>0</v>
      </c>
      <c r="AA27" s="10">
        <v>1.1057090000000001</v>
      </c>
      <c r="AB27" s="14">
        <f t="shared" si="4"/>
        <v>0</v>
      </c>
      <c r="AC27" s="19">
        <v>0</v>
      </c>
      <c r="AD27" s="19">
        <v>0</v>
      </c>
      <c r="AE27" s="12">
        <v>1.1057090000000001</v>
      </c>
      <c r="AF27" s="17">
        <f t="shared" si="5"/>
        <v>0</v>
      </c>
      <c r="AG27" s="22">
        <v>0</v>
      </c>
      <c r="AH27" s="22">
        <v>0</v>
      </c>
      <c r="AI27" s="10">
        <v>1.1057090000000001</v>
      </c>
      <c r="AJ27" s="14">
        <f t="shared" si="6"/>
        <v>0</v>
      </c>
      <c r="AK27" s="19">
        <v>0</v>
      </c>
      <c r="AL27" s="19">
        <v>0</v>
      </c>
    </row>
    <row r="28" spans="9:38" x14ac:dyDescent="0.25">
      <c r="I28">
        <f t="shared" si="7"/>
        <v>21</v>
      </c>
      <c r="J28" s="6"/>
      <c r="K28" s="10"/>
      <c r="L28" s="14" t="str">
        <f t="shared" si="0"/>
        <v/>
      </c>
      <c r="M28" s="19"/>
      <c r="N28" s="19"/>
      <c r="O28" s="12"/>
      <c r="P28" s="17" t="str">
        <f t="shared" si="1"/>
        <v/>
      </c>
      <c r="Q28" s="22"/>
      <c r="R28" s="22"/>
      <c r="S28" s="10"/>
      <c r="T28" s="14" t="str">
        <f t="shared" si="2"/>
        <v/>
      </c>
      <c r="U28" s="19"/>
      <c r="V28" s="19"/>
      <c r="W28" s="12"/>
      <c r="X28" s="17" t="str">
        <f t="shared" si="3"/>
        <v/>
      </c>
      <c r="Y28" s="22"/>
      <c r="Z28" s="22"/>
      <c r="AA28" s="10"/>
      <c r="AB28" s="14" t="str">
        <f t="shared" si="4"/>
        <v/>
      </c>
      <c r="AC28" s="19"/>
      <c r="AD28" s="19"/>
      <c r="AE28" s="12"/>
      <c r="AF28" s="17" t="str">
        <f t="shared" si="5"/>
        <v/>
      </c>
      <c r="AG28" s="22"/>
      <c r="AH28" s="22"/>
      <c r="AI28" s="10"/>
      <c r="AJ28" s="14" t="str">
        <f t="shared" si="6"/>
        <v/>
      </c>
      <c r="AK28" s="19"/>
      <c r="AL28" s="19"/>
    </row>
    <row r="29" spans="9:38" x14ac:dyDescent="0.25">
      <c r="I29">
        <f t="shared" si="7"/>
        <v>22</v>
      </c>
      <c r="J29" s="6">
        <v>1.1260490000000001</v>
      </c>
      <c r="K29" s="10">
        <v>1.125939</v>
      </c>
      <c r="L29" s="14">
        <f t="shared" si="0"/>
        <v>-11.00000000000545</v>
      </c>
      <c r="M29" s="19">
        <v>0.19758200000000001</v>
      </c>
      <c r="N29" s="19">
        <v>0.44814599999999999</v>
      </c>
      <c r="O29" s="12">
        <v>1.12585</v>
      </c>
      <c r="P29" s="17">
        <f t="shared" si="1"/>
        <v>-19.900000000006024</v>
      </c>
      <c r="Q29" s="22">
        <v>0.17220299999999999</v>
      </c>
      <c r="R29" s="22">
        <v>0.42626900000000001</v>
      </c>
      <c r="S29" s="10">
        <v>1.1258490000000001</v>
      </c>
      <c r="T29" s="14">
        <f t="shared" si="2"/>
        <v>-19.999999999997797</v>
      </c>
      <c r="U29" s="19">
        <v>0.16206000000000001</v>
      </c>
      <c r="V29" s="19">
        <v>0.40168999999999999</v>
      </c>
      <c r="W29" s="12">
        <v>1.1258490000000001</v>
      </c>
      <c r="X29" s="17">
        <f t="shared" si="3"/>
        <v>-19.999999999997797</v>
      </c>
      <c r="Y29" s="22">
        <v>0.16076199999999999</v>
      </c>
      <c r="Z29" s="22">
        <v>0.39927099999999999</v>
      </c>
      <c r="AA29" s="10">
        <v>1.1096140000000001</v>
      </c>
      <c r="AB29" s="14">
        <f t="shared" si="4"/>
        <v>-1643.4999999999977</v>
      </c>
      <c r="AC29" s="19">
        <v>5.4997860000000003</v>
      </c>
      <c r="AD29" s="19">
        <v>8.725854</v>
      </c>
      <c r="AE29" s="12">
        <v>1.1249130000000001</v>
      </c>
      <c r="AF29" s="17">
        <f t="shared" si="5"/>
        <v>-113.60000000000258</v>
      </c>
      <c r="AG29" s="22">
        <v>0.66835900000000004</v>
      </c>
      <c r="AH29" s="22">
        <v>1.361526</v>
      </c>
      <c r="AI29" s="10">
        <v>1.1253649999999999</v>
      </c>
      <c r="AJ29" s="14">
        <f t="shared" si="6"/>
        <v>-68.400000000012895</v>
      </c>
      <c r="AK29" s="19">
        <v>0.40005400000000002</v>
      </c>
      <c r="AL29" s="19">
        <v>0.80080499999999999</v>
      </c>
    </row>
    <row r="30" spans="9:38" x14ac:dyDescent="0.25">
      <c r="I30">
        <f t="shared" si="7"/>
        <v>23</v>
      </c>
      <c r="J30" s="6">
        <v>1.1330690000000001</v>
      </c>
      <c r="K30" s="10">
        <v>1.132895</v>
      </c>
      <c r="L30" s="14">
        <f t="shared" si="0"/>
        <v>-17.40000000001185</v>
      </c>
      <c r="M30" s="19">
        <v>0.24779699999999999</v>
      </c>
      <c r="N30" s="19">
        <v>0.55755900000000003</v>
      </c>
      <c r="O30" s="12">
        <v>1.1327849999999999</v>
      </c>
      <c r="P30" s="17">
        <f t="shared" si="1"/>
        <v>-28.4000000000173</v>
      </c>
      <c r="Q30" s="22">
        <v>0.22025600000000001</v>
      </c>
      <c r="R30" s="22">
        <v>0.53451700000000002</v>
      </c>
      <c r="S30" s="10">
        <v>1.1327860000000001</v>
      </c>
      <c r="T30" s="14">
        <f t="shared" si="2"/>
        <v>-28.300000000003322</v>
      </c>
      <c r="U30" s="19">
        <v>0.20680599999999999</v>
      </c>
      <c r="V30" s="19">
        <v>0.50137500000000002</v>
      </c>
      <c r="W30" s="12">
        <v>1.1327860000000001</v>
      </c>
      <c r="X30" s="17">
        <f t="shared" si="3"/>
        <v>-28.300000000003322</v>
      </c>
      <c r="Y30" s="22">
        <v>0.205266</v>
      </c>
      <c r="Z30" s="22">
        <v>0.498334</v>
      </c>
      <c r="AA30" s="10">
        <v>1.1121799999999999</v>
      </c>
      <c r="AB30" s="14">
        <f t="shared" si="4"/>
        <v>-2088.9000000000156</v>
      </c>
      <c r="AC30" s="19">
        <v>7.0984439999999998</v>
      </c>
      <c r="AD30" s="19">
        <v>12.591419999999999</v>
      </c>
      <c r="AE30" s="12">
        <v>1.1317280000000001</v>
      </c>
      <c r="AF30" s="17">
        <f t="shared" si="5"/>
        <v>-134.10000000000366</v>
      </c>
      <c r="AG30" s="22">
        <v>0.77437199999999995</v>
      </c>
      <c r="AH30" s="22">
        <v>1.577555</v>
      </c>
      <c r="AI30" s="10">
        <v>1.1324259999999999</v>
      </c>
      <c r="AJ30" s="14">
        <f t="shared" si="6"/>
        <v>-64.300000000017121</v>
      </c>
      <c r="AK30" s="19">
        <v>0.37745299999999998</v>
      </c>
      <c r="AL30" s="19">
        <v>0.77003200000000005</v>
      </c>
    </row>
    <row r="31" spans="9:38" x14ac:dyDescent="0.25">
      <c r="I31">
        <f t="shared" si="7"/>
        <v>24</v>
      </c>
      <c r="J31" s="6">
        <v>1.1395090000000001</v>
      </c>
      <c r="K31" s="10">
        <v>1.139303</v>
      </c>
      <c r="L31" s="14">
        <f t="shared" si="0"/>
        <v>-20.600000000015051</v>
      </c>
      <c r="M31" s="19">
        <v>0.271395</v>
      </c>
      <c r="N31" s="19">
        <v>0.60443800000000003</v>
      </c>
      <c r="O31" s="12">
        <v>1.139178</v>
      </c>
      <c r="P31" s="17">
        <f t="shared" si="1"/>
        <v>-33.100000000008123</v>
      </c>
      <c r="Q31" s="22">
        <v>0.24393799999999999</v>
      </c>
      <c r="R31" s="22">
        <v>0.58109</v>
      </c>
      <c r="S31" s="10">
        <v>1.139181</v>
      </c>
      <c r="T31" s="14">
        <f t="shared" si="2"/>
        <v>-32.800000000010598</v>
      </c>
      <c r="U31" s="19">
        <v>0.228578</v>
      </c>
      <c r="V31" s="19">
        <v>0.54244199999999998</v>
      </c>
      <c r="W31" s="12">
        <v>1.139181</v>
      </c>
      <c r="X31" s="17">
        <f t="shared" si="3"/>
        <v>-32.800000000010598</v>
      </c>
      <c r="Y31" s="22">
        <v>0.22695000000000001</v>
      </c>
      <c r="Z31" s="22">
        <v>0.53900599999999999</v>
      </c>
      <c r="AA31" s="10">
        <v>1.1153120000000001</v>
      </c>
      <c r="AB31" s="14">
        <f t="shared" si="4"/>
        <v>-2419.7000000000025</v>
      </c>
      <c r="AC31" s="19">
        <v>8.3236319999999999</v>
      </c>
      <c r="AD31" s="19">
        <v>15.653560000000001</v>
      </c>
      <c r="AE31" s="12">
        <v>1.138126</v>
      </c>
      <c r="AF31" s="17">
        <f t="shared" si="5"/>
        <v>-138.30000000001343</v>
      </c>
      <c r="AG31" s="22">
        <v>0.79447699999999999</v>
      </c>
      <c r="AH31" s="22">
        <v>1.6177109999999999</v>
      </c>
      <c r="AI31" s="10">
        <v>1.1389290000000001</v>
      </c>
      <c r="AJ31" s="14">
        <f t="shared" si="6"/>
        <v>-58.000000000002494</v>
      </c>
      <c r="AK31" s="19">
        <v>0.34420899999999999</v>
      </c>
      <c r="AL31" s="19">
        <v>0.70932499999999998</v>
      </c>
    </row>
    <row r="32" spans="9:38" x14ac:dyDescent="0.25">
      <c r="I32">
        <f t="shared" si="7"/>
        <v>25</v>
      </c>
      <c r="J32" s="6">
        <v>1.145492</v>
      </c>
      <c r="K32" s="10">
        <v>1.145278</v>
      </c>
      <c r="L32" s="14">
        <f t="shared" si="0"/>
        <v>-21.399999999993646</v>
      </c>
      <c r="M32" s="19">
        <v>0.275532</v>
      </c>
      <c r="N32" s="19">
        <v>0.60608600000000001</v>
      </c>
      <c r="O32" s="12">
        <v>1.145143</v>
      </c>
      <c r="P32" s="17">
        <f t="shared" si="1"/>
        <v>-34.89999999999327</v>
      </c>
      <c r="Q32" s="22">
        <v>0.250996</v>
      </c>
      <c r="R32" s="22">
        <v>0.585731</v>
      </c>
      <c r="S32" s="10">
        <v>1.145146</v>
      </c>
      <c r="T32" s="14">
        <f t="shared" si="2"/>
        <v>-34.599999999995745</v>
      </c>
      <c r="U32" s="19">
        <v>0.23477400000000001</v>
      </c>
      <c r="V32" s="19">
        <v>0.54421200000000003</v>
      </c>
      <c r="W32" s="12">
        <v>1.145146</v>
      </c>
      <c r="X32" s="17">
        <f t="shared" si="3"/>
        <v>-34.599999999995745</v>
      </c>
      <c r="Y32" s="22">
        <v>0.23324800000000001</v>
      </c>
      <c r="Z32" s="22">
        <v>0.54071100000000005</v>
      </c>
      <c r="AA32" s="10">
        <v>1.119197</v>
      </c>
      <c r="AB32" s="14">
        <f t="shared" si="4"/>
        <v>-2629.4999999999959</v>
      </c>
      <c r="AC32" s="19">
        <v>9.0756479999999993</v>
      </c>
      <c r="AD32" s="19">
        <v>17.675809999999998</v>
      </c>
      <c r="AE32" s="12">
        <v>1.1441699999999999</v>
      </c>
      <c r="AF32" s="17">
        <f t="shared" si="5"/>
        <v>-132.20000000000454</v>
      </c>
      <c r="AG32" s="22">
        <v>0.76173100000000005</v>
      </c>
      <c r="AH32" s="22">
        <v>1.54881</v>
      </c>
      <c r="AI32" s="10">
        <v>1.1449910000000001</v>
      </c>
      <c r="AJ32" s="14">
        <f t="shared" si="6"/>
        <v>-50.099999999986267</v>
      </c>
      <c r="AK32" s="19">
        <v>0.302236</v>
      </c>
      <c r="AL32" s="19">
        <v>0.62497999999999998</v>
      </c>
    </row>
    <row r="33" spans="1:38" x14ac:dyDescent="0.25">
      <c r="I33">
        <f t="shared" si="7"/>
        <v>26</v>
      </c>
      <c r="J33" s="6">
        <v>1.1510670000000001</v>
      </c>
      <c r="K33" s="10">
        <v>1.1508609999999999</v>
      </c>
      <c r="L33" s="14">
        <f t="shared" si="0"/>
        <v>-20.600000000015051</v>
      </c>
      <c r="M33" s="19">
        <v>0.26393</v>
      </c>
      <c r="N33" s="19">
        <v>0.57238599999999995</v>
      </c>
      <c r="O33" s="12">
        <v>1.150725</v>
      </c>
      <c r="P33" s="17">
        <f t="shared" si="1"/>
        <v>-34.200000000006447</v>
      </c>
      <c r="Q33" s="22">
        <v>0.24621699999999999</v>
      </c>
      <c r="R33" s="22">
        <v>0.56082699999999996</v>
      </c>
      <c r="S33" s="10">
        <v>1.1507270000000001</v>
      </c>
      <c r="T33" s="14">
        <f t="shared" si="2"/>
        <v>-34.000000000000696</v>
      </c>
      <c r="U33" s="19">
        <v>0.23058899999999999</v>
      </c>
      <c r="V33" s="19">
        <v>0.519922</v>
      </c>
      <c r="W33" s="12">
        <v>1.1507270000000001</v>
      </c>
      <c r="X33" s="17">
        <f t="shared" si="3"/>
        <v>-34.000000000000696</v>
      </c>
      <c r="Y33" s="22">
        <v>0.22939000000000001</v>
      </c>
      <c r="Z33" s="22">
        <v>0.51677799999999996</v>
      </c>
      <c r="AA33" s="10">
        <v>1.124115</v>
      </c>
      <c r="AB33" s="14">
        <f t="shared" si="4"/>
        <v>-2695.2000000000089</v>
      </c>
      <c r="AC33" s="19">
        <v>9.214931</v>
      </c>
      <c r="AD33" s="19">
        <v>18.382249999999999</v>
      </c>
      <c r="AE33" s="12">
        <v>1.1498759999999999</v>
      </c>
      <c r="AF33" s="17">
        <f t="shared" si="5"/>
        <v>-119.10000000001642</v>
      </c>
      <c r="AG33" s="22">
        <v>0.69630800000000004</v>
      </c>
      <c r="AH33" s="22">
        <v>1.411381</v>
      </c>
      <c r="AI33" s="10">
        <v>1.1506590000000001</v>
      </c>
      <c r="AJ33" s="14">
        <f t="shared" si="6"/>
        <v>-40.799999999996395</v>
      </c>
      <c r="AK33" s="19">
        <v>0.25441599999999998</v>
      </c>
      <c r="AL33" s="19">
        <v>0.52427000000000001</v>
      </c>
    </row>
    <row r="34" spans="1:38" x14ac:dyDescent="0.25">
      <c r="I34">
        <f t="shared" si="7"/>
        <v>27</v>
      </c>
      <c r="J34" s="6">
        <v>1.1562600000000001</v>
      </c>
      <c r="K34" s="10">
        <v>1.1560729999999999</v>
      </c>
      <c r="L34" s="14">
        <f t="shared" si="0"/>
        <v>-18.700000000015926</v>
      </c>
      <c r="M34" s="19">
        <v>0.24077299999999999</v>
      </c>
      <c r="N34" s="19">
        <v>0.51247900000000002</v>
      </c>
      <c r="O34" s="12">
        <v>1.1559440000000001</v>
      </c>
      <c r="P34" s="17">
        <f t="shared" si="1"/>
        <v>-31.599999999998296</v>
      </c>
      <c r="Q34" s="22">
        <v>0.23358400000000001</v>
      </c>
      <c r="R34" s="22">
        <v>0.51558099999999996</v>
      </c>
      <c r="S34" s="10">
        <v>1.155945</v>
      </c>
      <c r="T34" s="14">
        <f t="shared" si="2"/>
        <v>-31.500000000006523</v>
      </c>
      <c r="U34" s="19">
        <v>0.21993199999999999</v>
      </c>
      <c r="V34" s="19">
        <v>0.47888900000000001</v>
      </c>
      <c r="W34" s="12">
        <v>1.1559440000000001</v>
      </c>
      <c r="X34" s="17">
        <f t="shared" si="3"/>
        <v>-31.599999999998296</v>
      </c>
      <c r="Y34" s="22">
        <v>0.219248</v>
      </c>
      <c r="Z34" s="22">
        <v>0.47652</v>
      </c>
      <c r="AA34" s="10">
        <v>1.130506</v>
      </c>
      <c r="AB34" s="14">
        <f t="shared" si="4"/>
        <v>-2575.4000000000055</v>
      </c>
      <c r="AC34" s="19">
        <v>8.5630389999999998</v>
      </c>
      <c r="AD34" s="19">
        <v>17.410630000000001</v>
      </c>
      <c r="AE34" s="12">
        <v>1.155249</v>
      </c>
      <c r="AF34" s="17">
        <f t="shared" si="5"/>
        <v>-101.10000000000952</v>
      </c>
      <c r="AG34" s="22">
        <v>0.61155400000000004</v>
      </c>
      <c r="AH34" s="22">
        <v>1.231576</v>
      </c>
      <c r="AI34" s="10">
        <v>1.1559520000000001</v>
      </c>
      <c r="AJ34" s="14">
        <f t="shared" si="6"/>
        <v>-30.799999999997496</v>
      </c>
      <c r="AK34" s="19">
        <v>0.20321900000000001</v>
      </c>
      <c r="AL34" s="19">
        <v>0.413101</v>
      </c>
    </row>
    <row r="35" spans="1:38" x14ac:dyDescent="0.25">
      <c r="I35">
        <f t="shared" si="7"/>
        <v>28</v>
      </c>
      <c r="J35" s="6">
        <v>1.15679</v>
      </c>
      <c r="K35" s="10">
        <v>1.156612</v>
      </c>
      <c r="L35" s="14">
        <f t="shared" si="0"/>
        <v>-17.800000000001148</v>
      </c>
      <c r="M35" s="19">
        <v>0.21380199999999999</v>
      </c>
      <c r="N35" s="19">
        <v>0.44286599999999998</v>
      </c>
      <c r="O35" s="12">
        <v>1.1565000000000001</v>
      </c>
      <c r="P35" s="17">
        <f t="shared" si="1"/>
        <v>-28.999999999990145</v>
      </c>
      <c r="Q35" s="22">
        <v>0.221859</v>
      </c>
      <c r="R35" s="22">
        <v>0.46780500000000003</v>
      </c>
      <c r="S35" s="10">
        <v>1.1565000000000001</v>
      </c>
      <c r="T35" s="14">
        <f t="shared" si="2"/>
        <v>-28.999999999990145</v>
      </c>
      <c r="U35" s="19">
        <v>0.211835</v>
      </c>
      <c r="V35" s="19">
        <v>0.43987199999999999</v>
      </c>
      <c r="W35" s="12">
        <v>1.156498</v>
      </c>
      <c r="X35" s="17">
        <f t="shared" si="3"/>
        <v>-29.199999999995896</v>
      </c>
      <c r="Y35" s="22">
        <v>0.21210000000000001</v>
      </c>
      <c r="Z35" s="22">
        <v>0.43915599999999999</v>
      </c>
      <c r="AA35" s="10">
        <v>1.1349180000000001</v>
      </c>
      <c r="AB35" s="14">
        <f t="shared" si="4"/>
        <v>-2187.1999999999894</v>
      </c>
      <c r="AC35" s="19">
        <v>6.5070399999999999</v>
      </c>
      <c r="AD35" s="19">
        <v>13.60615</v>
      </c>
      <c r="AE35" s="12">
        <v>1.155959</v>
      </c>
      <c r="AF35" s="17">
        <f t="shared" si="5"/>
        <v>-83.100000000002609</v>
      </c>
      <c r="AG35" s="22">
        <v>0.51774699999999996</v>
      </c>
      <c r="AH35" s="22">
        <v>1.0364640000000001</v>
      </c>
      <c r="AI35" s="10">
        <v>1.156577</v>
      </c>
      <c r="AJ35" s="14">
        <f t="shared" si="6"/>
        <v>-21.300000000001873</v>
      </c>
      <c r="AK35" s="19">
        <v>0.15215100000000001</v>
      </c>
      <c r="AL35" s="19">
        <v>0.30029499999999998</v>
      </c>
    </row>
    <row r="36" spans="1:38" x14ac:dyDescent="0.25">
      <c r="I36">
        <f t="shared" si="7"/>
        <v>29</v>
      </c>
      <c r="J36" s="6"/>
      <c r="K36" s="10"/>
      <c r="L36" s="14" t="str">
        <f t="shared" si="0"/>
        <v/>
      </c>
      <c r="M36" s="19"/>
      <c r="N36" s="19"/>
      <c r="O36" s="12"/>
      <c r="P36" s="17" t="str">
        <f t="shared" si="1"/>
        <v/>
      </c>
      <c r="Q36" s="22"/>
      <c r="R36" s="22"/>
      <c r="S36" s="10"/>
      <c r="T36" s="14" t="str">
        <f t="shared" si="2"/>
        <v/>
      </c>
      <c r="U36" s="19"/>
      <c r="V36" s="19"/>
      <c r="W36" s="12"/>
      <c r="X36" s="17" t="str">
        <f t="shared" si="3"/>
        <v/>
      </c>
      <c r="Y36" s="22"/>
      <c r="Z36" s="22"/>
      <c r="AA36" s="10"/>
      <c r="AB36" s="14" t="str">
        <f t="shared" si="4"/>
        <v/>
      </c>
      <c r="AC36" s="19"/>
      <c r="AD36" s="19"/>
      <c r="AE36" s="12"/>
      <c r="AF36" s="17" t="str">
        <f t="shared" si="5"/>
        <v/>
      </c>
      <c r="AG36" s="22"/>
      <c r="AH36" s="22"/>
      <c r="AI36" s="10"/>
      <c r="AJ36" s="14" t="str">
        <f t="shared" si="6"/>
        <v/>
      </c>
      <c r="AK36" s="19"/>
      <c r="AL36" s="19"/>
    </row>
    <row r="37" spans="1:38" x14ac:dyDescent="0.25">
      <c r="I37">
        <f t="shared" si="7"/>
        <v>30</v>
      </c>
      <c r="J37" s="6">
        <v>1.1696029999999999</v>
      </c>
      <c r="K37" s="10">
        <v>1.1696029999999999</v>
      </c>
      <c r="L37" s="14">
        <f t="shared" si="0"/>
        <v>0</v>
      </c>
      <c r="M37" s="19">
        <v>0</v>
      </c>
      <c r="N37" s="19">
        <v>0</v>
      </c>
      <c r="O37" s="12">
        <v>1.1696029999999999</v>
      </c>
      <c r="P37" s="17">
        <f t="shared" si="1"/>
        <v>0</v>
      </c>
      <c r="Q37" s="22">
        <v>0</v>
      </c>
      <c r="R37" s="22">
        <v>0</v>
      </c>
      <c r="S37" s="10">
        <v>1.1696029999999999</v>
      </c>
      <c r="T37" s="14">
        <f t="shared" si="2"/>
        <v>0</v>
      </c>
      <c r="U37" s="19">
        <v>0</v>
      </c>
      <c r="V37" s="19">
        <v>0</v>
      </c>
      <c r="W37" s="12">
        <v>1.1696029999999999</v>
      </c>
      <c r="X37" s="17">
        <f t="shared" si="3"/>
        <v>0</v>
      </c>
      <c r="Y37" s="22">
        <v>0</v>
      </c>
      <c r="Z37" s="22">
        <v>0</v>
      </c>
      <c r="AA37" s="10">
        <v>1.1696029999999999</v>
      </c>
      <c r="AB37" s="14">
        <f t="shared" si="4"/>
        <v>0</v>
      </c>
      <c r="AC37" s="19">
        <v>0</v>
      </c>
      <c r="AD37" s="19">
        <v>0</v>
      </c>
      <c r="AE37" s="12">
        <v>1.1696029999999999</v>
      </c>
      <c r="AF37" s="17">
        <f t="shared" si="5"/>
        <v>0</v>
      </c>
      <c r="AG37" s="22">
        <v>0</v>
      </c>
      <c r="AH37" s="22">
        <v>0</v>
      </c>
      <c r="AI37" s="10">
        <v>1.1696029999999999</v>
      </c>
      <c r="AJ37" s="14">
        <f t="shared" si="6"/>
        <v>0</v>
      </c>
      <c r="AK37" s="19">
        <v>0</v>
      </c>
      <c r="AL37" s="19">
        <v>0</v>
      </c>
    </row>
    <row r="38" spans="1:38" x14ac:dyDescent="0.25">
      <c r="I38" t="s">
        <v>44</v>
      </c>
      <c r="J38" s="6"/>
      <c r="K38" s="10"/>
      <c r="L38" s="14">
        <f t="array" ref="L38">AVERAGE(ABS(L8:L15),ABS(L19:L25),ABS(L29:L35))</f>
        <v>51.550000000002747</v>
      </c>
      <c r="M38" s="19">
        <f>M39</f>
        <v>0.25279171428571434</v>
      </c>
      <c r="N38" s="19">
        <f t="shared" ref="N38" si="8">N39</f>
        <v>0.54468928571428576</v>
      </c>
      <c r="O38" s="12"/>
      <c r="P38" s="17">
        <f t="array" ref="P38">AVERAGE(ABS(P8:P15),ABS(P19:P25),ABS(P29:P35))</f>
        <v>55.772727272727295</v>
      </c>
      <c r="Q38" s="22">
        <f>Q39</f>
        <v>0.24868590476190472</v>
      </c>
      <c r="R38" s="22">
        <f t="shared" ref="R38" si="9">R39</f>
        <v>0.5470558095238095</v>
      </c>
      <c r="S38" s="10"/>
      <c r="T38" s="14">
        <f t="array" ref="T38">AVERAGE(ABS(T8:T15),ABS(T19:T25),ABS(T29:T35))</f>
        <v>55.60909090909027</v>
      </c>
      <c r="U38" s="19">
        <f>U39</f>
        <v>0.24675647619047616</v>
      </c>
      <c r="V38" s="19">
        <f t="shared" ref="V38" si="10">V39</f>
        <v>0.540966619047619</v>
      </c>
      <c r="W38" s="12"/>
      <c r="X38" s="17">
        <f t="array" ref="X38">AVERAGE(ABS(X8:X15),ABS(X19:X25),ABS(X29:X35))</f>
        <v>55.659090909090189</v>
      </c>
      <c r="Y38" s="22">
        <f>Y39</f>
        <v>0.24673980952380958</v>
      </c>
      <c r="Z38" s="22">
        <f t="shared" ref="Z38" si="11">Z39</f>
        <v>0.54054214285714297</v>
      </c>
      <c r="AA38" s="10"/>
      <c r="AB38" s="14">
        <f t="array" ref="AB38">AVERAGE(ABS(AB8:AB15),ABS(AB19:AB25),ABS(AB29:AB35))</f>
        <v>2193.0863636363633</v>
      </c>
      <c r="AC38" s="19">
        <f>AC39</f>
        <v>6.054081</v>
      </c>
      <c r="AD38" s="19">
        <f t="shared" ref="AD38" si="12">AD39</f>
        <v>10.953338142857143</v>
      </c>
      <c r="AE38" s="12"/>
      <c r="AF38" s="17">
        <f t="array" ref="AF38">AVERAGE(ABS(AF8:AF15),ABS(AF19:AF25),ABS(AF29:AF35))</f>
        <v>221.85454545454729</v>
      </c>
      <c r="AG38" s="22">
        <f>AG39</f>
        <v>0.88055133333333335</v>
      </c>
      <c r="AH38" s="22">
        <f t="shared" ref="AH38" si="13">AH39</f>
        <v>1.6387159047619049</v>
      </c>
      <c r="AI38" s="10"/>
      <c r="AJ38" s="14">
        <f t="array" ref="AJ38">AVERAGE(ABS(AJ8:AJ15),ABS(AJ19:AJ25),ABS(AJ29:AJ35))</f>
        <v>114.05909090909155</v>
      </c>
      <c r="AK38" s="19">
        <f>AK39</f>
        <v>0.4542964761904762</v>
      </c>
      <c r="AL38" s="19">
        <f t="shared" ref="AL38" si="14">AL39</f>
        <v>0.83646304761904755</v>
      </c>
    </row>
    <row r="39" spans="1:38" x14ac:dyDescent="0.25">
      <c r="I39" t="s">
        <v>46</v>
      </c>
      <c r="J39" s="6"/>
      <c r="K39" s="10"/>
      <c r="L39" s="14">
        <f>AVERAGE(L8:L15,L19:L25,L29:L35)</f>
        <v>-51.550000000002747</v>
      </c>
      <c r="M39" s="19">
        <f>AVERAGE(M9:M15,M19:M25,M29:M35)</f>
        <v>0.25279171428571434</v>
      </c>
      <c r="N39" s="19">
        <f>AVERAGE(N9:N15,N19:N25,N29:N35)</f>
        <v>0.54468928571428576</v>
      </c>
      <c r="O39" s="12"/>
      <c r="P39" s="17">
        <f>AVERAGE(P8:P15,P19:P25,P29:P35)</f>
        <v>-55.772727272727295</v>
      </c>
      <c r="Q39" s="22">
        <f>AVERAGE(Q9:Q15,Q19:Q25,Q29:Q35)</f>
        <v>0.24868590476190472</v>
      </c>
      <c r="R39" s="22">
        <f>AVERAGE(R9:R15,R19:R25,R29:R35)</f>
        <v>0.5470558095238095</v>
      </c>
      <c r="S39" s="10"/>
      <c r="T39" s="14">
        <f>AVERAGE(T8:T15,T19:T25,T29:T35)</f>
        <v>-55.60909090909027</v>
      </c>
      <c r="U39" s="19">
        <f>AVERAGE(U9:U15,U19:U25,U29:U35)</f>
        <v>0.24675647619047616</v>
      </c>
      <c r="V39" s="19">
        <f>AVERAGE(V9:V15,V19:V25,V29:V35)</f>
        <v>0.540966619047619</v>
      </c>
      <c r="W39" s="12"/>
      <c r="X39" s="17">
        <f>AVERAGE(X8:X15,X19:X25,X29:X35)</f>
        <v>-55.659090909090189</v>
      </c>
      <c r="Y39" s="22">
        <f>AVERAGE(Y9:Y15,Y19:Y25,Y29:Y35)</f>
        <v>0.24673980952380958</v>
      </c>
      <c r="Z39" s="22">
        <f>AVERAGE(Z9:Z15,Z19:Z25,Z29:Z35)</f>
        <v>0.54054214285714297</v>
      </c>
      <c r="AA39" s="10"/>
      <c r="AB39" s="14">
        <f>AVERAGE(AB8:AB15,AB19:AB25,AB29:AB35)</f>
        <v>-1916.7409090909102</v>
      </c>
      <c r="AC39" s="19">
        <f>AVERAGE(AC9:AC15,AC19:AC25,AC29:AC35)</f>
        <v>6.054081</v>
      </c>
      <c r="AD39" s="19">
        <f>AVERAGE(AD9:AD15,AD19:AD25,AD29:AD35)</f>
        <v>10.953338142857143</v>
      </c>
      <c r="AE39" s="12"/>
      <c r="AF39" s="17">
        <f>AVERAGE(AF8:AF15,AF19:AF25,AF29:AF35)</f>
        <v>-221.85454545454729</v>
      </c>
      <c r="AG39" s="22">
        <f>AVERAGE(AG9:AG15,AG19:AG25,AG29:AG35)</f>
        <v>0.88055133333333335</v>
      </c>
      <c r="AH39" s="22">
        <f>AVERAGE(AH9:AH15,AH19:AH25,AH29:AH35)</f>
        <v>1.6387159047619049</v>
      </c>
      <c r="AI39" s="10"/>
      <c r="AJ39" s="14">
        <f>AVERAGE(AJ8:AJ15,AJ19:AJ25,AJ29:AJ35)</f>
        <v>-114.05909090909155</v>
      </c>
      <c r="AK39" s="19">
        <f>AVERAGE(AK9:AK15,AK19:AK25,AK29:AK35)</f>
        <v>0.4542964761904762</v>
      </c>
      <c r="AL39" s="19">
        <f>AVERAGE(AL9:AL15,AL19:AL25,AL29:AL35)</f>
        <v>0.83646304761904755</v>
      </c>
    </row>
    <row r="40" spans="1:38" x14ac:dyDescent="0.25">
      <c r="I40" t="s">
        <v>47</v>
      </c>
      <c r="J40" s="6"/>
      <c r="K40" s="10"/>
      <c r="L40" s="14">
        <f>STDEV(L9:L15)</f>
        <v>36.691727366570483</v>
      </c>
      <c r="M40" s="19"/>
      <c r="N40" s="19"/>
      <c r="O40" s="12"/>
      <c r="P40" s="17">
        <f>STDEV(P9:P15)</f>
        <v>36.234277378509709</v>
      </c>
      <c r="Q40" s="22"/>
      <c r="R40" s="22"/>
      <c r="S40" s="10"/>
      <c r="T40" s="14">
        <f>STDEV(T9:T15)</f>
        <v>36.42978242618387</v>
      </c>
      <c r="U40" s="19"/>
      <c r="V40" s="19"/>
      <c r="W40" s="12"/>
      <c r="X40" s="17">
        <f>STDEV(X9:X15)</f>
        <v>36.423468363391166</v>
      </c>
      <c r="Y40" s="22"/>
      <c r="Z40" s="22"/>
      <c r="AA40" s="10"/>
      <c r="AB40" s="14">
        <f>STDEV(AB9:AB15)</f>
        <v>269.0348295738101</v>
      </c>
      <c r="AC40" s="19"/>
      <c r="AD40" s="19"/>
      <c r="AE40" s="12"/>
      <c r="AF40" s="17">
        <f>STDEV(AF9:AF15)</f>
        <v>103.65228502293846</v>
      </c>
      <c r="AG40" s="22"/>
      <c r="AH40" s="22"/>
      <c r="AI40" s="10"/>
      <c r="AJ40" s="14">
        <f>STDEV(AJ9:AJ15)</f>
        <v>3.5269034037061751</v>
      </c>
      <c r="AK40" s="19"/>
      <c r="AL40" s="19"/>
    </row>
    <row r="43" spans="1:38" x14ac:dyDescent="0.25">
      <c r="I43" t="s">
        <v>28</v>
      </c>
      <c r="J43" s="7" t="s">
        <v>29</v>
      </c>
      <c r="K43" s="46" t="s">
        <v>30</v>
      </c>
      <c r="L43" s="46"/>
      <c r="M43" s="46"/>
      <c r="N43" s="46"/>
      <c r="O43" s="44" t="s">
        <v>31</v>
      </c>
      <c r="P43" s="44"/>
      <c r="Q43" s="44"/>
      <c r="R43" s="44"/>
      <c r="S43" s="46" t="s">
        <v>32</v>
      </c>
      <c r="T43" s="46"/>
      <c r="U43" s="46"/>
      <c r="V43" s="46"/>
      <c r="W43" s="44" t="s">
        <v>33</v>
      </c>
      <c r="X43" s="44"/>
      <c r="Y43" s="44"/>
      <c r="Z43" s="44"/>
      <c r="AA43" s="46" t="s">
        <v>34</v>
      </c>
      <c r="AB43" s="46"/>
      <c r="AC43" s="46"/>
      <c r="AD43" s="46"/>
      <c r="AE43" s="44" t="s">
        <v>35</v>
      </c>
      <c r="AF43" s="44"/>
      <c r="AG43" s="44"/>
      <c r="AH43" s="44"/>
      <c r="AI43" s="46" t="s">
        <v>36</v>
      </c>
      <c r="AJ43" s="46"/>
      <c r="AK43" s="46"/>
      <c r="AL43" s="46"/>
    </row>
    <row r="44" spans="1:38" x14ac:dyDescent="0.25">
      <c r="H44" t="s">
        <v>223</v>
      </c>
      <c r="J44" s="8" t="s">
        <v>41</v>
      </c>
      <c r="K44" s="45" t="s">
        <v>41</v>
      </c>
      <c r="L44" s="45"/>
      <c r="M44" s="49" t="s">
        <v>38</v>
      </c>
      <c r="N44" s="49"/>
      <c r="O44" s="48" t="s">
        <v>41</v>
      </c>
      <c r="P44" s="48"/>
      <c r="Q44" s="44" t="s">
        <v>38</v>
      </c>
      <c r="R44" s="44"/>
      <c r="S44" s="45" t="s">
        <v>41</v>
      </c>
      <c r="T44" s="45"/>
      <c r="U44" s="46" t="s">
        <v>38</v>
      </c>
      <c r="V44" s="46"/>
      <c r="W44" s="48" t="s">
        <v>41</v>
      </c>
      <c r="X44" s="48"/>
      <c r="Y44" s="44" t="s">
        <v>38</v>
      </c>
      <c r="Z44" s="44"/>
      <c r="AA44" s="45" t="s">
        <v>41</v>
      </c>
      <c r="AB44" s="45"/>
      <c r="AC44" s="46" t="s">
        <v>38</v>
      </c>
      <c r="AD44" s="46"/>
      <c r="AE44" s="48" t="s">
        <v>41</v>
      </c>
      <c r="AF44" s="48"/>
      <c r="AG44" s="44" t="s">
        <v>38</v>
      </c>
      <c r="AH44" s="44"/>
      <c r="AI44" s="45" t="s">
        <v>41</v>
      </c>
      <c r="AJ44" s="45"/>
      <c r="AK44" s="46" t="s">
        <v>38</v>
      </c>
      <c r="AL44" s="46"/>
    </row>
    <row r="45" spans="1:38" x14ac:dyDescent="0.25">
      <c r="J45" s="8" t="s">
        <v>42</v>
      </c>
      <c r="K45" s="11" t="s">
        <v>42</v>
      </c>
      <c r="L45" s="15" t="s">
        <v>43</v>
      </c>
      <c r="M45" s="20" t="s">
        <v>39</v>
      </c>
      <c r="N45" s="20" t="s">
        <v>40</v>
      </c>
      <c r="O45" s="13" t="s">
        <v>42</v>
      </c>
      <c r="P45" s="18" t="s">
        <v>43</v>
      </c>
      <c r="Q45" s="40" t="s">
        <v>39</v>
      </c>
      <c r="R45" s="40" t="s">
        <v>40</v>
      </c>
      <c r="S45" s="11" t="s">
        <v>42</v>
      </c>
      <c r="T45" s="15" t="s">
        <v>43</v>
      </c>
      <c r="U45" s="20" t="s">
        <v>39</v>
      </c>
      <c r="V45" s="20" t="s">
        <v>40</v>
      </c>
      <c r="W45" s="13" t="s">
        <v>42</v>
      </c>
      <c r="X45" s="18" t="s">
        <v>43</v>
      </c>
      <c r="Y45" s="40" t="s">
        <v>39</v>
      </c>
      <c r="Z45" s="40" t="s">
        <v>40</v>
      </c>
      <c r="AA45" s="11" t="s">
        <v>42</v>
      </c>
      <c r="AB45" s="15" t="s">
        <v>43</v>
      </c>
      <c r="AC45" s="20" t="s">
        <v>39</v>
      </c>
      <c r="AD45" s="20" t="s">
        <v>40</v>
      </c>
      <c r="AE45" s="13" t="s">
        <v>42</v>
      </c>
      <c r="AF45" s="18" t="s">
        <v>43</v>
      </c>
      <c r="AG45" s="40" t="s">
        <v>39</v>
      </c>
      <c r="AH45" s="40" t="s">
        <v>40</v>
      </c>
      <c r="AI45" s="11" t="s">
        <v>42</v>
      </c>
      <c r="AJ45" s="15" t="s">
        <v>43</v>
      </c>
      <c r="AK45" s="20" t="s">
        <v>39</v>
      </c>
      <c r="AL45" s="20" t="s">
        <v>40</v>
      </c>
    </row>
    <row r="46" spans="1:38" x14ac:dyDescent="0.25">
      <c r="B46" s="47" t="s">
        <v>61</v>
      </c>
      <c r="C46" s="47" t="s">
        <v>38</v>
      </c>
      <c r="D46" s="47"/>
      <c r="I46">
        <v>0</v>
      </c>
      <c r="J46" s="6">
        <v>0.94336249999999999</v>
      </c>
      <c r="K46" s="10">
        <v>0.94336299999999995</v>
      </c>
      <c r="L46" s="14">
        <f>IF(K46="","",IF($J46="","",(K46-$J46)*100000))</f>
        <v>4.9999999995886668E-2</v>
      </c>
      <c r="M46" s="19">
        <v>1.27E-4</v>
      </c>
      <c r="N46" s="19">
        <v>3.3799999999999998E-4</v>
      </c>
      <c r="O46" s="12">
        <v>0.94336299999999995</v>
      </c>
      <c r="P46" s="17">
        <f>IF(O46="","",IF($J46="","",(O46-$J46)*100000))</f>
        <v>4.9999999995886668E-2</v>
      </c>
      <c r="Q46" s="22">
        <v>1.27E-4</v>
      </c>
      <c r="R46" s="22">
        <v>3.3799999999999998E-4</v>
      </c>
      <c r="S46" s="10">
        <v>0.94336299999999995</v>
      </c>
      <c r="T46" s="14">
        <f>IF(S46="","",IF($J46="","",(S46-$J46)*100000))</f>
        <v>4.9999999995886668E-2</v>
      </c>
      <c r="U46" s="19">
        <v>1.27E-4</v>
      </c>
      <c r="V46" s="19">
        <v>3.3799999999999998E-4</v>
      </c>
      <c r="W46" s="12">
        <v>0.94336299999999995</v>
      </c>
      <c r="X46" s="17">
        <f>IF(W46="","",IF($J46="","",(W46-$J46)*100000))</f>
        <v>4.9999999995886668E-2</v>
      </c>
      <c r="Y46" s="22">
        <v>1.27E-4</v>
      </c>
      <c r="Z46" s="22">
        <v>3.3799999999999998E-4</v>
      </c>
      <c r="AA46" s="10">
        <v>0.94336260000000005</v>
      </c>
      <c r="AB46" s="14">
        <f>IF(AA46="","",IF($J46="","",(AA46-$J46)*100000))</f>
        <v>1.0000000005838672E-2</v>
      </c>
      <c r="AC46" s="19">
        <v>1.27E-4</v>
      </c>
      <c r="AD46" s="19">
        <v>3.3799999999999998E-4</v>
      </c>
      <c r="AE46" s="12">
        <v>0.94336260000000005</v>
      </c>
      <c r="AF46" s="17">
        <f>IF(AE46="","",IF($J46="","",(AE46-$J46)*100000))</f>
        <v>1.0000000005838672E-2</v>
      </c>
      <c r="AG46" s="22">
        <v>1.27E-4</v>
      </c>
      <c r="AH46" s="22">
        <v>3.3799999999999998E-4</v>
      </c>
      <c r="AI46" s="10">
        <v>0.94336260000000005</v>
      </c>
      <c r="AJ46" s="14">
        <f>IF(AI46="","",IF($J46="","",(AI46-$J46)*100000))</f>
        <v>1.0000000005838672E-2</v>
      </c>
      <c r="AK46" s="19">
        <v>1.27E-4</v>
      </c>
      <c r="AL46" s="19">
        <v>3.3799999999999998E-4</v>
      </c>
    </row>
    <row r="47" spans="1:38" x14ac:dyDescent="0.25">
      <c r="B47" s="47"/>
      <c r="C47" t="s">
        <v>39</v>
      </c>
      <c r="D47" t="s">
        <v>21</v>
      </c>
      <c r="I47">
        <f>I46+1</f>
        <v>1</v>
      </c>
      <c r="J47" s="6"/>
      <c r="K47" s="10"/>
      <c r="L47" s="14" t="str">
        <f t="shared" ref="L47:L76" si="15">IF(K47="","",IF($J47="","",(K47-$J47)*100000))</f>
        <v/>
      </c>
      <c r="M47" s="19"/>
      <c r="N47" s="19"/>
      <c r="O47" s="12"/>
      <c r="P47" s="17" t="str">
        <f t="shared" ref="P47:P76" si="16">IF(O47="","",IF($J47="","",(O47-$J47)*100000))</f>
        <v/>
      </c>
      <c r="Q47" s="22"/>
      <c r="R47" s="22"/>
      <c r="S47" s="10"/>
      <c r="T47" s="14" t="str">
        <f t="shared" ref="T47:T76" si="17">IF(S47="","",IF($J47="","",(S47-$J47)*100000))</f>
        <v/>
      </c>
      <c r="U47" s="19"/>
      <c r="V47" s="19"/>
      <c r="W47" s="12"/>
      <c r="X47" s="17" t="str">
        <f t="shared" ref="X47:X76" si="18">IF(W47="","",IF($J47="","",(W47-$J47)*100000))</f>
        <v/>
      </c>
      <c r="Y47" s="22"/>
      <c r="Z47" s="22"/>
      <c r="AA47" s="10"/>
      <c r="AB47" s="14" t="str">
        <f t="shared" ref="AB47:AB76" si="19">IF(AA47="","",IF($J47="","",(AA47-$J47)*100000))</f>
        <v/>
      </c>
      <c r="AC47" s="19"/>
      <c r="AD47" s="19"/>
      <c r="AE47" s="12"/>
      <c r="AF47" s="17" t="str">
        <f t="shared" ref="AF47:AF76" si="20">IF(AE47="","",IF($J47="","",(AE47-$J47)*100000))</f>
        <v/>
      </c>
      <c r="AG47" s="22"/>
      <c r="AH47" s="22"/>
      <c r="AI47" s="10"/>
      <c r="AJ47" s="14" t="str">
        <f t="shared" ref="AJ47:AJ76" si="21">IF(AI47="","",IF($J47="","",(AI47-$J47)*100000))</f>
        <v/>
      </c>
      <c r="AK47" s="19"/>
      <c r="AL47" s="19"/>
    </row>
    <row r="48" spans="1:38" x14ac:dyDescent="0.25">
      <c r="A48" t="s">
        <v>34</v>
      </c>
      <c r="B48" s="2" t="e">
        <f>AB77</f>
        <v>#VALUE!</v>
      </c>
      <c r="C48" s="25">
        <f>AC77</f>
        <v>6.618836850000001</v>
      </c>
      <c r="D48" s="25">
        <f>AD77</f>
        <v>29.296238300000006</v>
      </c>
      <c r="I48">
        <f t="shared" ref="I48:I76" si="22">I47+1</f>
        <v>2</v>
      </c>
      <c r="J48" s="6">
        <v>0.94282900000000003</v>
      </c>
      <c r="K48" s="10">
        <v>0.94277100000000003</v>
      </c>
      <c r="L48" s="14">
        <f t="shared" si="15"/>
        <v>-5.8000000000002494</v>
      </c>
      <c r="M48" s="19">
        <v>2.1783E-2</v>
      </c>
      <c r="N48" s="19">
        <v>7.6520000000000005E-2</v>
      </c>
      <c r="O48" s="12">
        <v>0.94278700000000004</v>
      </c>
      <c r="P48" s="17">
        <f t="shared" si="16"/>
        <v>-4.1999999999986493</v>
      </c>
      <c r="Q48" s="22">
        <v>1.9054000000000001E-2</v>
      </c>
      <c r="R48" s="22">
        <v>7.7596999999999999E-2</v>
      </c>
      <c r="S48" s="10">
        <v>0.94278499999999998</v>
      </c>
      <c r="T48" s="14">
        <f t="shared" si="17"/>
        <v>-4.4000000000044004</v>
      </c>
      <c r="U48" s="19">
        <v>2.1950999999999998E-2</v>
      </c>
      <c r="V48" s="19">
        <v>7.6097999999999999E-2</v>
      </c>
      <c r="W48" s="12">
        <v>0.94278499999999998</v>
      </c>
      <c r="X48" s="17">
        <f t="shared" si="18"/>
        <v>-4.4000000000044004</v>
      </c>
      <c r="Y48" s="22">
        <v>2.2425E-2</v>
      </c>
      <c r="Z48" s="22">
        <v>7.4593999999999994E-2</v>
      </c>
      <c r="AA48" s="10">
        <v>0.94373969999999996</v>
      </c>
      <c r="AB48" s="14">
        <f t="shared" si="19"/>
        <v>91.069999999993101</v>
      </c>
      <c r="AC48" s="19">
        <v>0.92641799999999996</v>
      </c>
      <c r="AD48" s="19">
        <v>3.1884510000000001</v>
      </c>
      <c r="AE48" s="12">
        <v>0.94270449999999995</v>
      </c>
      <c r="AF48" s="17">
        <f t="shared" si="20"/>
        <v>-12.450000000008288</v>
      </c>
      <c r="AG48" s="22">
        <v>0.111431</v>
      </c>
      <c r="AH48" s="22">
        <v>0.45590199999999997</v>
      </c>
      <c r="AI48" s="10">
        <v>0.94256510000000004</v>
      </c>
      <c r="AJ48" s="14">
        <f t="shared" si="21"/>
        <v>-26.389999999998359</v>
      </c>
      <c r="AK48" s="19">
        <v>0.26323400000000002</v>
      </c>
      <c r="AL48" s="19">
        <v>1.0242610000000001</v>
      </c>
    </row>
    <row r="49" spans="1:38" x14ac:dyDescent="0.25">
      <c r="A49" t="s">
        <v>35</v>
      </c>
      <c r="B49" s="2" t="e">
        <f>AF77</f>
        <v>#VALUE!</v>
      </c>
      <c r="C49" s="25">
        <f>AG77</f>
        <v>0.68928735000000008</v>
      </c>
      <c r="D49" s="25">
        <f>AH77</f>
        <v>3.4744736500000002</v>
      </c>
      <c r="I49">
        <f t="shared" si="22"/>
        <v>3</v>
      </c>
      <c r="J49" s="6">
        <v>0.94319620000000004</v>
      </c>
      <c r="K49" s="10">
        <v>0.94311699999999998</v>
      </c>
      <c r="L49" s="14">
        <f t="shared" si="15"/>
        <v>-7.9200000000057003</v>
      </c>
      <c r="M49" s="19">
        <v>3.7607000000000002E-2</v>
      </c>
      <c r="N49" s="19">
        <v>0.13514499999999999</v>
      </c>
      <c r="O49" s="12">
        <v>0.94313899999999995</v>
      </c>
      <c r="P49" s="17">
        <f t="shared" si="16"/>
        <v>-5.7200000000090512</v>
      </c>
      <c r="Q49" s="22">
        <v>3.1800000000000002E-2</v>
      </c>
      <c r="R49" s="22">
        <v>0.130996</v>
      </c>
      <c r="S49" s="10">
        <v>0.94313800000000003</v>
      </c>
      <c r="T49" s="14">
        <f t="shared" si="17"/>
        <v>-5.8200000000008245</v>
      </c>
      <c r="U49" s="19">
        <v>3.6264999999999999E-2</v>
      </c>
      <c r="V49" s="19">
        <v>0.151722</v>
      </c>
      <c r="W49" s="12">
        <v>0.943137</v>
      </c>
      <c r="X49" s="17">
        <f t="shared" si="18"/>
        <v>-5.9200000000037001</v>
      </c>
      <c r="Y49" s="22">
        <v>3.6867999999999998E-2</v>
      </c>
      <c r="Z49" s="22">
        <v>0.153919</v>
      </c>
      <c r="AA49" s="10">
        <v>0.9443378</v>
      </c>
      <c r="AB49" s="14">
        <f t="shared" si="19"/>
        <v>114.15999999999649</v>
      </c>
      <c r="AC49" s="19">
        <v>1.0791500000000001</v>
      </c>
      <c r="AD49" s="19">
        <v>3.491047</v>
      </c>
      <c r="AE49" s="12">
        <v>0.94297629999999999</v>
      </c>
      <c r="AF49" s="17">
        <f t="shared" si="20"/>
        <v>-21.990000000005061</v>
      </c>
      <c r="AG49" s="22">
        <v>0.21814</v>
      </c>
      <c r="AH49" s="22">
        <v>0.91891100000000003</v>
      </c>
      <c r="AI49" s="10">
        <v>0.94293499999999997</v>
      </c>
      <c r="AJ49" s="14">
        <f t="shared" si="21"/>
        <v>-26.120000000007249</v>
      </c>
      <c r="AK49" s="19">
        <v>0.25819500000000001</v>
      </c>
      <c r="AL49" s="19">
        <v>1.0293239999999999</v>
      </c>
    </row>
    <row r="50" spans="1:38" x14ac:dyDescent="0.25">
      <c r="A50" t="s">
        <v>62</v>
      </c>
      <c r="B50" s="2" t="e">
        <f>AJ77</f>
        <v>#VALUE!</v>
      </c>
      <c r="C50" s="25">
        <f>AK77</f>
        <v>0.34461079999999999</v>
      </c>
      <c r="D50" s="25">
        <f>AL77</f>
        <v>1.68515415</v>
      </c>
      <c r="I50">
        <f t="shared" si="22"/>
        <v>4</v>
      </c>
      <c r="J50" s="6">
        <v>0.94381959999999998</v>
      </c>
      <c r="K50" s="10">
        <v>0.943716</v>
      </c>
      <c r="L50" s="14">
        <f t="shared" si="15"/>
        <v>-10.359999999998148</v>
      </c>
      <c r="M50" s="19">
        <v>6.5318000000000001E-2</v>
      </c>
      <c r="N50" s="19">
        <v>0.26805800000000002</v>
      </c>
      <c r="O50" s="12">
        <v>0.94374400000000003</v>
      </c>
      <c r="P50" s="17">
        <f t="shared" si="16"/>
        <v>-7.5599999999953482</v>
      </c>
      <c r="Q50" s="22">
        <v>5.5982999999999998E-2</v>
      </c>
      <c r="R50" s="22">
        <v>0.250747</v>
      </c>
      <c r="S50" s="10">
        <v>0.94374199999999997</v>
      </c>
      <c r="T50" s="14">
        <f t="shared" si="17"/>
        <v>-7.7600000000010994</v>
      </c>
      <c r="U50" s="19">
        <v>6.1780000000000002E-2</v>
      </c>
      <c r="V50" s="19">
        <v>0.28640700000000002</v>
      </c>
      <c r="W50" s="12">
        <v>0.94374100000000005</v>
      </c>
      <c r="X50" s="17">
        <f t="shared" si="18"/>
        <v>-7.8599999999928727</v>
      </c>
      <c r="Y50" s="22">
        <v>6.2427999999999997E-2</v>
      </c>
      <c r="Z50" s="22">
        <v>0.28910000000000002</v>
      </c>
      <c r="AA50" s="10">
        <v>0.94507750000000001</v>
      </c>
      <c r="AB50" s="14">
        <f t="shared" si="19"/>
        <v>125.7900000000034</v>
      </c>
      <c r="AC50" s="19">
        <v>1.090732</v>
      </c>
      <c r="AD50" s="19">
        <v>3.424471</v>
      </c>
      <c r="AE50" s="12">
        <v>0.94349229999999995</v>
      </c>
      <c r="AF50" s="17">
        <f t="shared" si="20"/>
        <v>-32.730000000003031</v>
      </c>
      <c r="AG50" s="22">
        <v>0.34013300000000002</v>
      </c>
      <c r="AH50" s="22">
        <v>1.4535340000000001</v>
      </c>
      <c r="AI50" s="10">
        <v>0.94356150000000005</v>
      </c>
      <c r="AJ50" s="14">
        <f t="shared" si="21"/>
        <v>-25.809999999992783</v>
      </c>
      <c r="AK50" s="19">
        <v>0.25648199999999999</v>
      </c>
      <c r="AL50" s="19">
        <v>1.0520210000000001</v>
      </c>
    </row>
    <row r="51" spans="1:38" x14ac:dyDescent="0.25">
      <c r="A51" t="s">
        <v>30</v>
      </c>
      <c r="B51" s="2" t="e">
        <f>L77</f>
        <v>#VALUE!</v>
      </c>
      <c r="C51" s="25">
        <f>M77</f>
        <v>0.19521034999999995</v>
      </c>
      <c r="D51" s="25">
        <f>N77</f>
        <v>1.0550995499999998</v>
      </c>
      <c r="I51">
        <f t="shared" si="22"/>
        <v>5</v>
      </c>
      <c r="J51" s="6">
        <v>0.94470909999999997</v>
      </c>
      <c r="K51" s="10">
        <v>0.94457500000000005</v>
      </c>
      <c r="L51" s="14">
        <f t="shared" si="15"/>
        <v>-13.409999999991484</v>
      </c>
      <c r="M51" s="19">
        <v>0.10349700000000001</v>
      </c>
      <c r="N51" s="19">
        <v>0.449104</v>
      </c>
      <c r="O51" s="12">
        <v>0.94460699999999997</v>
      </c>
      <c r="P51" s="17">
        <f t="shared" si="16"/>
        <v>-10.209999999999386</v>
      </c>
      <c r="Q51" s="22">
        <v>8.8220000000000007E-2</v>
      </c>
      <c r="R51" s="22">
        <v>0.41232099999999999</v>
      </c>
      <c r="S51" s="10">
        <v>0.94460500000000003</v>
      </c>
      <c r="T51" s="14">
        <f t="shared" si="17"/>
        <v>-10.409999999994035</v>
      </c>
      <c r="U51" s="19">
        <v>9.5174999999999996E-2</v>
      </c>
      <c r="V51" s="19">
        <v>0.45384999999999998</v>
      </c>
      <c r="W51" s="12">
        <v>0.94460500000000003</v>
      </c>
      <c r="X51" s="17">
        <f t="shared" si="18"/>
        <v>-10.409999999994035</v>
      </c>
      <c r="Y51" s="22">
        <v>9.5984E-2</v>
      </c>
      <c r="Z51" s="22">
        <v>0.45777000000000001</v>
      </c>
      <c r="AA51" s="10">
        <v>0.94599219999999995</v>
      </c>
      <c r="AB51" s="14">
        <f t="shared" si="19"/>
        <v>128.30999999999815</v>
      </c>
      <c r="AC51" s="19">
        <v>1.029488</v>
      </c>
      <c r="AD51" s="19">
        <v>3.4134370000000001</v>
      </c>
      <c r="AE51" s="12">
        <v>0.944276</v>
      </c>
      <c r="AF51" s="17">
        <f t="shared" si="20"/>
        <v>-43.309999999996407</v>
      </c>
      <c r="AG51" s="22">
        <v>0.46013500000000002</v>
      </c>
      <c r="AH51" s="22">
        <v>1.9898830000000001</v>
      </c>
      <c r="AI51" s="10">
        <v>0.94445400000000002</v>
      </c>
      <c r="AJ51" s="14">
        <f t="shared" si="21"/>
        <v>-25.509999999995259</v>
      </c>
      <c r="AK51" s="19">
        <v>0.25668600000000003</v>
      </c>
      <c r="AL51" s="19">
        <v>1.0825689999999999</v>
      </c>
    </row>
    <row r="52" spans="1:38" x14ac:dyDescent="0.25">
      <c r="A52" t="s">
        <v>31</v>
      </c>
      <c r="B52" s="2" t="e">
        <f>P77</f>
        <v>#VALUE!</v>
      </c>
      <c r="C52" s="25">
        <f>Q77</f>
        <v>0.20352460000000003</v>
      </c>
      <c r="D52" s="25">
        <f>R77</f>
        <v>1.1354262499999999</v>
      </c>
      <c r="I52">
        <f t="shared" si="22"/>
        <v>6</v>
      </c>
      <c r="J52" s="6">
        <v>0.9458898</v>
      </c>
      <c r="K52" s="10">
        <v>0.94572299999999998</v>
      </c>
      <c r="L52" s="14">
        <f t="shared" si="15"/>
        <v>-16.680000000002249</v>
      </c>
      <c r="M52" s="19">
        <v>0.14646100000000001</v>
      </c>
      <c r="N52" s="19">
        <v>0.64678500000000005</v>
      </c>
      <c r="O52" s="12">
        <v>0.94575600000000004</v>
      </c>
      <c r="P52" s="17">
        <f t="shared" si="16"/>
        <v>-13.379999999996173</v>
      </c>
      <c r="Q52" s="22">
        <v>0.12923299999999999</v>
      </c>
      <c r="R52" s="22">
        <v>0.60751699999999997</v>
      </c>
      <c r="S52" s="10">
        <v>0.94575299999999995</v>
      </c>
      <c r="T52" s="14">
        <f t="shared" si="17"/>
        <v>-13.680000000004799</v>
      </c>
      <c r="U52" s="19">
        <v>0.13671</v>
      </c>
      <c r="V52" s="19">
        <v>0.65140299999999995</v>
      </c>
      <c r="W52" s="12">
        <v>0.94575299999999995</v>
      </c>
      <c r="X52" s="17">
        <f t="shared" si="18"/>
        <v>-13.680000000004799</v>
      </c>
      <c r="Y52" s="22">
        <v>0.13762099999999999</v>
      </c>
      <c r="Z52" s="22">
        <v>0.65586100000000003</v>
      </c>
      <c r="AA52" s="10">
        <v>0.94713309999999995</v>
      </c>
      <c r="AB52" s="14">
        <f t="shared" si="19"/>
        <v>124.32999999999473</v>
      </c>
      <c r="AC52" s="19">
        <v>0.989815</v>
      </c>
      <c r="AD52" s="19">
        <v>3.613162</v>
      </c>
      <c r="AE52" s="12">
        <v>0.94536260000000005</v>
      </c>
      <c r="AF52" s="17">
        <f t="shared" si="20"/>
        <v>-52.719999999994997</v>
      </c>
      <c r="AG52" s="22">
        <v>0.56512399999999996</v>
      </c>
      <c r="AH52" s="22">
        <v>2.4689009999999998</v>
      </c>
      <c r="AI52" s="10">
        <v>0.94563900000000001</v>
      </c>
      <c r="AJ52" s="14">
        <f t="shared" si="21"/>
        <v>-25.079999999999547</v>
      </c>
      <c r="AK52" s="19">
        <v>0.25543700000000003</v>
      </c>
      <c r="AL52" s="19">
        <v>1.101613</v>
      </c>
    </row>
    <row r="53" spans="1:38" x14ac:dyDescent="0.25">
      <c r="A53" t="s">
        <v>32</v>
      </c>
      <c r="B53" s="2" t="e">
        <f>T77</f>
        <v>#VALUE!</v>
      </c>
      <c r="C53" s="25">
        <f>U77</f>
        <v>0.20045190000000002</v>
      </c>
      <c r="D53" s="25">
        <f>V77</f>
        <v>1.1147422499999999</v>
      </c>
      <c r="I53">
        <f t="shared" si="22"/>
        <v>7</v>
      </c>
      <c r="J53" s="6">
        <v>0.94740899999999995</v>
      </c>
      <c r="K53" s="10">
        <v>0.94720199999999999</v>
      </c>
      <c r="L53" s="14">
        <f t="shared" si="15"/>
        <v>-20.699999999995722</v>
      </c>
      <c r="M53" s="19">
        <v>0.192055</v>
      </c>
      <c r="N53" s="19">
        <v>0.84697699999999998</v>
      </c>
      <c r="O53" s="12">
        <v>0.94723299999999999</v>
      </c>
      <c r="P53" s="17">
        <f t="shared" si="16"/>
        <v>-17.599999999995397</v>
      </c>
      <c r="Q53" s="22">
        <v>0.175733</v>
      </c>
      <c r="R53" s="22">
        <v>0.81608000000000003</v>
      </c>
      <c r="S53" s="10">
        <v>0.94723100000000005</v>
      </c>
      <c r="T53" s="14">
        <f t="shared" si="17"/>
        <v>-17.799999999990046</v>
      </c>
      <c r="U53" s="19">
        <v>0.18293300000000001</v>
      </c>
      <c r="V53" s="19">
        <v>0.85825499999999999</v>
      </c>
      <c r="W53" s="12">
        <v>0.94723000000000002</v>
      </c>
      <c r="X53" s="17">
        <f t="shared" si="18"/>
        <v>-17.899999999992922</v>
      </c>
      <c r="Y53" s="22">
        <v>0.183832</v>
      </c>
      <c r="Z53" s="22">
        <v>0.86279399999999995</v>
      </c>
      <c r="AA53" s="10">
        <v>0.94858180000000003</v>
      </c>
      <c r="AB53" s="14">
        <f t="shared" si="19"/>
        <v>117.28000000000849</v>
      </c>
      <c r="AC53" s="19">
        <v>1.0422739999999999</v>
      </c>
      <c r="AD53" s="19">
        <v>3.7849520000000001</v>
      </c>
      <c r="AE53" s="12">
        <v>0.94680620000000004</v>
      </c>
      <c r="AF53" s="17">
        <f t="shared" si="20"/>
        <v>-60.279999999990338</v>
      </c>
      <c r="AG53" s="22">
        <v>0.64375400000000005</v>
      </c>
      <c r="AH53" s="22">
        <v>2.831823</v>
      </c>
      <c r="AI53" s="10">
        <v>0.9471638</v>
      </c>
      <c r="AJ53" s="14">
        <f t="shared" si="21"/>
        <v>-24.519999999994546</v>
      </c>
      <c r="AK53" s="19">
        <v>0.248418</v>
      </c>
      <c r="AL53" s="19">
        <v>1.0823659999999999</v>
      </c>
    </row>
    <row r="54" spans="1:38" x14ac:dyDescent="0.25">
      <c r="A54" t="s">
        <v>33</v>
      </c>
      <c r="B54" s="2" t="e">
        <f>X77</f>
        <v>#VALUE!</v>
      </c>
      <c r="C54" s="25">
        <f>Y77</f>
        <v>0.20012715</v>
      </c>
      <c r="D54" s="25">
        <f>Z77</f>
        <v>1.1124277</v>
      </c>
      <c r="I54">
        <f t="shared" si="22"/>
        <v>8</v>
      </c>
      <c r="J54" s="6">
        <v>0.94935760000000002</v>
      </c>
      <c r="K54" s="10">
        <v>0.94910600000000001</v>
      </c>
      <c r="L54" s="14">
        <f t="shared" si="15"/>
        <v>-25.160000000001848</v>
      </c>
      <c r="M54" s="19">
        <v>0.243093</v>
      </c>
      <c r="N54" s="19">
        <v>1.0608610000000001</v>
      </c>
      <c r="O54" s="12">
        <v>0.94913400000000003</v>
      </c>
      <c r="P54" s="17">
        <f t="shared" si="16"/>
        <v>-22.359999999999047</v>
      </c>
      <c r="Q54" s="22">
        <v>0.22611500000000001</v>
      </c>
      <c r="R54" s="22">
        <v>1.0269649999999999</v>
      </c>
      <c r="S54" s="10">
        <v>0.94913199999999998</v>
      </c>
      <c r="T54" s="14">
        <f t="shared" si="17"/>
        <v>-22.560000000004798</v>
      </c>
      <c r="U54" s="19">
        <v>0.23205999999999999</v>
      </c>
      <c r="V54" s="19">
        <v>1.0622309999999999</v>
      </c>
      <c r="W54" s="12">
        <v>0.94913199999999998</v>
      </c>
      <c r="X54" s="17">
        <f t="shared" si="18"/>
        <v>-22.560000000004798</v>
      </c>
      <c r="Y54" s="22">
        <v>0.23278299999999999</v>
      </c>
      <c r="Z54" s="22">
        <v>1.0662069999999999</v>
      </c>
      <c r="AA54" s="10">
        <v>0.95047300000000001</v>
      </c>
      <c r="AB54" s="14">
        <f t="shared" si="19"/>
        <v>111.53999999999886</v>
      </c>
      <c r="AC54" s="19">
        <v>1.132377</v>
      </c>
      <c r="AD54" s="19">
        <v>3.9173580000000001</v>
      </c>
      <c r="AE54" s="12">
        <v>0.948712</v>
      </c>
      <c r="AF54" s="17">
        <f t="shared" si="20"/>
        <v>-64.56000000000239</v>
      </c>
      <c r="AG54" s="22">
        <v>0.68445699999999998</v>
      </c>
      <c r="AH54" s="22">
        <v>3.0141960000000001</v>
      </c>
      <c r="AI54" s="10">
        <v>0.94912730000000001</v>
      </c>
      <c r="AJ54" s="14">
        <f t="shared" si="21"/>
        <v>-23.03000000000166</v>
      </c>
      <c r="AK54" s="19">
        <v>0.22905700000000001</v>
      </c>
      <c r="AL54" s="19">
        <v>0.99176399999999998</v>
      </c>
    </row>
    <row r="55" spans="1:38" x14ac:dyDescent="0.25">
      <c r="I55">
        <f t="shared" si="22"/>
        <v>9</v>
      </c>
      <c r="J55" s="6"/>
      <c r="K55" s="10"/>
      <c r="L55" s="14" t="str">
        <f t="shared" si="15"/>
        <v/>
      </c>
      <c r="M55" s="19"/>
      <c r="N55" s="19"/>
      <c r="O55" s="12"/>
      <c r="P55" s="17" t="str">
        <f t="shared" si="16"/>
        <v/>
      </c>
      <c r="Q55" s="22"/>
      <c r="R55" s="22"/>
      <c r="S55" s="10"/>
      <c r="T55" s="14" t="str">
        <f t="shared" si="17"/>
        <v/>
      </c>
      <c r="U55" s="19"/>
      <c r="V55" s="19"/>
      <c r="W55" s="12"/>
      <c r="X55" s="17" t="str">
        <f t="shared" si="18"/>
        <v/>
      </c>
      <c r="Y55" s="22"/>
      <c r="Z55" s="22"/>
      <c r="AA55" s="10"/>
      <c r="AB55" s="14" t="str">
        <f t="shared" si="19"/>
        <v/>
      </c>
      <c r="AC55" s="19"/>
      <c r="AD55" s="19"/>
      <c r="AE55" s="12"/>
      <c r="AF55" s="17" t="str">
        <f t="shared" si="20"/>
        <v/>
      </c>
      <c r="AG55" s="22"/>
      <c r="AH55" s="22"/>
      <c r="AI55" s="10"/>
      <c r="AJ55" s="14" t="str">
        <f t="shared" si="21"/>
        <v/>
      </c>
      <c r="AK55" s="19"/>
      <c r="AL55" s="19"/>
    </row>
    <row r="56" spans="1:38" x14ac:dyDescent="0.25">
      <c r="I56">
        <f t="shared" si="22"/>
        <v>10</v>
      </c>
      <c r="J56" s="6">
        <v>0.9558217</v>
      </c>
      <c r="K56" s="10">
        <v>0.95582199999999995</v>
      </c>
      <c r="L56" s="14">
        <f t="shared" si="15"/>
        <v>2.9999999995311555E-2</v>
      </c>
      <c r="M56" s="19">
        <v>1.3200000000000001E-4</v>
      </c>
      <c r="N56" s="19">
        <v>3.8900000000000002E-4</v>
      </c>
      <c r="O56" s="12">
        <v>0.95582199999999995</v>
      </c>
      <c r="P56" s="17">
        <f t="shared" si="16"/>
        <v>2.9999999995311555E-2</v>
      </c>
      <c r="Q56" s="22">
        <v>1.3200000000000001E-4</v>
      </c>
      <c r="R56" s="22">
        <v>3.8900000000000002E-4</v>
      </c>
      <c r="S56" s="10">
        <v>0.95582199999999995</v>
      </c>
      <c r="T56" s="14">
        <f t="shared" si="17"/>
        <v>2.9999999995311555E-2</v>
      </c>
      <c r="U56" s="19">
        <v>1.3200000000000001E-4</v>
      </c>
      <c r="V56" s="19">
        <v>3.8900000000000002E-4</v>
      </c>
      <c r="W56" s="12">
        <v>0.95582199999999995</v>
      </c>
      <c r="X56" s="17">
        <f t="shared" si="18"/>
        <v>2.9999999995311555E-2</v>
      </c>
      <c r="Y56" s="22">
        <v>1.3200000000000001E-4</v>
      </c>
      <c r="Z56" s="22">
        <v>3.8900000000000002E-4</v>
      </c>
      <c r="AA56" s="10">
        <v>0.95582180000000005</v>
      </c>
      <c r="AB56" s="14">
        <f t="shared" si="19"/>
        <v>1.0000000005838672E-2</v>
      </c>
      <c r="AC56" s="19">
        <v>1.3200000000000001E-4</v>
      </c>
      <c r="AD56" s="19">
        <v>3.8900000000000002E-4</v>
      </c>
      <c r="AE56" s="12">
        <v>0.95582180000000005</v>
      </c>
      <c r="AF56" s="17">
        <f t="shared" si="20"/>
        <v>1.0000000005838672E-2</v>
      </c>
      <c r="AG56" s="22">
        <v>1.3200000000000001E-4</v>
      </c>
      <c r="AH56" s="22">
        <v>3.8900000000000002E-4</v>
      </c>
      <c r="AI56" s="10">
        <v>0.95582180000000005</v>
      </c>
      <c r="AJ56" s="14">
        <f t="shared" si="21"/>
        <v>1.0000000005838672E-2</v>
      </c>
      <c r="AK56" s="19">
        <v>1.3200000000000001E-4</v>
      </c>
      <c r="AL56" s="19">
        <v>3.8900000000000002E-4</v>
      </c>
    </row>
    <row r="57" spans="1:38" x14ac:dyDescent="0.25">
      <c r="I57">
        <f t="shared" si="22"/>
        <v>11</v>
      </c>
      <c r="J57" s="6"/>
      <c r="K57" s="10"/>
      <c r="L57" s="14" t="str">
        <f t="shared" si="15"/>
        <v/>
      </c>
      <c r="M57" s="19"/>
      <c r="N57" s="19"/>
      <c r="O57" s="12"/>
      <c r="P57" s="17" t="str">
        <f t="shared" si="16"/>
        <v/>
      </c>
      <c r="Q57" s="22"/>
      <c r="R57" s="22"/>
      <c r="S57" s="10"/>
      <c r="T57" s="14" t="str">
        <f t="shared" si="17"/>
        <v/>
      </c>
      <c r="U57" s="19"/>
      <c r="V57" s="19"/>
      <c r="W57" s="12"/>
      <c r="X57" s="17" t="str">
        <f t="shared" si="18"/>
        <v/>
      </c>
      <c r="Y57" s="22"/>
      <c r="Z57" s="22"/>
      <c r="AA57" s="10"/>
      <c r="AB57" s="14" t="str">
        <f t="shared" si="19"/>
        <v/>
      </c>
      <c r="AC57" s="19"/>
      <c r="AD57" s="19"/>
      <c r="AE57" s="12"/>
      <c r="AF57" s="17" t="str">
        <f t="shared" si="20"/>
        <v/>
      </c>
      <c r="AG57" s="22"/>
      <c r="AH57" s="22"/>
      <c r="AI57" s="10"/>
      <c r="AJ57" s="14" t="str">
        <f t="shared" si="21"/>
        <v/>
      </c>
      <c r="AK57" s="19"/>
      <c r="AL57" s="19"/>
    </row>
    <row r="58" spans="1:38" x14ac:dyDescent="0.25">
      <c r="I58">
        <f t="shared" si="22"/>
        <v>12</v>
      </c>
      <c r="J58" s="6">
        <v>0.96758670000000002</v>
      </c>
      <c r="K58" s="10">
        <v>0.96741200000000005</v>
      </c>
      <c r="L58" s="14">
        <f t="shared" si="15"/>
        <v>-17.46999999999721</v>
      </c>
      <c r="M58" s="19">
        <v>0.173128</v>
      </c>
      <c r="N58" s="19">
        <v>0.96064000000000005</v>
      </c>
      <c r="O58" s="12">
        <v>0.96740300000000001</v>
      </c>
      <c r="P58" s="17">
        <f t="shared" si="16"/>
        <v>-18.370000000000886</v>
      </c>
      <c r="Q58" s="22">
        <v>0.18184</v>
      </c>
      <c r="R58" s="22">
        <v>0.986877</v>
      </c>
      <c r="S58" s="10">
        <v>0.96740499999999996</v>
      </c>
      <c r="T58" s="14">
        <f t="shared" si="17"/>
        <v>-18.170000000006237</v>
      </c>
      <c r="U58" s="19">
        <v>0.179593</v>
      </c>
      <c r="V58" s="19">
        <v>0.97256799999999999</v>
      </c>
      <c r="W58" s="12">
        <v>0.96740300000000001</v>
      </c>
      <c r="X58" s="17">
        <f t="shared" si="18"/>
        <v>-18.370000000000886</v>
      </c>
      <c r="Y58" s="22">
        <v>0.17976400000000001</v>
      </c>
      <c r="Z58" s="22">
        <v>0.97115499999999999</v>
      </c>
      <c r="AA58" s="10">
        <v>0.95901579999999997</v>
      </c>
      <c r="AB58" s="14">
        <f t="shared" si="19"/>
        <v>-857.09000000000481</v>
      </c>
      <c r="AC58" s="19">
        <v>7.824732</v>
      </c>
      <c r="AD58" s="19">
        <v>30.183116999999999</v>
      </c>
      <c r="AE58" s="12">
        <v>0.96648730000000005</v>
      </c>
      <c r="AF58" s="17">
        <f t="shared" si="20"/>
        <v>-109.93999999999727</v>
      </c>
      <c r="AG58" s="22">
        <v>0.78248300000000004</v>
      </c>
      <c r="AH58" s="22">
        <v>3.70072</v>
      </c>
      <c r="AI58" s="10">
        <v>0.96671580000000001</v>
      </c>
      <c r="AJ58" s="14">
        <f t="shared" si="21"/>
        <v>-87.090000000000771</v>
      </c>
      <c r="AK58" s="19">
        <v>0.61469600000000002</v>
      </c>
      <c r="AL58" s="19">
        <v>2.7746710000000001</v>
      </c>
    </row>
    <row r="59" spans="1:38" x14ac:dyDescent="0.25">
      <c r="I59">
        <f t="shared" si="22"/>
        <v>13</v>
      </c>
      <c r="J59" s="6">
        <v>0.9732674</v>
      </c>
      <c r="K59" s="10">
        <v>0.97297</v>
      </c>
      <c r="L59" s="14">
        <f t="shared" si="15"/>
        <v>-29.740000000000322</v>
      </c>
      <c r="M59" s="19">
        <v>0.23886599999999999</v>
      </c>
      <c r="N59" s="19">
        <v>1.3415049999999999</v>
      </c>
      <c r="O59" s="12">
        <v>0.97294599999999998</v>
      </c>
      <c r="P59" s="17">
        <f t="shared" si="16"/>
        <v>-32.140000000002722</v>
      </c>
      <c r="Q59" s="22">
        <v>0.25823600000000002</v>
      </c>
      <c r="R59" s="22">
        <v>1.4208780000000001</v>
      </c>
      <c r="S59" s="10">
        <v>0.97294899999999995</v>
      </c>
      <c r="T59" s="14">
        <f t="shared" si="17"/>
        <v>-31.840000000005197</v>
      </c>
      <c r="U59" s="19">
        <v>0.25454900000000003</v>
      </c>
      <c r="V59" s="19">
        <v>1.3982699999999999</v>
      </c>
      <c r="W59" s="12">
        <v>0.97294999999999998</v>
      </c>
      <c r="X59" s="17">
        <f t="shared" si="18"/>
        <v>-31.740000000002322</v>
      </c>
      <c r="Y59" s="22">
        <v>0.25395400000000001</v>
      </c>
      <c r="Z59" s="22">
        <v>1.395305</v>
      </c>
      <c r="AA59" s="10">
        <v>0.96170449999999996</v>
      </c>
      <c r="AB59" s="14">
        <f t="shared" si="19"/>
        <v>-1156.2900000000043</v>
      </c>
      <c r="AC59" s="19">
        <v>9.7565860000000004</v>
      </c>
      <c r="AD59" s="19">
        <v>34.933926999999997</v>
      </c>
      <c r="AE59" s="12">
        <v>0.97176689999999999</v>
      </c>
      <c r="AF59" s="17">
        <f t="shared" si="20"/>
        <v>-150.05000000000157</v>
      </c>
      <c r="AG59" s="22">
        <v>1.0026759999999999</v>
      </c>
      <c r="AH59" s="22">
        <v>4.8593099999999998</v>
      </c>
      <c r="AI59" s="10">
        <v>0.97237070000000003</v>
      </c>
      <c r="AJ59" s="14">
        <f t="shared" si="21"/>
        <v>-89.669999999997259</v>
      </c>
      <c r="AK59" s="19">
        <v>0.598885</v>
      </c>
      <c r="AL59" s="19">
        <v>2.8322940000000001</v>
      </c>
    </row>
    <row r="60" spans="1:38" x14ac:dyDescent="0.25">
      <c r="I60">
        <f t="shared" si="22"/>
        <v>14</v>
      </c>
      <c r="J60" s="6">
        <v>0.97924219999999995</v>
      </c>
      <c r="K60" s="10">
        <v>0.97886700000000004</v>
      </c>
      <c r="L60" s="14">
        <f t="shared" si="15"/>
        <v>-37.519999999990894</v>
      </c>
      <c r="M60" s="19">
        <v>0.28012100000000001</v>
      </c>
      <c r="N60" s="19">
        <v>1.6012329999999999</v>
      </c>
      <c r="O60" s="12">
        <v>0.97882400000000003</v>
      </c>
      <c r="P60" s="17">
        <f t="shared" si="16"/>
        <v>-41.819999999992419</v>
      </c>
      <c r="Q60" s="22">
        <v>0.311139</v>
      </c>
      <c r="R60" s="22">
        <v>1.741932</v>
      </c>
      <c r="S60" s="10">
        <v>0.97882899999999995</v>
      </c>
      <c r="T60" s="14">
        <f t="shared" si="17"/>
        <v>-41.320000000000249</v>
      </c>
      <c r="U60" s="19">
        <v>0.30610999999999999</v>
      </c>
      <c r="V60" s="19">
        <v>1.7115370000000001</v>
      </c>
      <c r="W60" s="12">
        <v>0.97882999999999998</v>
      </c>
      <c r="X60" s="17">
        <f t="shared" si="18"/>
        <v>-41.21999999999737</v>
      </c>
      <c r="Y60" s="22">
        <v>0.305315</v>
      </c>
      <c r="Z60" s="22">
        <v>1.7074879999999999</v>
      </c>
      <c r="AA60" s="10">
        <v>0.96508300000000002</v>
      </c>
      <c r="AB60" s="14">
        <f t="shared" si="19"/>
        <v>-1415.9199999999928</v>
      </c>
      <c r="AC60" s="19">
        <v>11.263175</v>
      </c>
      <c r="AD60" s="19">
        <v>42.316526000000003</v>
      </c>
      <c r="AE60" s="12">
        <v>0.97750630000000005</v>
      </c>
      <c r="AF60" s="17">
        <f t="shared" si="20"/>
        <v>-173.58999999999014</v>
      </c>
      <c r="AG60" s="22">
        <v>1.1123209999999999</v>
      </c>
      <c r="AH60" s="22">
        <v>5.5291610000000002</v>
      </c>
      <c r="AI60" s="10">
        <v>0.97836239999999997</v>
      </c>
      <c r="AJ60" s="14">
        <f t="shared" si="21"/>
        <v>-87.979999999998611</v>
      </c>
      <c r="AK60" s="19">
        <v>0.56761300000000003</v>
      </c>
      <c r="AL60" s="19">
        <v>2.7974779999999999</v>
      </c>
    </row>
    <row r="61" spans="1:38" x14ac:dyDescent="0.25">
      <c r="I61">
        <f t="shared" si="22"/>
        <v>15</v>
      </c>
      <c r="J61" s="6">
        <v>0.98547079999999998</v>
      </c>
      <c r="K61" s="10">
        <v>0.98504199999999997</v>
      </c>
      <c r="L61" s="14">
        <f t="shared" si="15"/>
        <v>-42.880000000000692</v>
      </c>
      <c r="M61" s="19">
        <v>0.30035699999999999</v>
      </c>
      <c r="N61" s="19">
        <v>1.7390110000000001</v>
      </c>
      <c r="O61" s="12">
        <v>0.98497999999999997</v>
      </c>
      <c r="P61" s="17">
        <f t="shared" si="16"/>
        <v>-49.080000000001348</v>
      </c>
      <c r="Q61" s="22">
        <v>0.34178199999999997</v>
      </c>
      <c r="R61" s="22">
        <v>1.9372849999999999</v>
      </c>
      <c r="S61" s="10">
        <v>0.98498699999999995</v>
      </c>
      <c r="T61" s="14">
        <f t="shared" si="17"/>
        <v>-48.38000000000342</v>
      </c>
      <c r="U61" s="19">
        <v>0.33581299999999997</v>
      </c>
      <c r="V61" s="19">
        <v>1.9011480000000001</v>
      </c>
      <c r="W61" s="12">
        <v>0.98498799999999997</v>
      </c>
      <c r="X61" s="17">
        <f t="shared" si="18"/>
        <v>-48.280000000000541</v>
      </c>
      <c r="Y61" s="22">
        <v>0.33487299999999998</v>
      </c>
      <c r="Z61" s="22">
        <v>1.8962399999999999</v>
      </c>
      <c r="AA61" s="10">
        <v>0.96928800000000004</v>
      </c>
      <c r="AB61" s="14">
        <f t="shared" si="19"/>
        <v>-1618.2799999999941</v>
      </c>
      <c r="AC61" s="19">
        <v>12.278686</v>
      </c>
      <c r="AD61" s="19">
        <v>50.490592999999997</v>
      </c>
      <c r="AE61" s="12">
        <v>0.98362839999999996</v>
      </c>
      <c r="AF61" s="17">
        <f t="shared" si="20"/>
        <v>-184.24000000000217</v>
      </c>
      <c r="AG61" s="22">
        <v>1.13262</v>
      </c>
      <c r="AH61" s="22">
        <v>5.7603200000000001</v>
      </c>
      <c r="AI61" s="10">
        <v>0.98463400000000001</v>
      </c>
      <c r="AJ61" s="14">
        <f t="shared" si="21"/>
        <v>-83.679999999997094</v>
      </c>
      <c r="AK61" s="19">
        <v>0.51913500000000001</v>
      </c>
      <c r="AL61" s="19">
        <v>2.64575</v>
      </c>
    </row>
    <row r="62" spans="1:38" x14ac:dyDescent="0.25">
      <c r="I62">
        <f t="shared" si="22"/>
        <v>16</v>
      </c>
      <c r="J62" s="6">
        <v>0.99191050000000003</v>
      </c>
      <c r="K62" s="10">
        <v>0.99145300000000003</v>
      </c>
      <c r="L62" s="14">
        <f t="shared" si="15"/>
        <v>-45.749999999999957</v>
      </c>
      <c r="M62" s="19">
        <v>0.30135400000000001</v>
      </c>
      <c r="N62" s="19">
        <v>1.759746</v>
      </c>
      <c r="O62" s="12">
        <v>0.99137399999999998</v>
      </c>
      <c r="P62" s="17">
        <f t="shared" si="16"/>
        <v>-53.650000000005079</v>
      </c>
      <c r="Q62" s="22">
        <v>0.35076600000000002</v>
      </c>
      <c r="R62" s="22">
        <v>2.0056539999999998</v>
      </c>
      <c r="S62" s="10">
        <v>0.99138099999999996</v>
      </c>
      <c r="T62" s="14">
        <f t="shared" si="17"/>
        <v>-52.950000000007158</v>
      </c>
      <c r="U62" s="19">
        <v>0.34448600000000001</v>
      </c>
      <c r="V62" s="19">
        <v>1.9672229999999999</v>
      </c>
      <c r="W62" s="12">
        <v>0.99138199999999999</v>
      </c>
      <c r="X62" s="17">
        <f t="shared" si="18"/>
        <v>-52.850000000004286</v>
      </c>
      <c r="Y62" s="22">
        <v>0.34349000000000002</v>
      </c>
      <c r="Z62" s="22">
        <v>1.9619040000000001</v>
      </c>
      <c r="AA62" s="10">
        <v>0.97461120000000001</v>
      </c>
      <c r="AB62" s="14">
        <f t="shared" si="19"/>
        <v>-1729.9300000000017</v>
      </c>
      <c r="AC62" s="19">
        <v>12.618312</v>
      </c>
      <c r="AD62" s="19">
        <v>55.685191000000003</v>
      </c>
      <c r="AE62" s="12">
        <v>0.99007559999999994</v>
      </c>
      <c r="AF62" s="17">
        <f t="shared" si="20"/>
        <v>-183.49000000000837</v>
      </c>
      <c r="AG62" s="22">
        <v>1.0816319999999999</v>
      </c>
      <c r="AH62" s="22">
        <v>5.6106049999999996</v>
      </c>
      <c r="AI62" s="10">
        <v>0.99114610000000003</v>
      </c>
      <c r="AJ62" s="14">
        <f t="shared" si="21"/>
        <v>-76.439999999999841</v>
      </c>
      <c r="AK62" s="19">
        <v>0.454737</v>
      </c>
      <c r="AL62" s="19">
        <v>2.3790300000000002</v>
      </c>
    </row>
    <row r="63" spans="1:38" x14ac:dyDescent="0.25">
      <c r="I63">
        <f t="shared" si="22"/>
        <v>17</v>
      </c>
      <c r="J63" s="6">
        <v>0.99853499999999995</v>
      </c>
      <c r="K63" s="10">
        <v>0.99807199999999996</v>
      </c>
      <c r="L63" s="14">
        <f t="shared" si="15"/>
        <v>-46.299999999999116</v>
      </c>
      <c r="M63" s="19">
        <v>0.28672399999999998</v>
      </c>
      <c r="N63" s="19">
        <v>1.677352</v>
      </c>
      <c r="O63" s="12">
        <v>0.99797899999999995</v>
      </c>
      <c r="P63" s="17">
        <f t="shared" si="16"/>
        <v>-55.600000000000094</v>
      </c>
      <c r="Q63" s="22">
        <v>0.342283</v>
      </c>
      <c r="R63" s="22">
        <v>1.9619610000000001</v>
      </c>
      <c r="S63" s="10">
        <v>0.99798600000000004</v>
      </c>
      <c r="T63" s="14">
        <f t="shared" si="17"/>
        <v>-54.899999999991067</v>
      </c>
      <c r="U63" s="19">
        <v>0.33635100000000001</v>
      </c>
      <c r="V63" s="19">
        <v>1.9253020000000001</v>
      </c>
      <c r="W63" s="12">
        <v>0.99798699999999996</v>
      </c>
      <c r="X63" s="17">
        <f t="shared" si="18"/>
        <v>-54.799999999999294</v>
      </c>
      <c r="Y63" s="22">
        <v>0.33543200000000001</v>
      </c>
      <c r="Z63" s="22">
        <v>1.920258</v>
      </c>
      <c r="AA63" s="10">
        <v>0.9815353</v>
      </c>
      <c r="AB63" s="14">
        <f t="shared" si="19"/>
        <v>-1699.969999999995</v>
      </c>
      <c r="AC63" s="19">
        <v>11.998735</v>
      </c>
      <c r="AD63" s="19">
        <v>56.097034999999998</v>
      </c>
      <c r="AE63" s="12">
        <v>0.99680809999999997</v>
      </c>
      <c r="AF63" s="17">
        <f t="shared" si="20"/>
        <v>-172.68999999999755</v>
      </c>
      <c r="AG63" s="22">
        <v>0.97474700000000003</v>
      </c>
      <c r="AH63" s="22">
        <v>5.1342980000000003</v>
      </c>
      <c r="AI63" s="10">
        <v>0.99787269999999995</v>
      </c>
      <c r="AJ63" s="14">
        <f t="shared" si="21"/>
        <v>-66.230000000000459</v>
      </c>
      <c r="AK63" s="19">
        <v>0.37609599999999999</v>
      </c>
      <c r="AL63" s="19">
        <v>2.0037690000000001</v>
      </c>
    </row>
    <row r="64" spans="1:38" x14ac:dyDescent="0.25">
      <c r="I64">
        <f t="shared" si="22"/>
        <v>18</v>
      </c>
      <c r="J64" s="6">
        <v>1.0053799000000001</v>
      </c>
      <c r="K64" s="10">
        <v>1.004926</v>
      </c>
      <c r="L64" s="14">
        <f t="shared" si="15"/>
        <v>-45.39000000001181</v>
      </c>
      <c r="M64" s="19">
        <v>0.26223999999999997</v>
      </c>
      <c r="N64" s="19">
        <v>1.516478</v>
      </c>
      <c r="O64" s="12">
        <v>1.0048269999999999</v>
      </c>
      <c r="P64" s="17">
        <f t="shared" si="16"/>
        <v>-55.290000000018935</v>
      </c>
      <c r="Q64" s="22">
        <v>0.31685400000000002</v>
      </c>
      <c r="R64" s="22">
        <v>1.803353</v>
      </c>
      <c r="S64" s="10">
        <v>1.0048330000000001</v>
      </c>
      <c r="T64" s="14">
        <f t="shared" si="17"/>
        <v>-54.690000000001682</v>
      </c>
      <c r="U64" s="19">
        <v>0.31218400000000002</v>
      </c>
      <c r="V64" s="19">
        <v>1.774044</v>
      </c>
      <c r="W64" s="12">
        <v>1.004834</v>
      </c>
      <c r="X64" s="17">
        <f t="shared" si="18"/>
        <v>-54.590000000009908</v>
      </c>
      <c r="Y64" s="22">
        <v>0.31143900000000002</v>
      </c>
      <c r="Z64" s="22">
        <v>1.769879</v>
      </c>
      <c r="AA64" s="10">
        <v>0.99084570000000005</v>
      </c>
      <c r="AB64" s="14">
        <f t="shared" si="19"/>
        <v>-1453.4200000000053</v>
      </c>
      <c r="AC64" s="19">
        <v>10.019098</v>
      </c>
      <c r="AD64" s="19">
        <v>49.165795000000003</v>
      </c>
      <c r="AE64" s="12">
        <v>1.0038533000000001</v>
      </c>
      <c r="AF64" s="17">
        <f t="shared" si="20"/>
        <v>-152.66000000000446</v>
      </c>
      <c r="AG64" s="22">
        <v>0.82170500000000002</v>
      </c>
      <c r="AH64" s="22">
        <v>4.3614920000000001</v>
      </c>
      <c r="AI64" s="10">
        <v>1.0048490000000001</v>
      </c>
      <c r="AJ64" s="14">
        <f t="shared" si="21"/>
        <v>-53.090000000000082</v>
      </c>
      <c r="AK64" s="19">
        <v>0.28548000000000001</v>
      </c>
      <c r="AL64" s="19">
        <v>1.5299499999999999</v>
      </c>
    </row>
    <row r="65" spans="9:38" x14ac:dyDescent="0.25">
      <c r="I65">
        <f t="shared" si="22"/>
        <v>19</v>
      </c>
      <c r="J65" s="6"/>
      <c r="K65" s="10"/>
      <c r="L65" s="14" t="str">
        <f t="shared" si="15"/>
        <v/>
      </c>
      <c r="M65" s="19"/>
      <c r="N65" s="19"/>
      <c r="O65" s="12"/>
      <c r="P65" s="17" t="str">
        <f t="shared" si="16"/>
        <v/>
      </c>
      <c r="Q65" s="22"/>
      <c r="R65" s="22"/>
      <c r="S65" s="10"/>
      <c r="T65" s="14" t="str">
        <f t="shared" si="17"/>
        <v/>
      </c>
      <c r="U65" s="19"/>
      <c r="V65" s="19"/>
      <c r="W65" s="12"/>
      <c r="X65" s="17" t="str">
        <f t="shared" si="18"/>
        <v/>
      </c>
      <c r="Y65" s="22"/>
      <c r="Z65" s="22"/>
      <c r="AA65" s="10"/>
      <c r="AB65" s="14" t="str">
        <f t="shared" si="19"/>
        <v/>
      </c>
      <c r="AC65" s="19"/>
      <c r="AD65" s="19"/>
      <c r="AE65" s="12"/>
      <c r="AF65" s="17" t="str">
        <f t="shared" si="20"/>
        <v/>
      </c>
      <c r="AG65" s="22"/>
      <c r="AH65" s="22"/>
      <c r="AI65" s="10"/>
      <c r="AJ65" s="14" t="str">
        <f t="shared" si="21"/>
        <v/>
      </c>
      <c r="AK65" s="19"/>
      <c r="AL65" s="19"/>
    </row>
    <row r="66" spans="9:38" x14ac:dyDescent="0.25">
      <c r="I66">
        <f t="shared" si="22"/>
        <v>20</v>
      </c>
      <c r="J66" s="6">
        <v>1.0213760999999999</v>
      </c>
      <c r="K66" s="10">
        <v>1.0213760000000001</v>
      </c>
      <c r="L66" s="14">
        <f t="shared" si="15"/>
        <v>-9.9999999836342113E-3</v>
      </c>
      <c r="M66" s="19">
        <v>1.2400000000000001E-4</v>
      </c>
      <c r="N66" s="19">
        <v>5.2099999999999998E-4</v>
      </c>
      <c r="O66" s="12">
        <v>1.0213760000000001</v>
      </c>
      <c r="P66" s="17">
        <f t="shared" si="16"/>
        <v>-9.9999999836342113E-3</v>
      </c>
      <c r="Q66" s="22">
        <v>1.2400000000000001E-4</v>
      </c>
      <c r="R66" s="22">
        <v>5.2099999999999998E-4</v>
      </c>
      <c r="S66" s="10">
        <v>1.0213760000000001</v>
      </c>
      <c r="T66" s="14">
        <f t="shared" si="17"/>
        <v>-9.9999999836342113E-3</v>
      </c>
      <c r="U66" s="19">
        <v>1.2400000000000001E-4</v>
      </c>
      <c r="V66" s="19">
        <v>5.2099999999999998E-4</v>
      </c>
      <c r="W66" s="12">
        <v>1.0213760000000001</v>
      </c>
      <c r="X66" s="17">
        <f t="shared" si="18"/>
        <v>-9.9999999836342113E-3</v>
      </c>
      <c r="Y66" s="22">
        <v>1.2400000000000001E-4</v>
      </c>
      <c r="Z66" s="22">
        <v>5.2099999999999998E-4</v>
      </c>
      <c r="AA66" s="10">
        <v>1.0213762</v>
      </c>
      <c r="AB66" s="14">
        <f t="shared" si="19"/>
        <v>1.0000000005838672E-2</v>
      </c>
      <c r="AC66" s="19">
        <v>1.2400000000000001E-4</v>
      </c>
      <c r="AD66" s="19">
        <v>5.2099999999999998E-4</v>
      </c>
      <c r="AE66" s="12">
        <v>1.0213762</v>
      </c>
      <c r="AF66" s="17">
        <f t="shared" si="20"/>
        <v>1.0000000005838672E-2</v>
      </c>
      <c r="AG66" s="22">
        <v>1.2400000000000001E-4</v>
      </c>
      <c r="AH66" s="22">
        <v>5.2099999999999998E-4</v>
      </c>
      <c r="AI66" s="10">
        <v>1.0213762</v>
      </c>
      <c r="AJ66" s="14">
        <f t="shared" si="21"/>
        <v>1.0000000005838672E-2</v>
      </c>
      <c r="AK66" s="19">
        <v>1.2400000000000001E-4</v>
      </c>
      <c r="AL66" s="19">
        <v>5.2099999999999998E-4</v>
      </c>
    </row>
    <row r="67" spans="9:38" x14ac:dyDescent="0.25">
      <c r="I67">
        <f t="shared" si="22"/>
        <v>21</v>
      </c>
      <c r="J67" s="6"/>
      <c r="K67" s="10"/>
      <c r="L67" s="14" t="str">
        <f t="shared" si="15"/>
        <v/>
      </c>
      <c r="M67" s="19"/>
      <c r="N67" s="19"/>
      <c r="O67" s="12"/>
      <c r="P67" s="17" t="str">
        <f t="shared" si="16"/>
        <v/>
      </c>
      <c r="Q67" s="22"/>
      <c r="R67" s="22"/>
      <c r="S67" s="10"/>
      <c r="T67" s="14" t="str">
        <f t="shared" si="17"/>
        <v/>
      </c>
      <c r="U67" s="19"/>
      <c r="V67" s="19"/>
      <c r="W67" s="12"/>
      <c r="X67" s="17" t="str">
        <f t="shared" si="18"/>
        <v/>
      </c>
      <c r="Y67" s="22"/>
      <c r="Z67" s="22"/>
      <c r="AA67" s="10"/>
      <c r="AB67" s="14" t="str">
        <f t="shared" si="19"/>
        <v/>
      </c>
      <c r="AC67" s="19"/>
      <c r="AD67" s="19"/>
      <c r="AE67" s="12"/>
      <c r="AF67" s="17" t="str">
        <f t="shared" si="20"/>
        <v/>
      </c>
      <c r="AG67" s="22"/>
      <c r="AH67" s="22"/>
      <c r="AI67" s="10"/>
      <c r="AJ67" s="14" t="str">
        <f t="shared" si="21"/>
        <v/>
      </c>
      <c r="AK67" s="19"/>
      <c r="AL67" s="19"/>
    </row>
    <row r="68" spans="9:38" x14ac:dyDescent="0.25">
      <c r="I68">
        <f t="shared" si="22"/>
        <v>22</v>
      </c>
      <c r="J68" s="6">
        <v>1.0324392</v>
      </c>
      <c r="K68" s="10">
        <v>1.032367</v>
      </c>
      <c r="L68" s="14">
        <f t="shared" si="15"/>
        <v>-7.2199999999966735</v>
      </c>
      <c r="M68" s="19">
        <v>0.15649399999999999</v>
      </c>
      <c r="N68" s="19">
        <v>0.91776100000000005</v>
      </c>
      <c r="O68" s="12">
        <v>1.0323180000000001</v>
      </c>
      <c r="P68" s="17">
        <f t="shared" si="16"/>
        <v>-12.119999999993247</v>
      </c>
      <c r="Q68" s="22">
        <v>0.14887600000000001</v>
      </c>
      <c r="R68" s="22">
        <v>0.94558799999999998</v>
      </c>
      <c r="S68" s="10">
        <v>1.032319</v>
      </c>
      <c r="T68" s="14">
        <f t="shared" si="17"/>
        <v>-12.020000000001474</v>
      </c>
      <c r="U68" s="19">
        <v>0.141627</v>
      </c>
      <c r="V68" s="19">
        <v>0.90088199999999996</v>
      </c>
      <c r="W68" s="12">
        <v>1.032319</v>
      </c>
      <c r="X68" s="17">
        <f t="shared" si="18"/>
        <v>-12.020000000001474</v>
      </c>
      <c r="Y68" s="22">
        <v>0.14078299999999999</v>
      </c>
      <c r="Z68" s="22">
        <v>0.89651700000000001</v>
      </c>
      <c r="AA68" s="10">
        <v>1.0208554000000001</v>
      </c>
      <c r="AB68" s="14">
        <f t="shared" si="19"/>
        <v>-1158.3799999999922</v>
      </c>
      <c r="AC68" s="19">
        <v>5.8323530000000003</v>
      </c>
      <c r="AD68" s="19">
        <v>22.729054999999999</v>
      </c>
      <c r="AE68" s="12">
        <v>1.0317874</v>
      </c>
      <c r="AF68" s="17">
        <f t="shared" si="20"/>
        <v>-65.179999999998017</v>
      </c>
      <c r="AG68" s="22">
        <v>0.56964000000000004</v>
      </c>
      <c r="AH68" s="22">
        <v>3.134471</v>
      </c>
      <c r="AI68" s="10">
        <v>1.0320353</v>
      </c>
      <c r="AJ68" s="14">
        <f t="shared" si="21"/>
        <v>-40.390000000001258</v>
      </c>
      <c r="AK68" s="19">
        <v>0.35008600000000001</v>
      </c>
      <c r="AL68" s="19">
        <v>1.8717950000000001</v>
      </c>
    </row>
    <row r="69" spans="9:38" x14ac:dyDescent="0.25">
      <c r="I69">
        <f t="shared" si="22"/>
        <v>23</v>
      </c>
      <c r="J69" s="6">
        <v>1.0364783</v>
      </c>
      <c r="K69" s="10">
        <v>1.0363720000000001</v>
      </c>
      <c r="L69" s="14">
        <f t="shared" si="15"/>
        <v>-10.629999999989259</v>
      </c>
      <c r="M69" s="19">
        <v>0.20041100000000001</v>
      </c>
      <c r="N69" s="19">
        <v>1.1653100000000001</v>
      </c>
      <c r="O69" s="12">
        <v>1.0363070000000001</v>
      </c>
      <c r="P69" s="17">
        <f t="shared" si="16"/>
        <v>-17.129999999987433</v>
      </c>
      <c r="Q69" s="22">
        <v>0.19445000000000001</v>
      </c>
      <c r="R69" s="22">
        <v>1.2194339999999999</v>
      </c>
      <c r="S69" s="10">
        <v>1.0363100000000001</v>
      </c>
      <c r="T69" s="14">
        <f t="shared" si="17"/>
        <v>-16.829999999989909</v>
      </c>
      <c r="U69" s="19">
        <v>0.184285</v>
      </c>
      <c r="V69" s="19">
        <v>1.156388</v>
      </c>
      <c r="W69" s="12">
        <v>1.036311</v>
      </c>
      <c r="X69" s="17">
        <f t="shared" si="18"/>
        <v>-16.729999999998135</v>
      </c>
      <c r="Y69" s="22">
        <v>0.18312200000000001</v>
      </c>
      <c r="Z69" s="22">
        <v>1.149931</v>
      </c>
      <c r="AA69" s="10">
        <v>1.0224371000000001</v>
      </c>
      <c r="AB69" s="14">
        <f t="shared" si="19"/>
        <v>-1404.1199999999865</v>
      </c>
      <c r="AC69" s="19">
        <v>7.3280149999999997</v>
      </c>
      <c r="AD69" s="19">
        <v>32.692762000000002</v>
      </c>
      <c r="AE69" s="12">
        <v>1.0357059</v>
      </c>
      <c r="AF69" s="17">
        <f t="shared" si="20"/>
        <v>-77.240000000000634</v>
      </c>
      <c r="AG69" s="22">
        <v>0.67677500000000002</v>
      </c>
      <c r="AH69" s="22">
        <v>3.7422360000000001</v>
      </c>
      <c r="AI69" s="10">
        <v>1.0360988</v>
      </c>
      <c r="AJ69" s="14">
        <f t="shared" si="21"/>
        <v>-37.949999999997708</v>
      </c>
      <c r="AK69" s="19">
        <v>0.33654899999999999</v>
      </c>
      <c r="AL69" s="19">
        <v>1.842908</v>
      </c>
    </row>
    <row r="70" spans="9:38" x14ac:dyDescent="0.25">
      <c r="I70">
        <f t="shared" si="22"/>
        <v>24</v>
      </c>
      <c r="J70" s="6">
        <v>1.0402203999999999</v>
      </c>
      <c r="K70" s="10">
        <v>1.040097</v>
      </c>
      <c r="L70" s="14">
        <f t="shared" si="15"/>
        <v>-12.339999999988471</v>
      </c>
      <c r="M70" s="19">
        <v>0.22364500000000001</v>
      </c>
      <c r="N70" s="19">
        <v>1.280343</v>
      </c>
      <c r="O70" s="12">
        <v>1.040022</v>
      </c>
      <c r="P70" s="17">
        <f t="shared" si="16"/>
        <v>-19.839999999993196</v>
      </c>
      <c r="Q70" s="22">
        <v>0.22000400000000001</v>
      </c>
      <c r="R70" s="22">
        <v>1.361213</v>
      </c>
      <c r="S70" s="10">
        <v>1.0400259999999999</v>
      </c>
      <c r="T70" s="14">
        <f t="shared" si="17"/>
        <v>-19.440000000003899</v>
      </c>
      <c r="U70" s="19">
        <v>0.20768400000000001</v>
      </c>
      <c r="V70" s="19">
        <v>1.284931</v>
      </c>
      <c r="W70" s="12">
        <v>1.0400259999999999</v>
      </c>
      <c r="X70" s="17">
        <f t="shared" si="18"/>
        <v>-19.440000000003899</v>
      </c>
      <c r="Y70" s="22">
        <v>0.20632900000000001</v>
      </c>
      <c r="Z70" s="22">
        <v>1.2770189999999999</v>
      </c>
      <c r="AA70" s="10">
        <v>1.0245405999999999</v>
      </c>
      <c r="AB70" s="14">
        <f t="shared" si="19"/>
        <v>-1567.9800000000021</v>
      </c>
      <c r="AC70" s="19">
        <v>8.4849180000000004</v>
      </c>
      <c r="AD70" s="19">
        <v>41.011974000000002</v>
      </c>
      <c r="AE70" s="12">
        <v>1.0394216000000001</v>
      </c>
      <c r="AF70" s="17">
        <f t="shared" si="20"/>
        <v>-79.879999999987746</v>
      </c>
      <c r="AG70" s="22">
        <v>0.70873299999999995</v>
      </c>
      <c r="AH70" s="22">
        <v>3.9376579999999999</v>
      </c>
      <c r="AI70" s="10">
        <v>1.0398779</v>
      </c>
      <c r="AJ70" s="14">
        <f t="shared" si="21"/>
        <v>-34.249999999991232</v>
      </c>
      <c r="AK70" s="19">
        <v>0.31201800000000002</v>
      </c>
      <c r="AL70" s="19">
        <v>1.7332749999999999</v>
      </c>
    </row>
    <row r="71" spans="9:38" x14ac:dyDescent="0.25">
      <c r="I71">
        <f t="shared" si="22"/>
        <v>25</v>
      </c>
      <c r="J71" s="6">
        <v>1.0437202999999999</v>
      </c>
      <c r="K71" s="10">
        <v>1.0435950000000001</v>
      </c>
      <c r="L71" s="14">
        <f t="shared" si="15"/>
        <v>-12.529999999988384</v>
      </c>
      <c r="M71" s="19">
        <v>0.23136999999999999</v>
      </c>
      <c r="N71" s="19">
        <v>1.2974779999999999</v>
      </c>
      <c r="O71" s="12">
        <v>1.043512</v>
      </c>
      <c r="P71" s="17">
        <f t="shared" si="16"/>
        <v>-20.829999999993909</v>
      </c>
      <c r="Q71" s="22">
        <v>0.22980300000000001</v>
      </c>
      <c r="R71" s="22">
        <v>1.3968339999999999</v>
      </c>
      <c r="S71" s="10">
        <v>1.0435160000000001</v>
      </c>
      <c r="T71" s="14">
        <f t="shared" si="17"/>
        <v>-20.429999999982407</v>
      </c>
      <c r="U71" s="19">
        <v>0.21634300000000001</v>
      </c>
      <c r="V71" s="19">
        <v>1.3135399999999999</v>
      </c>
      <c r="W71" s="12">
        <v>1.043517</v>
      </c>
      <c r="X71" s="17">
        <f t="shared" si="18"/>
        <v>-20.329999999990633</v>
      </c>
      <c r="Y71" s="22">
        <v>0.21496999999999999</v>
      </c>
      <c r="Z71" s="22">
        <v>1.3054159999999999</v>
      </c>
      <c r="AA71" s="10">
        <v>1.0271653999999999</v>
      </c>
      <c r="AB71" s="14">
        <f t="shared" si="19"/>
        <v>-1655.4900000000039</v>
      </c>
      <c r="AC71" s="19">
        <v>9.2422070000000005</v>
      </c>
      <c r="AD71" s="19">
        <v>47.054385000000003</v>
      </c>
      <c r="AE71" s="12">
        <v>1.0429573999999999</v>
      </c>
      <c r="AF71" s="17">
        <f t="shared" si="20"/>
        <v>-76.290000000001072</v>
      </c>
      <c r="AG71" s="22">
        <v>0.69097399999999998</v>
      </c>
      <c r="AH71" s="22">
        <v>3.853539</v>
      </c>
      <c r="AI71" s="10">
        <v>1.0434254000000001</v>
      </c>
      <c r="AJ71" s="14">
        <f t="shared" si="21"/>
        <v>-29.489999999987582</v>
      </c>
      <c r="AK71" s="19">
        <v>0.27809899999999999</v>
      </c>
      <c r="AL71" s="19">
        <v>1.5548709999999999</v>
      </c>
    </row>
    <row r="72" spans="9:38" x14ac:dyDescent="0.25">
      <c r="I72">
        <f t="shared" si="22"/>
        <v>26</v>
      </c>
      <c r="J72" s="6">
        <v>1.0469967</v>
      </c>
      <c r="K72" s="10">
        <v>1.046881</v>
      </c>
      <c r="L72" s="14">
        <f t="shared" si="15"/>
        <v>-11.570000000005187</v>
      </c>
      <c r="M72" s="19">
        <v>0.226688</v>
      </c>
      <c r="N72" s="19">
        <v>1.2389380000000001</v>
      </c>
      <c r="O72" s="12">
        <v>1.0467949999999999</v>
      </c>
      <c r="P72" s="17">
        <f t="shared" si="16"/>
        <v>-20.170000000008237</v>
      </c>
      <c r="Q72" s="22">
        <v>0.228324</v>
      </c>
      <c r="R72" s="22">
        <v>1.3529119999999999</v>
      </c>
      <c r="S72" s="10">
        <v>1.0467979999999999</v>
      </c>
      <c r="T72" s="14">
        <f t="shared" si="17"/>
        <v>-19.870000000010712</v>
      </c>
      <c r="U72" s="19">
        <v>0.215003</v>
      </c>
      <c r="V72" s="19">
        <v>1.2703310000000001</v>
      </c>
      <c r="W72" s="12">
        <v>1.0467979999999999</v>
      </c>
      <c r="X72" s="17">
        <f t="shared" si="18"/>
        <v>-19.870000000010712</v>
      </c>
      <c r="Y72" s="22">
        <v>0.21381500000000001</v>
      </c>
      <c r="Z72" s="22">
        <v>1.263285</v>
      </c>
      <c r="AA72" s="10">
        <v>1.0304279000000001</v>
      </c>
      <c r="AB72" s="14">
        <f t="shared" si="19"/>
        <v>-1656.879999999994</v>
      </c>
      <c r="AC72" s="19">
        <v>9.4688040000000004</v>
      </c>
      <c r="AD72" s="19">
        <v>50.006262</v>
      </c>
      <c r="AE72" s="12">
        <v>1.0463118</v>
      </c>
      <c r="AF72" s="17">
        <f t="shared" si="20"/>
        <v>-68.48999999999883</v>
      </c>
      <c r="AG72" s="22">
        <v>0.64023600000000003</v>
      </c>
      <c r="AH72" s="22">
        <v>3.5749140000000001</v>
      </c>
      <c r="AI72" s="10">
        <v>1.0467579</v>
      </c>
      <c r="AJ72" s="14">
        <f t="shared" si="21"/>
        <v>-23.879999999998347</v>
      </c>
      <c r="AK72" s="19">
        <v>0.23729800000000001</v>
      </c>
      <c r="AL72" s="19">
        <v>1.3211010000000001</v>
      </c>
    </row>
    <row r="73" spans="9:38" x14ac:dyDescent="0.25">
      <c r="I73">
        <f t="shared" si="22"/>
        <v>27</v>
      </c>
      <c r="J73" s="6">
        <v>1.0500563999999999</v>
      </c>
      <c r="K73" s="10">
        <v>1.0499540000000001</v>
      </c>
      <c r="L73" s="14">
        <f t="shared" si="15"/>
        <v>-10.239999999983596</v>
      </c>
      <c r="M73" s="19">
        <v>0.21299499999999999</v>
      </c>
      <c r="N73" s="19">
        <v>1.122746</v>
      </c>
      <c r="O73" s="12">
        <v>1.0498719999999999</v>
      </c>
      <c r="P73" s="17">
        <f t="shared" si="16"/>
        <v>-18.439999999997347</v>
      </c>
      <c r="Q73" s="22">
        <v>0.219997</v>
      </c>
      <c r="R73" s="22">
        <v>1.252381</v>
      </c>
      <c r="S73" s="10">
        <v>1.049874</v>
      </c>
      <c r="T73" s="14">
        <f t="shared" si="17"/>
        <v>-18.239999999991596</v>
      </c>
      <c r="U73" s="19">
        <v>0.20813599999999999</v>
      </c>
      <c r="V73" s="19">
        <v>1.178715</v>
      </c>
      <c r="W73" s="12">
        <v>1.049874</v>
      </c>
      <c r="X73" s="17">
        <f t="shared" si="18"/>
        <v>-18.239999999991596</v>
      </c>
      <c r="Y73" s="22">
        <v>0.207316</v>
      </c>
      <c r="Z73" s="22">
        <v>1.1739120000000001</v>
      </c>
      <c r="AA73" s="10">
        <v>1.0345591999999999</v>
      </c>
      <c r="AB73" s="14">
        <f t="shared" si="19"/>
        <v>-1549.7199999999989</v>
      </c>
      <c r="AC73" s="19">
        <v>8.9708620000000003</v>
      </c>
      <c r="AD73" s="19">
        <v>48.725265999999998</v>
      </c>
      <c r="AE73" s="12">
        <v>1.0494783000000001</v>
      </c>
      <c r="AF73" s="17">
        <f t="shared" si="20"/>
        <v>-57.809999999980377</v>
      </c>
      <c r="AG73" s="22">
        <v>0.56803099999999995</v>
      </c>
      <c r="AH73" s="22">
        <v>3.1575989999999998</v>
      </c>
      <c r="AI73" s="10">
        <v>1.0498794</v>
      </c>
      <c r="AJ73" s="14">
        <f t="shared" si="21"/>
        <v>-17.69999999998717</v>
      </c>
      <c r="AK73" s="19">
        <v>0.19401499999999999</v>
      </c>
      <c r="AL73" s="19">
        <v>1.052273</v>
      </c>
    </row>
    <row r="74" spans="9:38" x14ac:dyDescent="0.25">
      <c r="I74">
        <f t="shared" si="22"/>
        <v>28</v>
      </c>
      <c r="J74" s="6"/>
      <c r="K74" s="10"/>
      <c r="L74" s="14" t="str">
        <f t="shared" si="15"/>
        <v/>
      </c>
      <c r="M74" s="19"/>
      <c r="N74" s="19"/>
      <c r="O74" s="12"/>
      <c r="P74" s="17" t="str">
        <f t="shared" si="16"/>
        <v/>
      </c>
      <c r="Q74" s="22"/>
      <c r="R74" s="22"/>
      <c r="S74" s="10"/>
      <c r="T74" s="14" t="str">
        <f t="shared" si="17"/>
        <v/>
      </c>
      <c r="U74" s="19"/>
      <c r="V74" s="19"/>
      <c r="W74" s="12"/>
      <c r="X74" s="17" t="str">
        <f t="shared" si="18"/>
        <v/>
      </c>
      <c r="Y74" s="22"/>
      <c r="Z74" s="22"/>
      <c r="AA74" s="10"/>
      <c r="AB74" s="14" t="str">
        <f t="shared" si="19"/>
        <v/>
      </c>
      <c r="AC74" s="19"/>
      <c r="AD74" s="19"/>
      <c r="AE74" s="12"/>
      <c r="AF74" s="17" t="str">
        <f t="shared" si="20"/>
        <v/>
      </c>
      <c r="AG74" s="22"/>
      <c r="AH74" s="22"/>
      <c r="AI74" s="10"/>
      <c r="AJ74" s="14" t="str">
        <f t="shared" si="21"/>
        <v/>
      </c>
      <c r="AK74" s="19"/>
      <c r="AL74" s="19"/>
    </row>
    <row r="75" spans="9:38" x14ac:dyDescent="0.25">
      <c r="I75">
        <f t="shared" si="22"/>
        <v>29</v>
      </c>
      <c r="J75" s="6"/>
      <c r="K75" s="10"/>
      <c r="L75" s="14" t="str">
        <f t="shared" si="15"/>
        <v/>
      </c>
      <c r="M75" s="19"/>
      <c r="N75" s="19"/>
      <c r="O75" s="12"/>
      <c r="P75" s="17" t="str">
        <f t="shared" si="16"/>
        <v/>
      </c>
      <c r="Q75" s="22"/>
      <c r="R75" s="22"/>
      <c r="S75" s="10"/>
      <c r="T75" s="14" t="str">
        <f t="shared" si="17"/>
        <v/>
      </c>
      <c r="U75" s="19"/>
      <c r="V75" s="19"/>
      <c r="W75" s="12"/>
      <c r="X75" s="17" t="str">
        <f t="shared" si="18"/>
        <v/>
      </c>
      <c r="Y75" s="22"/>
      <c r="Z75" s="22"/>
      <c r="AA75" s="10"/>
      <c r="AB75" s="14" t="str">
        <f t="shared" si="19"/>
        <v/>
      </c>
      <c r="AC75" s="19"/>
      <c r="AD75" s="19"/>
      <c r="AE75" s="12"/>
      <c r="AF75" s="17" t="str">
        <f t="shared" si="20"/>
        <v/>
      </c>
      <c r="AG75" s="22"/>
      <c r="AH75" s="22"/>
      <c r="AI75" s="10"/>
      <c r="AJ75" s="14" t="str">
        <f t="shared" si="21"/>
        <v/>
      </c>
      <c r="AK75" s="19"/>
      <c r="AL75" s="19"/>
    </row>
    <row r="76" spans="9:38" x14ac:dyDescent="0.25">
      <c r="I76">
        <f t="shared" si="22"/>
        <v>30</v>
      </c>
      <c r="J76" s="6">
        <v>1.0576418999999999</v>
      </c>
      <c r="K76" s="10">
        <v>1.057642</v>
      </c>
      <c r="L76" s="14">
        <f t="shared" si="15"/>
        <v>1.0000000005838672E-2</v>
      </c>
      <c r="M76" s="19">
        <v>0</v>
      </c>
      <c r="N76" s="19">
        <v>0</v>
      </c>
      <c r="O76" s="12">
        <v>1.057642</v>
      </c>
      <c r="P76" s="17">
        <f t="shared" si="16"/>
        <v>1.0000000005838672E-2</v>
      </c>
      <c r="Q76" s="22">
        <v>0</v>
      </c>
      <c r="R76" s="22">
        <v>0</v>
      </c>
      <c r="S76" s="10">
        <v>1.057642</v>
      </c>
      <c r="T76" s="14">
        <f t="shared" si="17"/>
        <v>1.0000000005838672E-2</v>
      </c>
      <c r="U76" s="19">
        <v>0</v>
      </c>
      <c r="V76" s="19">
        <v>0</v>
      </c>
      <c r="W76" s="12">
        <v>1.057642</v>
      </c>
      <c r="X76" s="17">
        <f t="shared" si="18"/>
        <v>1.0000000005838672E-2</v>
      </c>
      <c r="Y76" s="22">
        <v>0</v>
      </c>
      <c r="Z76" s="22">
        <v>0</v>
      </c>
      <c r="AA76" s="10">
        <v>1.0576418999999999</v>
      </c>
      <c r="AB76" s="14">
        <f t="shared" si="19"/>
        <v>0</v>
      </c>
      <c r="AC76" s="19">
        <v>0</v>
      </c>
      <c r="AD76" s="19">
        <v>0</v>
      </c>
      <c r="AE76" s="12">
        <v>1.0576418999999999</v>
      </c>
      <c r="AF76" s="17">
        <f t="shared" si="20"/>
        <v>0</v>
      </c>
      <c r="AG76" s="22">
        <v>0</v>
      </c>
      <c r="AH76" s="22">
        <v>0</v>
      </c>
      <c r="AI76" s="10">
        <v>1.0576418999999999</v>
      </c>
      <c r="AJ76" s="14">
        <f t="shared" si="21"/>
        <v>0</v>
      </c>
      <c r="AK76" s="19">
        <v>0</v>
      </c>
      <c r="AL76" s="19">
        <v>0</v>
      </c>
    </row>
    <row r="77" spans="9:38" x14ac:dyDescent="0.25">
      <c r="I77" t="s">
        <v>44</v>
      </c>
      <c r="J77" s="6"/>
      <c r="K77" s="10"/>
      <c r="L77" s="14" t="e">
        <f t="array" ref="L77">AVERAGE(ABS(L47:L54),ABS(L58:L64),ABS(L68:L74))</f>
        <v>#VALUE!</v>
      </c>
      <c r="M77" s="19">
        <f>M78</f>
        <v>0.19521034999999995</v>
      </c>
      <c r="N77" s="19">
        <f t="shared" ref="N77" si="23">N78</f>
        <v>1.0550995499999998</v>
      </c>
      <c r="O77" s="12"/>
      <c r="P77" s="17" t="e">
        <f t="array" ref="P77">AVERAGE(ABS(P47:P54),ABS(P58:P64),ABS(P68:P74))</f>
        <v>#VALUE!</v>
      </c>
      <c r="Q77" s="22">
        <f>Q78</f>
        <v>0.20352460000000003</v>
      </c>
      <c r="R77" s="22">
        <f t="shared" ref="R77" si="24">R78</f>
        <v>1.1354262499999999</v>
      </c>
      <c r="S77" s="10"/>
      <c r="T77" s="14" t="e">
        <f t="array" ref="T77">AVERAGE(ABS(T47:T54),ABS(T58:T64),ABS(T68:T74))</f>
        <v>#VALUE!</v>
      </c>
      <c r="U77" s="19">
        <f>U78</f>
        <v>0.20045190000000002</v>
      </c>
      <c r="V77" s="19">
        <f t="shared" ref="V77" si="25">V78</f>
        <v>1.1147422499999999</v>
      </c>
      <c r="W77" s="12"/>
      <c r="X77" s="17" t="e">
        <f t="array" ref="X77">AVERAGE(ABS(X47:X54),ABS(X58:X64),ABS(X68:X74))</f>
        <v>#VALUE!</v>
      </c>
      <c r="Y77" s="22">
        <f>Y78</f>
        <v>0.20012715</v>
      </c>
      <c r="Z77" s="22">
        <f t="shared" ref="Z77" si="26">Z78</f>
        <v>1.1124277</v>
      </c>
      <c r="AA77" s="10"/>
      <c r="AB77" s="14" t="e">
        <f t="array" ref="AB77">AVERAGE(ABS(AB47:AB54),ABS(AB58:AB64),ABS(AB68:AB74))</f>
        <v>#VALUE!</v>
      </c>
      <c r="AC77" s="19">
        <f>AC78</f>
        <v>6.618836850000001</v>
      </c>
      <c r="AD77" s="19">
        <f t="shared" ref="AD77" si="27">AD78</f>
        <v>29.296238300000006</v>
      </c>
      <c r="AE77" s="12"/>
      <c r="AF77" s="17" t="e">
        <f t="array" ref="AF77">AVERAGE(ABS(AF47:AF54),ABS(AF58:AF64),ABS(AF68:AF74))</f>
        <v>#VALUE!</v>
      </c>
      <c r="AG77" s="22">
        <f>AG78</f>
        <v>0.68928735000000008</v>
      </c>
      <c r="AH77" s="22">
        <f t="shared" ref="AH77" si="28">AH78</f>
        <v>3.4744736500000002</v>
      </c>
      <c r="AI77" s="10"/>
      <c r="AJ77" s="14" t="e">
        <f t="array" ref="AJ77">AVERAGE(ABS(AJ47:AJ54),ABS(AJ58:AJ64),ABS(AJ68:AJ74))</f>
        <v>#VALUE!</v>
      </c>
      <c r="AK77" s="19">
        <f>AK78</f>
        <v>0.34461079999999999</v>
      </c>
      <c r="AL77" s="19">
        <f t="shared" ref="AL77" si="29">AL78</f>
        <v>1.68515415</v>
      </c>
    </row>
    <row r="78" spans="9:38" x14ac:dyDescent="0.25">
      <c r="I78" t="s">
        <v>46</v>
      </c>
      <c r="J78" s="6"/>
      <c r="K78" s="10"/>
      <c r="L78" s="14">
        <f>AVERAGE(L47:L54,L58:L64,L68:L74)</f>
        <v>-21.480499999997345</v>
      </c>
      <c r="M78" s="19">
        <f>AVERAGE(M48:M54,M58:M64,M68:M74)</f>
        <v>0.19521034999999995</v>
      </c>
      <c r="N78" s="19">
        <f>AVERAGE(N48:N54,N58:N64,N68:N74)</f>
        <v>1.0550995499999998</v>
      </c>
      <c r="O78" s="12"/>
      <c r="P78" s="17">
        <f>AVERAGE(P47:P54,P58:P64,P68:P74)</f>
        <v>-24.775499999999397</v>
      </c>
      <c r="Q78" s="22">
        <f>AVERAGE(Q48:Q54,Q58:Q64,Q68:Q74)</f>
        <v>0.20352460000000003</v>
      </c>
      <c r="R78" s="22">
        <f>AVERAGE(R48:R54,R58:R64,R68:R74)</f>
        <v>1.1354262499999999</v>
      </c>
      <c r="S78" s="10"/>
      <c r="T78" s="14">
        <f>AVERAGE(T47:T54,T58:T64,T68:T74)</f>
        <v>-24.575499999999749</v>
      </c>
      <c r="U78" s="19">
        <f>AVERAGE(U48:U54,U58:U64,U68:U74)</f>
        <v>0.20045190000000002</v>
      </c>
      <c r="V78" s="19">
        <f>AVERAGE(V48:V54,V58:V64,V68:V74)</f>
        <v>1.1147422499999999</v>
      </c>
      <c r="W78" s="12"/>
      <c r="X78" s="17">
        <f>AVERAGE(X47:X54,X58:X64,X68:X74)</f>
        <v>-24.560500000000427</v>
      </c>
      <c r="Y78" s="22">
        <f>AVERAGE(Y48:Y54,Y58:Y64,Y68:Y74)</f>
        <v>0.20012715</v>
      </c>
      <c r="Z78" s="22">
        <f>AVERAGE(Z48:Z54,Z58:Z64,Z68:Z74)</f>
        <v>1.1124277</v>
      </c>
      <c r="AA78" s="10"/>
      <c r="AB78" s="14">
        <f>AVERAGE(AB47:AB54,AB58:AB64,AB68:AB74)</f>
        <v>-905.54949999999894</v>
      </c>
      <c r="AC78" s="19">
        <f>AVERAGE(AC48:AC54,AC58:AC64,AC68:AC74)</f>
        <v>6.618836850000001</v>
      </c>
      <c r="AD78" s="19">
        <f>AVERAGE(AD48:AD54,AD58:AD64,AD68:AD74)</f>
        <v>29.296238300000006</v>
      </c>
      <c r="AE78" s="12"/>
      <c r="AF78" s="17">
        <f>AVERAGE(AF47:AF54,AF58:AF64,AF68:AF74)</f>
        <v>-91.979499999998453</v>
      </c>
      <c r="AG78" s="22">
        <f>AVERAGE(AG48:AG54,AG58:AG64,AG68:AG74)</f>
        <v>0.68928735000000008</v>
      </c>
      <c r="AH78" s="22">
        <f>AVERAGE(AH48:AH54,AH58:AH64,AH68:AH74)</f>
        <v>3.4744736500000002</v>
      </c>
      <c r="AI78" s="10"/>
      <c r="AJ78" s="14">
        <f>AVERAGE(AJ47:AJ54,AJ58:AJ64,AJ68:AJ74)</f>
        <v>-45.214999999997332</v>
      </c>
      <c r="AK78" s="19">
        <f>AVERAGE(AK48:AK54,AK58:AK64,AK68:AK74)</f>
        <v>0.34461079999999999</v>
      </c>
      <c r="AL78" s="19">
        <f>AVERAGE(AL48:AL54,AL58:AL64,AL68:AL74)</f>
        <v>1.68515415</v>
      </c>
    </row>
    <row r="79" spans="9:38" x14ac:dyDescent="0.25">
      <c r="I79" t="s">
        <v>47</v>
      </c>
      <c r="J79" s="6"/>
      <c r="K79" s="10"/>
      <c r="L79" s="14">
        <f>STDEV(L48:L54)</f>
        <v>6.9980163856142008</v>
      </c>
      <c r="M79" s="19"/>
      <c r="N79" s="19"/>
      <c r="O79" s="12"/>
      <c r="P79" s="17">
        <f>STDEV(P48:P54)</f>
        <v>6.6147558713887884</v>
      </c>
      <c r="Q79" s="22"/>
      <c r="R79" s="22"/>
      <c r="S79" s="10"/>
      <c r="T79" s="14">
        <f>STDEV(T48:T54)</f>
        <v>6.6342793056029068</v>
      </c>
      <c r="U79" s="19"/>
      <c r="V79" s="19"/>
      <c r="W79" s="12"/>
      <c r="X79" s="17">
        <f>STDEV(X48:X54)</f>
        <v>6.6245715045614446</v>
      </c>
      <c r="Y79" s="22"/>
      <c r="Z79" s="22"/>
      <c r="AA79" s="10"/>
      <c r="AB79" s="14">
        <f>STDEV(AB48:AB54)</f>
        <v>12.669890066049142</v>
      </c>
      <c r="AC79" s="19"/>
      <c r="AD79" s="19"/>
      <c r="AE79" s="12"/>
      <c r="AF79" s="17">
        <f>STDEV(AF48:AF54)</f>
        <v>19.639278184772017</v>
      </c>
      <c r="AG79" s="22"/>
      <c r="AH79" s="22"/>
      <c r="AI79" s="10"/>
      <c r="AJ79" s="14">
        <f>STDEV(AJ48:AJ54)</f>
        <v>1.1486140717029303</v>
      </c>
      <c r="AK79" s="19"/>
      <c r="AL79" s="19"/>
    </row>
    <row r="83" spans="1:38" x14ac:dyDescent="0.25">
      <c r="I83" t="s">
        <v>28</v>
      </c>
      <c r="J83" s="7" t="s">
        <v>29</v>
      </c>
      <c r="K83" s="46" t="s">
        <v>30</v>
      </c>
      <c r="L83" s="46"/>
      <c r="M83" s="46"/>
      <c r="N83" s="46"/>
      <c r="O83" s="44" t="s">
        <v>31</v>
      </c>
      <c r="P83" s="44"/>
      <c r="Q83" s="44"/>
      <c r="R83" s="44"/>
      <c r="S83" s="46" t="s">
        <v>32</v>
      </c>
      <c r="T83" s="46"/>
      <c r="U83" s="46"/>
      <c r="V83" s="46"/>
      <c r="W83" s="44" t="s">
        <v>33</v>
      </c>
      <c r="X83" s="44"/>
      <c r="Y83" s="44"/>
      <c r="Z83" s="44"/>
      <c r="AA83" s="46" t="s">
        <v>34</v>
      </c>
      <c r="AB83" s="46"/>
      <c r="AC83" s="46"/>
      <c r="AD83" s="46"/>
      <c r="AE83" s="44" t="s">
        <v>35</v>
      </c>
      <c r="AF83" s="44"/>
      <c r="AG83" s="44"/>
      <c r="AH83" s="44"/>
      <c r="AI83" s="46" t="s">
        <v>36</v>
      </c>
      <c r="AJ83" s="46"/>
      <c r="AK83" s="46"/>
      <c r="AL83" s="46"/>
    </row>
    <row r="84" spans="1:38" x14ac:dyDescent="0.25">
      <c r="H84" t="s">
        <v>224</v>
      </c>
      <c r="J84" s="8" t="s">
        <v>41</v>
      </c>
      <c r="K84" s="45" t="s">
        <v>41</v>
      </c>
      <c r="L84" s="45"/>
      <c r="M84" s="49" t="s">
        <v>38</v>
      </c>
      <c r="N84" s="49"/>
      <c r="O84" s="48" t="s">
        <v>41</v>
      </c>
      <c r="P84" s="48"/>
      <c r="Q84" s="44" t="s">
        <v>38</v>
      </c>
      <c r="R84" s="44"/>
      <c r="S84" s="45" t="s">
        <v>41</v>
      </c>
      <c r="T84" s="45"/>
      <c r="U84" s="46" t="s">
        <v>38</v>
      </c>
      <c r="V84" s="46"/>
      <c r="W84" s="48" t="s">
        <v>41</v>
      </c>
      <c r="X84" s="48"/>
      <c r="Y84" s="44" t="s">
        <v>38</v>
      </c>
      <c r="Z84" s="44"/>
      <c r="AA84" s="45" t="s">
        <v>41</v>
      </c>
      <c r="AB84" s="45"/>
      <c r="AC84" s="46" t="s">
        <v>38</v>
      </c>
      <c r="AD84" s="46"/>
      <c r="AE84" s="48" t="s">
        <v>41</v>
      </c>
      <c r="AF84" s="48"/>
      <c r="AG84" s="44" t="s">
        <v>38</v>
      </c>
      <c r="AH84" s="44"/>
      <c r="AI84" s="45" t="s">
        <v>41</v>
      </c>
      <c r="AJ84" s="45"/>
      <c r="AK84" s="46" t="s">
        <v>38</v>
      </c>
      <c r="AL84" s="46"/>
    </row>
    <row r="85" spans="1:38" x14ac:dyDescent="0.25">
      <c r="J85" s="8" t="s">
        <v>42</v>
      </c>
      <c r="K85" s="11" t="s">
        <v>42</v>
      </c>
      <c r="L85" s="15" t="s">
        <v>43</v>
      </c>
      <c r="M85" s="20" t="s">
        <v>39</v>
      </c>
      <c r="N85" s="20" t="s">
        <v>40</v>
      </c>
      <c r="O85" s="13" t="s">
        <v>42</v>
      </c>
      <c r="P85" s="18" t="s">
        <v>43</v>
      </c>
      <c r="Q85" s="40" t="s">
        <v>39</v>
      </c>
      <c r="R85" s="40" t="s">
        <v>40</v>
      </c>
      <c r="S85" s="11" t="s">
        <v>42</v>
      </c>
      <c r="T85" s="15" t="s">
        <v>43</v>
      </c>
      <c r="U85" s="20" t="s">
        <v>39</v>
      </c>
      <c r="V85" s="20" t="s">
        <v>40</v>
      </c>
      <c r="W85" s="13" t="s">
        <v>42</v>
      </c>
      <c r="X85" s="18" t="s">
        <v>43</v>
      </c>
      <c r="Y85" s="40" t="s">
        <v>39</v>
      </c>
      <c r="Z85" s="40" t="s">
        <v>40</v>
      </c>
      <c r="AA85" s="11" t="s">
        <v>42</v>
      </c>
      <c r="AB85" s="15" t="s">
        <v>43</v>
      </c>
      <c r="AC85" s="20" t="s">
        <v>39</v>
      </c>
      <c r="AD85" s="20" t="s">
        <v>40</v>
      </c>
      <c r="AE85" s="13" t="s">
        <v>42</v>
      </c>
      <c r="AF85" s="18" t="s">
        <v>43</v>
      </c>
      <c r="AG85" s="40" t="s">
        <v>39</v>
      </c>
      <c r="AH85" s="40" t="s">
        <v>40</v>
      </c>
      <c r="AI85" s="11" t="s">
        <v>42</v>
      </c>
      <c r="AJ85" s="15" t="s">
        <v>43</v>
      </c>
      <c r="AK85" s="20" t="s">
        <v>39</v>
      </c>
      <c r="AL85" s="20" t="s">
        <v>40</v>
      </c>
    </row>
    <row r="86" spans="1:38" x14ac:dyDescent="0.25">
      <c r="B86" s="47" t="s">
        <v>61</v>
      </c>
      <c r="C86" s="47" t="s">
        <v>38</v>
      </c>
      <c r="D86" s="47"/>
      <c r="I86">
        <v>0</v>
      </c>
      <c r="J86" s="6">
        <v>1.0485731</v>
      </c>
      <c r="K86" s="10">
        <v>1.048573</v>
      </c>
      <c r="L86" s="14">
        <f>IF(K86="","",IF($J86="","",(K86-$J86)*100000))</f>
        <v>-1.0000000005838672E-2</v>
      </c>
      <c r="M86" s="19"/>
      <c r="N86" s="19"/>
      <c r="O86" s="12">
        <v>1.048573</v>
      </c>
      <c r="P86" s="17">
        <f>IF(O86="","",IF($J86="","",(O86-$J86)*100000))</f>
        <v>-1.0000000005838672E-2</v>
      </c>
      <c r="Q86" s="22"/>
      <c r="R86" s="22"/>
      <c r="S86" s="10">
        <v>1.048573</v>
      </c>
      <c r="T86" s="14">
        <f>IF(S86="","",IF($J86="","",(S86-$J86)*100000))</f>
        <v>-1.0000000005838672E-2</v>
      </c>
      <c r="U86" s="19"/>
      <c r="V86" s="19"/>
      <c r="W86" s="12">
        <v>1.048573</v>
      </c>
      <c r="X86" s="17">
        <f>IF(W86="","",IF($J86="","",(W86-$J86)*100000))</f>
        <v>-1.0000000005838672E-2</v>
      </c>
      <c r="Y86" s="22"/>
      <c r="Z86" s="22"/>
      <c r="AA86" s="10">
        <v>1.0485731</v>
      </c>
      <c r="AB86" s="14">
        <f>IF(AA86="","",IF($J86="","",(AA86-$J86)*100000))</f>
        <v>0</v>
      </c>
      <c r="AC86" s="19"/>
      <c r="AD86" s="19"/>
      <c r="AE86" s="12">
        <v>1.0485731</v>
      </c>
      <c r="AF86" s="17">
        <f>IF(AE86="","",IF($J86="","",(AE86-$J86)*100000))</f>
        <v>0</v>
      </c>
      <c r="AG86" s="22"/>
      <c r="AH86" s="22"/>
      <c r="AI86" s="10">
        <v>1.0485731</v>
      </c>
      <c r="AJ86" s="14">
        <f>IF(AI86="","",IF($J86="","",(AI86-$J86)*100000))</f>
        <v>0</v>
      </c>
      <c r="AK86" s="19"/>
      <c r="AL86" s="19"/>
    </row>
    <row r="87" spans="1:38" x14ac:dyDescent="0.25">
      <c r="B87" s="47"/>
      <c r="C87" t="s">
        <v>39</v>
      </c>
      <c r="D87" t="s">
        <v>21</v>
      </c>
      <c r="I87">
        <f>I86+1</f>
        <v>1</v>
      </c>
      <c r="J87" s="6"/>
      <c r="K87" s="10"/>
      <c r="L87" s="14" t="str">
        <f t="shared" ref="L87:L116" si="30">IF(K87="","",IF($J87="","",(K87-$J87)*100000))</f>
        <v/>
      </c>
      <c r="M87" s="19"/>
      <c r="N87" s="19"/>
      <c r="O87" s="12"/>
      <c r="P87" s="17" t="str">
        <f t="shared" ref="P87:P116" si="31">IF(O87="","",IF($J87="","",(O87-$J87)*100000))</f>
        <v/>
      </c>
      <c r="Q87" s="22"/>
      <c r="R87" s="22"/>
      <c r="S87" s="10"/>
      <c r="T87" s="14" t="str">
        <f t="shared" ref="T87:T116" si="32">IF(S87="","",IF($J87="","",(S87-$J87)*100000))</f>
        <v/>
      </c>
      <c r="U87" s="19"/>
      <c r="V87" s="19"/>
      <c r="W87" s="12"/>
      <c r="X87" s="17" t="str">
        <f t="shared" ref="X87:X116" si="33">IF(W87="","",IF($J87="","",(W87-$J87)*100000))</f>
        <v/>
      </c>
      <c r="Y87" s="22"/>
      <c r="Z87" s="22"/>
      <c r="AA87" s="10">
        <v>1.0485731</v>
      </c>
      <c r="AB87" s="14" t="str">
        <f t="shared" ref="AB87:AB116" si="34">IF(AA87="","",IF($J87="","",(AA87-$J87)*100000))</f>
        <v/>
      </c>
      <c r="AC87" s="19"/>
      <c r="AD87" s="19"/>
      <c r="AE87" s="12">
        <v>1.0485731</v>
      </c>
      <c r="AF87" s="17" t="str">
        <f t="shared" ref="AF87:AF116" si="35">IF(AE87="","",IF($J87="","",(AE87-$J87)*100000))</f>
        <v/>
      </c>
      <c r="AG87" s="22"/>
      <c r="AH87" s="22"/>
      <c r="AI87" s="10">
        <v>1.0485731</v>
      </c>
      <c r="AJ87" s="14" t="str">
        <f t="shared" ref="AJ87:AJ116" si="36">IF(AI87="","",IF($J87="","",(AI87-$J87)*100000))</f>
        <v/>
      </c>
      <c r="AK87" s="19"/>
      <c r="AL87" s="19"/>
    </row>
    <row r="88" spans="1:38" x14ac:dyDescent="0.25">
      <c r="A88" t="s">
        <v>34</v>
      </c>
      <c r="B88" s="2" t="e">
        <f>AB117</f>
        <v>#VALUE!</v>
      </c>
      <c r="C88" s="25" t="e">
        <f>AC117</f>
        <v>#DIV/0!</v>
      </c>
      <c r="D88" s="25" t="e">
        <f>AD117</f>
        <v>#DIV/0!</v>
      </c>
      <c r="I88">
        <f t="shared" ref="I88:I116" si="37">I87+1</f>
        <v>2</v>
      </c>
      <c r="J88" s="6">
        <v>1.0485211000000001</v>
      </c>
      <c r="K88" s="10">
        <v>1.048495</v>
      </c>
      <c r="L88" s="14">
        <f t="shared" si="30"/>
        <v>-2.61000000001399</v>
      </c>
      <c r="M88" s="19"/>
      <c r="N88" s="19"/>
      <c r="O88" s="12"/>
      <c r="P88" s="17" t="str">
        <f t="shared" si="31"/>
        <v/>
      </c>
      <c r="Q88" s="22"/>
      <c r="R88" s="22"/>
      <c r="S88" s="10"/>
      <c r="T88" s="14" t="str">
        <f t="shared" si="32"/>
        <v/>
      </c>
      <c r="U88" s="19"/>
      <c r="V88" s="19"/>
      <c r="W88" s="12"/>
      <c r="X88" s="17" t="str">
        <f t="shared" si="33"/>
        <v/>
      </c>
      <c r="Y88" s="22"/>
      <c r="Z88" s="22"/>
      <c r="AA88" s="10">
        <v>1.0485731</v>
      </c>
      <c r="AB88" s="14">
        <f t="shared" si="34"/>
        <v>5.1999999999940982</v>
      </c>
      <c r="AC88" s="19"/>
      <c r="AD88" s="19"/>
      <c r="AE88" s="12">
        <v>1.0485731</v>
      </c>
      <c r="AF88" s="17">
        <f t="shared" si="35"/>
        <v>5.1999999999940982</v>
      </c>
      <c r="AG88" s="22"/>
      <c r="AH88" s="22"/>
      <c r="AI88" s="10">
        <v>1.0485731</v>
      </c>
      <c r="AJ88" s="14">
        <f t="shared" si="36"/>
        <v>5.1999999999940982</v>
      </c>
      <c r="AK88" s="19"/>
      <c r="AL88" s="19"/>
    </row>
    <row r="89" spans="1:38" x14ac:dyDescent="0.25">
      <c r="A89" t="s">
        <v>35</v>
      </c>
      <c r="B89" s="2" t="e">
        <f>AF117</f>
        <v>#VALUE!</v>
      </c>
      <c r="C89" s="25" t="e">
        <f>AG117</f>
        <v>#DIV/0!</v>
      </c>
      <c r="D89" s="25" t="e">
        <f>AH117</f>
        <v>#DIV/0!</v>
      </c>
      <c r="I89">
        <f t="shared" si="37"/>
        <v>3</v>
      </c>
      <c r="J89" s="6">
        <v>1.0485549999999999</v>
      </c>
      <c r="K89" s="10">
        <v>1.0485249999999999</v>
      </c>
      <c r="L89" s="14">
        <f t="shared" si="30"/>
        <v>-2.9999999999974492</v>
      </c>
      <c r="M89" s="19"/>
      <c r="N89" s="19"/>
      <c r="O89" s="12"/>
      <c r="P89" s="17" t="str">
        <f t="shared" si="31"/>
        <v/>
      </c>
      <c r="Q89" s="22"/>
      <c r="R89" s="22"/>
      <c r="S89" s="10"/>
      <c r="T89" s="14" t="str">
        <f t="shared" si="32"/>
        <v/>
      </c>
      <c r="U89" s="19"/>
      <c r="V89" s="19"/>
      <c r="W89" s="12"/>
      <c r="X89" s="17" t="str">
        <f t="shared" si="33"/>
        <v/>
      </c>
      <c r="Y89" s="22"/>
      <c r="Z89" s="22"/>
      <c r="AA89" s="10">
        <v>1.0485731</v>
      </c>
      <c r="AB89" s="14">
        <f t="shared" si="34"/>
        <v>1.8100000000131899</v>
      </c>
      <c r="AC89" s="19"/>
      <c r="AD89" s="19"/>
      <c r="AE89" s="12">
        <v>1.0485731</v>
      </c>
      <c r="AF89" s="17">
        <f t="shared" si="35"/>
        <v>1.8100000000131899</v>
      </c>
      <c r="AG89" s="22"/>
      <c r="AH89" s="22"/>
      <c r="AI89" s="10">
        <v>1.0485731</v>
      </c>
      <c r="AJ89" s="14">
        <f t="shared" si="36"/>
        <v>1.8100000000131899</v>
      </c>
      <c r="AK89" s="19"/>
      <c r="AL89" s="19"/>
    </row>
    <row r="90" spans="1:38" x14ac:dyDescent="0.25">
      <c r="A90" t="s">
        <v>62</v>
      </c>
      <c r="B90" s="2" t="e">
        <f>AJ117</f>
        <v>#VALUE!</v>
      </c>
      <c r="C90" s="25" t="e">
        <f>AK117</f>
        <v>#DIV/0!</v>
      </c>
      <c r="D90" s="25" t="e">
        <f>AL117</f>
        <v>#DIV/0!</v>
      </c>
      <c r="I90">
        <f t="shared" si="37"/>
        <v>4</v>
      </c>
      <c r="J90" s="6">
        <v>1.0486154999999999</v>
      </c>
      <c r="K90" s="10">
        <v>1.0485850000000001</v>
      </c>
      <c r="L90" s="14">
        <f t="shared" si="30"/>
        <v>-3.0499999999822336</v>
      </c>
      <c r="M90" s="19"/>
      <c r="N90" s="19"/>
      <c r="O90" s="12"/>
      <c r="P90" s="17" t="str">
        <f t="shared" si="31"/>
        <v/>
      </c>
      <c r="Q90" s="22"/>
      <c r="R90" s="22"/>
      <c r="S90" s="10"/>
      <c r="T90" s="14" t="str">
        <f t="shared" si="32"/>
        <v/>
      </c>
      <c r="U90" s="19"/>
      <c r="V90" s="19"/>
      <c r="W90" s="12"/>
      <c r="X90" s="17" t="str">
        <f t="shared" si="33"/>
        <v/>
      </c>
      <c r="Y90" s="22"/>
      <c r="Z90" s="22"/>
      <c r="AA90" s="10">
        <v>1.0485731</v>
      </c>
      <c r="AB90" s="14">
        <f t="shared" si="34"/>
        <v>-4.2399999999886973</v>
      </c>
      <c r="AC90" s="19"/>
      <c r="AD90" s="19"/>
      <c r="AE90" s="12">
        <v>1.0485731</v>
      </c>
      <c r="AF90" s="17">
        <f t="shared" si="35"/>
        <v>-4.2399999999886973</v>
      </c>
      <c r="AG90" s="22"/>
      <c r="AH90" s="22"/>
      <c r="AI90" s="10">
        <v>1.0485731</v>
      </c>
      <c r="AJ90" s="14">
        <f t="shared" si="36"/>
        <v>-4.2399999999886973</v>
      </c>
      <c r="AK90" s="19"/>
      <c r="AL90" s="19"/>
    </row>
    <row r="91" spans="1:38" x14ac:dyDescent="0.25">
      <c r="A91" t="s">
        <v>30</v>
      </c>
      <c r="B91" s="2" t="e">
        <f>L117</f>
        <v>#VALUE!</v>
      </c>
      <c r="C91" s="25" t="e">
        <f>M117</f>
        <v>#DIV/0!</v>
      </c>
      <c r="D91" s="25" t="e">
        <f>N117</f>
        <v>#DIV/0!</v>
      </c>
      <c r="I91">
        <f t="shared" si="37"/>
        <v>5</v>
      </c>
      <c r="J91" s="6">
        <v>1.0486979999999999</v>
      </c>
      <c r="K91" s="10">
        <v>1.048667</v>
      </c>
      <c r="L91" s="14">
        <f t="shared" si="30"/>
        <v>-3.0999999999892225</v>
      </c>
      <c r="M91" s="19"/>
      <c r="N91" s="19"/>
      <c r="O91" s="12"/>
      <c r="P91" s="17" t="str">
        <f t="shared" si="31"/>
        <v/>
      </c>
      <c r="Q91" s="22"/>
      <c r="R91" s="22"/>
      <c r="S91" s="10"/>
      <c r="T91" s="14" t="str">
        <f t="shared" si="32"/>
        <v/>
      </c>
      <c r="U91" s="19"/>
      <c r="V91" s="19"/>
      <c r="W91" s="12"/>
      <c r="X91" s="17" t="str">
        <f t="shared" si="33"/>
        <v/>
      </c>
      <c r="Y91" s="22"/>
      <c r="Z91" s="22"/>
      <c r="AA91" s="10">
        <v>1.0485731</v>
      </c>
      <c r="AB91" s="14">
        <f t="shared" si="34"/>
        <v>-12.489999999987234</v>
      </c>
      <c r="AC91" s="19"/>
      <c r="AD91" s="19"/>
      <c r="AE91" s="12">
        <v>1.0485731</v>
      </c>
      <c r="AF91" s="17">
        <f t="shared" si="35"/>
        <v>-12.489999999987234</v>
      </c>
      <c r="AG91" s="22"/>
      <c r="AH91" s="22"/>
      <c r="AI91" s="10">
        <v>1.0485731</v>
      </c>
      <c r="AJ91" s="14">
        <f t="shared" si="36"/>
        <v>-12.489999999987234</v>
      </c>
      <c r="AK91" s="19"/>
      <c r="AL91" s="19"/>
    </row>
    <row r="92" spans="1:38" x14ac:dyDescent="0.25">
      <c r="A92" t="s">
        <v>31</v>
      </c>
      <c r="B92" s="2" t="e">
        <f>P117</f>
        <v>#VALUE!</v>
      </c>
      <c r="C92" s="25" t="e">
        <f>Q117</f>
        <v>#DIV/0!</v>
      </c>
      <c r="D92" s="25" t="e">
        <f>R117</f>
        <v>#DIV/0!</v>
      </c>
      <c r="I92">
        <f t="shared" si="37"/>
        <v>6</v>
      </c>
      <c r="J92" s="6">
        <v>1.0488016</v>
      </c>
      <c r="K92" s="10">
        <v>1.0487709999999999</v>
      </c>
      <c r="L92" s="14">
        <f t="shared" si="30"/>
        <v>-3.0600000000102767</v>
      </c>
      <c r="M92" s="19"/>
      <c r="N92" s="19"/>
      <c r="O92" s="12"/>
      <c r="P92" s="17" t="str">
        <f t="shared" si="31"/>
        <v/>
      </c>
      <c r="Q92" s="22"/>
      <c r="R92" s="22"/>
      <c r="S92" s="10"/>
      <c r="T92" s="14" t="str">
        <f t="shared" si="32"/>
        <v/>
      </c>
      <c r="U92" s="19"/>
      <c r="V92" s="19"/>
      <c r="W92" s="12"/>
      <c r="X92" s="17" t="str">
        <f t="shared" si="33"/>
        <v/>
      </c>
      <c r="Y92" s="22"/>
      <c r="Z92" s="22"/>
      <c r="AA92" s="10">
        <v>1.0485731</v>
      </c>
      <c r="AB92" s="14">
        <f t="shared" si="34"/>
        <v>-22.849999999996484</v>
      </c>
      <c r="AC92" s="19"/>
      <c r="AD92" s="19"/>
      <c r="AE92" s="12">
        <v>1.0485731</v>
      </c>
      <c r="AF92" s="17">
        <f t="shared" si="35"/>
        <v>-22.849999999996484</v>
      </c>
      <c r="AG92" s="22"/>
      <c r="AH92" s="22"/>
      <c r="AI92" s="10">
        <v>1.0485731</v>
      </c>
      <c r="AJ92" s="14">
        <f t="shared" si="36"/>
        <v>-22.849999999996484</v>
      </c>
      <c r="AK92" s="19"/>
      <c r="AL92" s="19"/>
    </row>
    <row r="93" spans="1:38" x14ac:dyDescent="0.25">
      <c r="A93" t="s">
        <v>32</v>
      </c>
      <c r="B93" s="2" t="e">
        <f>T117</f>
        <v>#VALUE!</v>
      </c>
      <c r="C93" s="25" t="e">
        <f>U117</f>
        <v>#DIV/0!</v>
      </c>
      <c r="D93" s="25" t="e">
        <f>V117</f>
        <v>#DIV/0!</v>
      </c>
      <c r="I93">
        <f t="shared" si="37"/>
        <v>7</v>
      </c>
      <c r="J93" s="6">
        <v>1.0489302</v>
      </c>
      <c r="K93" s="10">
        <v>1.048897</v>
      </c>
      <c r="L93" s="14">
        <f t="shared" si="30"/>
        <v>-3.320000000006651</v>
      </c>
      <c r="M93" s="19"/>
      <c r="N93" s="19"/>
      <c r="O93" s="12"/>
      <c r="P93" s="17" t="str">
        <f t="shared" si="31"/>
        <v/>
      </c>
      <c r="Q93" s="22"/>
      <c r="R93" s="22"/>
      <c r="S93" s="10"/>
      <c r="T93" s="14" t="str">
        <f t="shared" si="32"/>
        <v/>
      </c>
      <c r="U93" s="19"/>
      <c r="V93" s="19"/>
      <c r="W93" s="12"/>
      <c r="X93" s="17" t="str">
        <f t="shared" si="33"/>
        <v/>
      </c>
      <c r="Y93" s="22"/>
      <c r="Z93" s="22"/>
      <c r="AA93" s="10">
        <v>1.0485731</v>
      </c>
      <c r="AB93" s="14">
        <f t="shared" si="34"/>
        <v>-35.709999999999908</v>
      </c>
      <c r="AC93" s="19"/>
      <c r="AD93" s="19"/>
      <c r="AE93" s="12">
        <v>1.0485731</v>
      </c>
      <c r="AF93" s="17">
        <f t="shared" si="35"/>
        <v>-35.709999999999908</v>
      </c>
      <c r="AG93" s="22"/>
      <c r="AH93" s="22"/>
      <c r="AI93" s="10">
        <v>1.0485731</v>
      </c>
      <c r="AJ93" s="14">
        <f t="shared" si="36"/>
        <v>-35.709999999999908</v>
      </c>
      <c r="AK93" s="19"/>
      <c r="AL93" s="19"/>
    </row>
    <row r="94" spans="1:38" x14ac:dyDescent="0.25">
      <c r="A94" t="s">
        <v>33</v>
      </c>
      <c r="B94" s="2" t="e">
        <f>X117</f>
        <v>#VALUE!</v>
      </c>
      <c r="C94" s="25" t="e">
        <f>Y117</f>
        <v>#DIV/0!</v>
      </c>
      <c r="D94" s="25" t="e">
        <f>Z117</f>
        <v>#DIV/0!</v>
      </c>
      <c r="I94">
        <f t="shared" si="37"/>
        <v>8</v>
      </c>
      <c r="J94" s="6">
        <v>1.0490877999999999</v>
      </c>
      <c r="K94" s="10">
        <v>1.049053</v>
      </c>
      <c r="L94" s="14">
        <f t="shared" si="30"/>
        <v>-3.4799999999890474</v>
      </c>
      <c r="M94" s="19"/>
      <c r="N94" s="19"/>
      <c r="O94" s="12"/>
      <c r="P94" s="17" t="str">
        <f t="shared" si="31"/>
        <v/>
      </c>
      <c r="Q94" s="22"/>
      <c r="R94" s="22"/>
      <c r="S94" s="10"/>
      <c r="T94" s="14" t="str">
        <f t="shared" si="32"/>
        <v/>
      </c>
      <c r="U94" s="19"/>
      <c r="V94" s="19"/>
      <c r="W94" s="12"/>
      <c r="X94" s="17" t="str">
        <f t="shared" si="33"/>
        <v/>
      </c>
      <c r="Y94" s="22"/>
      <c r="Z94" s="22"/>
      <c r="AA94" s="10">
        <v>1.0485731</v>
      </c>
      <c r="AB94" s="14">
        <f t="shared" si="34"/>
        <v>-51.469999999986804</v>
      </c>
      <c r="AC94" s="19"/>
      <c r="AD94" s="19"/>
      <c r="AE94" s="12">
        <v>1.0485731</v>
      </c>
      <c r="AF94" s="17">
        <f t="shared" si="35"/>
        <v>-51.469999999986804</v>
      </c>
      <c r="AG94" s="22"/>
      <c r="AH94" s="22"/>
      <c r="AI94" s="10">
        <v>1.0485731</v>
      </c>
      <c r="AJ94" s="14">
        <f t="shared" si="36"/>
        <v>-51.469999999986804</v>
      </c>
      <c r="AK94" s="19"/>
      <c r="AL94" s="19"/>
    </row>
    <row r="95" spans="1:38" x14ac:dyDescent="0.25">
      <c r="I95">
        <f t="shared" si="37"/>
        <v>9</v>
      </c>
      <c r="J95" s="6"/>
      <c r="K95" s="10"/>
      <c r="L95" s="14" t="str">
        <f t="shared" si="30"/>
        <v/>
      </c>
      <c r="M95" s="19"/>
      <c r="N95" s="19"/>
      <c r="O95" s="12"/>
      <c r="P95" s="17" t="str">
        <f t="shared" si="31"/>
        <v/>
      </c>
      <c r="Q95" s="22"/>
      <c r="R95" s="22"/>
      <c r="S95" s="10"/>
      <c r="T95" s="14" t="str">
        <f t="shared" si="32"/>
        <v/>
      </c>
      <c r="U95" s="19"/>
      <c r="V95" s="19"/>
      <c r="W95" s="12"/>
      <c r="X95" s="17" t="str">
        <f t="shared" si="33"/>
        <v/>
      </c>
      <c r="Y95" s="22"/>
      <c r="Z95" s="22"/>
      <c r="AA95" s="10">
        <v>1.0485731</v>
      </c>
      <c r="AB95" s="14" t="str">
        <f t="shared" si="34"/>
        <v/>
      </c>
      <c r="AC95" s="19"/>
      <c r="AD95" s="19"/>
      <c r="AE95" s="12">
        <v>1.0485731</v>
      </c>
      <c r="AF95" s="17" t="str">
        <f t="shared" si="35"/>
        <v/>
      </c>
      <c r="AG95" s="22"/>
      <c r="AH95" s="22"/>
      <c r="AI95" s="10">
        <v>1.0485731</v>
      </c>
      <c r="AJ95" s="14" t="str">
        <f t="shared" si="36"/>
        <v/>
      </c>
      <c r="AK95" s="19"/>
      <c r="AL95" s="19"/>
    </row>
    <row r="96" spans="1:38" x14ac:dyDescent="0.25">
      <c r="I96">
        <f t="shared" si="37"/>
        <v>10</v>
      </c>
      <c r="J96" s="6">
        <v>1.0495497</v>
      </c>
      <c r="K96" s="10">
        <v>1.04955</v>
      </c>
      <c r="L96" s="14">
        <f t="shared" si="30"/>
        <v>2.9999999995311555E-2</v>
      </c>
      <c r="M96" s="19"/>
      <c r="N96" s="19"/>
      <c r="O96" s="12">
        <v>1.04955</v>
      </c>
      <c r="P96" s="17">
        <f t="shared" si="31"/>
        <v>2.9999999995311555E-2</v>
      </c>
      <c r="Q96" s="22"/>
      <c r="R96" s="22"/>
      <c r="S96" s="10">
        <v>1.04955</v>
      </c>
      <c r="T96" s="14">
        <f t="shared" si="32"/>
        <v>2.9999999995311555E-2</v>
      </c>
      <c r="U96" s="19"/>
      <c r="V96" s="19"/>
      <c r="W96" s="12">
        <v>1.04955</v>
      </c>
      <c r="X96" s="17">
        <f t="shared" si="33"/>
        <v>2.9999999995311555E-2</v>
      </c>
      <c r="Y96" s="22"/>
      <c r="Z96" s="22"/>
      <c r="AA96" s="10">
        <v>1.0485731</v>
      </c>
      <c r="AB96" s="14">
        <f t="shared" si="34"/>
        <v>-97.659999999999414</v>
      </c>
      <c r="AC96" s="19"/>
      <c r="AD96" s="19"/>
      <c r="AE96" s="12">
        <v>1.0485731</v>
      </c>
      <c r="AF96" s="17">
        <f t="shared" si="35"/>
        <v>-97.659999999999414</v>
      </c>
      <c r="AG96" s="22"/>
      <c r="AH96" s="22"/>
      <c r="AI96" s="10">
        <v>1.0485731</v>
      </c>
      <c r="AJ96" s="14">
        <f t="shared" si="36"/>
        <v>-97.659999999999414</v>
      </c>
      <c r="AK96" s="19"/>
      <c r="AL96" s="19"/>
    </row>
    <row r="97" spans="9:38" x14ac:dyDescent="0.25">
      <c r="I97">
        <f t="shared" si="37"/>
        <v>11</v>
      </c>
      <c r="J97" s="6"/>
      <c r="K97" s="10"/>
      <c r="L97" s="14" t="str">
        <f t="shared" si="30"/>
        <v/>
      </c>
      <c r="M97" s="19"/>
      <c r="N97" s="19"/>
      <c r="O97" s="12"/>
      <c r="P97" s="17" t="str">
        <f t="shared" si="31"/>
        <v/>
      </c>
      <c r="Q97" s="22"/>
      <c r="R97" s="22"/>
      <c r="S97" s="10"/>
      <c r="T97" s="14" t="str">
        <f t="shared" si="32"/>
        <v/>
      </c>
      <c r="U97" s="19"/>
      <c r="V97" s="19"/>
      <c r="W97" s="12"/>
      <c r="X97" s="17" t="str">
        <f t="shared" si="33"/>
        <v/>
      </c>
      <c r="Y97" s="22"/>
      <c r="Z97" s="22"/>
      <c r="AA97" s="10">
        <v>1.0485731</v>
      </c>
      <c r="AB97" s="14" t="str">
        <f t="shared" si="34"/>
        <v/>
      </c>
      <c r="AC97" s="19"/>
      <c r="AD97" s="19"/>
      <c r="AE97" s="12">
        <v>1.0485731</v>
      </c>
      <c r="AF97" s="17" t="str">
        <f t="shared" si="35"/>
        <v/>
      </c>
      <c r="AG97" s="22"/>
      <c r="AH97" s="22"/>
      <c r="AI97" s="10">
        <v>1.0485731</v>
      </c>
      <c r="AJ97" s="14" t="str">
        <f t="shared" si="36"/>
        <v/>
      </c>
      <c r="AK97" s="19"/>
      <c r="AL97" s="19"/>
    </row>
    <row r="98" spans="9:38" x14ac:dyDescent="0.25">
      <c r="I98">
        <f t="shared" si="37"/>
        <v>12</v>
      </c>
      <c r="J98" s="6">
        <v>1.0503766999999999</v>
      </c>
      <c r="K98" s="10">
        <v>1.0503659999999999</v>
      </c>
      <c r="L98" s="14">
        <f t="shared" si="30"/>
        <v>-1.070000000003013</v>
      </c>
      <c r="M98" s="19"/>
      <c r="N98" s="19"/>
      <c r="O98" s="12"/>
      <c r="P98" s="17" t="str">
        <f t="shared" si="31"/>
        <v/>
      </c>
      <c r="Q98" s="22"/>
      <c r="R98" s="22"/>
      <c r="S98" s="10"/>
      <c r="T98" s="14" t="str">
        <f t="shared" si="32"/>
        <v/>
      </c>
      <c r="U98" s="19"/>
      <c r="V98" s="19"/>
      <c r="W98" s="12"/>
      <c r="X98" s="17" t="str">
        <f t="shared" si="33"/>
        <v/>
      </c>
      <c r="Y98" s="22"/>
      <c r="Z98" s="22"/>
      <c r="AA98" s="10">
        <v>1.0485731</v>
      </c>
      <c r="AB98" s="14">
        <f t="shared" si="34"/>
        <v>-180.35999999999052</v>
      </c>
      <c r="AC98" s="19"/>
      <c r="AD98" s="19"/>
      <c r="AE98" s="12">
        <v>1.0485731</v>
      </c>
      <c r="AF98" s="17">
        <f t="shared" si="35"/>
        <v>-180.35999999999052</v>
      </c>
      <c r="AG98" s="22"/>
      <c r="AH98" s="22"/>
      <c r="AI98" s="10">
        <v>1.0485731</v>
      </c>
      <c r="AJ98" s="14">
        <f t="shared" si="36"/>
        <v>-180.35999999999052</v>
      </c>
      <c r="AK98" s="19"/>
      <c r="AL98" s="19"/>
    </row>
    <row r="99" spans="9:38" x14ac:dyDescent="0.25">
      <c r="I99">
        <f t="shared" si="37"/>
        <v>13</v>
      </c>
      <c r="J99" s="6">
        <v>1.0507702000000001</v>
      </c>
      <c r="K99" s="10">
        <v>1.0507489999999999</v>
      </c>
      <c r="L99" s="14">
        <f t="shared" si="30"/>
        <v>-2.1200000000165531</v>
      </c>
      <c r="M99" s="19"/>
      <c r="N99" s="19"/>
      <c r="O99" s="12"/>
      <c r="P99" s="17" t="str">
        <f t="shared" si="31"/>
        <v/>
      </c>
      <c r="Q99" s="22"/>
      <c r="R99" s="22"/>
      <c r="S99" s="10"/>
      <c r="T99" s="14" t="str">
        <f t="shared" si="32"/>
        <v/>
      </c>
      <c r="U99" s="19"/>
      <c r="V99" s="19"/>
      <c r="W99" s="12"/>
      <c r="X99" s="17" t="str">
        <f t="shared" si="33"/>
        <v/>
      </c>
      <c r="Y99" s="22"/>
      <c r="Z99" s="22"/>
      <c r="AA99" s="10">
        <v>1.0485731</v>
      </c>
      <c r="AB99" s="14">
        <f t="shared" si="34"/>
        <v>-219.71000000000629</v>
      </c>
      <c r="AC99" s="19"/>
      <c r="AD99" s="19"/>
      <c r="AE99" s="12">
        <v>1.0485731</v>
      </c>
      <c r="AF99" s="17">
        <f t="shared" si="35"/>
        <v>-219.71000000000629</v>
      </c>
      <c r="AG99" s="22"/>
      <c r="AH99" s="22"/>
      <c r="AI99" s="10">
        <v>1.0485731</v>
      </c>
      <c r="AJ99" s="14">
        <f t="shared" si="36"/>
        <v>-219.71000000000629</v>
      </c>
      <c r="AK99" s="19"/>
      <c r="AL99" s="19"/>
    </row>
    <row r="100" spans="9:38" x14ac:dyDescent="0.25">
      <c r="I100">
        <f t="shared" si="37"/>
        <v>14</v>
      </c>
      <c r="J100" s="6">
        <v>1.0511874000000001</v>
      </c>
      <c r="K100" s="10">
        <v>1.0511600000000001</v>
      </c>
      <c r="L100" s="14">
        <f t="shared" si="30"/>
        <v>-2.7400000000010749</v>
      </c>
      <c r="M100" s="19"/>
      <c r="N100" s="19"/>
      <c r="O100" s="12"/>
      <c r="P100" s="17" t="str">
        <f t="shared" si="31"/>
        <v/>
      </c>
      <c r="Q100" s="22"/>
      <c r="R100" s="22"/>
      <c r="S100" s="10"/>
      <c r="T100" s="14" t="str">
        <f t="shared" si="32"/>
        <v/>
      </c>
      <c r="U100" s="19"/>
      <c r="V100" s="19"/>
      <c r="W100" s="12"/>
      <c r="X100" s="17" t="str">
        <f t="shared" si="33"/>
        <v/>
      </c>
      <c r="Y100" s="22"/>
      <c r="Z100" s="22"/>
      <c r="AA100" s="10">
        <v>1.0485731</v>
      </c>
      <c r="AB100" s="14">
        <f t="shared" si="34"/>
        <v>-261.43000000000694</v>
      </c>
      <c r="AC100" s="19"/>
      <c r="AD100" s="19"/>
      <c r="AE100" s="12">
        <v>1.0485731</v>
      </c>
      <c r="AF100" s="17">
        <f t="shared" si="35"/>
        <v>-261.43000000000694</v>
      </c>
      <c r="AG100" s="22"/>
      <c r="AH100" s="22"/>
      <c r="AI100" s="10">
        <v>1.0485731</v>
      </c>
      <c r="AJ100" s="14">
        <f t="shared" si="36"/>
        <v>-261.43000000000694</v>
      </c>
      <c r="AK100" s="19"/>
      <c r="AL100" s="19"/>
    </row>
    <row r="101" spans="9:38" x14ac:dyDescent="0.25">
      <c r="I101">
        <f t="shared" si="37"/>
        <v>15</v>
      </c>
      <c r="J101" s="6">
        <v>1.0516262999999999</v>
      </c>
      <c r="K101" s="10">
        <v>1.0515939999999999</v>
      </c>
      <c r="L101" s="14">
        <f t="shared" si="30"/>
        <v>-3.2299999999985118</v>
      </c>
      <c r="M101" s="19"/>
      <c r="N101" s="19"/>
      <c r="O101" s="12"/>
      <c r="P101" s="17" t="str">
        <f t="shared" si="31"/>
        <v/>
      </c>
      <c r="Q101" s="22"/>
      <c r="R101" s="22"/>
      <c r="S101" s="10"/>
      <c r="T101" s="14" t="str">
        <f t="shared" si="32"/>
        <v/>
      </c>
      <c r="U101" s="19"/>
      <c r="V101" s="19"/>
      <c r="W101" s="12"/>
      <c r="X101" s="17" t="str">
        <f t="shared" si="33"/>
        <v/>
      </c>
      <c r="Y101" s="22"/>
      <c r="Z101" s="22"/>
      <c r="AA101" s="10">
        <v>1.0485731</v>
      </c>
      <c r="AB101" s="14">
        <f t="shared" si="34"/>
        <v>-305.31999999998669</v>
      </c>
      <c r="AC101" s="19"/>
      <c r="AD101" s="19"/>
      <c r="AE101" s="12">
        <v>1.0485731</v>
      </c>
      <c r="AF101" s="17">
        <f t="shared" si="35"/>
        <v>-305.31999999998669</v>
      </c>
      <c r="AG101" s="22"/>
      <c r="AH101" s="22"/>
      <c r="AI101" s="10">
        <v>1.0485731</v>
      </c>
      <c r="AJ101" s="14">
        <f t="shared" si="36"/>
        <v>-305.31999999998669</v>
      </c>
      <c r="AK101" s="19"/>
      <c r="AL101" s="19"/>
    </row>
    <row r="102" spans="9:38" x14ac:dyDescent="0.25">
      <c r="I102">
        <f t="shared" si="37"/>
        <v>16</v>
      </c>
      <c r="J102" s="6">
        <v>1.0520860000000001</v>
      </c>
      <c r="K102" s="10">
        <v>1.0520510000000001</v>
      </c>
      <c r="L102" s="14">
        <f t="shared" si="30"/>
        <v>-3.5000000000007248</v>
      </c>
      <c r="M102" s="19"/>
      <c r="N102" s="19"/>
      <c r="O102" s="12"/>
      <c r="P102" s="17" t="str">
        <f t="shared" si="31"/>
        <v/>
      </c>
      <c r="Q102" s="22"/>
      <c r="R102" s="22"/>
      <c r="S102" s="10"/>
      <c r="T102" s="14" t="str">
        <f t="shared" si="32"/>
        <v/>
      </c>
      <c r="U102" s="19"/>
      <c r="V102" s="19"/>
      <c r="W102" s="12"/>
      <c r="X102" s="17" t="str">
        <f t="shared" si="33"/>
        <v/>
      </c>
      <c r="Y102" s="22"/>
      <c r="Z102" s="22"/>
      <c r="AA102" s="10">
        <v>1.0485731</v>
      </c>
      <c r="AB102" s="14">
        <f t="shared" si="34"/>
        <v>-351.29000000000411</v>
      </c>
      <c r="AC102" s="19"/>
      <c r="AD102" s="19"/>
      <c r="AE102" s="12">
        <v>1.0485731</v>
      </c>
      <c r="AF102" s="17">
        <f t="shared" si="35"/>
        <v>-351.29000000000411</v>
      </c>
      <c r="AG102" s="22"/>
      <c r="AH102" s="22"/>
      <c r="AI102" s="10">
        <v>1.0485731</v>
      </c>
      <c r="AJ102" s="14">
        <f t="shared" si="36"/>
        <v>-351.29000000000411</v>
      </c>
      <c r="AK102" s="19"/>
      <c r="AL102" s="19"/>
    </row>
    <row r="103" spans="9:38" x14ac:dyDescent="0.25">
      <c r="I103">
        <f t="shared" si="37"/>
        <v>17</v>
      </c>
      <c r="J103" s="6">
        <v>1.0525675000000001</v>
      </c>
      <c r="K103" s="10">
        <v>1.0525310000000001</v>
      </c>
      <c r="L103" s="14">
        <f t="shared" si="30"/>
        <v>-3.649999999999487</v>
      </c>
      <c r="M103" s="19"/>
      <c r="N103" s="19"/>
      <c r="O103" s="12"/>
      <c r="P103" s="17" t="str">
        <f t="shared" si="31"/>
        <v/>
      </c>
      <c r="Q103" s="22"/>
      <c r="R103" s="22"/>
      <c r="S103" s="10"/>
      <c r="T103" s="14" t="str">
        <f t="shared" si="32"/>
        <v/>
      </c>
      <c r="U103" s="19"/>
      <c r="V103" s="19"/>
      <c r="W103" s="12"/>
      <c r="X103" s="17" t="str">
        <f t="shared" si="33"/>
        <v/>
      </c>
      <c r="Y103" s="22"/>
      <c r="Z103" s="22"/>
      <c r="AA103" s="10">
        <v>1.0485731</v>
      </c>
      <c r="AB103" s="14">
        <f t="shared" si="34"/>
        <v>-399.44000000000648</v>
      </c>
      <c r="AC103" s="19"/>
      <c r="AD103" s="19"/>
      <c r="AE103" s="12">
        <v>1.0485731</v>
      </c>
      <c r="AF103" s="17">
        <f t="shared" si="35"/>
        <v>-399.44000000000648</v>
      </c>
      <c r="AG103" s="22"/>
      <c r="AH103" s="22"/>
      <c r="AI103" s="10">
        <v>1.0485731</v>
      </c>
      <c r="AJ103" s="14">
        <f t="shared" si="36"/>
        <v>-399.44000000000648</v>
      </c>
      <c r="AK103" s="19"/>
      <c r="AL103" s="19"/>
    </row>
    <row r="104" spans="9:38" x14ac:dyDescent="0.25">
      <c r="I104">
        <f t="shared" si="37"/>
        <v>18</v>
      </c>
      <c r="J104" s="6">
        <v>1.0530773</v>
      </c>
      <c r="K104" s="10">
        <v>1.0530409999999999</v>
      </c>
      <c r="L104" s="14">
        <f t="shared" si="30"/>
        <v>-3.6300000000100141</v>
      </c>
      <c r="M104" s="19"/>
      <c r="N104" s="19"/>
      <c r="O104" s="12"/>
      <c r="P104" s="17" t="str">
        <f t="shared" si="31"/>
        <v/>
      </c>
      <c r="Q104" s="22"/>
      <c r="R104" s="22"/>
      <c r="S104" s="10"/>
      <c r="T104" s="14" t="str">
        <f t="shared" si="32"/>
        <v/>
      </c>
      <c r="U104" s="19"/>
      <c r="V104" s="19"/>
      <c r="W104" s="12"/>
      <c r="X104" s="17" t="str">
        <f t="shared" si="33"/>
        <v/>
      </c>
      <c r="Y104" s="22"/>
      <c r="Z104" s="22"/>
      <c r="AA104" s="10">
        <v>1.0485731</v>
      </c>
      <c r="AB104" s="14">
        <f t="shared" si="34"/>
        <v>-450.41999999999581</v>
      </c>
      <c r="AC104" s="19"/>
      <c r="AD104" s="19"/>
      <c r="AE104" s="12">
        <v>1.0485731</v>
      </c>
      <c r="AF104" s="17">
        <f t="shared" si="35"/>
        <v>-450.41999999999581</v>
      </c>
      <c r="AG104" s="22"/>
      <c r="AH104" s="22"/>
      <c r="AI104" s="10">
        <v>1.0485731</v>
      </c>
      <c r="AJ104" s="14">
        <f t="shared" si="36"/>
        <v>-450.41999999999581</v>
      </c>
      <c r="AK104" s="19"/>
      <c r="AL104" s="19"/>
    </row>
    <row r="105" spans="9:38" x14ac:dyDescent="0.25">
      <c r="I105">
        <f t="shared" si="37"/>
        <v>19</v>
      </c>
      <c r="J105" s="6"/>
      <c r="K105" s="10"/>
      <c r="L105" s="14" t="str">
        <f t="shared" si="30"/>
        <v/>
      </c>
      <c r="M105" s="19"/>
      <c r="N105" s="19"/>
      <c r="O105" s="12"/>
      <c r="P105" s="17" t="str">
        <f t="shared" si="31"/>
        <v/>
      </c>
      <c r="Q105" s="22"/>
      <c r="R105" s="22"/>
      <c r="S105" s="10"/>
      <c r="T105" s="14" t="str">
        <f t="shared" si="32"/>
        <v/>
      </c>
      <c r="U105" s="19"/>
      <c r="V105" s="19"/>
      <c r="W105" s="12"/>
      <c r="X105" s="17" t="str">
        <f t="shared" si="33"/>
        <v/>
      </c>
      <c r="Y105" s="22"/>
      <c r="Z105" s="22"/>
      <c r="AA105" s="10">
        <v>1.0485731</v>
      </c>
      <c r="AB105" s="14" t="str">
        <f t="shared" si="34"/>
        <v/>
      </c>
      <c r="AC105" s="19"/>
      <c r="AD105" s="19"/>
      <c r="AE105" s="12">
        <v>1.0485731</v>
      </c>
      <c r="AF105" s="17" t="str">
        <f t="shared" si="35"/>
        <v/>
      </c>
      <c r="AG105" s="22"/>
      <c r="AH105" s="22"/>
      <c r="AI105" s="10">
        <v>1.0485731</v>
      </c>
      <c r="AJ105" s="14" t="str">
        <f t="shared" si="36"/>
        <v/>
      </c>
      <c r="AK105" s="19"/>
      <c r="AL105" s="19"/>
    </row>
    <row r="106" spans="9:38" x14ac:dyDescent="0.25">
      <c r="I106">
        <f t="shared" si="37"/>
        <v>20</v>
      </c>
      <c r="J106" s="6">
        <v>1.0544149</v>
      </c>
      <c r="K106" s="10">
        <v>1.0544150000000001</v>
      </c>
      <c r="L106" s="14">
        <f t="shared" si="30"/>
        <v>1.0000000005838672E-2</v>
      </c>
      <c r="M106" s="19"/>
      <c r="N106" s="19"/>
      <c r="O106" s="12">
        <v>1.0544150000000001</v>
      </c>
      <c r="P106" s="17">
        <f t="shared" si="31"/>
        <v>1.0000000005838672E-2</v>
      </c>
      <c r="Q106" s="22"/>
      <c r="R106" s="22"/>
      <c r="S106" s="10">
        <v>1.0544150000000001</v>
      </c>
      <c r="T106" s="14">
        <f t="shared" si="32"/>
        <v>1.0000000005838672E-2</v>
      </c>
      <c r="U106" s="19"/>
      <c r="V106" s="19"/>
      <c r="W106" s="12">
        <v>1.0544150000000001</v>
      </c>
      <c r="X106" s="17">
        <f t="shared" si="33"/>
        <v>1.0000000005838672E-2</v>
      </c>
      <c r="Y106" s="22"/>
      <c r="Z106" s="22"/>
      <c r="AA106" s="10">
        <v>1.0485731</v>
      </c>
      <c r="AB106" s="14">
        <f t="shared" si="34"/>
        <v>-584.18000000000086</v>
      </c>
      <c r="AC106" s="19"/>
      <c r="AD106" s="19"/>
      <c r="AE106" s="12">
        <v>1.0485731</v>
      </c>
      <c r="AF106" s="17">
        <f t="shared" si="35"/>
        <v>-584.18000000000086</v>
      </c>
      <c r="AG106" s="22"/>
      <c r="AH106" s="22"/>
      <c r="AI106" s="10">
        <v>1.0485731</v>
      </c>
      <c r="AJ106" s="14">
        <f t="shared" si="36"/>
        <v>-584.18000000000086</v>
      </c>
      <c r="AK106" s="19"/>
      <c r="AL106" s="19"/>
    </row>
    <row r="107" spans="9:38" x14ac:dyDescent="0.25">
      <c r="I107">
        <f t="shared" si="37"/>
        <v>21</v>
      </c>
      <c r="J107" s="6"/>
      <c r="K107" s="10"/>
      <c r="L107" s="14" t="str">
        <f t="shared" si="30"/>
        <v/>
      </c>
      <c r="M107" s="19"/>
      <c r="N107" s="19"/>
      <c r="O107" s="12"/>
      <c r="P107" s="17" t="str">
        <f t="shared" si="31"/>
        <v/>
      </c>
      <c r="Q107" s="22"/>
      <c r="R107" s="22"/>
      <c r="S107" s="10"/>
      <c r="T107" s="14" t="str">
        <f t="shared" si="32"/>
        <v/>
      </c>
      <c r="U107" s="19"/>
      <c r="V107" s="19"/>
      <c r="W107" s="12"/>
      <c r="X107" s="17" t="str">
        <f t="shared" si="33"/>
        <v/>
      </c>
      <c r="Y107" s="22"/>
      <c r="Z107" s="22"/>
      <c r="AA107" s="10">
        <v>1.0485731</v>
      </c>
      <c r="AB107" s="14" t="str">
        <f t="shared" si="34"/>
        <v/>
      </c>
      <c r="AC107" s="19"/>
      <c r="AD107" s="19"/>
      <c r="AE107" s="12">
        <v>1.0485731</v>
      </c>
      <c r="AF107" s="17" t="str">
        <f t="shared" si="35"/>
        <v/>
      </c>
      <c r="AG107" s="22"/>
      <c r="AH107" s="22"/>
      <c r="AI107" s="10">
        <v>1.0485731</v>
      </c>
      <c r="AJ107" s="14" t="str">
        <f t="shared" si="36"/>
        <v/>
      </c>
      <c r="AK107" s="19"/>
      <c r="AL107" s="19"/>
    </row>
    <row r="108" spans="9:38" x14ac:dyDescent="0.25">
      <c r="I108">
        <f t="shared" si="37"/>
        <v>22</v>
      </c>
      <c r="J108" s="6">
        <v>1.0553893999999999</v>
      </c>
      <c r="K108" s="10">
        <v>1.0553950000000001</v>
      </c>
      <c r="L108" s="14">
        <f t="shared" si="30"/>
        <v>0.56000000001610317</v>
      </c>
      <c r="M108" s="19"/>
      <c r="N108" s="19"/>
      <c r="O108" s="12"/>
      <c r="P108" s="17" t="str">
        <f t="shared" si="31"/>
        <v/>
      </c>
      <c r="Q108" s="22"/>
      <c r="R108" s="22"/>
      <c r="S108" s="10"/>
      <c r="T108" s="14" t="str">
        <f t="shared" si="32"/>
        <v/>
      </c>
      <c r="U108" s="19"/>
      <c r="V108" s="19"/>
      <c r="W108" s="12"/>
      <c r="X108" s="17" t="str">
        <f t="shared" si="33"/>
        <v/>
      </c>
      <c r="Y108" s="22"/>
      <c r="Z108" s="22"/>
      <c r="AA108" s="10">
        <v>1.0485731</v>
      </c>
      <c r="AB108" s="14">
        <f t="shared" si="34"/>
        <v>-681.62999999998863</v>
      </c>
      <c r="AC108" s="19"/>
      <c r="AD108" s="19"/>
      <c r="AE108" s="12">
        <v>1.0485731</v>
      </c>
      <c r="AF108" s="17">
        <f t="shared" si="35"/>
        <v>-681.62999999998863</v>
      </c>
      <c r="AG108" s="22"/>
      <c r="AH108" s="22"/>
      <c r="AI108" s="10">
        <v>1.0485731</v>
      </c>
      <c r="AJ108" s="14">
        <f t="shared" si="36"/>
        <v>-681.62999999998863</v>
      </c>
      <c r="AK108" s="19"/>
      <c r="AL108" s="19"/>
    </row>
    <row r="109" spans="9:38" x14ac:dyDescent="0.25">
      <c r="I109">
        <f t="shared" si="37"/>
        <v>23</v>
      </c>
      <c r="J109" s="6">
        <v>1.0558110999999999</v>
      </c>
      <c r="K109" s="10">
        <v>1.055814</v>
      </c>
      <c r="L109" s="14">
        <f t="shared" si="30"/>
        <v>0.29000000001389026</v>
      </c>
      <c r="M109" s="19"/>
      <c r="N109" s="19"/>
      <c r="O109" s="12"/>
      <c r="P109" s="17" t="str">
        <f t="shared" si="31"/>
        <v/>
      </c>
      <c r="Q109" s="22"/>
      <c r="R109" s="22"/>
      <c r="S109" s="10"/>
      <c r="T109" s="14" t="str">
        <f t="shared" si="32"/>
        <v/>
      </c>
      <c r="U109" s="19"/>
      <c r="V109" s="19"/>
      <c r="W109" s="12"/>
      <c r="X109" s="17" t="str">
        <f t="shared" si="33"/>
        <v/>
      </c>
      <c r="Y109" s="22"/>
      <c r="Z109" s="22"/>
      <c r="AA109" s="10">
        <v>1.0485731</v>
      </c>
      <c r="AB109" s="14">
        <f t="shared" si="34"/>
        <v>-723.79999999998552</v>
      </c>
      <c r="AC109" s="19"/>
      <c r="AD109" s="19"/>
      <c r="AE109" s="12">
        <v>1.0485731</v>
      </c>
      <c r="AF109" s="17">
        <f t="shared" si="35"/>
        <v>-723.79999999998552</v>
      </c>
      <c r="AG109" s="22"/>
      <c r="AH109" s="22"/>
      <c r="AI109" s="10">
        <v>1.0485731</v>
      </c>
      <c r="AJ109" s="14">
        <f t="shared" si="36"/>
        <v>-723.79999999998552</v>
      </c>
      <c r="AK109" s="19"/>
      <c r="AL109" s="19"/>
    </row>
    <row r="110" spans="9:38" x14ac:dyDescent="0.25">
      <c r="I110">
        <f t="shared" si="37"/>
        <v>24</v>
      </c>
      <c r="J110" s="6">
        <v>1.0562164000000001</v>
      </c>
      <c r="K110" s="10">
        <v>1.056219</v>
      </c>
      <c r="L110" s="14">
        <f t="shared" si="30"/>
        <v>0.25999999999637424</v>
      </c>
      <c r="M110" s="19"/>
      <c r="N110" s="19"/>
      <c r="O110" s="12"/>
      <c r="P110" s="17" t="str">
        <f t="shared" si="31"/>
        <v/>
      </c>
      <c r="Q110" s="22"/>
      <c r="R110" s="22"/>
      <c r="S110" s="10"/>
      <c r="T110" s="14" t="str">
        <f t="shared" si="32"/>
        <v/>
      </c>
      <c r="U110" s="19"/>
      <c r="V110" s="19"/>
      <c r="W110" s="12"/>
      <c r="X110" s="17" t="str">
        <f t="shared" si="33"/>
        <v/>
      </c>
      <c r="Y110" s="22"/>
      <c r="Z110" s="22"/>
      <c r="AA110" s="10">
        <v>1.0485731</v>
      </c>
      <c r="AB110" s="14">
        <f t="shared" si="34"/>
        <v>-764.33000000000197</v>
      </c>
      <c r="AC110" s="19"/>
      <c r="AD110" s="19"/>
      <c r="AE110" s="12">
        <v>1.0485731</v>
      </c>
      <c r="AF110" s="17">
        <f t="shared" si="35"/>
        <v>-764.33000000000197</v>
      </c>
      <c r="AG110" s="22"/>
      <c r="AH110" s="22"/>
      <c r="AI110" s="10">
        <v>1.0485731</v>
      </c>
      <c r="AJ110" s="14">
        <f t="shared" si="36"/>
        <v>-764.33000000000197</v>
      </c>
      <c r="AK110" s="19"/>
      <c r="AL110" s="19"/>
    </row>
    <row r="111" spans="9:38" x14ac:dyDescent="0.25">
      <c r="I111">
        <f t="shared" si="37"/>
        <v>25</v>
      </c>
      <c r="J111" s="6">
        <v>1.0566073</v>
      </c>
      <c r="K111" s="10">
        <v>1.05661</v>
      </c>
      <c r="L111" s="14">
        <f t="shared" si="30"/>
        <v>0.27000000000221291</v>
      </c>
      <c r="M111" s="19"/>
      <c r="N111" s="19"/>
      <c r="O111" s="12"/>
      <c r="P111" s="17" t="str">
        <f t="shared" si="31"/>
        <v/>
      </c>
      <c r="Q111" s="22"/>
      <c r="R111" s="22"/>
      <c r="S111" s="10"/>
      <c r="T111" s="14" t="str">
        <f t="shared" si="32"/>
        <v/>
      </c>
      <c r="U111" s="19"/>
      <c r="V111" s="19"/>
      <c r="W111" s="12"/>
      <c r="X111" s="17" t="str">
        <f t="shared" si="33"/>
        <v/>
      </c>
      <c r="Y111" s="22"/>
      <c r="Z111" s="22"/>
      <c r="AA111" s="10">
        <v>1.0485731</v>
      </c>
      <c r="AB111" s="14">
        <f t="shared" si="34"/>
        <v>-803.41999999999916</v>
      </c>
      <c r="AC111" s="19"/>
      <c r="AD111" s="19"/>
      <c r="AE111" s="12">
        <v>1.0485731</v>
      </c>
      <c r="AF111" s="17">
        <f t="shared" si="35"/>
        <v>-803.41999999999916</v>
      </c>
      <c r="AG111" s="22"/>
      <c r="AH111" s="22"/>
      <c r="AI111" s="10">
        <v>1.0485731</v>
      </c>
      <c r="AJ111" s="14">
        <f t="shared" si="36"/>
        <v>-803.41999999999916</v>
      </c>
      <c r="AK111" s="19"/>
      <c r="AL111" s="19"/>
    </row>
    <row r="112" spans="9:38" x14ac:dyDescent="0.25">
      <c r="I112">
        <f t="shared" si="37"/>
        <v>26</v>
      </c>
      <c r="J112" s="6">
        <v>1.0569811</v>
      </c>
      <c r="K112" s="10">
        <v>1.0569850000000001</v>
      </c>
      <c r="L112" s="14">
        <f t="shared" si="30"/>
        <v>0.39000000000566359</v>
      </c>
      <c r="M112" s="19"/>
      <c r="N112" s="19"/>
      <c r="O112" s="12"/>
      <c r="P112" s="17" t="str">
        <f t="shared" si="31"/>
        <v/>
      </c>
      <c r="Q112" s="22"/>
      <c r="R112" s="22"/>
      <c r="S112" s="10"/>
      <c r="T112" s="14" t="str">
        <f t="shared" si="32"/>
        <v/>
      </c>
      <c r="U112" s="19"/>
      <c r="V112" s="19"/>
      <c r="W112" s="12"/>
      <c r="X112" s="17" t="str">
        <f t="shared" si="33"/>
        <v/>
      </c>
      <c r="Y112" s="22"/>
      <c r="Z112" s="22"/>
      <c r="AA112" s="10">
        <v>1.0485731</v>
      </c>
      <c r="AB112" s="14">
        <f t="shared" si="34"/>
        <v>-840.79999999999711</v>
      </c>
      <c r="AC112" s="19"/>
      <c r="AD112" s="19"/>
      <c r="AE112" s="12">
        <v>1.0485731</v>
      </c>
      <c r="AF112" s="17">
        <f t="shared" si="35"/>
        <v>-840.79999999999711</v>
      </c>
      <c r="AG112" s="22"/>
      <c r="AH112" s="22"/>
      <c r="AI112" s="10">
        <v>1.0485731</v>
      </c>
      <c r="AJ112" s="14">
        <f t="shared" si="36"/>
        <v>-840.79999999999711</v>
      </c>
      <c r="AK112" s="19"/>
      <c r="AL112" s="19"/>
    </row>
    <row r="113" spans="9:38" x14ac:dyDescent="0.25">
      <c r="I113">
        <f t="shared" si="37"/>
        <v>27</v>
      </c>
      <c r="J113" s="6">
        <v>1.0573334000000001</v>
      </c>
      <c r="K113" s="10">
        <v>1.0573360000000001</v>
      </c>
      <c r="L113" s="14">
        <f t="shared" si="30"/>
        <v>0.25999999999637424</v>
      </c>
      <c r="M113" s="19"/>
      <c r="N113" s="19"/>
      <c r="O113" s="12"/>
      <c r="P113" s="17" t="str">
        <f t="shared" si="31"/>
        <v/>
      </c>
      <c r="Q113" s="22"/>
      <c r="R113" s="22"/>
      <c r="S113" s="10"/>
      <c r="T113" s="14" t="str">
        <f t="shared" si="32"/>
        <v/>
      </c>
      <c r="U113" s="19"/>
      <c r="V113" s="19"/>
      <c r="W113" s="12"/>
      <c r="X113" s="17" t="str">
        <f t="shared" si="33"/>
        <v/>
      </c>
      <c r="Y113" s="22"/>
      <c r="Z113" s="22"/>
      <c r="AA113" s="10">
        <v>1.0485731</v>
      </c>
      <c r="AB113" s="14">
        <f t="shared" si="34"/>
        <v>-876.03000000000543</v>
      </c>
      <c r="AC113" s="19"/>
      <c r="AD113" s="19"/>
      <c r="AE113" s="12">
        <v>1.0485731</v>
      </c>
      <c r="AF113" s="17">
        <f t="shared" si="35"/>
        <v>-876.03000000000543</v>
      </c>
      <c r="AG113" s="22"/>
      <c r="AH113" s="22"/>
      <c r="AI113" s="10">
        <v>1.0485731</v>
      </c>
      <c r="AJ113" s="14">
        <f t="shared" si="36"/>
        <v>-876.03000000000543</v>
      </c>
      <c r="AK113" s="19"/>
      <c r="AL113" s="19"/>
    </row>
    <row r="114" spans="9:38" x14ac:dyDescent="0.25">
      <c r="I114">
        <f t="shared" si="37"/>
        <v>28</v>
      </c>
      <c r="J114" s="6"/>
      <c r="K114" s="10"/>
      <c r="L114" s="14" t="str">
        <f t="shared" si="30"/>
        <v/>
      </c>
      <c r="M114" s="19"/>
      <c r="N114" s="19"/>
      <c r="O114" s="12"/>
      <c r="P114" s="17" t="str">
        <f t="shared" si="31"/>
        <v/>
      </c>
      <c r="Q114" s="22"/>
      <c r="R114" s="22"/>
      <c r="S114" s="10"/>
      <c r="T114" s="14" t="str">
        <f t="shared" si="32"/>
        <v/>
      </c>
      <c r="U114" s="19"/>
      <c r="V114" s="19"/>
      <c r="W114" s="12"/>
      <c r="X114" s="17" t="str">
        <f t="shared" si="33"/>
        <v/>
      </c>
      <c r="Y114" s="22"/>
      <c r="Z114" s="22"/>
      <c r="AA114" s="10">
        <v>1.0485731</v>
      </c>
      <c r="AB114" s="14" t="str">
        <f t="shared" si="34"/>
        <v/>
      </c>
      <c r="AC114" s="19"/>
      <c r="AD114" s="19"/>
      <c r="AE114" s="12">
        <v>1.0485731</v>
      </c>
      <c r="AF114" s="17" t="str">
        <f t="shared" si="35"/>
        <v/>
      </c>
      <c r="AG114" s="22"/>
      <c r="AH114" s="22"/>
      <c r="AI114" s="10">
        <v>1.0485731</v>
      </c>
      <c r="AJ114" s="14" t="str">
        <f t="shared" si="36"/>
        <v/>
      </c>
      <c r="AK114" s="19"/>
      <c r="AL114" s="19"/>
    </row>
    <row r="115" spans="9:38" x14ac:dyDescent="0.25">
      <c r="I115">
        <f t="shared" si="37"/>
        <v>29</v>
      </c>
      <c r="J115" s="6"/>
      <c r="K115" s="10"/>
      <c r="L115" s="14" t="str">
        <f t="shared" si="30"/>
        <v/>
      </c>
      <c r="M115" s="19"/>
      <c r="N115" s="19"/>
      <c r="O115" s="12"/>
      <c r="P115" s="17" t="str">
        <f t="shared" si="31"/>
        <v/>
      </c>
      <c r="Q115" s="22"/>
      <c r="R115" s="22"/>
      <c r="S115" s="10"/>
      <c r="T115" s="14" t="str">
        <f t="shared" si="32"/>
        <v/>
      </c>
      <c r="U115" s="19"/>
      <c r="V115" s="19"/>
      <c r="W115" s="12"/>
      <c r="X115" s="17" t="str">
        <f t="shared" si="33"/>
        <v/>
      </c>
      <c r="Y115" s="22"/>
      <c r="Z115" s="22"/>
      <c r="AA115" s="10">
        <v>1.0485731</v>
      </c>
      <c r="AB115" s="14" t="str">
        <f t="shared" si="34"/>
        <v/>
      </c>
      <c r="AC115" s="19"/>
      <c r="AD115" s="19"/>
      <c r="AE115" s="12">
        <v>1.0485731</v>
      </c>
      <c r="AF115" s="17" t="str">
        <f t="shared" si="35"/>
        <v/>
      </c>
      <c r="AG115" s="22"/>
      <c r="AH115" s="22"/>
      <c r="AI115" s="10">
        <v>1.0485731</v>
      </c>
      <c r="AJ115" s="14" t="str">
        <f t="shared" si="36"/>
        <v/>
      </c>
      <c r="AK115" s="19"/>
      <c r="AL115" s="19"/>
    </row>
    <row r="116" spans="9:38" x14ac:dyDescent="0.25">
      <c r="I116">
        <f t="shared" si="37"/>
        <v>30</v>
      </c>
      <c r="J116" s="6">
        <v>1.0576418999999999</v>
      </c>
      <c r="K116" s="10">
        <v>1.057642</v>
      </c>
      <c r="L116" s="14">
        <f t="shared" si="30"/>
        <v>1.0000000005838672E-2</v>
      </c>
      <c r="M116" s="19"/>
      <c r="N116" s="19"/>
      <c r="O116" s="12"/>
      <c r="P116" s="17" t="str">
        <f t="shared" si="31"/>
        <v/>
      </c>
      <c r="Q116" s="22"/>
      <c r="R116" s="22"/>
      <c r="S116" s="10"/>
      <c r="T116" s="14" t="str">
        <f t="shared" si="32"/>
        <v/>
      </c>
      <c r="U116" s="19"/>
      <c r="V116" s="19"/>
      <c r="W116" s="12"/>
      <c r="X116" s="17" t="str">
        <f t="shared" si="33"/>
        <v/>
      </c>
      <c r="Y116" s="22"/>
      <c r="Z116" s="22"/>
      <c r="AA116" s="10">
        <v>1.0485731</v>
      </c>
      <c r="AB116" s="14">
        <f t="shared" si="34"/>
        <v>-906.87999999998772</v>
      </c>
      <c r="AC116" s="19"/>
      <c r="AD116" s="19"/>
      <c r="AE116" s="12">
        <v>1.0485731</v>
      </c>
      <c r="AF116" s="17">
        <f t="shared" si="35"/>
        <v>-906.87999999998772</v>
      </c>
      <c r="AG116" s="22"/>
      <c r="AH116" s="22"/>
      <c r="AI116" s="10">
        <v>1.0485731</v>
      </c>
      <c r="AJ116" s="14">
        <f t="shared" si="36"/>
        <v>-906.87999999998772</v>
      </c>
      <c r="AK116" s="19"/>
      <c r="AL116" s="19"/>
    </row>
    <row r="117" spans="9:38" x14ac:dyDescent="0.25">
      <c r="I117" t="s">
        <v>44</v>
      </c>
      <c r="J117" s="6"/>
      <c r="K117" s="10"/>
      <c r="L117" s="14" t="e">
        <f t="array" ref="L117">AVERAGE(ABS(L87:L94),ABS(L98:L104),ABS(L108:L114))</f>
        <v>#VALUE!</v>
      </c>
      <c r="M117" s="19" t="e">
        <f>M118</f>
        <v>#DIV/0!</v>
      </c>
      <c r="N117" s="19" t="e">
        <f t="shared" ref="N117" si="38">N118</f>
        <v>#DIV/0!</v>
      </c>
      <c r="O117" s="12"/>
      <c r="P117" s="17" t="e">
        <f t="array" ref="P117">AVERAGE(ABS(P87:P94),ABS(P98:P104),ABS(P108:P114))</f>
        <v>#VALUE!</v>
      </c>
      <c r="Q117" s="22" t="e">
        <f>Q118</f>
        <v>#DIV/0!</v>
      </c>
      <c r="R117" s="22" t="e">
        <f t="shared" ref="R117" si="39">R118</f>
        <v>#DIV/0!</v>
      </c>
      <c r="S117" s="10"/>
      <c r="T117" s="14" t="e">
        <f t="array" ref="T117">AVERAGE(ABS(T87:T94),ABS(T98:T104),ABS(T108:T114))</f>
        <v>#VALUE!</v>
      </c>
      <c r="U117" s="19" t="e">
        <f>U118</f>
        <v>#DIV/0!</v>
      </c>
      <c r="V117" s="19" t="e">
        <f t="shared" ref="V117" si="40">V118</f>
        <v>#DIV/0!</v>
      </c>
      <c r="W117" s="12"/>
      <c r="X117" s="17" t="e">
        <f t="array" ref="X117">AVERAGE(ABS(X87:X94),ABS(X98:X104),ABS(X108:X114))</f>
        <v>#VALUE!</v>
      </c>
      <c r="Y117" s="22" t="e">
        <f>Y118</f>
        <v>#DIV/0!</v>
      </c>
      <c r="Z117" s="22" t="e">
        <f t="shared" ref="Z117" si="41">Z118</f>
        <v>#DIV/0!</v>
      </c>
      <c r="AA117" s="10"/>
      <c r="AB117" s="14" t="e">
        <f t="array" ref="AB117">AVERAGE(ABS(AB87:AB94),ABS(AB98:AB104),ABS(AB108:AB114))</f>
        <v>#VALUE!</v>
      </c>
      <c r="AC117" s="19" t="e">
        <f>AC118</f>
        <v>#DIV/0!</v>
      </c>
      <c r="AD117" s="19" t="e">
        <f t="shared" ref="AD117" si="42">AD118</f>
        <v>#DIV/0!</v>
      </c>
      <c r="AE117" s="12"/>
      <c r="AF117" s="17" t="e">
        <f t="array" ref="AF117">AVERAGE(ABS(AF87:AF94),ABS(AF98:AF104),ABS(AF108:AF114))</f>
        <v>#VALUE!</v>
      </c>
      <c r="AG117" s="22" t="e">
        <f>AG118</f>
        <v>#DIV/0!</v>
      </c>
      <c r="AH117" s="22" t="e">
        <f t="shared" ref="AH117" si="43">AH118</f>
        <v>#DIV/0!</v>
      </c>
      <c r="AI117" s="10"/>
      <c r="AJ117" s="14" t="e">
        <f t="array" ref="AJ117">AVERAGE(ABS(AJ87:AJ94),ABS(AJ98:AJ104),ABS(AJ108:AJ114))</f>
        <v>#VALUE!</v>
      </c>
      <c r="AK117" s="19" t="e">
        <f>AK118</f>
        <v>#DIV/0!</v>
      </c>
      <c r="AL117" s="19" t="e">
        <f t="shared" ref="AL117" si="44">AL118</f>
        <v>#DIV/0!</v>
      </c>
    </row>
    <row r="118" spans="9:38" x14ac:dyDescent="0.25">
      <c r="I118" t="s">
        <v>46</v>
      </c>
      <c r="J118" s="6"/>
      <c r="K118" s="10"/>
      <c r="L118" s="14">
        <f>AVERAGE(L87:L94,L98:L104,L108:L114)</f>
        <v>-1.9764999999993815</v>
      </c>
      <c r="M118" s="19" t="e">
        <f>AVERAGE(M88:M94,M98:M104,M108:M114)</f>
        <v>#DIV/0!</v>
      </c>
      <c r="N118" s="19" t="e">
        <f>AVERAGE(N88:N94,N98:N104,N108:N114)</f>
        <v>#DIV/0!</v>
      </c>
      <c r="O118" s="12"/>
      <c r="P118" s="17" t="e">
        <f>AVERAGE(P87:P94,P98:P104,P108:P114)</f>
        <v>#DIV/0!</v>
      </c>
      <c r="Q118" s="22" t="e">
        <f>AVERAGE(Q88:Q94,Q98:Q104,Q108:Q114)</f>
        <v>#DIV/0!</v>
      </c>
      <c r="R118" s="22" t="e">
        <f>AVERAGE(R88:R94,R98:R104,R108:R114)</f>
        <v>#DIV/0!</v>
      </c>
      <c r="S118" s="10"/>
      <c r="T118" s="14" t="e">
        <f>AVERAGE(T87:T94,T98:T104,T108:T114)</f>
        <v>#DIV/0!</v>
      </c>
      <c r="U118" s="19" t="e">
        <f>AVERAGE(U88:U94,U98:U104,U108:U114)</f>
        <v>#DIV/0!</v>
      </c>
      <c r="V118" s="19" t="e">
        <f>AVERAGE(V88:V94,V98:V104,V108:V114)</f>
        <v>#DIV/0!</v>
      </c>
      <c r="W118" s="12"/>
      <c r="X118" s="17" t="e">
        <f>AVERAGE(X87:X94,X98:X104,X108:X114)</f>
        <v>#DIV/0!</v>
      </c>
      <c r="Y118" s="22" t="e">
        <f>AVERAGE(Y88:Y94,Y98:Y104,Y108:Y114)</f>
        <v>#DIV/0!</v>
      </c>
      <c r="Z118" s="22" t="e">
        <f>AVERAGE(Z88:Z94,Z98:Z104,Z108:Z114)</f>
        <v>#DIV/0!</v>
      </c>
      <c r="AA118" s="10"/>
      <c r="AB118" s="14">
        <f>AVERAGE(AB87:AB94,AB98:AB104,AB108:AB114)</f>
        <v>-348.88649999999632</v>
      </c>
      <c r="AC118" s="19" t="e">
        <f>AVERAGE(AC88:AC94,AC98:AC104,AC108:AC114)</f>
        <v>#DIV/0!</v>
      </c>
      <c r="AD118" s="19" t="e">
        <f>AVERAGE(AD88:AD94,AD98:AD104,AD108:AD114)</f>
        <v>#DIV/0!</v>
      </c>
      <c r="AE118" s="12"/>
      <c r="AF118" s="17">
        <f>AVERAGE(AF87:AF94,AF98:AF104,AF108:AF114)</f>
        <v>-348.88649999999632</v>
      </c>
      <c r="AG118" s="22" t="e">
        <f>AVERAGE(AG88:AG94,AG98:AG104,AG108:AG114)</f>
        <v>#DIV/0!</v>
      </c>
      <c r="AH118" s="22" t="e">
        <f>AVERAGE(AH88:AH94,AH98:AH104,AH108:AH114)</f>
        <v>#DIV/0!</v>
      </c>
      <c r="AI118" s="10"/>
      <c r="AJ118" s="14">
        <f>AVERAGE(AJ87:AJ94,AJ98:AJ104,AJ108:AJ114)</f>
        <v>-348.88649999999632</v>
      </c>
      <c r="AK118" s="19" t="e">
        <f>AVERAGE(AK88:AK94,AK98:AK104,AK108:AK114)</f>
        <v>#DIV/0!</v>
      </c>
      <c r="AL118" s="19" t="e">
        <f>AVERAGE(AL88:AL94,AL98:AL104,AL108:AL114)</f>
        <v>#DIV/0!</v>
      </c>
    </row>
    <row r="119" spans="9:38" x14ac:dyDescent="0.25">
      <c r="I119" t="s">
        <v>47</v>
      </c>
      <c r="J119" s="6"/>
      <c r="K119" s="10"/>
      <c r="L119" s="14">
        <f>STDEV(L88:L94)</f>
        <v>0.27266759808352026</v>
      </c>
      <c r="M119" s="19"/>
      <c r="N119" s="19"/>
      <c r="O119" s="12"/>
      <c r="P119" s="17" t="e">
        <f>STDEV(P88:P94)</f>
        <v>#DIV/0!</v>
      </c>
      <c r="Q119" s="22"/>
      <c r="R119" s="22"/>
      <c r="S119" s="10"/>
      <c r="T119" s="14" t="e">
        <f>STDEV(T88:T94)</f>
        <v>#DIV/0!</v>
      </c>
      <c r="U119" s="19"/>
      <c r="V119" s="19"/>
      <c r="W119" s="12"/>
      <c r="X119" s="17" t="e">
        <f>STDEV(X88:X94)</f>
        <v>#DIV/0!</v>
      </c>
      <c r="Y119" s="22"/>
      <c r="Z119" s="22"/>
      <c r="AA119" s="10"/>
      <c r="AB119" s="14">
        <f>STDEV(AB88:AB94)</f>
        <v>20.825468953730816</v>
      </c>
      <c r="AC119" s="19"/>
      <c r="AD119" s="19"/>
      <c r="AE119" s="12"/>
      <c r="AF119" s="17">
        <f>STDEV(AF88:AF94)</f>
        <v>20.825468953730816</v>
      </c>
      <c r="AG119" s="22"/>
      <c r="AH119" s="22"/>
      <c r="AI119" s="10"/>
      <c r="AJ119" s="14">
        <f>STDEV(AJ88:AJ94)</f>
        <v>20.825468953730816</v>
      </c>
      <c r="AK119" s="19"/>
      <c r="AL119" s="19"/>
    </row>
  </sheetData>
  <mergeCells count="69">
    <mergeCell ref="B7:B8"/>
    <mergeCell ref="C7:D7"/>
    <mergeCell ref="AI4:AL4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K4:N4"/>
    <mergeCell ref="O4:R4"/>
    <mergeCell ref="AI5:AJ5"/>
    <mergeCell ref="AK5:AL5"/>
    <mergeCell ref="S4:V4"/>
    <mergeCell ref="W4:Z4"/>
    <mergeCell ref="AC5:AD5"/>
    <mergeCell ref="AE5:AF5"/>
    <mergeCell ref="AG5:AH5"/>
    <mergeCell ref="AA4:AD4"/>
    <mergeCell ref="AE4:AH4"/>
    <mergeCell ref="K43:N43"/>
    <mergeCell ref="O43:R43"/>
    <mergeCell ref="S43:V43"/>
    <mergeCell ref="W43:Z43"/>
    <mergeCell ref="AA43:AD43"/>
    <mergeCell ref="AE43:AH43"/>
    <mergeCell ref="AI43:AL43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A84:AB84"/>
    <mergeCell ref="AC84:AD84"/>
    <mergeCell ref="AE84:AF84"/>
    <mergeCell ref="AG84:AH84"/>
    <mergeCell ref="B46:B47"/>
    <mergeCell ref="C46:D46"/>
    <mergeCell ref="K83:N83"/>
    <mergeCell ref="O83:R83"/>
    <mergeCell ref="S83:V83"/>
    <mergeCell ref="AI84:AJ84"/>
    <mergeCell ref="AK84:AL84"/>
    <mergeCell ref="B86:B87"/>
    <mergeCell ref="C86:D86"/>
    <mergeCell ref="W83:Z83"/>
    <mergeCell ref="AA83:AD83"/>
    <mergeCell ref="AE83:AH83"/>
    <mergeCell ref="AI83:AL83"/>
    <mergeCell ref="K84:L84"/>
    <mergeCell ref="M84:N84"/>
    <mergeCell ref="O84:P84"/>
    <mergeCell ref="Q84:R84"/>
    <mergeCell ref="S84:T84"/>
    <mergeCell ref="U84:V84"/>
    <mergeCell ref="W84:X84"/>
    <mergeCell ref="Y84:Z8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8"/>
  <sheetViews>
    <sheetView topLeftCell="B1" zoomScale="85" zoomScaleNormal="85" workbookViewId="0">
      <selection activeCell="J78" sqref="J78"/>
    </sheetView>
  </sheetViews>
  <sheetFormatPr defaultRowHeight="15" x14ac:dyDescent="0.25"/>
  <cols>
    <col min="5" max="5" width="9.7109375" style="26" customWidth="1"/>
    <col min="12" max="12" width="9.140625" style="31"/>
    <col min="13" max="13" width="9.140625" style="2"/>
    <col min="14" max="14" width="9.140625" style="31"/>
    <col min="15" max="15" width="9.140625" style="2"/>
    <col min="16" max="16" width="9.140625" style="25"/>
    <col min="17" max="17" width="9.140625" style="31"/>
    <col min="18" max="18" width="9.140625" style="2"/>
    <col min="19" max="19" width="9.140625" style="25"/>
    <col min="20" max="20" width="9.140625" style="31"/>
    <col min="21" max="21" width="9.140625" style="2"/>
    <col min="22" max="22" width="9.140625" style="25"/>
    <col min="23" max="23" width="9.140625" style="31"/>
    <col min="24" max="24" width="9.140625" style="2"/>
    <col min="25" max="25" width="9.140625" style="25"/>
    <col min="26" max="26" width="9.140625" style="31"/>
    <col min="27" max="27" width="9.140625" style="2"/>
    <col min="28" max="28" width="9.140625" style="25"/>
    <col min="29" max="29" width="9.140625" style="31"/>
    <col min="30" max="30" width="9.140625" style="2"/>
    <col min="31" max="31" width="9.140625" style="25"/>
    <col min="32" max="32" width="9.140625" style="31"/>
    <col min="33" max="33" width="9.140625" style="2"/>
    <col min="34" max="34" width="9.140625" style="25"/>
  </cols>
  <sheetData>
    <row r="1" spans="1:34" x14ac:dyDescent="0.25">
      <c r="J1" t="s">
        <v>64</v>
      </c>
      <c r="L1" s="33" t="s">
        <v>67</v>
      </c>
      <c r="M1" s="33"/>
      <c r="N1" s="34" t="s">
        <v>30</v>
      </c>
      <c r="O1" s="34"/>
      <c r="P1" s="34"/>
      <c r="Q1" s="32" t="s">
        <v>31</v>
      </c>
      <c r="R1" s="32"/>
      <c r="S1" s="32"/>
      <c r="T1" s="34" t="s">
        <v>32</v>
      </c>
      <c r="U1" s="34"/>
      <c r="V1" s="34"/>
      <c r="W1" s="32" t="s">
        <v>33</v>
      </c>
      <c r="X1" s="32"/>
      <c r="Y1" s="32"/>
      <c r="Z1" s="34" t="s">
        <v>34</v>
      </c>
      <c r="AA1" s="34"/>
      <c r="AB1" s="34"/>
      <c r="AC1" s="32" t="s">
        <v>35</v>
      </c>
      <c r="AD1" s="32"/>
      <c r="AE1" s="32"/>
      <c r="AF1" s="34" t="s">
        <v>62</v>
      </c>
      <c r="AG1" s="34"/>
      <c r="AH1" s="34"/>
    </row>
    <row r="2" spans="1:34" x14ac:dyDescent="0.25">
      <c r="L2" s="42" t="s">
        <v>65</v>
      </c>
      <c r="M2" s="41" t="s">
        <v>66</v>
      </c>
      <c r="N2" s="35" t="s">
        <v>65</v>
      </c>
      <c r="O2" s="36" t="s">
        <v>66</v>
      </c>
      <c r="P2" s="37" t="s">
        <v>68</v>
      </c>
      <c r="Q2" s="38" t="s">
        <v>65</v>
      </c>
      <c r="R2" s="39" t="s">
        <v>66</v>
      </c>
      <c r="S2" s="40" t="s">
        <v>68</v>
      </c>
      <c r="T2" s="35" t="s">
        <v>65</v>
      </c>
      <c r="U2" s="36" t="s">
        <v>66</v>
      </c>
      <c r="V2" s="37" t="s">
        <v>68</v>
      </c>
      <c r="W2" s="38" t="s">
        <v>65</v>
      </c>
      <c r="X2" s="39" t="s">
        <v>66</v>
      </c>
      <c r="Y2" s="40" t="s">
        <v>68</v>
      </c>
      <c r="Z2" s="35" t="s">
        <v>65</v>
      </c>
      <c r="AA2" s="36" t="s">
        <v>66</v>
      </c>
      <c r="AB2" s="37" t="s">
        <v>68</v>
      </c>
      <c r="AC2" s="38" t="s">
        <v>65</v>
      </c>
      <c r="AD2" s="39" t="s">
        <v>66</v>
      </c>
      <c r="AE2" s="40" t="s">
        <v>68</v>
      </c>
      <c r="AF2" s="35" t="s">
        <v>65</v>
      </c>
      <c r="AG2" s="36" t="s">
        <v>66</v>
      </c>
      <c r="AH2" s="37" t="s">
        <v>68</v>
      </c>
    </row>
    <row r="3" spans="1:34" x14ac:dyDescent="0.25">
      <c r="L3" s="42"/>
      <c r="M3" s="41"/>
      <c r="N3" s="35"/>
      <c r="O3" s="36"/>
      <c r="P3" s="37"/>
      <c r="Q3" s="38"/>
      <c r="R3" s="39"/>
      <c r="S3" s="40"/>
      <c r="T3" s="35"/>
      <c r="U3" s="36"/>
      <c r="V3" s="37"/>
      <c r="W3" s="38"/>
      <c r="X3" s="39"/>
      <c r="Y3" s="40"/>
      <c r="Z3" s="35"/>
      <c r="AA3" s="36"/>
      <c r="AB3" s="37"/>
      <c r="AC3" s="38"/>
      <c r="AD3" s="39"/>
      <c r="AE3" s="40"/>
      <c r="AF3" s="35"/>
      <c r="AG3" s="36"/>
      <c r="AH3" s="37"/>
    </row>
    <row r="4" spans="1:34" x14ac:dyDescent="0.25">
      <c r="H4">
        <v>0</v>
      </c>
      <c r="I4">
        <v>21</v>
      </c>
      <c r="K4">
        <v>0</v>
      </c>
      <c r="L4" s="31">
        <v>33</v>
      </c>
      <c r="M4" s="2">
        <v>377.3</v>
      </c>
      <c r="N4" s="29">
        <v>33</v>
      </c>
      <c r="O4" s="27">
        <v>496.85</v>
      </c>
      <c r="P4" s="28">
        <f>IF(O4="","",$M4/O4)</f>
        <v>0.75938411995572108</v>
      </c>
      <c r="Q4" s="30">
        <v>33</v>
      </c>
      <c r="R4" s="17">
        <v>491.33</v>
      </c>
      <c r="S4" s="22">
        <f>IF(R4="","",$M4/R4)</f>
        <v>0.7679156575010686</v>
      </c>
      <c r="T4" s="29">
        <v>33</v>
      </c>
      <c r="U4" s="27">
        <v>493.51</v>
      </c>
      <c r="V4" s="28">
        <f>IF(U4="","",$M4/U4)</f>
        <v>0.76452351522765505</v>
      </c>
      <c r="W4" s="30">
        <v>33</v>
      </c>
      <c r="X4" s="17">
        <v>468.2</v>
      </c>
      <c r="Y4" s="22">
        <f>IF(X4="","",$M4/X4)</f>
        <v>0.80585219991456647</v>
      </c>
      <c r="Z4" s="29">
        <v>33</v>
      </c>
      <c r="AA4" s="27">
        <v>379.64</v>
      </c>
      <c r="AB4" s="28">
        <f>IF(AA4="","",$M4/AA4)</f>
        <v>0.99383626593615015</v>
      </c>
      <c r="AC4" s="30">
        <v>33</v>
      </c>
      <c r="AD4" s="17">
        <v>412.07</v>
      </c>
      <c r="AE4" s="22">
        <f>IF(AD4="","",$M4/AD4)</f>
        <v>0.91562113233188536</v>
      </c>
      <c r="AF4" s="29">
        <v>33</v>
      </c>
      <c r="AG4" s="27">
        <v>383.19</v>
      </c>
      <c r="AH4" s="28">
        <f>IF(AG4="","",$M4/AG4)</f>
        <v>0.98462903520446776</v>
      </c>
    </row>
    <row r="5" spans="1:34" x14ac:dyDescent="0.25">
      <c r="A5">
        <v>0</v>
      </c>
      <c r="B5">
        <v>0</v>
      </c>
      <c r="C5">
        <v>0</v>
      </c>
      <c r="D5">
        <v>0</v>
      </c>
      <c r="E5" s="26" t="s">
        <v>120</v>
      </c>
      <c r="F5">
        <f t="shared" ref="F5:F13" si="0">IF(E5="","",LEFT(E5,2)*60+RIGHT(E5,LEN(E5)-FIND(":",E5)))</f>
        <v>377.3</v>
      </c>
      <c r="H5">
        <v>0</v>
      </c>
      <c r="I5">
        <v>21</v>
      </c>
      <c r="K5" s="24">
        <v>1</v>
      </c>
      <c r="L5" s="31">
        <v>31</v>
      </c>
      <c r="M5" s="2">
        <v>506.85</v>
      </c>
      <c r="N5" s="29">
        <v>32</v>
      </c>
      <c r="O5" s="27">
        <v>515.23</v>
      </c>
      <c r="P5" s="28">
        <f t="shared" ref="P5:P34" si="1">IF(O5="","",$M5/O5)</f>
        <v>0.98373541913320262</v>
      </c>
      <c r="Q5" s="30">
        <v>33</v>
      </c>
      <c r="R5" s="17">
        <v>520.4</v>
      </c>
      <c r="S5" s="22">
        <f t="shared" ref="S5:S34" si="2">IF(R5="","",$M5/R5)</f>
        <v>0.97396233666410459</v>
      </c>
      <c r="T5" s="29">
        <v>33</v>
      </c>
      <c r="U5" s="27">
        <v>530.69000000000005</v>
      </c>
      <c r="V5" s="28">
        <f t="shared" ref="V5:V34" si="3">IF(U5="","",$M5/U5)</f>
        <v>0.95507735212647682</v>
      </c>
      <c r="W5" s="30">
        <v>33</v>
      </c>
      <c r="X5" s="17">
        <v>528.85</v>
      </c>
      <c r="Y5" s="22">
        <f t="shared" ref="Y5:Y34" si="4">IF(X5="","",$M5/X5)</f>
        <v>0.95840030254325426</v>
      </c>
      <c r="Z5" s="29">
        <v>28</v>
      </c>
      <c r="AA5" s="27">
        <v>331.87</v>
      </c>
      <c r="AB5" s="28">
        <f t="shared" ref="AB5:AB34" si="5">IF(AA5="","",$M5/AA5)</f>
        <v>1.5272546479042999</v>
      </c>
      <c r="AC5" s="30">
        <v>29</v>
      </c>
      <c r="AD5" s="17">
        <v>346.90999999999997</v>
      </c>
      <c r="AE5" s="22">
        <f t="shared" ref="AE5:AE34" si="6">IF(AD5="","",$M5/AD5)</f>
        <v>1.4610417687584678</v>
      </c>
      <c r="AF5" s="29">
        <v>29</v>
      </c>
      <c r="AG5" s="27">
        <v>342.33</v>
      </c>
      <c r="AH5" s="28">
        <f t="shared" ref="AH5:AH34" si="7">IF(AG5="","",$M5/AG5)</f>
        <v>1.4805889054421173</v>
      </c>
    </row>
    <row r="6" spans="1:34" x14ac:dyDescent="0.25">
      <c r="A6">
        <v>0</v>
      </c>
      <c r="B6">
        <v>1</v>
      </c>
      <c r="C6">
        <v>1</v>
      </c>
      <c r="D6">
        <v>0</v>
      </c>
      <c r="E6" s="26" t="s">
        <v>121</v>
      </c>
      <c r="F6">
        <f t="shared" si="0"/>
        <v>506.85</v>
      </c>
      <c r="H6">
        <v>0</v>
      </c>
      <c r="I6">
        <v>21</v>
      </c>
      <c r="K6">
        <v>2</v>
      </c>
      <c r="L6" s="31">
        <v>30</v>
      </c>
      <c r="M6" s="2">
        <v>493.22</v>
      </c>
      <c r="N6" s="29">
        <v>31</v>
      </c>
      <c r="O6" s="27">
        <v>511.78</v>
      </c>
      <c r="P6" s="28">
        <f t="shared" si="1"/>
        <v>0.96373441713236163</v>
      </c>
      <c r="Q6" s="30">
        <v>32</v>
      </c>
      <c r="R6" s="17">
        <v>511.15</v>
      </c>
      <c r="S6" s="22">
        <f t="shared" si="2"/>
        <v>0.9649222341778344</v>
      </c>
      <c r="T6" s="29">
        <v>32</v>
      </c>
      <c r="U6" s="27">
        <v>507.7</v>
      </c>
      <c r="V6" s="28">
        <f t="shared" si="3"/>
        <v>0.97147922001181808</v>
      </c>
      <c r="W6" s="30">
        <v>32</v>
      </c>
      <c r="X6" s="17">
        <v>527.24</v>
      </c>
      <c r="Y6" s="22">
        <f t="shared" si="4"/>
        <v>0.93547530536378121</v>
      </c>
      <c r="Z6" s="29">
        <v>28</v>
      </c>
      <c r="AA6" s="27">
        <v>362.26</v>
      </c>
      <c r="AB6" s="28">
        <f t="shared" si="5"/>
        <v>1.3615083089493736</v>
      </c>
      <c r="AC6" s="30">
        <v>29</v>
      </c>
      <c r="AD6" s="17">
        <v>374.08</v>
      </c>
      <c r="AE6" s="22">
        <f t="shared" si="6"/>
        <v>1.318488023952096</v>
      </c>
      <c r="AF6" s="29">
        <v>28</v>
      </c>
      <c r="AG6" s="27">
        <v>338.81</v>
      </c>
      <c r="AH6" s="28">
        <f t="shared" si="7"/>
        <v>1.4557421563708273</v>
      </c>
    </row>
    <row r="7" spans="1:34" x14ac:dyDescent="0.25">
      <c r="A7">
        <v>0</v>
      </c>
      <c r="B7">
        <v>2</v>
      </c>
      <c r="C7">
        <v>2</v>
      </c>
      <c r="D7">
        <v>0</v>
      </c>
      <c r="E7" s="26" t="s">
        <v>122</v>
      </c>
      <c r="F7">
        <f t="shared" si="0"/>
        <v>493.22</v>
      </c>
      <c r="H7">
        <v>0</v>
      </c>
      <c r="I7">
        <v>21</v>
      </c>
      <c r="K7">
        <v>3</v>
      </c>
      <c r="L7" s="31">
        <v>29</v>
      </c>
      <c r="M7" s="2">
        <v>485.2</v>
      </c>
      <c r="N7" s="29">
        <v>29</v>
      </c>
      <c r="O7" s="27">
        <v>458.47</v>
      </c>
      <c r="P7" s="28">
        <f t="shared" si="1"/>
        <v>1.0583026152201889</v>
      </c>
      <c r="Q7" s="43"/>
      <c r="R7" s="17"/>
      <c r="S7" s="22" t="str">
        <f t="shared" si="2"/>
        <v/>
      </c>
      <c r="T7" s="43"/>
      <c r="U7" s="27"/>
      <c r="V7" s="28" t="str">
        <f t="shared" si="3"/>
        <v/>
      </c>
      <c r="W7" s="43"/>
      <c r="X7" s="17"/>
      <c r="Y7" s="22" t="str">
        <f t="shared" si="4"/>
        <v/>
      </c>
      <c r="Z7" s="29">
        <v>27</v>
      </c>
      <c r="AA7" s="27">
        <v>362.97</v>
      </c>
      <c r="AB7" s="28">
        <f t="shared" si="5"/>
        <v>1.3367495936303275</v>
      </c>
      <c r="AC7" s="30">
        <v>27</v>
      </c>
      <c r="AD7" s="17">
        <v>370.76</v>
      </c>
      <c r="AE7" s="22">
        <f t="shared" si="6"/>
        <v>1.3086632862228935</v>
      </c>
      <c r="AF7" s="43"/>
      <c r="AG7" s="27"/>
      <c r="AH7" s="28" t="str">
        <f t="shared" si="7"/>
        <v/>
      </c>
    </row>
    <row r="8" spans="1:34" x14ac:dyDescent="0.25">
      <c r="A8">
        <v>0</v>
      </c>
      <c r="B8">
        <v>3</v>
      </c>
      <c r="C8">
        <v>3</v>
      </c>
      <c r="D8">
        <v>0</v>
      </c>
      <c r="E8" s="26" t="s">
        <v>123</v>
      </c>
      <c r="F8">
        <f t="shared" si="0"/>
        <v>485.2</v>
      </c>
      <c r="H8">
        <v>0</v>
      </c>
      <c r="I8">
        <v>20</v>
      </c>
      <c r="K8">
        <v>4</v>
      </c>
      <c r="L8" s="31">
        <v>28</v>
      </c>
      <c r="M8" s="2">
        <v>486.81</v>
      </c>
      <c r="N8" s="29">
        <v>27</v>
      </c>
      <c r="O8" s="27">
        <v>446.83</v>
      </c>
      <c r="P8" s="28">
        <f t="shared" si="1"/>
        <v>1.0894747443099166</v>
      </c>
      <c r="Q8" s="30">
        <v>28</v>
      </c>
      <c r="R8" s="17">
        <v>484.46</v>
      </c>
      <c r="S8" s="22">
        <f t="shared" si="2"/>
        <v>1.0048507616727904</v>
      </c>
      <c r="T8" s="29">
        <v>28</v>
      </c>
      <c r="U8" s="27">
        <v>468.67</v>
      </c>
      <c r="V8" s="28">
        <f t="shared" si="3"/>
        <v>1.0387052723664838</v>
      </c>
      <c r="W8" s="30">
        <v>28</v>
      </c>
      <c r="X8" s="17">
        <v>512.67999999999995</v>
      </c>
      <c r="Y8" s="22">
        <f t="shared" si="4"/>
        <v>0.94953967387064064</v>
      </c>
      <c r="Z8" s="29">
        <v>26</v>
      </c>
      <c r="AA8" s="27">
        <v>363.45</v>
      </c>
      <c r="AB8" s="28">
        <f t="shared" si="5"/>
        <v>1.3394139496491952</v>
      </c>
      <c r="AC8" s="30"/>
      <c r="AD8" s="17"/>
      <c r="AE8" s="22" t="str">
        <f t="shared" si="6"/>
        <v/>
      </c>
      <c r="AF8" s="29">
        <v>25</v>
      </c>
      <c r="AG8" s="27">
        <v>336.24</v>
      </c>
      <c r="AH8" s="28">
        <f t="shared" si="7"/>
        <v>1.4478051391862954</v>
      </c>
    </row>
    <row r="9" spans="1:34" x14ac:dyDescent="0.25">
      <c r="A9">
        <f t="shared" ref="A9:A12" si="8">A5+1</f>
        <v>1</v>
      </c>
      <c r="B9">
        <f>B5</f>
        <v>0</v>
      </c>
      <c r="C9">
        <v>4</v>
      </c>
      <c r="D9">
        <v>0</v>
      </c>
      <c r="E9" s="26" t="s">
        <v>124</v>
      </c>
      <c r="F9">
        <f t="shared" si="0"/>
        <v>486.81</v>
      </c>
      <c r="H9">
        <v>0</v>
      </c>
      <c r="I9">
        <v>21</v>
      </c>
      <c r="K9">
        <v>5</v>
      </c>
      <c r="L9" s="31">
        <v>26</v>
      </c>
      <c r="M9" s="2">
        <v>428.74</v>
      </c>
      <c r="N9" s="29">
        <v>25</v>
      </c>
      <c r="O9" s="27">
        <v>416.09000000000003</v>
      </c>
      <c r="P9" s="28">
        <f t="shared" si="1"/>
        <v>1.0304020764738397</v>
      </c>
      <c r="Q9" s="30">
        <v>26</v>
      </c>
      <c r="R9" s="17">
        <v>439.13</v>
      </c>
      <c r="S9" s="22">
        <f t="shared" si="2"/>
        <v>0.97633958053423819</v>
      </c>
      <c r="T9" s="29">
        <v>26</v>
      </c>
      <c r="U9" s="27">
        <v>446.93</v>
      </c>
      <c r="V9" s="28">
        <f t="shared" si="3"/>
        <v>0.95930011411182958</v>
      </c>
      <c r="W9" s="30">
        <v>26</v>
      </c>
      <c r="X9" s="17">
        <v>444.2</v>
      </c>
      <c r="Y9" s="22">
        <f t="shared" si="4"/>
        <v>0.96519585772174699</v>
      </c>
      <c r="Z9" s="29">
        <v>25</v>
      </c>
      <c r="AA9" s="27">
        <v>346.61</v>
      </c>
      <c r="AB9" s="28">
        <f t="shared" si="5"/>
        <v>1.2369521941086523</v>
      </c>
      <c r="AC9" s="30">
        <v>22</v>
      </c>
      <c r="AD9" s="17">
        <v>304.91000000000003</v>
      </c>
      <c r="AE9" s="22">
        <f t="shared" si="6"/>
        <v>1.4061198386409104</v>
      </c>
      <c r="AF9" s="29">
        <v>24</v>
      </c>
      <c r="AG9" s="27">
        <v>333.62</v>
      </c>
      <c r="AH9" s="28">
        <f t="shared" si="7"/>
        <v>1.285114801270907</v>
      </c>
    </row>
    <row r="10" spans="1:34" x14ac:dyDescent="0.25">
      <c r="A10">
        <f t="shared" si="8"/>
        <v>1</v>
      </c>
      <c r="B10">
        <f t="shared" ref="B10:B73" si="9">B6</f>
        <v>1</v>
      </c>
      <c r="C10">
        <v>5</v>
      </c>
      <c r="D10">
        <v>0</v>
      </c>
      <c r="E10" s="26" t="s">
        <v>125</v>
      </c>
      <c r="F10">
        <f t="shared" si="0"/>
        <v>428.74</v>
      </c>
      <c r="H10">
        <v>0</v>
      </c>
      <c r="I10">
        <v>21</v>
      </c>
      <c r="K10">
        <v>6</v>
      </c>
      <c r="L10" s="31">
        <v>24</v>
      </c>
      <c r="M10" s="2">
        <v>440.12</v>
      </c>
      <c r="N10" s="29">
        <v>24</v>
      </c>
      <c r="O10" s="27">
        <v>425.11</v>
      </c>
      <c r="P10" s="28">
        <f t="shared" si="1"/>
        <v>1.0353085083860647</v>
      </c>
      <c r="Q10" s="30">
        <v>26</v>
      </c>
      <c r="R10" s="17">
        <v>462.7</v>
      </c>
      <c r="S10" s="22">
        <f t="shared" si="2"/>
        <v>0.95119948130538146</v>
      </c>
      <c r="T10" s="29">
        <v>26</v>
      </c>
      <c r="U10" s="27">
        <v>486.17</v>
      </c>
      <c r="V10" s="28">
        <f t="shared" si="3"/>
        <v>0.90528004607441837</v>
      </c>
      <c r="W10" s="30">
        <v>26</v>
      </c>
      <c r="X10" s="17">
        <v>470.33</v>
      </c>
      <c r="Y10" s="22">
        <f t="shared" si="4"/>
        <v>0.93576850296600267</v>
      </c>
      <c r="Z10" s="29">
        <v>26</v>
      </c>
      <c r="AA10" s="27">
        <v>342.04</v>
      </c>
      <c r="AB10" s="28">
        <f t="shared" si="5"/>
        <v>1.2867500877090399</v>
      </c>
      <c r="AC10" s="30">
        <v>23</v>
      </c>
      <c r="AD10" s="17">
        <v>340.34000000000003</v>
      </c>
      <c r="AE10" s="22">
        <f t="shared" si="6"/>
        <v>1.2931774108244696</v>
      </c>
      <c r="AF10" s="29">
        <v>25</v>
      </c>
      <c r="AG10" s="27">
        <v>330.35</v>
      </c>
      <c r="AH10" s="28">
        <f t="shared" si="7"/>
        <v>1.3322839412744059</v>
      </c>
    </row>
    <row r="11" spans="1:34" x14ac:dyDescent="0.25">
      <c r="A11">
        <f t="shared" si="8"/>
        <v>1</v>
      </c>
      <c r="B11">
        <f t="shared" si="9"/>
        <v>2</v>
      </c>
      <c r="C11">
        <v>6</v>
      </c>
      <c r="D11">
        <v>0</v>
      </c>
      <c r="E11" s="26" t="s">
        <v>126</v>
      </c>
      <c r="F11">
        <f t="shared" si="0"/>
        <v>440.12</v>
      </c>
      <c r="H11">
        <v>0</v>
      </c>
      <c r="I11">
        <v>19</v>
      </c>
      <c r="K11">
        <v>7</v>
      </c>
      <c r="L11" s="31">
        <v>24</v>
      </c>
      <c r="M11" s="2">
        <v>483.66</v>
      </c>
      <c r="N11" s="29">
        <v>24</v>
      </c>
      <c r="O11" s="27">
        <v>425.45</v>
      </c>
      <c r="P11" s="28">
        <f t="shared" si="1"/>
        <v>1.1368198378187802</v>
      </c>
      <c r="Q11" s="30">
        <v>25</v>
      </c>
      <c r="R11" s="17">
        <v>447.55</v>
      </c>
      <c r="S11" s="22">
        <f t="shared" si="2"/>
        <v>1.0806837224891075</v>
      </c>
      <c r="T11" s="29">
        <v>28</v>
      </c>
      <c r="U11" s="27">
        <v>517.98</v>
      </c>
      <c r="V11" s="28">
        <f t="shared" si="3"/>
        <v>0.93374261554500171</v>
      </c>
      <c r="W11" s="30">
        <v>27</v>
      </c>
      <c r="X11" s="17">
        <v>476.63</v>
      </c>
      <c r="Y11" s="22">
        <f t="shared" si="4"/>
        <v>1.0147493863164301</v>
      </c>
      <c r="Z11" s="29">
        <v>27</v>
      </c>
      <c r="AA11" s="27">
        <v>358.06</v>
      </c>
      <c r="AB11" s="28">
        <f t="shared" si="5"/>
        <v>1.3507791990169247</v>
      </c>
      <c r="AC11" s="30">
        <v>23</v>
      </c>
      <c r="AD11" s="17">
        <v>323.98</v>
      </c>
      <c r="AE11" s="22">
        <f t="shared" si="6"/>
        <v>1.4928699302426076</v>
      </c>
      <c r="AF11" s="29">
        <v>24</v>
      </c>
      <c r="AG11" s="27">
        <v>350.4</v>
      </c>
      <c r="AH11" s="28">
        <f t="shared" si="7"/>
        <v>1.3803082191780824</v>
      </c>
    </row>
    <row r="12" spans="1:34" x14ac:dyDescent="0.25">
      <c r="A12">
        <f t="shared" si="8"/>
        <v>1</v>
      </c>
      <c r="B12">
        <f t="shared" si="9"/>
        <v>3</v>
      </c>
      <c r="C12">
        <v>7</v>
      </c>
      <c r="D12">
        <v>0</v>
      </c>
      <c r="E12" s="26" t="s">
        <v>127</v>
      </c>
      <c r="F12">
        <f t="shared" si="0"/>
        <v>483.66</v>
      </c>
      <c r="H12">
        <v>0</v>
      </c>
      <c r="I12">
        <v>20</v>
      </c>
      <c r="K12">
        <v>8</v>
      </c>
      <c r="L12" s="31">
        <v>60</v>
      </c>
      <c r="M12" s="2">
        <v>817.84</v>
      </c>
      <c r="N12" s="43"/>
      <c r="O12" s="27"/>
      <c r="P12" s="28" t="str">
        <f t="shared" si="1"/>
        <v/>
      </c>
      <c r="Q12" s="43"/>
      <c r="R12" s="17"/>
      <c r="S12" s="22" t="str">
        <f t="shared" si="2"/>
        <v/>
      </c>
      <c r="T12" s="43"/>
      <c r="U12" s="27"/>
      <c r="V12" s="28" t="str">
        <f t="shared" si="3"/>
        <v/>
      </c>
      <c r="W12" s="43"/>
      <c r="X12" s="17"/>
      <c r="Y12" s="22" t="str">
        <f t="shared" si="4"/>
        <v/>
      </c>
      <c r="Z12" s="43"/>
      <c r="AA12" s="27"/>
      <c r="AB12" s="28" t="str">
        <f t="shared" si="5"/>
        <v/>
      </c>
      <c r="AC12" s="43"/>
      <c r="AD12" s="17"/>
      <c r="AE12" s="22" t="str">
        <f t="shared" si="6"/>
        <v/>
      </c>
      <c r="AF12" s="43"/>
      <c r="AG12" s="27"/>
      <c r="AH12" s="28" t="str">
        <f t="shared" si="7"/>
        <v/>
      </c>
    </row>
    <row r="13" spans="1:34" x14ac:dyDescent="0.25">
      <c r="A13">
        <f t="shared" ref="A13:A36" si="10">A9+1</f>
        <v>2</v>
      </c>
      <c r="B13">
        <f t="shared" si="9"/>
        <v>0</v>
      </c>
      <c r="C13">
        <v>8</v>
      </c>
      <c r="D13">
        <v>0</v>
      </c>
      <c r="E13" s="26" t="s">
        <v>128</v>
      </c>
      <c r="F13">
        <f t="shared" si="0"/>
        <v>817.84</v>
      </c>
      <c r="H13">
        <v>0</v>
      </c>
      <c r="I13">
        <v>20</v>
      </c>
      <c r="K13" s="24">
        <v>9</v>
      </c>
      <c r="M13" s="2" t="s">
        <v>119</v>
      </c>
      <c r="N13" s="29"/>
      <c r="O13" s="27" t="s">
        <v>119</v>
      </c>
      <c r="P13" s="28" t="str">
        <f t="shared" si="1"/>
        <v/>
      </c>
      <c r="Q13" s="30"/>
      <c r="R13" s="17" t="s">
        <v>119</v>
      </c>
      <c r="S13" s="22" t="str">
        <f t="shared" si="2"/>
        <v/>
      </c>
      <c r="T13" s="29"/>
      <c r="U13" s="27" t="s">
        <v>119</v>
      </c>
      <c r="V13" s="28" t="str">
        <f t="shared" si="3"/>
        <v/>
      </c>
      <c r="W13" s="30"/>
      <c r="X13" s="17" t="s">
        <v>119</v>
      </c>
      <c r="Y13" s="22" t="str">
        <f t="shared" si="4"/>
        <v/>
      </c>
      <c r="Z13" s="29"/>
      <c r="AA13" s="27" t="s">
        <v>119</v>
      </c>
      <c r="AB13" s="28" t="str">
        <f t="shared" si="5"/>
        <v/>
      </c>
      <c r="AC13" s="30"/>
      <c r="AD13" s="17" t="s">
        <v>119</v>
      </c>
      <c r="AE13" s="22" t="str">
        <f t="shared" si="6"/>
        <v/>
      </c>
      <c r="AF13" s="29"/>
      <c r="AG13" s="27" t="s">
        <v>119</v>
      </c>
      <c r="AH13" s="28" t="str">
        <f t="shared" si="7"/>
        <v/>
      </c>
    </row>
    <row r="14" spans="1:34" x14ac:dyDescent="0.25">
      <c r="A14">
        <f t="shared" si="10"/>
        <v>2</v>
      </c>
      <c r="B14">
        <f t="shared" si="9"/>
        <v>1</v>
      </c>
      <c r="C14">
        <v>9</v>
      </c>
      <c r="D14">
        <v>0</v>
      </c>
      <c r="F14" t="str">
        <f>IF(E14="","",LEFT(E14,2)*60+RIGHT(E14,LEN(E14)-FIND(":",E14)))</f>
        <v/>
      </c>
      <c r="H14">
        <v>0</v>
      </c>
      <c r="I14">
        <v>20</v>
      </c>
      <c r="K14">
        <f>K13+1</f>
        <v>10</v>
      </c>
      <c r="L14" s="31">
        <v>34</v>
      </c>
      <c r="M14" s="2">
        <v>416.21</v>
      </c>
      <c r="N14" s="29">
        <v>34</v>
      </c>
      <c r="O14" s="27">
        <v>478.44</v>
      </c>
      <c r="P14" s="28">
        <f t="shared" si="1"/>
        <v>0.86993144385920906</v>
      </c>
      <c r="Q14" s="30">
        <v>34</v>
      </c>
      <c r="R14" s="17">
        <v>456.71</v>
      </c>
      <c r="S14" s="22">
        <f t="shared" si="2"/>
        <v>0.91132228328698739</v>
      </c>
      <c r="T14" s="29">
        <v>34</v>
      </c>
      <c r="U14" s="27">
        <v>502.19</v>
      </c>
      <c r="V14" s="28">
        <f t="shared" si="3"/>
        <v>0.82878990023696208</v>
      </c>
      <c r="W14" s="30">
        <v>34</v>
      </c>
      <c r="X14" s="17">
        <v>476.72</v>
      </c>
      <c r="Y14" s="22">
        <f t="shared" si="4"/>
        <v>0.87307014599765054</v>
      </c>
      <c r="Z14" s="29">
        <v>34</v>
      </c>
      <c r="AA14" s="27">
        <v>421.48</v>
      </c>
      <c r="AB14" s="28">
        <f t="shared" si="5"/>
        <v>0.98749644111227097</v>
      </c>
      <c r="AC14" s="30">
        <v>34</v>
      </c>
      <c r="AD14" s="17">
        <v>448.64</v>
      </c>
      <c r="AE14" s="22">
        <f t="shared" si="6"/>
        <v>0.92771487161198285</v>
      </c>
      <c r="AF14" s="29">
        <v>34</v>
      </c>
      <c r="AG14" s="27">
        <v>420.17</v>
      </c>
      <c r="AH14" s="28">
        <f t="shared" si="7"/>
        <v>0.99057524335388047</v>
      </c>
    </row>
    <row r="15" spans="1:34" x14ac:dyDescent="0.25">
      <c r="A15">
        <f t="shared" si="10"/>
        <v>2</v>
      </c>
      <c r="B15">
        <f t="shared" si="9"/>
        <v>2</v>
      </c>
      <c r="C15">
        <v>10</v>
      </c>
      <c r="D15">
        <v>0</v>
      </c>
      <c r="E15" s="26" t="s">
        <v>129</v>
      </c>
      <c r="F15">
        <f t="shared" ref="F15:F78" si="11">IF(E15="","",LEFT(E15,2)*60+RIGHT(E15,LEN(E15)-FIND(":",E15)))</f>
        <v>416.21</v>
      </c>
      <c r="H15">
        <v>0</v>
      </c>
      <c r="I15">
        <v>20</v>
      </c>
      <c r="K15" s="24">
        <f t="shared" ref="K15:K34" si="12">K14+1</f>
        <v>11</v>
      </c>
      <c r="M15" s="2" t="s">
        <v>119</v>
      </c>
      <c r="N15" s="29"/>
      <c r="O15" s="27" t="s">
        <v>119</v>
      </c>
      <c r="P15" s="28" t="str">
        <f t="shared" si="1"/>
        <v/>
      </c>
      <c r="Q15" s="30"/>
      <c r="R15" s="17" t="s">
        <v>119</v>
      </c>
      <c r="S15" s="22" t="str">
        <f t="shared" si="2"/>
        <v/>
      </c>
      <c r="T15" s="29"/>
      <c r="U15" s="27" t="s">
        <v>119</v>
      </c>
      <c r="V15" s="28" t="str">
        <f t="shared" si="3"/>
        <v/>
      </c>
      <c r="W15" s="30"/>
      <c r="X15" s="17" t="s">
        <v>119</v>
      </c>
      <c r="Y15" s="22" t="str">
        <f t="shared" si="4"/>
        <v/>
      </c>
      <c r="Z15" s="29"/>
      <c r="AA15" s="27" t="s">
        <v>119</v>
      </c>
      <c r="AB15" s="28" t="str">
        <f t="shared" si="5"/>
        <v/>
      </c>
      <c r="AC15" s="30"/>
      <c r="AD15" s="17" t="s">
        <v>119</v>
      </c>
      <c r="AE15" s="22" t="str">
        <f t="shared" si="6"/>
        <v/>
      </c>
      <c r="AF15" s="29"/>
      <c r="AG15" s="27" t="s">
        <v>119</v>
      </c>
      <c r="AH15" s="28" t="str">
        <f t="shared" si="7"/>
        <v/>
      </c>
    </row>
    <row r="16" spans="1:34" x14ac:dyDescent="0.25">
      <c r="A16">
        <f t="shared" si="10"/>
        <v>2</v>
      </c>
      <c r="B16">
        <f t="shared" si="9"/>
        <v>3</v>
      </c>
      <c r="C16">
        <v>11</v>
      </c>
      <c r="D16">
        <v>0</v>
      </c>
      <c r="F16" t="str">
        <f t="shared" si="11"/>
        <v/>
      </c>
      <c r="H16">
        <v>0</v>
      </c>
      <c r="I16">
        <v>20</v>
      </c>
      <c r="K16">
        <f t="shared" si="12"/>
        <v>12</v>
      </c>
      <c r="L16" s="31">
        <v>60</v>
      </c>
      <c r="M16" s="2">
        <v>813.32</v>
      </c>
      <c r="N16" s="43"/>
      <c r="O16" s="27"/>
      <c r="P16" s="28" t="str">
        <f t="shared" si="1"/>
        <v/>
      </c>
      <c r="Q16" s="43"/>
      <c r="R16" s="17"/>
      <c r="S16" s="22" t="str">
        <f t="shared" si="2"/>
        <v/>
      </c>
      <c r="T16" s="43"/>
      <c r="U16" s="27"/>
      <c r="V16" s="28" t="str">
        <f t="shared" si="3"/>
        <v/>
      </c>
      <c r="W16" s="43"/>
      <c r="X16" s="17"/>
      <c r="Y16" s="22" t="str">
        <f t="shared" si="4"/>
        <v/>
      </c>
      <c r="Z16" s="43"/>
      <c r="AA16" s="27"/>
      <c r="AB16" s="28" t="str">
        <f t="shared" si="5"/>
        <v/>
      </c>
      <c r="AC16" s="43"/>
      <c r="AD16" s="17"/>
      <c r="AE16" s="22" t="str">
        <f t="shared" si="6"/>
        <v/>
      </c>
      <c r="AF16" s="43"/>
      <c r="AG16" s="27"/>
      <c r="AH16" s="28" t="str">
        <f t="shared" si="7"/>
        <v/>
      </c>
    </row>
    <row r="17" spans="1:34" x14ac:dyDescent="0.25">
      <c r="A17">
        <f t="shared" si="10"/>
        <v>3</v>
      </c>
      <c r="B17">
        <f t="shared" si="9"/>
        <v>0</v>
      </c>
      <c r="C17">
        <v>12</v>
      </c>
      <c r="D17">
        <v>0</v>
      </c>
      <c r="E17" s="26" t="s">
        <v>130</v>
      </c>
      <c r="F17">
        <f t="shared" si="11"/>
        <v>813.32</v>
      </c>
      <c r="H17">
        <v>0</v>
      </c>
      <c r="I17">
        <v>20</v>
      </c>
      <c r="K17">
        <f t="shared" si="12"/>
        <v>13</v>
      </c>
      <c r="L17" s="31">
        <v>26</v>
      </c>
      <c r="M17" s="2">
        <v>504.36</v>
      </c>
      <c r="N17" s="29">
        <v>26</v>
      </c>
      <c r="O17" s="27">
        <v>402.8</v>
      </c>
      <c r="P17" s="28">
        <f t="shared" si="1"/>
        <v>1.2521350546176762</v>
      </c>
      <c r="Q17" s="30">
        <v>26</v>
      </c>
      <c r="R17" s="17">
        <v>416.35</v>
      </c>
      <c r="S17" s="22">
        <f t="shared" si="2"/>
        <v>1.2113846523357752</v>
      </c>
      <c r="T17" s="29">
        <v>26</v>
      </c>
      <c r="U17" s="27">
        <v>439.44</v>
      </c>
      <c r="V17" s="28">
        <f t="shared" si="3"/>
        <v>1.1477334789732387</v>
      </c>
      <c r="W17" s="30">
        <v>26</v>
      </c>
      <c r="X17" s="17">
        <v>423.63</v>
      </c>
      <c r="Y17" s="22">
        <f t="shared" si="4"/>
        <v>1.1905672402804335</v>
      </c>
      <c r="Z17" s="29">
        <v>27</v>
      </c>
      <c r="AA17" s="27">
        <v>355.21</v>
      </c>
      <c r="AB17" s="28">
        <f t="shared" si="5"/>
        <v>1.419892457982602</v>
      </c>
      <c r="AC17" s="30">
        <v>26</v>
      </c>
      <c r="AD17" s="17">
        <v>366.48</v>
      </c>
      <c r="AE17" s="22">
        <f t="shared" si="6"/>
        <v>1.3762278978388998</v>
      </c>
      <c r="AF17" s="29">
        <v>26</v>
      </c>
      <c r="AG17" s="27">
        <v>331</v>
      </c>
      <c r="AH17" s="28">
        <f t="shared" si="7"/>
        <v>1.5237462235649548</v>
      </c>
    </row>
    <row r="18" spans="1:34" x14ac:dyDescent="0.25">
      <c r="A18">
        <f t="shared" si="10"/>
        <v>3</v>
      </c>
      <c r="B18">
        <f t="shared" si="9"/>
        <v>1</v>
      </c>
      <c r="C18">
        <v>13</v>
      </c>
      <c r="D18">
        <v>0</v>
      </c>
      <c r="E18" s="26" t="s">
        <v>131</v>
      </c>
      <c r="F18">
        <f t="shared" si="11"/>
        <v>504.36</v>
      </c>
      <c r="H18">
        <v>0</v>
      </c>
      <c r="I18">
        <v>19</v>
      </c>
      <c r="K18">
        <f t="shared" si="12"/>
        <v>14</v>
      </c>
      <c r="L18" s="31">
        <v>25</v>
      </c>
      <c r="M18" s="2">
        <v>456.36</v>
      </c>
      <c r="N18" s="29">
        <v>25</v>
      </c>
      <c r="O18" s="27">
        <v>420.93</v>
      </c>
      <c r="P18" s="28">
        <f t="shared" si="1"/>
        <v>1.0841707647352292</v>
      </c>
      <c r="Q18" s="30">
        <v>26</v>
      </c>
      <c r="R18" s="17">
        <v>422.64</v>
      </c>
      <c r="S18" s="22">
        <f t="shared" si="2"/>
        <v>1.0797842135150484</v>
      </c>
      <c r="T18" s="29">
        <v>26</v>
      </c>
      <c r="U18" s="27">
        <v>438.35</v>
      </c>
      <c r="V18" s="28">
        <f t="shared" si="3"/>
        <v>1.0410858902703319</v>
      </c>
      <c r="W18" s="30">
        <v>26</v>
      </c>
      <c r="X18" s="17">
        <v>462.75</v>
      </c>
      <c r="Y18" s="22">
        <f t="shared" si="4"/>
        <v>0.9861912479740681</v>
      </c>
      <c r="Z18" s="29">
        <v>27</v>
      </c>
      <c r="AA18" s="27">
        <v>367.97</v>
      </c>
      <c r="AB18" s="28">
        <f t="shared" si="5"/>
        <v>1.240209799711933</v>
      </c>
      <c r="AC18" s="30">
        <v>26</v>
      </c>
      <c r="AD18" s="17">
        <v>358.64</v>
      </c>
      <c r="AE18" s="22">
        <f t="shared" si="6"/>
        <v>1.2724737898728531</v>
      </c>
      <c r="AF18" s="29">
        <v>25</v>
      </c>
      <c r="AG18" s="27">
        <v>322.86</v>
      </c>
      <c r="AH18" s="28">
        <f t="shared" si="7"/>
        <v>1.4134919160007433</v>
      </c>
    </row>
    <row r="19" spans="1:34" x14ac:dyDescent="0.25">
      <c r="A19">
        <f t="shared" si="10"/>
        <v>3</v>
      </c>
      <c r="B19">
        <f t="shared" si="9"/>
        <v>2</v>
      </c>
      <c r="C19">
        <v>14</v>
      </c>
      <c r="D19">
        <v>0</v>
      </c>
      <c r="E19" s="26" t="s">
        <v>132</v>
      </c>
      <c r="F19">
        <f t="shared" si="11"/>
        <v>456.36</v>
      </c>
      <c r="H19">
        <v>0</v>
      </c>
      <c r="I19">
        <v>19</v>
      </c>
      <c r="K19">
        <f t="shared" si="12"/>
        <v>15</v>
      </c>
      <c r="L19" s="31">
        <v>25</v>
      </c>
      <c r="M19" s="2">
        <v>429.54</v>
      </c>
      <c r="N19" s="29">
        <v>25</v>
      </c>
      <c r="O19" s="27">
        <v>414.59000000000003</v>
      </c>
      <c r="P19" s="28">
        <f t="shared" si="1"/>
        <v>1.0360597216527172</v>
      </c>
      <c r="Q19" s="30">
        <v>26</v>
      </c>
      <c r="R19" s="17">
        <v>418.74</v>
      </c>
      <c r="S19" s="22">
        <f t="shared" si="2"/>
        <v>1.0257916606963748</v>
      </c>
      <c r="T19" s="29">
        <v>26</v>
      </c>
      <c r="U19" s="27">
        <v>419.95</v>
      </c>
      <c r="V19" s="28">
        <f t="shared" si="3"/>
        <v>1.0228360519109418</v>
      </c>
      <c r="W19" s="30">
        <v>26</v>
      </c>
      <c r="X19" s="17">
        <v>440.55</v>
      </c>
      <c r="Y19" s="22">
        <f t="shared" si="4"/>
        <v>0.97500851208716377</v>
      </c>
      <c r="Z19" s="29">
        <v>27</v>
      </c>
      <c r="AA19" s="27">
        <v>389.77</v>
      </c>
      <c r="AB19" s="28">
        <f t="shared" si="5"/>
        <v>1.1020345331862382</v>
      </c>
      <c r="AC19" s="30">
        <v>26</v>
      </c>
      <c r="AD19" s="17">
        <v>363.09</v>
      </c>
      <c r="AE19" s="22">
        <f t="shared" si="6"/>
        <v>1.1830124762455592</v>
      </c>
      <c r="AF19" s="29">
        <v>25</v>
      </c>
      <c r="AG19" s="27">
        <v>350.54</v>
      </c>
      <c r="AH19" s="28">
        <f t="shared" si="7"/>
        <v>1.2253665772807667</v>
      </c>
    </row>
    <row r="20" spans="1:34" x14ac:dyDescent="0.25">
      <c r="A20">
        <f t="shared" si="10"/>
        <v>3</v>
      </c>
      <c r="B20">
        <f t="shared" si="9"/>
        <v>3</v>
      </c>
      <c r="C20">
        <v>15</v>
      </c>
      <c r="D20">
        <v>0</v>
      </c>
      <c r="E20" s="26" t="s">
        <v>133</v>
      </c>
      <c r="F20">
        <f t="shared" si="11"/>
        <v>429.54</v>
      </c>
      <c r="H20">
        <v>0</v>
      </c>
      <c r="I20">
        <v>19</v>
      </c>
      <c r="K20">
        <f t="shared" si="12"/>
        <v>16</v>
      </c>
      <c r="L20" s="31">
        <v>26</v>
      </c>
      <c r="M20" s="2">
        <v>495.18</v>
      </c>
      <c r="N20" s="29">
        <v>26</v>
      </c>
      <c r="O20" s="27">
        <v>410.34000000000003</v>
      </c>
      <c r="P20" s="28">
        <f t="shared" si="1"/>
        <v>1.2067553735926304</v>
      </c>
      <c r="Q20" s="30">
        <v>26</v>
      </c>
      <c r="R20" s="17">
        <v>416.6</v>
      </c>
      <c r="S20" s="22">
        <f t="shared" si="2"/>
        <v>1.1886221795487277</v>
      </c>
      <c r="T20" s="29">
        <v>26</v>
      </c>
      <c r="U20" s="27">
        <v>424.4</v>
      </c>
      <c r="V20" s="28">
        <f t="shared" si="3"/>
        <v>1.1667766258246937</v>
      </c>
      <c r="W20" s="30">
        <v>26</v>
      </c>
      <c r="X20" s="17">
        <v>424.61</v>
      </c>
      <c r="Y20" s="22">
        <f t="shared" si="4"/>
        <v>1.166199571371376</v>
      </c>
      <c r="Z20" s="29">
        <v>27</v>
      </c>
      <c r="AA20" s="27">
        <v>346.14</v>
      </c>
      <c r="AB20" s="28">
        <f t="shared" si="5"/>
        <v>1.4305772230889235</v>
      </c>
      <c r="AC20" s="30">
        <v>26</v>
      </c>
      <c r="AD20" s="17">
        <v>365.75</v>
      </c>
      <c r="AE20" s="22">
        <f t="shared" si="6"/>
        <v>1.3538755980861243</v>
      </c>
      <c r="AF20" s="29">
        <v>26</v>
      </c>
      <c r="AG20" s="27">
        <v>329</v>
      </c>
      <c r="AH20" s="28">
        <f t="shared" si="7"/>
        <v>1.5051063829787235</v>
      </c>
    </row>
    <row r="21" spans="1:34" x14ac:dyDescent="0.25">
      <c r="A21">
        <f t="shared" si="10"/>
        <v>4</v>
      </c>
      <c r="B21">
        <f t="shared" si="9"/>
        <v>0</v>
      </c>
      <c r="C21">
        <v>16</v>
      </c>
      <c r="D21">
        <v>0</v>
      </c>
      <c r="E21" s="26" t="s">
        <v>134</v>
      </c>
      <c r="F21">
        <f t="shared" si="11"/>
        <v>495.18</v>
      </c>
      <c r="H21">
        <v>0</v>
      </c>
      <c r="I21">
        <v>19</v>
      </c>
      <c r="K21">
        <f t="shared" si="12"/>
        <v>17</v>
      </c>
      <c r="L21" s="31">
        <v>26</v>
      </c>
      <c r="M21" s="2">
        <v>494.51</v>
      </c>
      <c r="N21" s="29">
        <v>26</v>
      </c>
      <c r="O21" s="27">
        <v>411.2</v>
      </c>
      <c r="P21" s="28">
        <f t="shared" si="1"/>
        <v>1.2026021400778211</v>
      </c>
      <c r="Q21" s="30">
        <v>26</v>
      </c>
      <c r="R21" s="17">
        <v>441.88</v>
      </c>
      <c r="S21" s="22">
        <f t="shared" si="2"/>
        <v>1.1191047343170091</v>
      </c>
      <c r="T21" s="29">
        <v>27</v>
      </c>
      <c r="U21" s="27">
        <v>473.53</v>
      </c>
      <c r="V21" s="28">
        <f t="shared" si="3"/>
        <v>1.0443055350241801</v>
      </c>
      <c r="W21" s="30">
        <v>27</v>
      </c>
      <c r="X21" s="17">
        <v>474.74</v>
      </c>
      <c r="Y21" s="22">
        <f t="shared" si="4"/>
        <v>1.0416438471584446</v>
      </c>
      <c r="Z21" s="29">
        <v>27</v>
      </c>
      <c r="AA21" s="27">
        <v>378.9</v>
      </c>
      <c r="AB21" s="28">
        <f t="shared" si="5"/>
        <v>1.3051200844550013</v>
      </c>
      <c r="AC21" s="30">
        <v>26</v>
      </c>
      <c r="AD21" s="17">
        <v>354.35</v>
      </c>
      <c r="AE21" s="22">
        <f t="shared" si="6"/>
        <v>1.395541131649499</v>
      </c>
      <c r="AF21" s="29">
        <v>26</v>
      </c>
      <c r="AG21" s="27">
        <v>341.13</v>
      </c>
      <c r="AH21" s="28">
        <f t="shared" si="7"/>
        <v>1.4496233107612932</v>
      </c>
    </row>
    <row r="22" spans="1:34" x14ac:dyDescent="0.25">
      <c r="A22">
        <f t="shared" si="10"/>
        <v>4</v>
      </c>
      <c r="B22">
        <f t="shared" si="9"/>
        <v>1</v>
      </c>
      <c r="C22">
        <v>17</v>
      </c>
      <c r="D22">
        <v>0</v>
      </c>
      <c r="E22" s="26" t="s">
        <v>135</v>
      </c>
      <c r="F22">
        <f t="shared" si="11"/>
        <v>494.51</v>
      </c>
      <c r="H22">
        <v>0</v>
      </c>
      <c r="I22">
        <v>19</v>
      </c>
      <c r="K22">
        <f t="shared" si="12"/>
        <v>18</v>
      </c>
      <c r="L22" s="31">
        <v>27</v>
      </c>
      <c r="M22" s="2">
        <v>472.83</v>
      </c>
      <c r="N22" s="29">
        <v>30</v>
      </c>
      <c r="O22" s="27">
        <v>461.81</v>
      </c>
      <c r="P22" s="28">
        <f t="shared" si="1"/>
        <v>1.0238626274874949</v>
      </c>
      <c r="Q22" s="30">
        <v>40</v>
      </c>
      <c r="R22" s="17">
        <v>601.89</v>
      </c>
      <c r="S22" s="22">
        <f t="shared" si="2"/>
        <v>0.78557543737227731</v>
      </c>
      <c r="T22" s="29">
        <v>36</v>
      </c>
      <c r="U22" s="27">
        <v>566.79</v>
      </c>
      <c r="V22" s="28">
        <f t="shared" si="3"/>
        <v>0.83422431588418988</v>
      </c>
      <c r="W22" s="30">
        <v>36</v>
      </c>
      <c r="X22" s="17">
        <v>574.96</v>
      </c>
      <c r="Y22" s="22">
        <f t="shared" si="4"/>
        <v>0.82237025184360646</v>
      </c>
      <c r="Z22" s="29">
        <v>30</v>
      </c>
      <c r="AA22" s="27">
        <v>359.24</v>
      </c>
      <c r="AB22" s="28">
        <f t="shared" si="5"/>
        <v>1.316195301191404</v>
      </c>
      <c r="AC22" s="30">
        <v>30</v>
      </c>
      <c r="AD22" s="17">
        <v>418.40999999999997</v>
      </c>
      <c r="AE22" s="22">
        <f t="shared" si="6"/>
        <v>1.1300638130063814</v>
      </c>
      <c r="AF22" s="29">
        <v>28</v>
      </c>
      <c r="AG22" s="27">
        <v>371.06</v>
      </c>
      <c r="AH22" s="28">
        <f t="shared" si="7"/>
        <v>1.2742683124023069</v>
      </c>
    </row>
    <row r="23" spans="1:34" x14ac:dyDescent="0.25">
      <c r="A23">
        <f t="shared" si="10"/>
        <v>4</v>
      </c>
      <c r="B23">
        <f t="shared" si="9"/>
        <v>2</v>
      </c>
      <c r="C23">
        <v>18</v>
      </c>
      <c r="D23">
        <v>0</v>
      </c>
      <c r="E23" s="26" t="s">
        <v>136</v>
      </c>
      <c r="F23">
        <f t="shared" si="11"/>
        <v>472.83</v>
      </c>
      <c r="H23">
        <v>0</v>
      </c>
      <c r="I23">
        <v>19</v>
      </c>
      <c r="K23" s="24">
        <f t="shared" si="12"/>
        <v>19</v>
      </c>
      <c r="M23" s="2" t="s">
        <v>119</v>
      </c>
      <c r="N23" s="29"/>
      <c r="O23" s="27" t="s">
        <v>119</v>
      </c>
      <c r="P23" s="28" t="str">
        <f t="shared" si="1"/>
        <v/>
      </c>
      <c r="Q23" s="30"/>
      <c r="R23" s="17" t="s">
        <v>119</v>
      </c>
      <c r="S23" s="22" t="str">
        <f t="shared" si="2"/>
        <v/>
      </c>
      <c r="T23" s="29"/>
      <c r="U23" s="27" t="s">
        <v>119</v>
      </c>
      <c r="V23" s="28" t="str">
        <f t="shared" si="3"/>
        <v/>
      </c>
      <c r="W23" s="30"/>
      <c r="X23" s="17" t="s">
        <v>119</v>
      </c>
      <c r="Y23" s="22" t="str">
        <f t="shared" si="4"/>
        <v/>
      </c>
      <c r="Z23" s="29"/>
      <c r="AA23" s="27" t="s">
        <v>119</v>
      </c>
      <c r="AB23" s="28" t="str">
        <f t="shared" si="5"/>
        <v/>
      </c>
      <c r="AC23" s="30"/>
      <c r="AD23" s="17" t="s">
        <v>119</v>
      </c>
      <c r="AE23" s="22" t="str">
        <f t="shared" si="6"/>
        <v/>
      </c>
      <c r="AF23" s="29"/>
      <c r="AG23" s="27" t="s">
        <v>119</v>
      </c>
      <c r="AH23" s="28" t="str">
        <f t="shared" si="7"/>
        <v/>
      </c>
    </row>
    <row r="24" spans="1:34" x14ac:dyDescent="0.25">
      <c r="A24">
        <f t="shared" si="10"/>
        <v>4</v>
      </c>
      <c r="B24">
        <f t="shared" si="9"/>
        <v>3</v>
      </c>
      <c r="C24">
        <v>19</v>
      </c>
      <c r="D24">
        <v>0</v>
      </c>
      <c r="F24" t="str">
        <f t="shared" si="11"/>
        <v/>
      </c>
      <c r="H24">
        <v>0</v>
      </c>
      <c r="I24">
        <v>19</v>
      </c>
      <c r="K24">
        <f t="shared" si="12"/>
        <v>20</v>
      </c>
      <c r="L24" s="31">
        <v>30</v>
      </c>
      <c r="M24" s="2">
        <v>390.58</v>
      </c>
      <c r="N24" s="29">
        <v>30</v>
      </c>
      <c r="O24" s="27">
        <v>392.01</v>
      </c>
      <c r="P24" s="28">
        <f t="shared" si="1"/>
        <v>0.99635213387413579</v>
      </c>
      <c r="Q24" s="30">
        <v>30</v>
      </c>
      <c r="R24" s="17">
        <v>417.18</v>
      </c>
      <c r="S24" s="22">
        <f t="shared" si="2"/>
        <v>0.93623855410134704</v>
      </c>
      <c r="T24" s="29">
        <v>30</v>
      </c>
      <c r="U24" s="27">
        <v>408.32</v>
      </c>
      <c r="V24" s="28">
        <f t="shared" si="3"/>
        <v>0.95655368338557989</v>
      </c>
      <c r="W24" s="30">
        <v>30</v>
      </c>
      <c r="X24" s="17">
        <v>429.47</v>
      </c>
      <c r="Y24" s="22">
        <f t="shared" si="4"/>
        <v>0.90944652711481588</v>
      </c>
      <c r="Z24" s="29">
        <v>30</v>
      </c>
      <c r="AA24" s="27">
        <v>375.51</v>
      </c>
      <c r="AB24" s="28">
        <f t="shared" si="5"/>
        <v>1.0401320870283082</v>
      </c>
      <c r="AC24" s="30">
        <v>30</v>
      </c>
      <c r="AD24" s="17">
        <v>390.26</v>
      </c>
      <c r="AE24" s="22">
        <f t="shared" si="6"/>
        <v>1.0008199661763952</v>
      </c>
      <c r="AF24" s="29">
        <v>30</v>
      </c>
      <c r="AG24" s="27">
        <v>360.62</v>
      </c>
      <c r="AH24" s="28">
        <f t="shared" si="7"/>
        <v>1.0830791414785645</v>
      </c>
    </row>
    <row r="25" spans="1:34" x14ac:dyDescent="0.25">
      <c r="A25">
        <f t="shared" si="10"/>
        <v>5</v>
      </c>
      <c r="B25">
        <f t="shared" si="9"/>
        <v>0</v>
      </c>
      <c r="C25">
        <v>20</v>
      </c>
      <c r="D25">
        <v>0</v>
      </c>
      <c r="E25" s="26" t="s">
        <v>137</v>
      </c>
      <c r="F25">
        <f t="shared" si="11"/>
        <v>390.58</v>
      </c>
      <c r="H25">
        <v>0</v>
      </c>
      <c r="I25">
        <v>19</v>
      </c>
      <c r="K25" s="24">
        <f t="shared" si="12"/>
        <v>21</v>
      </c>
      <c r="M25" s="2" t="s">
        <v>119</v>
      </c>
      <c r="N25" s="29"/>
      <c r="O25" s="27" t="s">
        <v>119</v>
      </c>
      <c r="P25" s="28" t="str">
        <f t="shared" si="1"/>
        <v/>
      </c>
      <c r="Q25" s="30"/>
      <c r="R25" s="17" t="s">
        <v>119</v>
      </c>
      <c r="S25" s="22" t="str">
        <f t="shared" si="2"/>
        <v/>
      </c>
      <c r="T25" s="29"/>
      <c r="U25" s="27" t="s">
        <v>119</v>
      </c>
      <c r="V25" s="28" t="str">
        <f t="shared" si="3"/>
        <v/>
      </c>
      <c r="W25" s="30"/>
      <c r="X25" s="17" t="s">
        <v>119</v>
      </c>
      <c r="Y25" s="22" t="str">
        <f t="shared" si="4"/>
        <v/>
      </c>
      <c r="Z25" s="29"/>
      <c r="AA25" s="27" t="s">
        <v>119</v>
      </c>
      <c r="AB25" s="28" t="str">
        <f t="shared" si="5"/>
        <v/>
      </c>
      <c r="AC25" s="30"/>
      <c r="AD25" s="17" t="s">
        <v>119</v>
      </c>
      <c r="AE25" s="22" t="str">
        <f t="shared" si="6"/>
        <v/>
      </c>
      <c r="AF25" s="29"/>
      <c r="AG25" s="27" t="s">
        <v>119</v>
      </c>
      <c r="AH25" s="28" t="str">
        <f t="shared" si="7"/>
        <v/>
      </c>
    </row>
    <row r="26" spans="1:34" x14ac:dyDescent="0.25">
      <c r="A26">
        <f t="shared" si="10"/>
        <v>5</v>
      </c>
      <c r="B26">
        <f t="shared" si="9"/>
        <v>1</v>
      </c>
      <c r="C26">
        <v>21</v>
      </c>
      <c r="D26">
        <v>0</v>
      </c>
      <c r="F26" t="str">
        <f t="shared" si="11"/>
        <v/>
      </c>
      <c r="H26">
        <v>0</v>
      </c>
      <c r="I26">
        <v>19</v>
      </c>
      <c r="K26">
        <f t="shared" si="12"/>
        <v>22</v>
      </c>
      <c r="L26" s="31">
        <v>29</v>
      </c>
      <c r="M26" s="2">
        <v>521.66999999999996</v>
      </c>
      <c r="N26" s="29">
        <v>32</v>
      </c>
      <c r="O26" s="27">
        <v>527.73</v>
      </c>
      <c r="P26" s="28">
        <f t="shared" si="1"/>
        <v>0.9885168552100505</v>
      </c>
      <c r="Q26" s="30">
        <v>32</v>
      </c>
      <c r="R26" s="17">
        <v>506.44</v>
      </c>
      <c r="S26" s="22">
        <f t="shared" si="2"/>
        <v>1.0300726640865649</v>
      </c>
      <c r="T26" s="29">
        <v>33</v>
      </c>
      <c r="U26" s="27">
        <v>538.88</v>
      </c>
      <c r="V26" s="28">
        <f t="shared" si="3"/>
        <v>0.96806339073634196</v>
      </c>
      <c r="W26" s="30">
        <v>34</v>
      </c>
      <c r="X26" s="17">
        <v>553.12</v>
      </c>
      <c r="Y26" s="22">
        <f t="shared" si="4"/>
        <v>0.94314072895574186</v>
      </c>
      <c r="Z26" s="29">
        <v>30</v>
      </c>
      <c r="AA26" s="27">
        <v>367.63</v>
      </c>
      <c r="AB26" s="28">
        <f t="shared" si="5"/>
        <v>1.4190082419824279</v>
      </c>
      <c r="AC26" s="30">
        <v>35</v>
      </c>
      <c r="AD26" s="17">
        <v>440.62</v>
      </c>
      <c r="AE26" s="22">
        <f t="shared" si="6"/>
        <v>1.183945349734465</v>
      </c>
      <c r="AF26" s="29">
        <v>31</v>
      </c>
      <c r="AG26" s="27">
        <v>415.46</v>
      </c>
      <c r="AH26" s="28">
        <f t="shared" si="7"/>
        <v>1.2556443460260915</v>
      </c>
    </row>
    <row r="27" spans="1:34" x14ac:dyDescent="0.25">
      <c r="A27">
        <f t="shared" si="10"/>
        <v>5</v>
      </c>
      <c r="B27">
        <f t="shared" si="9"/>
        <v>2</v>
      </c>
      <c r="C27">
        <v>22</v>
      </c>
      <c r="D27">
        <v>0</v>
      </c>
      <c r="E27" s="26" t="s">
        <v>138</v>
      </c>
      <c r="F27">
        <f t="shared" si="11"/>
        <v>521.66999999999996</v>
      </c>
      <c r="H27">
        <v>0</v>
      </c>
      <c r="I27">
        <v>19</v>
      </c>
      <c r="K27">
        <f t="shared" si="12"/>
        <v>23</v>
      </c>
      <c r="L27" s="31">
        <v>29</v>
      </c>
      <c r="M27" s="2">
        <v>500.94</v>
      </c>
      <c r="N27" s="29">
        <v>28</v>
      </c>
      <c r="O27" s="27">
        <v>487.44</v>
      </c>
      <c r="P27" s="28">
        <f t="shared" si="1"/>
        <v>1.0276957163958642</v>
      </c>
      <c r="Q27" s="30">
        <v>29</v>
      </c>
      <c r="R27" s="17">
        <v>487.47</v>
      </c>
      <c r="S27" s="22">
        <f t="shared" si="2"/>
        <v>1.0276324696904424</v>
      </c>
      <c r="T27" s="29">
        <v>29</v>
      </c>
      <c r="U27" s="27">
        <v>492.22</v>
      </c>
      <c r="V27" s="28">
        <f t="shared" si="3"/>
        <v>1.017715655601154</v>
      </c>
      <c r="W27" s="30">
        <v>29</v>
      </c>
      <c r="X27" s="17">
        <v>494.26</v>
      </c>
      <c r="Y27" s="22">
        <f t="shared" si="4"/>
        <v>1.0135151539675475</v>
      </c>
      <c r="Z27" s="29">
        <v>29</v>
      </c>
      <c r="AA27" s="27">
        <v>389.96</v>
      </c>
      <c r="AB27" s="28">
        <f t="shared" si="5"/>
        <v>1.2845932916196534</v>
      </c>
      <c r="AC27" s="30">
        <v>29</v>
      </c>
      <c r="AD27" s="17">
        <v>420.47</v>
      </c>
      <c r="AE27" s="22">
        <f t="shared" si="6"/>
        <v>1.1913810735605392</v>
      </c>
      <c r="AF27" s="29">
        <v>29</v>
      </c>
      <c r="AG27" s="27">
        <v>366.35</v>
      </c>
      <c r="AH27" s="28">
        <f t="shared" si="7"/>
        <v>1.3673809198853555</v>
      </c>
    </row>
    <row r="28" spans="1:34" x14ac:dyDescent="0.25">
      <c r="A28">
        <f t="shared" si="10"/>
        <v>5</v>
      </c>
      <c r="B28">
        <f t="shared" si="9"/>
        <v>3</v>
      </c>
      <c r="C28">
        <v>23</v>
      </c>
      <c r="D28">
        <v>0</v>
      </c>
      <c r="E28" s="26" t="s">
        <v>139</v>
      </c>
      <c r="F28">
        <f t="shared" si="11"/>
        <v>500.94</v>
      </c>
      <c r="H28">
        <v>0</v>
      </c>
      <c r="I28">
        <v>19</v>
      </c>
      <c r="K28">
        <f t="shared" si="12"/>
        <v>24</v>
      </c>
      <c r="L28" s="31">
        <v>29</v>
      </c>
      <c r="M28" s="2">
        <v>523.20000000000005</v>
      </c>
      <c r="N28" s="29">
        <v>28</v>
      </c>
      <c r="O28" s="27">
        <v>425.69</v>
      </c>
      <c r="P28" s="28">
        <f t="shared" si="1"/>
        <v>1.2290634029458058</v>
      </c>
      <c r="Q28" s="30">
        <v>29</v>
      </c>
      <c r="R28" s="17">
        <v>451.1</v>
      </c>
      <c r="S28" s="22">
        <f t="shared" si="2"/>
        <v>1.1598315229439149</v>
      </c>
      <c r="T28" s="29">
        <v>29</v>
      </c>
      <c r="U28" s="27">
        <v>461.3</v>
      </c>
      <c r="V28" s="28">
        <f t="shared" si="3"/>
        <v>1.1341859960979841</v>
      </c>
      <c r="W28" s="30">
        <v>29</v>
      </c>
      <c r="X28" s="17">
        <v>458.42</v>
      </c>
      <c r="Y28" s="22">
        <f t="shared" si="4"/>
        <v>1.1413114611055364</v>
      </c>
      <c r="Z28" s="29">
        <v>29</v>
      </c>
      <c r="AA28" s="27">
        <v>366.96</v>
      </c>
      <c r="AB28" s="28">
        <f t="shared" si="5"/>
        <v>1.4257684761281886</v>
      </c>
      <c r="AC28" s="30">
        <v>29</v>
      </c>
      <c r="AD28" s="17">
        <v>389.94</v>
      </c>
      <c r="AE28" s="22">
        <f t="shared" si="6"/>
        <v>1.3417448838282815</v>
      </c>
      <c r="AF28" s="29">
        <v>29</v>
      </c>
      <c r="AG28" s="27">
        <v>391.51</v>
      </c>
      <c r="AH28" s="28">
        <f t="shared" si="7"/>
        <v>1.3363643329672297</v>
      </c>
    </row>
    <row r="29" spans="1:34" x14ac:dyDescent="0.25">
      <c r="A29">
        <f t="shared" si="10"/>
        <v>6</v>
      </c>
      <c r="B29">
        <f t="shared" si="9"/>
        <v>0</v>
      </c>
      <c r="C29">
        <v>24</v>
      </c>
      <c r="D29">
        <v>0</v>
      </c>
      <c r="E29" s="26" t="s">
        <v>140</v>
      </c>
      <c r="F29">
        <f t="shared" si="11"/>
        <v>523.20000000000005</v>
      </c>
      <c r="H29">
        <v>0</v>
      </c>
      <c r="I29">
        <v>19</v>
      </c>
      <c r="K29">
        <f t="shared" si="12"/>
        <v>25</v>
      </c>
      <c r="L29" s="31">
        <v>29</v>
      </c>
      <c r="M29" s="2">
        <v>490.94</v>
      </c>
      <c r="N29" s="29">
        <v>28</v>
      </c>
      <c r="O29" s="27">
        <v>433.58</v>
      </c>
      <c r="P29" s="28">
        <f t="shared" si="1"/>
        <v>1.1322939249965405</v>
      </c>
      <c r="Q29" s="30">
        <v>29</v>
      </c>
      <c r="R29" s="17">
        <v>454.2</v>
      </c>
      <c r="S29" s="22">
        <f t="shared" si="2"/>
        <v>1.0808894760017613</v>
      </c>
      <c r="T29" s="29">
        <v>29</v>
      </c>
      <c r="U29" s="27">
        <v>455.76</v>
      </c>
      <c r="V29" s="28">
        <f t="shared" si="3"/>
        <v>1.077189748990697</v>
      </c>
      <c r="W29" s="30">
        <v>29</v>
      </c>
      <c r="X29" s="17">
        <v>456.79</v>
      </c>
      <c r="Y29" s="22">
        <f t="shared" si="4"/>
        <v>1.0747608310164407</v>
      </c>
      <c r="Z29" s="29">
        <v>29</v>
      </c>
      <c r="AA29" s="27">
        <v>360.12</v>
      </c>
      <c r="AB29" s="28">
        <f t="shared" si="5"/>
        <v>1.3632677996223481</v>
      </c>
      <c r="AC29" s="30">
        <v>29</v>
      </c>
      <c r="AD29" s="17">
        <v>426.87</v>
      </c>
      <c r="AE29" s="22">
        <f t="shared" si="6"/>
        <v>1.1500925340267529</v>
      </c>
      <c r="AF29" s="29">
        <v>29</v>
      </c>
      <c r="AG29" s="27">
        <v>362.79</v>
      </c>
      <c r="AH29" s="28">
        <f t="shared" si="7"/>
        <v>1.3532346536563851</v>
      </c>
    </row>
    <row r="30" spans="1:34" x14ac:dyDescent="0.25">
      <c r="A30">
        <f t="shared" si="10"/>
        <v>6</v>
      </c>
      <c r="B30">
        <f t="shared" si="9"/>
        <v>1</v>
      </c>
      <c r="C30">
        <v>25</v>
      </c>
      <c r="D30">
        <v>0</v>
      </c>
      <c r="E30" s="26" t="s">
        <v>141</v>
      </c>
      <c r="F30">
        <f t="shared" si="11"/>
        <v>490.94</v>
      </c>
      <c r="H30">
        <v>0</v>
      </c>
      <c r="I30">
        <v>19</v>
      </c>
      <c r="K30">
        <f t="shared" si="12"/>
        <v>26</v>
      </c>
      <c r="L30" s="31">
        <v>29</v>
      </c>
      <c r="M30" s="2">
        <v>551.83000000000004</v>
      </c>
      <c r="N30" s="29">
        <v>28</v>
      </c>
      <c r="O30" s="27">
        <v>427.72</v>
      </c>
      <c r="P30" s="28">
        <f t="shared" si="1"/>
        <v>1.2901664640418966</v>
      </c>
      <c r="Q30" s="30">
        <v>29</v>
      </c>
      <c r="R30" s="17">
        <v>453.04</v>
      </c>
      <c r="S30" s="22">
        <f t="shared" si="2"/>
        <v>1.2180602154335158</v>
      </c>
      <c r="T30" s="29">
        <v>29</v>
      </c>
      <c r="U30" s="27">
        <v>459.23</v>
      </c>
      <c r="V30" s="28">
        <f t="shared" si="3"/>
        <v>1.201641878797117</v>
      </c>
      <c r="W30" s="30">
        <v>29</v>
      </c>
      <c r="X30" s="17">
        <v>458.28</v>
      </c>
      <c r="Y30" s="22">
        <f t="shared" si="4"/>
        <v>1.2041328445491841</v>
      </c>
      <c r="Z30" s="29">
        <v>29</v>
      </c>
      <c r="AA30" s="27">
        <v>358.67</v>
      </c>
      <c r="AB30" s="28">
        <f t="shared" si="5"/>
        <v>1.53854518080687</v>
      </c>
      <c r="AC30" s="30">
        <v>29</v>
      </c>
      <c r="AD30" s="17">
        <v>385.18</v>
      </c>
      <c r="AE30" s="22">
        <f t="shared" si="6"/>
        <v>1.4326548626616129</v>
      </c>
      <c r="AF30" s="29">
        <v>29</v>
      </c>
      <c r="AG30" s="27">
        <v>367.26</v>
      </c>
      <c r="AH30" s="28">
        <f t="shared" si="7"/>
        <v>1.5025594946359528</v>
      </c>
    </row>
    <row r="31" spans="1:34" x14ac:dyDescent="0.25">
      <c r="A31">
        <f t="shared" si="10"/>
        <v>6</v>
      </c>
      <c r="B31">
        <f t="shared" si="9"/>
        <v>2</v>
      </c>
      <c r="C31">
        <v>26</v>
      </c>
      <c r="D31">
        <v>0</v>
      </c>
      <c r="E31" s="26" t="s">
        <v>142</v>
      </c>
      <c r="F31">
        <f t="shared" si="11"/>
        <v>551.83000000000004</v>
      </c>
      <c r="H31">
        <v>0</v>
      </c>
      <c r="I31">
        <v>19</v>
      </c>
      <c r="K31">
        <f t="shared" si="12"/>
        <v>27</v>
      </c>
      <c r="L31" s="31">
        <v>29</v>
      </c>
      <c r="M31" s="2">
        <v>526.5</v>
      </c>
      <c r="N31" s="29">
        <v>29</v>
      </c>
      <c r="O31" s="27">
        <v>444.43</v>
      </c>
      <c r="P31" s="28">
        <f t="shared" si="1"/>
        <v>1.1846635015638007</v>
      </c>
      <c r="Q31" s="30">
        <v>29</v>
      </c>
      <c r="R31" s="17">
        <v>450.34</v>
      </c>
      <c r="S31" s="22">
        <f t="shared" si="2"/>
        <v>1.1691166674068483</v>
      </c>
      <c r="T31" s="29">
        <v>29</v>
      </c>
      <c r="U31" s="27">
        <v>454.97</v>
      </c>
      <c r="V31" s="28">
        <f t="shared" si="3"/>
        <v>1.1572191573070751</v>
      </c>
      <c r="W31" s="30">
        <v>29</v>
      </c>
      <c r="X31" s="17">
        <v>455.79</v>
      </c>
      <c r="Y31" s="22">
        <f t="shared" si="4"/>
        <v>1.1551372342526163</v>
      </c>
      <c r="Z31" s="29">
        <v>29</v>
      </c>
      <c r="AA31" s="27">
        <v>389.36</v>
      </c>
      <c r="AB31" s="28">
        <f t="shared" si="5"/>
        <v>1.3522190260941032</v>
      </c>
      <c r="AC31" s="30">
        <v>29</v>
      </c>
      <c r="AD31" s="17">
        <v>405.84000000000003</v>
      </c>
      <c r="AE31" s="22">
        <f t="shared" si="6"/>
        <v>1.2973092844470726</v>
      </c>
      <c r="AF31" s="29">
        <v>29</v>
      </c>
      <c r="AG31" s="27">
        <v>380.82</v>
      </c>
      <c r="AH31" s="28">
        <f t="shared" si="7"/>
        <v>1.3825429336694501</v>
      </c>
    </row>
    <row r="32" spans="1:34" x14ac:dyDescent="0.25">
      <c r="A32">
        <f t="shared" si="10"/>
        <v>6</v>
      </c>
      <c r="B32">
        <f t="shared" si="9"/>
        <v>3</v>
      </c>
      <c r="C32">
        <v>27</v>
      </c>
      <c r="D32">
        <v>0</v>
      </c>
      <c r="E32" s="26" t="s">
        <v>143</v>
      </c>
      <c r="F32">
        <f t="shared" si="11"/>
        <v>526.5</v>
      </c>
      <c r="H32">
        <v>0</v>
      </c>
      <c r="I32">
        <v>19</v>
      </c>
      <c r="K32" s="24">
        <f t="shared" si="12"/>
        <v>28</v>
      </c>
      <c r="L32" s="31">
        <v>29</v>
      </c>
      <c r="M32" s="2">
        <v>512.65</v>
      </c>
      <c r="N32" s="29">
        <v>29</v>
      </c>
      <c r="O32" s="27">
        <v>412.84000000000003</v>
      </c>
      <c r="P32" s="28">
        <f t="shared" si="1"/>
        <v>1.2417643639182248</v>
      </c>
      <c r="Q32" s="30">
        <v>29</v>
      </c>
      <c r="R32" s="17">
        <v>423.7</v>
      </c>
      <c r="S32" s="22">
        <f t="shared" si="2"/>
        <v>1.2099362756667453</v>
      </c>
      <c r="T32" s="29">
        <v>30</v>
      </c>
      <c r="U32" s="27">
        <v>442.16</v>
      </c>
      <c r="V32" s="28">
        <f t="shared" si="3"/>
        <v>1.1594219287135876</v>
      </c>
      <c r="W32" s="30">
        <v>30</v>
      </c>
      <c r="X32" s="17">
        <v>436.59</v>
      </c>
      <c r="Y32" s="22">
        <f t="shared" si="4"/>
        <v>1.1742137932614123</v>
      </c>
      <c r="Z32" s="29">
        <v>29</v>
      </c>
      <c r="AA32" s="27">
        <v>329.44</v>
      </c>
      <c r="AB32" s="28">
        <f t="shared" si="5"/>
        <v>1.5561255463817387</v>
      </c>
      <c r="AC32" s="30">
        <v>29</v>
      </c>
      <c r="AD32" s="17">
        <v>357.43</v>
      </c>
      <c r="AE32" s="22">
        <f t="shared" si="6"/>
        <v>1.4342668494530397</v>
      </c>
      <c r="AF32" s="29">
        <v>30</v>
      </c>
      <c r="AG32" s="27">
        <v>344.97</v>
      </c>
      <c r="AH32" s="28">
        <f t="shared" si="7"/>
        <v>1.4860712525726874</v>
      </c>
    </row>
    <row r="33" spans="1:34" x14ac:dyDescent="0.25">
      <c r="A33">
        <f t="shared" si="10"/>
        <v>7</v>
      </c>
      <c r="B33">
        <f t="shared" si="9"/>
        <v>0</v>
      </c>
      <c r="C33">
        <v>28</v>
      </c>
      <c r="D33">
        <v>0</v>
      </c>
      <c r="E33" s="26" t="s">
        <v>144</v>
      </c>
      <c r="F33">
        <f t="shared" si="11"/>
        <v>512.65</v>
      </c>
      <c r="H33">
        <v>0</v>
      </c>
      <c r="I33">
        <v>19</v>
      </c>
      <c r="K33" s="24">
        <f t="shared" si="12"/>
        <v>29</v>
      </c>
      <c r="M33" s="2" t="s">
        <v>119</v>
      </c>
      <c r="N33" s="29"/>
      <c r="O33" s="27" t="s">
        <v>119</v>
      </c>
      <c r="P33" s="28" t="str">
        <f t="shared" si="1"/>
        <v/>
      </c>
      <c r="Q33" s="30"/>
      <c r="R33" s="17" t="s">
        <v>119</v>
      </c>
      <c r="S33" s="22" t="str">
        <f t="shared" si="2"/>
        <v/>
      </c>
      <c r="T33" s="29"/>
      <c r="U33" s="27" t="s">
        <v>119</v>
      </c>
      <c r="V33" s="28" t="str">
        <f t="shared" si="3"/>
        <v/>
      </c>
      <c r="W33" s="30"/>
      <c r="X33" s="17" t="s">
        <v>119</v>
      </c>
      <c r="Y33" s="22" t="str">
        <f t="shared" si="4"/>
        <v/>
      </c>
      <c r="Z33" s="29"/>
      <c r="AA33" s="27" t="s">
        <v>119</v>
      </c>
      <c r="AB33" s="28" t="str">
        <f t="shared" si="5"/>
        <v/>
      </c>
      <c r="AC33" s="30"/>
      <c r="AD33" s="17" t="s">
        <v>119</v>
      </c>
      <c r="AE33" s="22" t="str">
        <f t="shared" si="6"/>
        <v/>
      </c>
      <c r="AF33" s="29"/>
      <c r="AG33" s="27" t="s">
        <v>119</v>
      </c>
      <c r="AH33" s="28" t="str">
        <f t="shared" si="7"/>
        <v/>
      </c>
    </row>
    <row r="34" spans="1:34" x14ac:dyDescent="0.25">
      <c r="A34">
        <f t="shared" si="10"/>
        <v>7</v>
      </c>
      <c r="B34">
        <f t="shared" si="9"/>
        <v>1</v>
      </c>
      <c r="C34">
        <v>29</v>
      </c>
      <c r="D34">
        <v>0</v>
      </c>
      <c r="F34" t="str">
        <f t="shared" si="11"/>
        <v/>
      </c>
      <c r="H34">
        <v>0</v>
      </c>
      <c r="I34">
        <v>20</v>
      </c>
      <c r="K34">
        <f t="shared" si="12"/>
        <v>30</v>
      </c>
      <c r="L34" s="31">
        <v>29</v>
      </c>
      <c r="M34" s="2">
        <v>387.59</v>
      </c>
      <c r="N34" s="29">
        <v>29</v>
      </c>
      <c r="O34" s="27">
        <v>368.03</v>
      </c>
      <c r="P34" s="28">
        <f t="shared" si="1"/>
        <v>1.0531478412085971</v>
      </c>
      <c r="Q34" s="30">
        <v>29</v>
      </c>
      <c r="R34" s="17">
        <v>367.39</v>
      </c>
      <c r="S34" s="22">
        <f t="shared" si="2"/>
        <v>1.0549824437246522</v>
      </c>
      <c r="T34" s="29">
        <v>29</v>
      </c>
      <c r="U34" s="27">
        <v>365.37</v>
      </c>
      <c r="V34" s="28">
        <f t="shared" si="3"/>
        <v>1.0608150641815146</v>
      </c>
      <c r="W34" s="30">
        <v>29</v>
      </c>
      <c r="X34" s="17">
        <v>369.54</v>
      </c>
      <c r="Y34" s="22">
        <f t="shared" si="4"/>
        <v>1.0488445093900525</v>
      </c>
      <c r="Z34" s="29">
        <v>29</v>
      </c>
      <c r="AA34" s="27">
        <v>368.66</v>
      </c>
      <c r="AB34" s="28">
        <f t="shared" si="5"/>
        <v>1.051348125644225</v>
      </c>
      <c r="AC34" s="30">
        <v>29</v>
      </c>
      <c r="AD34" s="17">
        <v>380.37</v>
      </c>
      <c r="AE34" s="22">
        <f t="shared" si="6"/>
        <v>1.0189815179956359</v>
      </c>
      <c r="AF34" s="29">
        <v>29</v>
      </c>
      <c r="AG34" s="27">
        <v>344.07</v>
      </c>
      <c r="AH34" s="28">
        <f t="shared" si="7"/>
        <v>1.1264858894992298</v>
      </c>
    </row>
    <row r="35" spans="1:34" x14ac:dyDescent="0.25">
      <c r="A35">
        <f t="shared" si="10"/>
        <v>7</v>
      </c>
      <c r="B35">
        <f t="shared" si="9"/>
        <v>2</v>
      </c>
      <c r="C35">
        <v>30</v>
      </c>
      <c r="D35">
        <v>0</v>
      </c>
      <c r="E35" s="26" t="s">
        <v>145</v>
      </c>
      <c r="F35">
        <f t="shared" si="11"/>
        <v>387.59</v>
      </c>
    </row>
    <row r="36" spans="1:34" x14ac:dyDescent="0.25">
      <c r="A36">
        <f t="shared" si="10"/>
        <v>7</v>
      </c>
      <c r="B36">
        <f t="shared" si="9"/>
        <v>3</v>
      </c>
      <c r="C36">
        <v>0</v>
      </c>
      <c r="D36">
        <v>1</v>
      </c>
      <c r="E36" s="26" t="s">
        <v>146</v>
      </c>
      <c r="F36">
        <f t="shared" si="11"/>
        <v>379.64</v>
      </c>
      <c r="K36" t="s">
        <v>69</v>
      </c>
      <c r="L36" s="31">
        <f>AVERAGE(L25:L33,L15:L23,L5:L13)</f>
        <v>30.454545454545453</v>
      </c>
      <c r="M36" s="2">
        <f t="shared" ref="M36:AH36" si="13">AVERAGE(M25:M33,M15:M23,M5:M13)</f>
        <v>519.83045454545459</v>
      </c>
      <c r="N36" s="29">
        <f t="shared" si="13"/>
        <v>27.6</v>
      </c>
      <c r="O36" s="27">
        <f t="shared" si="13"/>
        <v>444.00300000000004</v>
      </c>
      <c r="P36" s="28">
        <f>AVERAGE(P25:P33,P15:P23,P5:P13)</f>
        <v>1.1098763764855055</v>
      </c>
      <c r="Q36" s="30">
        <f t="shared" si="13"/>
        <v>28.736842105263158</v>
      </c>
      <c r="R36" s="17">
        <f t="shared" si="13"/>
        <v>463.6726315789474</v>
      </c>
      <c r="S36" s="22">
        <f t="shared" si="13"/>
        <v>1.0661979097820244</v>
      </c>
      <c r="T36" s="29">
        <f t="shared" si="13"/>
        <v>28.842105263157894</v>
      </c>
      <c r="U36" s="27">
        <f t="shared" si="13"/>
        <v>475.00631578947355</v>
      </c>
      <c r="V36" s="28">
        <f t="shared" si="13"/>
        <v>1.0387360144403979</v>
      </c>
      <c r="W36" s="30">
        <f t="shared" si="13"/>
        <v>28.842105263157894</v>
      </c>
      <c r="X36" s="17">
        <f t="shared" si="13"/>
        <v>477.60105263157897</v>
      </c>
      <c r="Y36" s="22">
        <f t="shared" si="13"/>
        <v>1.0340695656108121</v>
      </c>
      <c r="Z36" s="29">
        <f t="shared" si="13"/>
        <v>27.8</v>
      </c>
      <c r="AA36" s="27">
        <f t="shared" si="13"/>
        <v>361.33150000000001</v>
      </c>
      <c r="AB36" s="28">
        <f t="shared" si="13"/>
        <v>1.3596482471609623</v>
      </c>
      <c r="AC36" s="30">
        <f t="shared" si="13"/>
        <v>27.473684210526315</v>
      </c>
      <c r="AD36" s="17">
        <f t="shared" si="13"/>
        <v>374.42368421052629</v>
      </c>
      <c r="AE36" s="22">
        <f t="shared" si="13"/>
        <v>1.3169973580553964</v>
      </c>
      <c r="AF36" s="29">
        <f t="shared" si="13"/>
        <v>27.210526315789473</v>
      </c>
      <c r="AG36" s="27">
        <f t="shared" si="13"/>
        <v>352.9736842105263</v>
      </c>
      <c r="AH36" s="28">
        <f t="shared" si="13"/>
        <v>1.3924865167960305</v>
      </c>
    </row>
    <row r="37" spans="1:34" x14ac:dyDescent="0.25">
      <c r="A37">
        <f t="shared" ref="A37:A99" si="14">A33+1</f>
        <v>8</v>
      </c>
      <c r="B37">
        <f t="shared" si="9"/>
        <v>0</v>
      </c>
      <c r="C37">
        <v>1</v>
      </c>
      <c r="D37">
        <v>1</v>
      </c>
      <c r="E37" s="26" t="s">
        <v>147</v>
      </c>
      <c r="F37">
        <f t="shared" si="11"/>
        <v>331.87</v>
      </c>
    </row>
    <row r="38" spans="1:34" x14ac:dyDescent="0.25">
      <c r="A38">
        <f t="shared" si="14"/>
        <v>8</v>
      </c>
      <c r="B38">
        <f t="shared" si="9"/>
        <v>1</v>
      </c>
      <c r="C38">
        <v>2</v>
      </c>
      <c r="D38">
        <v>1</v>
      </c>
      <c r="E38" s="26" t="s">
        <v>148</v>
      </c>
      <c r="F38">
        <f t="shared" si="11"/>
        <v>362.26</v>
      </c>
    </row>
    <row r="39" spans="1:34" x14ac:dyDescent="0.25">
      <c r="A39">
        <f t="shared" si="14"/>
        <v>8</v>
      </c>
      <c r="B39">
        <f t="shared" si="9"/>
        <v>2</v>
      </c>
      <c r="C39">
        <v>3</v>
      </c>
      <c r="D39">
        <v>1</v>
      </c>
      <c r="E39" s="26" t="s">
        <v>149</v>
      </c>
      <c r="F39">
        <f t="shared" si="11"/>
        <v>362.97</v>
      </c>
      <c r="J39" t="s">
        <v>223</v>
      </c>
      <c r="L39" s="33" t="s">
        <v>67</v>
      </c>
      <c r="M39" s="33"/>
      <c r="N39" s="34" t="s">
        <v>30</v>
      </c>
      <c r="O39" s="34"/>
      <c r="P39" s="34"/>
      <c r="Q39" s="32" t="s">
        <v>31</v>
      </c>
      <c r="R39" s="32"/>
      <c r="S39" s="32"/>
      <c r="T39" s="34" t="s">
        <v>32</v>
      </c>
      <c r="U39" s="34"/>
      <c r="V39" s="34"/>
      <c r="W39" s="32" t="s">
        <v>33</v>
      </c>
      <c r="X39" s="32"/>
      <c r="Y39" s="32"/>
      <c r="Z39" s="34" t="s">
        <v>34</v>
      </c>
      <c r="AA39" s="34"/>
      <c r="AB39" s="34"/>
      <c r="AC39" s="32" t="s">
        <v>35</v>
      </c>
      <c r="AD39" s="32"/>
      <c r="AE39" s="32"/>
      <c r="AF39" s="34" t="s">
        <v>62</v>
      </c>
      <c r="AG39" s="34"/>
      <c r="AH39" s="34"/>
    </row>
    <row r="40" spans="1:34" x14ac:dyDescent="0.25">
      <c r="A40">
        <f t="shared" si="14"/>
        <v>8</v>
      </c>
      <c r="B40">
        <f t="shared" si="9"/>
        <v>3</v>
      </c>
      <c r="C40">
        <v>4</v>
      </c>
      <c r="D40">
        <v>1</v>
      </c>
      <c r="E40" s="26" t="s">
        <v>150</v>
      </c>
      <c r="F40">
        <f t="shared" si="11"/>
        <v>363.45</v>
      </c>
      <c r="L40" s="42" t="s">
        <v>65</v>
      </c>
      <c r="M40" s="41" t="s">
        <v>66</v>
      </c>
      <c r="N40" s="35" t="s">
        <v>65</v>
      </c>
      <c r="O40" s="36" t="s">
        <v>66</v>
      </c>
      <c r="P40" s="37" t="s">
        <v>68</v>
      </c>
      <c r="Q40" s="38" t="s">
        <v>65</v>
      </c>
      <c r="R40" s="39" t="s">
        <v>66</v>
      </c>
      <c r="S40" s="40" t="s">
        <v>68</v>
      </c>
      <c r="T40" s="35" t="s">
        <v>65</v>
      </c>
      <c r="U40" s="36" t="s">
        <v>66</v>
      </c>
      <c r="V40" s="37" t="s">
        <v>68</v>
      </c>
      <c r="W40" s="38" t="s">
        <v>65</v>
      </c>
      <c r="X40" s="39" t="s">
        <v>66</v>
      </c>
      <c r="Y40" s="40" t="s">
        <v>68</v>
      </c>
      <c r="Z40" s="35" t="s">
        <v>65</v>
      </c>
      <c r="AA40" s="36" t="s">
        <v>66</v>
      </c>
      <c r="AB40" s="37" t="s">
        <v>68</v>
      </c>
      <c r="AC40" s="38" t="s">
        <v>65</v>
      </c>
      <c r="AD40" s="39" t="s">
        <v>66</v>
      </c>
      <c r="AE40" s="40" t="s">
        <v>68</v>
      </c>
      <c r="AF40" s="35" t="s">
        <v>65</v>
      </c>
      <c r="AG40" s="36" t="s">
        <v>66</v>
      </c>
      <c r="AH40" s="37" t="s">
        <v>68</v>
      </c>
    </row>
    <row r="41" spans="1:34" x14ac:dyDescent="0.25">
      <c r="A41">
        <f t="shared" si="14"/>
        <v>9</v>
      </c>
      <c r="B41">
        <f t="shared" si="9"/>
        <v>0</v>
      </c>
      <c r="C41">
        <v>5</v>
      </c>
      <c r="D41">
        <v>1</v>
      </c>
      <c r="E41" s="26" t="s">
        <v>151</v>
      </c>
      <c r="F41">
        <f t="shared" si="11"/>
        <v>346.61</v>
      </c>
      <c r="L41" s="42"/>
      <c r="M41" s="41"/>
      <c r="N41" s="35"/>
      <c r="O41" s="36"/>
      <c r="P41" s="37"/>
      <c r="Q41" s="38"/>
      <c r="R41" s="39"/>
      <c r="S41" s="40"/>
      <c r="T41" s="35"/>
      <c r="U41" s="36"/>
      <c r="V41" s="37"/>
      <c r="W41" s="38"/>
      <c r="X41" s="39"/>
      <c r="Y41" s="40"/>
      <c r="Z41" s="35"/>
      <c r="AA41" s="36"/>
      <c r="AB41" s="37"/>
      <c r="AC41" s="38"/>
      <c r="AD41" s="39"/>
      <c r="AE41" s="40"/>
      <c r="AF41" s="35"/>
      <c r="AG41" s="36"/>
      <c r="AH41" s="37"/>
    </row>
    <row r="42" spans="1:34" x14ac:dyDescent="0.25">
      <c r="A42">
        <f t="shared" si="14"/>
        <v>9</v>
      </c>
      <c r="B42">
        <f t="shared" si="9"/>
        <v>1</v>
      </c>
      <c r="C42">
        <v>6</v>
      </c>
      <c r="D42">
        <v>1</v>
      </c>
      <c r="E42" s="26" t="s">
        <v>152</v>
      </c>
      <c r="F42">
        <f t="shared" si="11"/>
        <v>342.04</v>
      </c>
      <c r="K42">
        <v>0</v>
      </c>
      <c r="N42" s="29"/>
      <c r="O42" s="27"/>
      <c r="P42" s="28" t="str">
        <f>IF(O42="","",$M42/O42)</f>
        <v/>
      </c>
      <c r="Q42" s="30"/>
      <c r="R42" s="17"/>
      <c r="S42" s="22" t="str">
        <f>IF(R42="","",$M42/R42)</f>
        <v/>
      </c>
      <c r="T42" s="29"/>
      <c r="U42" s="27"/>
      <c r="V42" s="28" t="str">
        <f>IF(U42="","",$M42/U42)</f>
        <v/>
      </c>
      <c r="W42" s="30"/>
      <c r="X42" s="17"/>
      <c r="Y42" s="22" t="str">
        <f>IF(X42="","",$M42/X42)</f>
        <v/>
      </c>
      <c r="Z42" s="29"/>
      <c r="AA42" s="27"/>
      <c r="AB42" s="28" t="str">
        <f>IF(AA42="","",$M42/AA42)</f>
        <v/>
      </c>
      <c r="AC42" s="30"/>
      <c r="AD42" s="17"/>
      <c r="AE42" s="22" t="str">
        <f>IF(AD42="","",$M42/AD42)</f>
        <v/>
      </c>
      <c r="AF42" s="29"/>
      <c r="AG42" s="27"/>
      <c r="AH42" s="28" t="str">
        <f>IF(AG42="","",$M42/AG42)</f>
        <v/>
      </c>
    </row>
    <row r="43" spans="1:34" x14ac:dyDescent="0.25">
      <c r="A43">
        <f t="shared" si="14"/>
        <v>9</v>
      </c>
      <c r="B43">
        <f t="shared" si="9"/>
        <v>2</v>
      </c>
      <c r="C43">
        <v>7</v>
      </c>
      <c r="D43">
        <v>1</v>
      </c>
      <c r="E43" s="26" t="s">
        <v>153</v>
      </c>
      <c r="F43">
        <f t="shared" si="11"/>
        <v>358.06</v>
      </c>
      <c r="K43" s="24">
        <v>1</v>
      </c>
      <c r="N43" s="29"/>
      <c r="O43" s="27"/>
      <c r="P43" s="28" t="str">
        <f t="shared" ref="P43:P72" si="15">IF(O43="","",$M43/O43)</f>
        <v/>
      </c>
      <c r="Q43" s="30"/>
      <c r="R43" s="17"/>
      <c r="S43" s="22" t="str">
        <f t="shared" ref="S43:S72" si="16">IF(R43="","",$M43/R43)</f>
        <v/>
      </c>
      <c r="T43" s="29"/>
      <c r="U43" s="27"/>
      <c r="V43" s="28" t="str">
        <f t="shared" ref="V43:V72" si="17">IF(U43="","",$M43/U43)</f>
        <v/>
      </c>
      <c r="W43" s="30"/>
      <c r="X43" s="17"/>
      <c r="Y43" s="22" t="str">
        <f t="shared" ref="Y43:Y72" si="18">IF(X43="","",$M43/X43)</f>
        <v/>
      </c>
      <c r="Z43" s="29"/>
      <c r="AA43" s="27"/>
      <c r="AB43" s="28" t="str">
        <f t="shared" ref="AB43:AB72" si="19">IF(AA43="","",$M43/AA43)</f>
        <v/>
      </c>
      <c r="AC43" s="30"/>
      <c r="AD43" s="17"/>
      <c r="AE43" s="22" t="str">
        <f t="shared" ref="AE43:AE72" si="20">IF(AD43="","",$M43/AD43)</f>
        <v/>
      </c>
      <c r="AF43" s="29"/>
      <c r="AG43" s="27"/>
      <c r="AH43" s="28" t="str">
        <f t="shared" ref="AH43:AH72" si="21">IF(AG43="","",$M43/AG43)</f>
        <v/>
      </c>
    </row>
    <row r="44" spans="1:34" x14ac:dyDescent="0.25">
      <c r="A44">
        <f t="shared" si="14"/>
        <v>9</v>
      </c>
      <c r="B44">
        <f t="shared" si="9"/>
        <v>3</v>
      </c>
      <c r="C44">
        <v>8</v>
      </c>
      <c r="D44">
        <v>1</v>
      </c>
      <c r="E44" s="26" t="s">
        <v>154</v>
      </c>
      <c r="F44">
        <f t="shared" si="11"/>
        <v>640.69000000000005</v>
      </c>
      <c r="K44">
        <v>2</v>
      </c>
      <c r="N44" s="29"/>
      <c r="O44" s="27"/>
      <c r="P44" s="28" t="str">
        <f t="shared" si="15"/>
        <v/>
      </c>
      <c r="Q44" s="30"/>
      <c r="R44" s="17"/>
      <c r="S44" s="22" t="str">
        <f t="shared" si="16"/>
        <v/>
      </c>
      <c r="T44" s="29"/>
      <c r="U44" s="27"/>
      <c r="V44" s="28" t="str">
        <f t="shared" si="17"/>
        <v/>
      </c>
      <c r="W44" s="30"/>
      <c r="X44" s="17"/>
      <c r="Y44" s="22" t="str">
        <f t="shared" si="18"/>
        <v/>
      </c>
      <c r="Z44" s="29"/>
      <c r="AA44" s="27"/>
      <c r="AB44" s="28" t="str">
        <f t="shared" si="19"/>
        <v/>
      </c>
      <c r="AC44" s="30"/>
      <c r="AD44" s="17"/>
      <c r="AE44" s="22" t="str">
        <f t="shared" si="20"/>
        <v/>
      </c>
      <c r="AF44" s="29"/>
      <c r="AG44" s="27"/>
      <c r="AH44" s="28" t="str">
        <f t="shared" si="21"/>
        <v/>
      </c>
    </row>
    <row r="45" spans="1:34" x14ac:dyDescent="0.25">
      <c r="A45">
        <f t="shared" si="14"/>
        <v>10</v>
      </c>
      <c r="B45">
        <f t="shared" si="9"/>
        <v>0</v>
      </c>
      <c r="C45">
        <v>9</v>
      </c>
      <c r="D45">
        <v>1</v>
      </c>
      <c r="F45" t="str">
        <f t="shared" si="11"/>
        <v/>
      </c>
      <c r="K45">
        <v>3</v>
      </c>
      <c r="N45" s="29"/>
      <c r="O45" s="27"/>
      <c r="P45" s="28" t="str">
        <f t="shared" si="15"/>
        <v/>
      </c>
      <c r="Q45" s="43"/>
      <c r="R45" s="17"/>
      <c r="S45" s="22" t="str">
        <f t="shared" si="16"/>
        <v/>
      </c>
      <c r="T45" s="43"/>
      <c r="U45" s="27"/>
      <c r="V45" s="28" t="str">
        <f t="shared" si="17"/>
        <v/>
      </c>
      <c r="W45" s="43"/>
      <c r="X45" s="17"/>
      <c r="Y45" s="22" t="str">
        <f t="shared" si="18"/>
        <v/>
      </c>
      <c r="Z45" s="29"/>
      <c r="AA45" s="27"/>
      <c r="AB45" s="28" t="str">
        <f t="shared" si="19"/>
        <v/>
      </c>
      <c r="AC45" s="30"/>
      <c r="AD45" s="17"/>
      <c r="AE45" s="22" t="str">
        <f t="shared" si="20"/>
        <v/>
      </c>
      <c r="AF45" s="43"/>
      <c r="AG45" s="27"/>
      <c r="AH45" s="28" t="str">
        <f t="shared" si="21"/>
        <v/>
      </c>
    </row>
    <row r="46" spans="1:34" x14ac:dyDescent="0.25">
      <c r="A46">
        <f t="shared" si="14"/>
        <v>10</v>
      </c>
      <c r="B46">
        <f t="shared" si="9"/>
        <v>1</v>
      </c>
      <c r="C46">
        <v>10</v>
      </c>
      <c r="D46">
        <v>1</v>
      </c>
      <c r="E46" s="26" t="s">
        <v>155</v>
      </c>
      <c r="F46">
        <f t="shared" si="11"/>
        <v>421.48</v>
      </c>
      <c r="K46">
        <v>4</v>
      </c>
      <c r="N46" s="29"/>
      <c r="O46" s="27"/>
      <c r="P46" s="28" t="str">
        <f t="shared" si="15"/>
        <v/>
      </c>
      <c r="Q46" s="30"/>
      <c r="R46" s="17"/>
      <c r="S46" s="22" t="str">
        <f t="shared" si="16"/>
        <v/>
      </c>
      <c r="T46" s="29"/>
      <c r="U46" s="27"/>
      <c r="V46" s="28" t="str">
        <f t="shared" si="17"/>
        <v/>
      </c>
      <c r="W46" s="30"/>
      <c r="X46" s="17"/>
      <c r="Y46" s="22" t="str">
        <f t="shared" si="18"/>
        <v/>
      </c>
      <c r="Z46" s="29"/>
      <c r="AA46" s="27"/>
      <c r="AB46" s="28" t="str">
        <f t="shared" si="19"/>
        <v/>
      </c>
      <c r="AC46" s="30"/>
      <c r="AD46" s="17"/>
      <c r="AE46" s="22" t="str">
        <f t="shared" si="20"/>
        <v/>
      </c>
      <c r="AF46" s="29"/>
      <c r="AG46" s="27"/>
      <c r="AH46" s="28" t="str">
        <f t="shared" si="21"/>
        <v/>
      </c>
    </row>
    <row r="47" spans="1:34" x14ac:dyDescent="0.25">
      <c r="A47">
        <f t="shared" si="14"/>
        <v>10</v>
      </c>
      <c r="B47">
        <f t="shared" si="9"/>
        <v>2</v>
      </c>
      <c r="C47">
        <v>11</v>
      </c>
      <c r="D47">
        <v>1</v>
      </c>
      <c r="F47" t="str">
        <f t="shared" si="11"/>
        <v/>
      </c>
      <c r="K47">
        <v>5</v>
      </c>
      <c r="N47" s="29"/>
      <c r="O47" s="27"/>
      <c r="P47" s="28" t="str">
        <f t="shared" si="15"/>
        <v/>
      </c>
      <c r="Q47" s="30"/>
      <c r="R47" s="17"/>
      <c r="S47" s="22" t="str">
        <f t="shared" si="16"/>
        <v/>
      </c>
      <c r="T47" s="29"/>
      <c r="U47" s="27"/>
      <c r="V47" s="28" t="str">
        <f t="shared" si="17"/>
        <v/>
      </c>
      <c r="W47" s="30"/>
      <c r="X47" s="17"/>
      <c r="Y47" s="22" t="str">
        <f t="shared" si="18"/>
        <v/>
      </c>
      <c r="Z47" s="29"/>
      <c r="AA47" s="27"/>
      <c r="AB47" s="28" t="str">
        <f t="shared" si="19"/>
        <v/>
      </c>
      <c r="AC47" s="30"/>
      <c r="AD47" s="17"/>
      <c r="AE47" s="22" t="str">
        <f t="shared" si="20"/>
        <v/>
      </c>
      <c r="AF47" s="29"/>
      <c r="AG47" s="27"/>
      <c r="AH47" s="28" t="str">
        <f t="shared" si="21"/>
        <v/>
      </c>
    </row>
    <row r="48" spans="1:34" x14ac:dyDescent="0.25">
      <c r="A48">
        <f t="shared" si="14"/>
        <v>10</v>
      </c>
      <c r="B48">
        <f t="shared" si="9"/>
        <v>3</v>
      </c>
      <c r="C48">
        <v>12</v>
      </c>
      <c r="D48">
        <v>1</v>
      </c>
      <c r="E48" s="26" t="s">
        <v>156</v>
      </c>
      <c r="F48">
        <f t="shared" si="11"/>
        <v>660.14</v>
      </c>
      <c r="K48">
        <v>6</v>
      </c>
      <c r="N48" s="29"/>
      <c r="O48" s="27"/>
      <c r="P48" s="28" t="str">
        <f t="shared" si="15"/>
        <v/>
      </c>
      <c r="Q48" s="30"/>
      <c r="R48" s="17"/>
      <c r="S48" s="22" t="str">
        <f t="shared" si="16"/>
        <v/>
      </c>
      <c r="T48" s="29"/>
      <c r="U48" s="27"/>
      <c r="V48" s="28" t="str">
        <f t="shared" si="17"/>
        <v/>
      </c>
      <c r="W48" s="30"/>
      <c r="X48" s="17"/>
      <c r="Y48" s="22" t="str">
        <f t="shared" si="18"/>
        <v/>
      </c>
      <c r="Z48" s="29"/>
      <c r="AA48" s="27"/>
      <c r="AB48" s="28" t="str">
        <f t="shared" si="19"/>
        <v/>
      </c>
      <c r="AC48" s="30"/>
      <c r="AD48" s="17"/>
      <c r="AE48" s="22" t="str">
        <f t="shared" si="20"/>
        <v/>
      </c>
      <c r="AF48" s="29"/>
      <c r="AG48" s="27"/>
      <c r="AH48" s="28" t="str">
        <f t="shared" si="21"/>
        <v/>
      </c>
    </row>
    <row r="49" spans="1:34" x14ac:dyDescent="0.25">
      <c r="A49">
        <f t="shared" si="14"/>
        <v>11</v>
      </c>
      <c r="B49">
        <f t="shared" si="9"/>
        <v>0</v>
      </c>
      <c r="C49">
        <v>13</v>
      </c>
      <c r="D49">
        <v>1</v>
      </c>
      <c r="E49" s="26" t="s">
        <v>157</v>
      </c>
      <c r="F49">
        <f t="shared" si="11"/>
        <v>355.21</v>
      </c>
      <c r="K49">
        <v>7</v>
      </c>
      <c r="N49" s="29"/>
      <c r="O49" s="27"/>
      <c r="P49" s="28" t="str">
        <f t="shared" si="15"/>
        <v/>
      </c>
      <c r="Q49" s="30"/>
      <c r="R49" s="17"/>
      <c r="S49" s="22" t="str">
        <f t="shared" si="16"/>
        <v/>
      </c>
      <c r="T49" s="29"/>
      <c r="U49" s="27"/>
      <c r="V49" s="28" t="str">
        <f t="shared" si="17"/>
        <v/>
      </c>
      <c r="W49" s="30"/>
      <c r="X49" s="17"/>
      <c r="Y49" s="22" t="str">
        <f t="shared" si="18"/>
        <v/>
      </c>
      <c r="Z49" s="29"/>
      <c r="AA49" s="27"/>
      <c r="AB49" s="28" t="str">
        <f t="shared" si="19"/>
        <v/>
      </c>
      <c r="AC49" s="30"/>
      <c r="AD49" s="17"/>
      <c r="AE49" s="22" t="str">
        <f t="shared" si="20"/>
        <v/>
      </c>
      <c r="AF49" s="29"/>
      <c r="AG49" s="27"/>
      <c r="AH49" s="28" t="str">
        <f t="shared" si="21"/>
        <v/>
      </c>
    </row>
    <row r="50" spans="1:34" x14ac:dyDescent="0.25">
      <c r="A50">
        <f t="shared" si="14"/>
        <v>11</v>
      </c>
      <c r="B50">
        <f t="shared" si="9"/>
        <v>1</v>
      </c>
      <c r="C50">
        <v>14</v>
      </c>
      <c r="D50">
        <v>1</v>
      </c>
      <c r="E50" s="26" t="s">
        <v>158</v>
      </c>
      <c r="F50">
        <f t="shared" si="11"/>
        <v>367.97</v>
      </c>
      <c r="K50">
        <v>8</v>
      </c>
      <c r="N50" s="43"/>
      <c r="O50" s="27"/>
      <c r="P50" s="28" t="str">
        <f t="shared" si="15"/>
        <v/>
      </c>
      <c r="Q50" s="43"/>
      <c r="R50" s="17"/>
      <c r="S50" s="22" t="str">
        <f t="shared" si="16"/>
        <v/>
      </c>
      <c r="T50" s="43"/>
      <c r="U50" s="27"/>
      <c r="V50" s="28" t="str">
        <f t="shared" si="17"/>
        <v/>
      </c>
      <c r="W50" s="43"/>
      <c r="X50" s="17"/>
      <c r="Y50" s="22" t="str">
        <f t="shared" si="18"/>
        <v/>
      </c>
      <c r="Z50" s="43"/>
      <c r="AA50" s="27"/>
      <c r="AB50" s="28" t="str">
        <f t="shared" si="19"/>
        <v/>
      </c>
      <c r="AC50" s="43"/>
      <c r="AD50" s="17"/>
      <c r="AE50" s="22" t="str">
        <f t="shared" si="20"/>
        <v/>
      </c>
      <c r="AF50" s="43"/>
      <c r="AG50" s="27"/>
      <c r="AH50" s="28" t="str">
        <f t="shared" si="21"/>
        <v/>
      </c>
    </row>
    <row r="51" spans="1:34" x14ac:dyDescent="0.25">
      <c r="A51">
        <f t="shared" si="14"/>
        <v>11</v>
      </c>
      <c r="B51">
        <f t="shared" si="9"/>
        <v>2</v>
      </c>
      <c r="C51">
        <v>15</v>
      </c>
      <c r="D51">
        <v>1</v>
      </c>
      <c r="E51" s="26" t="s">
        <v>159</v>
      </c>
      <c r="F51">
        <f t="shared" si="11"/>
        <v>389.77</v>
      </c>
      <c r="K51" s="24">
        <v>9</v>
      </c>
      <c r="N51" s="29"/>
      <c r="O51" s="27"/>
      <c r="P51" s="28" t="str">
        <f t="shared" si="15"/>
        <v/>
      </c>
      <c r="Q51" s="30"/>
      <c r="R51" s="17"/>
      <c r="S51" s="22" t="str">
        <f t="shared" si="16"/>
        <v/>
      </c>
      <c r="T51" s="29"/>
      <c r="U51" s="27"/>
      <c r="V51" s="28" t="str">
        <f t="shared" si="17"/>
        <v/>
      </c>
      <c r="W51" s="30"/>
      <c r="X51" s="17"/>
      <c r="Y51" s="22" t="str">
        <f t="shared" si="18"/>
        <v/>
      </c>
      <c r="Z51" s="29"/>
      <c r="AA51" s="27"/>
      <c r="AB51" s="28" t="str">
        <f t="shared" si="19"/>
        <v/>
      </c>
      <c r="AC51" s="30"/>
      <c r="AD51" s="17"/>
      <c r="AE51" s="22" t="str">
        <f t="shared" si="20"/>
        <v/>
      </c>
      <c r="AF51" s="29"/>
      <c r="AG51" s="27"/>
      <c r="AH51" s="28" t="str">
        <f t="shared" si="21"/>
        <v/>
      </c>
    </row>
    <row r="52" spans="1:34" x14ac:dyDescent="0.25">
      <c r="A52">
        <f t="shared" si="14"/>
        <v>11</v>
      </c>
      <c r="B52">
        <f t="shared" si="9"/>
        <v>3</v>
      </c>
      <c r="C52">
        <v>16</v>
      </c>
      <c r="D52">
        <v>1</v>
      </c>
      <c r="E52" s="26" t="s">
        <v>160</v>
      </c>
      <c r="F52">
        <f t="shared" si="11"/>
        <v>346.14</v>
      </c>
      <c r="K52">
        <f>K51+1</f>
        <v>10</v>
      </c>
      <c r="N52" s="29"/>
      <c r="O52" s="27"/>
      <c r="P52" s="28" t="str">
        <f t="shared" si="15"/>
        <v/>
      </c>
      <c r="Q52" s="30"/>
      <c r="R52" s="17"/>
      <c r="S52" s="22" t="str">
        <f t="shared" si="16"/>
        <v/>
      </c>
      <c r="T52" s="29"/>
      <c r="U52" s="27"/>
      <c r="V52" s="28" t="str">
        <f t="shared" si="17"/>
        <v/>
      </c>
      <c r="W52" s="30"/>
      <c r="X52" s="17"/>
      <c r="Y52" s="22" t="str">
        <f t="shared" si="18"/>
        <v/>
      </c>
      <c r="Z52" s="29"/>
      <c r="AA52" s="27"/>
      <c r="AB52" s="28" t="str">
        <f t="shared" si="19"/>
        <v/>
      </c>
      <c r="AC52" s="30"/>
      <c r="AD52" s="17"/>
      <c r="AE52" s="22" t="str">
        <f t="shared" si="20"/>
        <v/>
      </c>
      <c r="AF52" s="29"/>
      <c r="AG52" s="27"/>
      <c r="AH52" s="28" t="str">
        <f t="shared" si="21"/>
        <v/>
      </c>
    </row>
    <row r="53" spans="1:34" x14ac:dyDescent="0.25">
      <c r="A53">
        <f t="shared" si="14"/>
        <v>12</v>
      </c>
      <c r="B53">
        <f t="shared" si="9"/>
        <v>0</v>
      </c>
      <c r="C53">
        <v>17</v>
      </c>
      <c r="D53">
        <v>1</v>
      </c>
      <c r="E53" s="26" t="s">
        <v>161</v>
      </c>
      <c r="F53">
        <f t="shared" si="11"/>
        <v>378.9</v>
      </c>
      <c r="K53" s="24">
        <f t="shared" ref="K53:K72" si="22">K52+1</f>
        <v>11</v>
      </c>
      <c r="N53" s="29"/>
      <c r="O53" s="27"/>
      <c r="P53" s="28" t="str">
        <f t="shared" si="15"/>
        <v/>
      </c>
      <c r="Q53" s="30"/>
      <c r="R53" s="17"/>
      <c r="S53" s="22" t="str">
        <f t="shared" si="16"/>
        <v/>
      </c>
      <c r="T53" s="29"/>
      <c r="U53" s="27"/>
      <c r="V53" s="28" t="str">
        <f t="shared" si="17"/>
        <v/>
      </c>
      <c r="W53" s="30"/>
      <c r="X53" s="17"/>
      <c r="Y53" s="22" t="str">
        <f t="shared" si="18"/>
        <v/>
      </c>
      <c r="Z53" s="29"/>
      <c r="AA53" s="27"/>
      <c r="AB53" s="28" t="str">
        <f t="shared" si="19"/>
        <v/>
      </c>
      <c r="AC53" s="30"/>
      <c r="AD53" s="17"/>
      <c r="AE53" s="22" t="str">
        <f t="shared" si="20"/>
        <v/>
      </c>
      <c r="AF53" s="29"/>
      <c r="AG53" s="27"/>
      <c r="AH53" s="28" t="str">
        <f t="shared" si="21"/>
        <v/>
      </c>
    </row>
    <row r="54" spans="1:34" x14ac:dyDescent="0.25">
      <c r="A54">
        <f t="shared" si="14"/>
        <v>12</v>
      </c>
      <c r="B54">
        <f t="shared" si="9"/>
        <v>1</v>
      </c>
      <c r="C54">
        <v>18</v>
      </c>
      <c r="D54">
        <v>1</v>
      </c>
      <c r="E54" s="26" t="s">
        <v>162</v>
      </c>
      <c r="F54">
        <f t="shared" si="11"/>
        <v>359.24</v>
      </c>
      <c r="K54">
        <f t="shared" si="22"/>
        <v>12</v>
      </c>
      <c r="N54" s="43"/>
      <c r="O54" s="27"/>
      <c r="P54" s="28" t="str">
        <f t="shared" si="15"/>
        <v/>
      </c>
      <c r="Q54" s="43"/>
      <c r="R54" s="17"/>
      <c r="S54" s="22" t="str">
        <f t="shared" si="16"/>
        <v/>
      </c>
      <c r="T54" s="43"/>
      <c r="U54" s="27"/>
      <c r="V54" s="28" t="str">
        <f t="shared" si="17"/>
        <v/>
      </c>
      <c r="W54" s="43"/>
      <c r="X54" s="17"/>
      <c r="Y54" s="22" t="str">
        <f t="shared" si="18"/>
        <v/>
      </c>
      <c r="Z54" s="43"/>
      <c r="AA54" s="27"/>
      <c r="AB54" s="28" t="str">
        <f t="shared" si="19"/>
        <v/>
      </c>
      <c r="AC54" s="43"/>
      <c r="AD54" s="17"/>
      <c r="AE54" s="22" t="str">
        <f t="shared" si="20"/>
        <v/>
      </c>
      <c r="AF54" s="43"/>
      <c r="AG54" s="27"/>
      <c r="AH54" s="28" t="str">
        <f t="shared" si="21"/>
        <v/>
      </c>
    </row>
    <row r="55" spans="1:34" x14ac:dyDescent="0.25">
      <c r="A55">
        <f t="shared" si="14"/>
        <v>12</v>
      </c>
      <c r="B55">
        <f t="shared" si="9"/>
        <v>2</v>
      </c>
      <c r="C55">
        <v>19</v>
      </c>
      <c r="D55">
        <v>1</v>
      </c>
      <c r="F55" t="str">
        <f t="shared" si="11"/>
        <v/>
      </c>
      <c r="K55">
        <f t="shared" si="22"/>
        <v>13</v>
      </c>
      <c r="N55" s="29"/>
      <c r="O55" s="27"/>
      <c r="P55" s="28" t="str">
        <f t="shared" si="15"/>
        <v/>
      </c>
      <c r="Q55" s="30"/>
      <c r="R55" s="17"/>
      <c r="S55" s="22" t="str">
        <f t="shared" si="16"/>
        <v/>
      </c>
      <c r="T55" s="29"/>
      <c r="U55" s="27"/>
      <c r="V55" s="28" t="str">
        <f t="shared" si="17"/>
        <v/>
      </c>
      <c r="W55" s="30"/>
      <c r="X55" s="17"/>
      <c r="Y55" s="22" t="str">
        <f t="shared" si="18"/>
        <v/>
      </c>
      <c r="Z55" s="29"/>
      <c r="AA55" s="27"/>
      <c r="AB55" s="28" t="str">
        <f t="shared" si="19"/>
        <v/>
      </c>
      <c r="AC55" s="30"/>
      <c r="AD55" s="17"/>
      <c r="AE55" s="22" t="str">
        <f t="shared" si="20"/>
        <v/>
      </c>
      <c r="AF55" s="29"/>
      <c r="AG55" s="27"/>
      <c r="AH55" s="28" t="str">
        <f t="shared" si="21"/>
        <v/>
      </c>
    </row>
    <row r="56" spans="1:34" x14ac:dyDescent="0.25">
      <c r="A56">
        <f t="shared" si="14"/>
        <v>12</v>
      </c>
      <c r="B56">
        <f t="shared" si="9"/>
        <v>3</v>
      </c>
      <c r="C56">
        <v>20</v>
      </c>
      <c r="D56">
        <v>1</v>
      </c>
      <c r="E56" s="26" t="s">
        <v>163</v>
      </c>
      <c r="F56">
        <f t="shared" si="11"/>
        <v>375.51</v>
      </c>
      <c r="K56">
        <f t="shared" si="22"/>
        <v>14</v>
      </c>
      <c r="N56" s="29"/>
      <c r="O56" s="27"/>
      <c r="P56" s="28" t="str">
        <f t="shared" si="15"/>
        <v/>
      </c>
      <c r="Q56" s="30"/>
      <c r="R56" s="17"/>
      <c r="S56" s="22" t="str">
        <f t="shared" si="16"/>
        <v/>
      </c>
      <c r="T56" s="29"/>
      <c r="U56" s="27"/>
      <c r="V56" s="28" t="str">
        <f t="shared" si="17"/>
        <v/>
      </c>
      <c r="W56" s="30"/>
      <c r="X56" s="17"/>
      <c r="Y56" s="22" t="str">
        <f t="shared" si="18"/>
        <v/>
      </c>
      <c r="Z56" s="29"/>
      <c r="AA56" s="27"/>
      <c r="AB56" s="28" t="str">
        <f t="shared" si="19"/>
        <v/>
      </c>
      <c r="AC56" s="30"/>
      <c r="AD56" s="17"/>
      <c r="AE56" s="22" t="str">
        <f t="shared" si="20"/>
        <v/>
      </c>
      <c r="AF56" s="29"/>
      <c r="AG56" s="27"/>
      <c r="AH56" s="28" t="str">
        <f t="shared" si="21"/>
        <v/>
      </c>
    </row>
    <row r="57" spans="1:34" x14ac:dyDescent="0.25">
      <c r="A57">
        <f t="shared" si="14"/>
        <v>13</v>
      </c>
      <c r="B57">
        <f t="shared" si="9"/>
        <v>0</v>
      </c>
      <c r="C57">
        <v>21</v>
      </c>
      <c r="D57">
        <v>1</v>
      </c>
      <c r="F57" t="str">
        <f t="shared" si="11"/>
        <v/>
      </c>
      <c r="K57">
        <f t="shared" si="22"/>
        <v>15</v>
      </c>
      <c r="N57" s="29"/>
      <c r="O57" s="27"/>
      <c r="P57" s="28" t="str">
        <f t="shared" si="15"/>
        <v/>
      </c>
      <c r="Q57" s="30"/>
      <c r="R57" s="17"/>
      <c r="S57" s="22" t="str">
        <f t="shared" si="16"/>
        <v/>
      </c>
      <c r="T57" s="29"/>
      <c r="U57" s="27"/>
      <c r="V57" s="28" t="str">
        <f t="shared" si="17"/>
        <v/>
      </c>
      <c r="W57" s="30"/>
      <c r="X57" s="17"/>
      <c r="Y57" s="22" t="str">
        <f t="shared" si="18"/>
        <v/>
      </c>
      <c r="Z57" s="29"/>
      <c r="AA57" s="27"/>
      <c r="AB57" s="28" t="str">
        <f t="shared" si="19"/>
        <v/>
      </c>
      <c r="AC57" s="30"/>
      <c r="AD57" s="17"/>
      <c r="AE57" s="22" t="str">
        <f t="shared" si="20"/>
        <v/>
      </c>
      <c r="AF57" s="29"/>
      <c r="AG57" s="27"/>
      <c r="AH57" s="28" t="str">
        <f t="shared" si="21"/>
        <v/>
      </c>
    </row>
    <row r="58" spans="1:34" x14ac:dyDescent="0.25">
      <c r="A58">
        <f t="shared" si="14"/>
        <v>13</v>
      </c>
      <c r="B58">
        <f t="shared" si="9"/>
        <v>1</v>
      </c>
      <c r="C58">
        <v>22</v>
      </c>
      <c r="D58">
        <v>1</v>
      </c>
      <c r="E58" s="26" t="s">
        <v>164</v>
      </c>
      <c r="F58">
        <f t="shared" si="11"/>
        <v>367.63</v>
      </c>
      <c r="K58">
        <f t="shared" si="22"/>
        <v>16</v>
      </c>
      <c r="N58" s="29"/>
      <c r="O58" s="27"/>
      <c r="P58" s="28" t="str">
        <f t="shared" si="15"/>
        <v/>
      </c>
      <c r="Q58" s="30"/>
      <c r="R58" s="17"/>
      <c r="S58" s="22" t="str">
        <f t="shared" si="16"/>
        <v/>
      </c>
      <c r="T58" s="29"/>
      <c r="U58" s="27"/>
      <c r="V58" s="28" t="str">
        <f t="shared" si="17"/>
        <v/>
      </c>
      <c r="W58" s="30"/>
      <c r="X58" s="17"/>
      <c r="Y58" s="22" t="str">
        <f t="shared" si="18"/>
        <v/>
      </c>
      <c r="Z58" s="29"/>
      <c r="AA58" s="27"/>
      <c r="AB58" s="28" t="str">
        <f t="shared" si="19"/>
        <v/>
      </c>
      <c r="AC58" s="30"/>
      <c r="AD58" s="17"/>
      <c r="AE58" s="22" t="str">
        <f t="shared" si="20"/>
        <v/>
      </c>
      <c r="AF58" s="29"/>
      <c r="AG58" s="27"/>
      <c r="AH58" s="28" t="str">
        <f t="shared" si="21"/>
        <v/>
      </c>
    </row>
    <row r="59" spans="1:34" x14ac:dyDescent="0.25">
      <c r="A59">
        <f t="shared" si="14"/>
        <v>13</v>
      </c>
      <c r="B59">
        <f t="shared" si="9"/>
        <v>2</v>
      </c>
      <c r="C59">
        <v>23</v>
      </c>
      <c r="D59">
        <v>1</v>
      </c>
      <c r="E59" s="26" t="s">
        <v>165</v>
      </c>
      <c r="F59">
        <f t="shared" si="11"/>
        <v>389.96</v>
      </c>
      <c r="K59">
        <f t="shared" si="22"/>
        <v>17</v>
      </c>
      <c r="N59" s="29"/>
      <c r="O59" s="27"/>
      <c r="P59" s="28" t="str">
        <f t="shared" si="15"/>
        <v/>
      </c>
      <c r="Q59" s="30"/>
      <c r="R59" s="17"/>
      <c r="S59" s="22" t="str">
        <f t="shared" si="16"/>
        <v/>
      </c>
      <c r="T59" s="29"/>
      <c r="U59" s="27"/>
      <c r="V59" s="28" t="str">
        <f t="shared" si="17"/>
        <v/>
      </c>
      <c r="W59" s="30"/>
      <c r="X59" s="17"/>
      <c r="Y59" s="22" t="str">
        <f t="shared" si="18"/>
        <v/>
      </c>
      <c r="Z59" s="29"/>
      <c r="AA59" s="27"/>
      <c r="AB59" s="28" t="str">
        <f t="shared" si="19"/>
        <v/>
      </c>
      <c r="AC59" s="30"/>
      <c r="AD59" s="17"/>
      <c r="AE59" s="22" t="str">
        <f t="shared" si="20"/>
        <v/>
      </c>
      <c r="AF59" s="29"/>
      <c r="AG59" s="27"/>
      <c r="AH59" s="28" t="str">
        <f t="shared" si="21"/>
        <v/>
      </c>
    </row>
    <row r="60" spans="1:34" x14ac:dyDescent="0.25">
      <c r="A60">
        <f t="shared" si="14"/>
        <v>13</v>
      </c>
      <c r="B60">
        <f t="shared" si="9"/>
        <v>3</v>
      </c>
      <c r="C60">
        <v>24</v>
      </c>
      <c r="D60">
        <v>1</v>
      </c>
      <c r="E60" s="26" t="s">
        <v>166</v>
      </c>
      <c r="F60">
        <f t="shared" si="11"/>
        <v>366.96</v>
      </c>
      <c r="K60">
        <f t="shared" si="22"/>
        <v>18</v>
      </c>
      <c r="N60" s="29"/>
      <c r="O60" s="27"/>
      <c r="P60" s="28" t="str">
        <f t="shared" si="15"/>
        <v/>
      </c>
      <c r="Q60" s="30"/>
      <c r="R60" s="17"/>
      <c r="S60" s="22" t="str">
        <f t="shared" si="16"/>
        <v/>
      </c>
      <c r="T60" s="29"/>
      <c r="U60" s="27"/>
      <c r="V60" s="28" t="str">
        <f t="shared" si="17"/>
        <v/>
      </c>
      <c r="W60" s="30"/>
      <c r="X60" s="17"/>
      <c r="Y60" s="22" t="str">
        <f t="shared" si="18"/>
        <v/>
      </c>
      <c r="Z60" s="29"/>
      <c r="AA60" s="27"/>
      <c r="AB60" s="28" t="str">
        <f t="shared" si="19"/>
        <v/>
      </c>
      <c r="AC60" s="30"/>
      <c r="AD60" s="17"/>
      <c r="AE60" s="22" t="str">
        <f t="shared" si="20"/>
        <v/>
      </c>
      <c r="AF60" s="29"/>
      <c r="AG60" s="27"/>
      <c r="AH60" s="28" t="str">
        <f t="shared" si="21"/>
        <v/>
      </c>
    </row>
    <row r="61" spans="1:34" x14ac:dyDescent="0.25">
      <c r="A61">
        <f t="shared" si="14"/>
        <v>14</v>
      </c>
      <c r="B61">
        <f t="shared" si="9"/>
        <v>0</v>
      </c>
      <c r="C61">
        <v>25</v>
      </c>
      <c r="D61">
        <v>1</v>
      </c>
      <c r="E61" s="26" t="s">
        <v>167</v>
      </c>
      <c r="F61">
        <f t="shared" si="11"/>
        <v>360.12</v>
      </c>
      <c r="K61" s="24">
        <f t="shared" si="22"/>
        <v>19</v>
      </c>
      <c r="N61" s="29"/>
      <c r="O61" s="27"/>
      <c r="P61" s="28" t="str">
        <f t="shared" si="15"/>
        <v/>
      </c>
      <c r="Q61" s="30"/>
      <c r="R61" s="17"/>
      <c r="S61" s="22" t="str">
        <f t="shared" si="16"/>
        <v/>
      </c>
      <c r="T61" s="29"/>
      <c r="U61" s="27"/>
      <c r="V61" s="28" t="str">
        <f t="shared" si="17"/>
        <v/>
      </c>
      <c r="W61" s="30"/>
      <c r="X61" s="17"/>
      <c r="Y61" s="22" t="str">
        <f t="shared" si="18"/>
        <v/>
      </c>
      <c r="Z61" s="29"/>
      <c r="AA61" s="27"/>
      <c r="AB61" s="28" t="str">
        <f t="shared" si="19"/>
        <v/>
      </c>
      <c r="AC61" s="30"/>
      <c r="AD61" s="17"/>
      <c r="AE61" s="22" t="str">
        <f t="shared" si="20"/>
        <v/>
      </c>
      <c r="AF61" s="29"/>
      <c r="AG61" s="27"/>
      <c r="AH61" s="28" t="str">
        <f t="shared" si="21"/>
        <v/>
      </c>
    </row>
    <row r="62" spans="1:34" x14ac:dyDescent="0.25">
      <c r="A62">
        <f t="shared" si="14"/>
        <v>14</v>
      </c>
      <c r="B62">
        <f t="shared" si="9"/>
        <v>1</v>
      </c>
      <c r="C62">
        <v>26</v>
      </c>
      <c r="D62">
        <v>1</v>
      </c>
      <c r="E62" s="26" t="s">
        <v>168</v>
      </c>
      <c r="F62">
        <f t="shared" si="11"/>
        <v>358.67</v>
      </c>
      <c r="K62">
        <f t="shared" si="22"/>
        <v>20</v>
      </c>
      <c r="N62" s="29"/>
      <c r="O62" s="27"/>
      <c r="P62" s="28" t="str">
        <f t="shared" si="15"/>
        <v/>
      </c>
      <c r="Q62" s="30"/>
      <c r="R62" s="17"/>
      <c r="S62" s="22" t="str">
        <f t="shared" si="16"/>
        <v/>
      </c>
      <c r="T62" s="29"/>
      <c r="U62" s="27"/>
      <c r="V62" s="28" t="str">
        <f t="shared" si="17"/>
        <v/>
      </c>
      <c r="W62" s="30"/>
      <c r="X62" s="17"/>
      <c r="Y62" s="22" t="str">
        <f t="shared" si="18"/>
        <v/>
      </c>
      <c r="Z62" s="29"/>
      <c r="AA62" s="27"/>
      <c r="AB62" s="28" t="str">
        <f t="shared" si="19"/>
        <v/>
      </c>
      <c r="AC62" s="30"/>
      <c r="AD62" s="17"/>
      <c r="AE62" s="22" t="str">
        <f t="shared" si="20"/>
        <v/>
      </c>
      <c r="AF62" s="29"/>
      <c r="AG62" s="27"/>
      <c r="AH62" s="28" t="str">
        <f t="shared" si="21"/>
        <v/>
      </c>
    </row>
    <row r="63" spans="1:34" x14ac:dyDescent="0.25">
      <c r="A63">
        <f t="shared" si="14"/>
        <v>14</v>
      </c>
      <c r="B63">
        <f t="shared" si="9"/>
        <v>2</v>
      </c>
      <c r="C63">
        <v>27</v>
      </c>
      <c r="D63">
        <v>1</v>
      </c>
      <c r="E63" s="26" t="s">
        <v>169</v>
      </c>
      <c r="F63">
        <f t="shared" si="11"/>
        <v>389.36</v>
      </c>
      <c r="K63" s="24">
        <f t="shared" si="22"/>
        <v>21</v>
      </c>
      <c r="N63" s="29"/>
      <c r="O63" s="27"/>
      <c r="P63" s="28" t="str">
        <f t="shared" si="15"/>
        <v/>
      </c>
      <c r="Q63" s="30"/>
      <c r="R63" s="17"/>
      <c r="S63" s="22" t="str">
        <f t="shared" si="16"/>
        <v/>
      </c>
      <c r="T63" s="29"/>
      <c r="U63" s="27"/>
      <c r="V63" s="28" t="str">
        <f t="shared" si="17"/>
        <v/>
      </c>
      <c r="W63" s="30"/>
      <c r="X63" s="17"/>
      <c r="Y63" s="22" t="str">
        <f t="shared" si="18"/>
        <v/>
      </c>
      <c r="Z63" s="29"/>
      <c r="AA63" s="27"/>
      <c r="AB63" s="28" t="str">
        <f t="shared" si="19"/>
        <v/>
      </c>
      <c r="AC63" s="30"/>
      <c r="AD63" s="17"/>
      <c r="AE63" s="22" t="str">
        <f t="shared" si="20"/>
        <v/>
      </c>
      <c r="AF63" s="29"/>
      <c r="AG63" s="27"/>
      <c r="AH63" s="28" t="str">
        <f t="shared" si="21"/>
        <v/>
      </c>
    </row>
    <row r="64" spans="1:34" x14ac:dyDescent="0.25">
      <c r="A64">
        <f t="shared" si="14"/>
        <v>14</v>
      </c>
      <c r="B64">
        <f t="shared" si="9"/>
        <v>3</v>
      </c>
      <c r="C64">
        <v>28</v>
      </c>
      <c r="D64">
        <v>1</v>
      </c>
      <c r="E64" s="26" t="s">
        <v>170</v>
      </c>
      <c r="F64">
        <f t="shared" si="11"/>
        <v>329.44</v>
      </c>
      <c r="K64">
        <f t="shared" si="22"/>
        <v>22</v>
      </c>
      <c r="N64" s="29"/>
      <c r="O64" s="27"/>
      <c r="P64" s="28" t="str">
        <f t="shared" si="15"/>
        <v/>
      </c>
      <c r="Q64" s="30"/>
      <c r="R64" s="17"/>
      <c r="S64" s="22" t="str">
        <f t="shared" si="16"/>
        <v/>
      </c>
      <c r="T64" s="29"/>
      <c r="U64" s="27"/>
      <c r="V64" s="28" t="str">
        <f t="shared" si="17"/>
        <v/>
      </c>
      <c r="W64" s="30"/>
      <c r="X64" s="17"/>
      <c r="Y64" s="22" t="str">
        <f t="shared" si="18"/>
        <v/>
      </c>
      <c r="Z64" s="29"/>
      <c r="AA64" s="27"/>
      <c r="AB64" s="28" t="str">
        <f t="shared" si="19"/>
        <v/>
      </c>
      <c r="AC64" s="30"/>
      <c r="AD64" s="17"/>
      <c r="AE64" s="22" t="str">
        <f t="shared" si="20"/>
        <v/>
      </c>
      <c r="AF64" s="29"/>
      <c r="AG64" s="27"/>
      <c r="AH64" s="28" t="str">
        <f t="shared" si="21"/>
        <v/>
      </c>
    </row>
    <row r="65" spans="1:34" x14ac:dyDescent="0.25">
      <c r="A65">
        <f t="shared" si="14"/>
        <v>15</v>
      </c>
      <c r="B65">
        <f t="shared" si="9"/>
        <v>0</v>
      </c>
      <c r="C65">
        <v>29</v>
      </c>
      <c r="D65">
        <v>1</v>
      </c>
      <c r="F65" t="str">
        <f t="shared" si="11"/>
        <v/>
      </c>
      <c r="K65">
        <f t="shared" si="22"/>
        <v>23</v>
      </c>
      <c r="N65" s="29"/>
      <c r="O65" s="27"/>
      <c r="P65" s="28" t="str">
        <f t="shared" si="15"/>
        <v/>
      </c>
      <c r="Q65" s="30"/>
      <c r="R65" s="17"/>
      <c r="S65" s="22" t="str">
        <f t="shared" si="16"/>
        <v/>
      </c>
      <c r="T65" s="29"/>
      <c r="U65" s="27"/>
      <c r="V65" s="28" t="str">
        <f t="shared" si="17"/>
        <v/>
      </c>
      <c r="W65" s="30"/>
      <c r="X65" s="17"/>
      <c r="Y65" s="22" t="str">
        <f t="shared" si="18"/>
        <v/>
      </c>
      <c r="Z65" s="29"/>
      <c r="AA65" s="27"/>
      <c r="AB65" s="28" t="str">
        <f t="shared" si="19"/>
        <v/>
      </c>
      <c r="AC65" s="30"/>
      <c r="AD65" s="17"/>
      <c r="AE65" s="22" t="str">
        <f t="shared" si="20"/>
        <v/>
      </c>
      <c r="AF65" s="29"/>
      <c r="AG65" s="27"/>
      <c r="AH65" s="28" t="str">
        <f t="shared" si="21"/>
        <v/>
      </c>
    </row>
    <row r="66" spans="1:34" x14ac:dyDescent="0.25">
      <c r="A66">
        <f t="shared" si="14"/>
        <v>15</v>
      </c>
      <c r="B66">
        <f t="shared" si="9"/>
        <v>1</v>
      </c>
      <c r="C66">
        <v>30</v>
      </c>
      <c r="D66">
        <v>1</v>
      </c>
      <c r="E66" s="26" t="s">
        <v>171</v>
      </c>
      <c r="F66">
        <f t="shared" si="11"/>
        <v>368.66</v>
      </c>
      <c r="K66">
        <f t="shared" si="22"/>
        <v>24</v>
      </c>
      <c r="N66" s="29"/>
      <c r="O66" s="27"/>
      <c r="P66" s="28" t="str">
        <f t="shared" si="15"/>
        <v/>
      </c>
      <c r="Q66" s="30"/>
      <c r="R66" s="17"/>
      <c r="S66" s="22" t="str">
        <f t="shared" si="16"/>
        <v/>
      </c>
      <c r="T66" s="29"/>
      <c r="U66" s="27"/>
      <c r="V66" s="28" t="str">
        <f t="shared" si="17"/>
        <v/>
      </c>
      <c r="W66" s="30"/>
      <c r="X66" s="17"/>
      <c r="Y66" s="22" t="str">
        <f t="shared" si="18"/>
        <v/>
      </c>
      <c r="Z66" s="29"/>
      <c r="AA66" s="27"/>
      <c r="AB66" s="28" t="str">
        <f t="shared" si="19"/>
        <v/>
      </c>
      <c r="AC66" s="30"/>
      <c r="AD66" s="17"/>
      <c r="AE66" s="22" t="str">
        <f t="shared" si="20"/>
        <v/>
      </c>
      <c r="AF66" s="29"/>
      <c r="AG66" s="27"/>
      <c r="AH66" s="28" t="str">
        <f t="shared" si="21"/>
        <v/>
      </c>
    </row>
    <row r="67" spans="1:34" x14ac:dyDescent="0.25">
      <c r="A67">
        <f t="shared" si="14"/>
        <v>15</v>
      </c>
      <c r="B67">
        <f t="shared" si="9"/>
        <v>2</v>
      </c>
      <c r="C67">
        <v>0</v>
      </c>
      <c r="D67">
        <v>2</v>
      </c>
      <c r="E67" s="26" t="s">
        <v>172</v>
      </c>
      <c r="F67">
        <f t="shared" si="11"/>
        <v>412.07</v>
      </c>
      <c r="K67">
        <f t="shared" si="22"/>
        <v>25</v>
      </c>
      <c r="N67" s="29"/>
      <c r="O67" s="27"/>
      <c r="P67" s="28" t="str">
        <f t="shared" si="15"/>
        <v/>
      </c>
      <c r="Q67" s="30"/>
      <c r="R67" s="17"/>
      <c r="S67" s="22" t="str">
        <f t="shared" si="16"/>
        <v/>
      </c>
      <c r="T67" s="29"/>
      <c r="U67" s="27"/>
      <c r="V67" s="28" t="str">
        <f t="shared" si="17"/>
        <v/>
      </c>
      <c r="W67" s="30"/>
      <c r="X67" s="17"/>
      <c r="Y67" s="22" t="str">
        <f t="shared" si="18"/>
        <v/>
      </c>
      <c r="Z67" s="29"/>
      <c r="AA67" s="27"/>
      <c r="AB67" s="28" t="str">
        <f t="shared" si="19"/>
        <v/>
      </c>
      <c r="AC67" s="30"/>
      <c r="AD67" s="17"/>
      <c r="AE67" s="22" t="str">
        <f t="shared" si="20"/>
        <v/>
      </c>
      <c r="AF67" s="29"/>
      <c r="AG67" s="27"/>
      <c r="AH67" s="28" t="str">
        <f t="shared" si="21"/>
        <v/>
      </c>
    </row>
    <row r="68" spans="1:34" x14ac:dyDescent="0.25">
      <c r="A68">
        <f t="shared" si="14"/>
        <v>15</v>
      </c>
      <c r="B68">
        <f t="shared" si="9"/>
        <v>3</v>
      </c>
      <c r="C68">
        <v>1</v>
      </c>
      <c r="D68">
        <v>2</v>
      </c>
      <c r="E68" s="26" t="s">
        <v>173</v>
      </c>
      <c r="F68">
        <f t="shared" si="11"/>
        <v>346.90999999999997</v>
      </c>
      <c r="K68">
        <f t="shared" si="22"/>
        <v>26</v>
      </c>
      <c r="N68" s="29"/>
      <c r="O68" s="27"/>
      <c r="P68" s="28" t="str">
        <f t="shared" si="15"/>
        <v/>
      </c>
      <c r="Q68" s="30"/>
      <c r="R68" s="17"/>
      <c r="S68" s="22" t="str">
        <f t="shared" si="16"/>
        <v/>
      </c>
      <c r="T68" s="29"/>
      <c r="U68" s="27"/>
      <c r="V68" s="28" t="str">
        <f t="shared" si="17"/>
        <v/>
      </c>
      <c r="W68" s="30"/>
      <c r="X68" s="17"/>
      <c r="Y68" s="22" t="str">
        <f t="shared" si="18"/>
        <v/>
      </c>
      <c r="Z68" s="29"/>
      <c r="AA68" s="27"/>
      <c r="AB68" s="28" t="str">
        <f t="shared" si="19"/>
        <v/>
      </c>
      <c r="AC68" s="30"/>
      <c r="AD68" s="17"/>
      <c r="AE68" s="22" t="str">
        <f t="shared" si="20"/>
        <v/>
      </c>
      <c r="AF68" s="29"/>
      <c r="AG68" s="27"/>
      <c r="AH68" s="28" t="str">
        <f t="shared" si="21"/>
        <v/>
      </c>
    </row>
    <row r="69" spans="1:34" x14ac:dyDescent="0.25">
      <c r="A69">
        <f t="shared" si="14"/>
        <v>16</v>
      </c>
      <c r="B69">
        <f t="shared" si="9"/>
        <v>0</v>
      </c>
      <c r="C69">
        <v>2</v>
      </c>
      <c r="D69">
        <v>2</v>
      </c>
      <c r="E69" s="26" t="s">
        <v>174</v>
      </c>
      <c r="F69">
        <f t="shared" si="11"/>
        <v>374.08</v>
      </c>
      <c r="K69">
        <f t="shared" si="22"/>
        <v>27</v>
      </c>
      <c r="N69" s="29"/>
      <c r="O69" s="27"/>
      <c r="P69" s="28" t="str">
        <f t="shared" si="15"/>
        <v/>
      </c>
      <c r="Q69" s="30"/>
      <c r="R69" s="17"/>
      <c r="S69" s="22" t="str">
        <f t="shared" si="16"/>
        <v/>
      </c>
      <c r="T69" s="29"/>
      <c r="U69" s="27"/>
      <c r="V69" s="28" t="str">
        <f t="shared" si="17"/>
        <v/>
      </c>
      <c r="W69" s="30"/>
      <c r="X69" s="17"/>
      <c r="Y69" s="22" t="str">
        <f t="shared" si="18"/>
        <v/>
      </c>
      <c r="Z69" s="29"/>
      <c r="AA69" s="27"/>
      <c r="AB69" s="28" t="str">
        <f t="shared" si="19"/>
        <v/>
      </c>
      <c r="AC69" s="30"/>
      <c r="AD69" s="17"/>
      <c r="AE69" s="22" t="str">
        <f t="shared" si="20"/>
        <v/>
      </c>
      <c r="AF69" s="29"/>
      <c r="AG69" s="27"/>
      <c r="AH69" s="28" t="str">
        <f t="shared" si="21"/>
        <v/>
      </c>
    </row>
    <row r="70" spans="1:34" x14ac:dyDescent="0.25">
      <c r="A70">
        <f t="shared" si="14"/>
        <v>16</v>
      </c>
      <c r="B70">
        <f t="shared" si="9"/>
        <v>1</v>
      </c>
      <c r="C70">
        <v>3</v>
      </c>
      <c r="D70">
        <v>2</v>
      </c>
      <c r="E70" s="26" t="s">
        <v>175</v>
      </c>
      <c r="F70">
        <f t="shared" si="11"/>
        <v>370.76</v>
      </c>
      <c r="K70" s="24">
        <f t="shared" si="22"/>
        <v>28</v>
      </c>
      <c r="N70" s="29"/>
      <c r="O70" s="27"/>
      <c r="P70" s="28" t="str">
        <f t="shared" si="15"/>
        <v/>
      </c>
      <c r="Q70" s="30"/>
      <c r="R70" s="17"/>
      <c r="S70" s="22" t="str">
        <f t="shared" si="16"/>
        <v/>
      </c>
      <c r="T70" s="29"/>
      <c r="U70" s="27"/>
      <c r="V70" s="28" t="str">
        <f t="shared" si="17"/>
        <v/>
      </c>
      <c r="W70" s="30"/>
      <c r="X70" s="17"/>
      <c r="Y70" s="22" t="str">
        <f t="shared" si="18"/>
        <v/>
      </c>
      <c r="Z70" s="29"/>
      <c r="AA70" s="27"/>
      <c r="AB70" s="28" t="str">
        <f t="shared" si="19"/>
        <v/>
      </c>
      <c r="AC70" s="30"/>
      <c r="AD70" s="17"/>
      <c r="AE70" s="22" t="str">
        <f t="shared" si="20"/>
        <v/>
      </c>
      <c r="AF70" s="29"/>
      <c r="AG70" s="27"/>
      <c r="AH70" s="28" t="str">
        <f t="shared" si="21"/>
        <v/>
      </c>
    </row>
    <row r="71" spans="1:34" x14ac:dyDescent="0.25">
      <c r="A71">
        <f t="shared" si="14"/>
        <v>16</v>
      </c>
      <c r="B71">
        <f t="shared" si="9"/>
        <v>2</v>
      </c>
      <c r="C71">
        <v>4</v>
      </c>
      <c r="D71">
        <v>2</v>
      </c>
      <c r="E71" s="26" t="s">
        <v>176</v>
      </c>
      <c r="F71">
        <f t="shared" si="11"/>
        <v>702.17</v>
      </c>
      <c r="K71" s="24">
        <f t="shared" si="22"/>
        <v>29</v>
      </c>
      <c r="N71" s="29"/>
      <c r="O71" s="27"/>
      <c r="P71" s="28" t="str">
        <f t="shared" si="15"/>
        <v/>
      </c>
      <c r="Q71" s="30"/>
      <c r="R71" s="17"/>
      <c r="S71" s="22" t="str">
        <f t="shared" si="16"/>
        <v/>
      </c>
      <c r="T71" s="29"/>
      <c r="U71" s="27"/>
      <c r="V71" s="28" t="str">
        <f t="shared" si="17"/>
        <v/>
      </c>
      <c r="W71" s="30"/>
      <c r="X71" s="17"/>
      <c r="Y71" s="22" t="str">
        <f t="shared" si="18"/>
        <v/>
      </c>
      <c r="Z71" s="29"/>
      <c r="AA71" s="27"/>
      <c r="AB71" s="28" t="str">
        <f t="shared" si="19"/>
        <v/>
      </c>
      <c r="AC71" s="30"/>
      <c r="AD71" s="17"/>
      <c r="AE71" s="22" t="str">
        <f t="shared" si="20"/>
        <v/>
      </c>
      <c r="AF71" s="29"/>
      <c r="AG71" s="27"/>
      <c r="AH71" s="28" t="str">
        <f t="shared" si="21"/>
        <v/>
      </c>
    </row>
    <row r="72" spans="1:34" x14ac:dyDescent="0.25">
      <c r="A72">
        <f t="shared" si="14"/>
        <v>16</v>
      </c>
      <c r="B72">
        <f t="shared" si="9"/>
        <v>3</v>
      </c>
      <c r="C72">
        <v>5</v>
      </c>
      <c r="D72">
        <v>2</v>
      </c>
      <c r="E72" s="26" t="s">
        <v>177</v>
      </c>
      <c r="F72">
        <f t="shared" si="11"/>
        <v>304.91000000000003</v>
      </c>
      <c r="K72">
        <f t="shared" si="22"/>
        <v>30</v>
      </c>
      <c r="N72" s="29"/>
      <c r="O72" s="27"/>
      <c r="P72" s="28" t="str">
        <f t="shared" si="15"/>
        <v/>
      </c>
      <c r="Q72" s="30"/>
      <c r="R72" s="17"/>
      <c r="S72" s="22" t="str">
        <f t="shared" si="16"/>
        <v/>
      </c>
      <c r="T72" s="29"/>
      <c r="U72" s="27"/>
      <c r="V72" s="28" t="str">
        <f t="shared" si="17"/>
        <v/>
      </c>
      <c r="W72" s="30"/>
      <c r="X72" s="17"/>
      <c r="Y72" s="22" t="str">
        <f t="shared" si="18"/>
        <v/>
      </c>
      <c r="Z72" s="29"/>
      <c r="AA72" s="27"/>
      <c r="AB72" s="28" t="str">
        <f t="shared" si="19"/>
        <v/>
      </c>
      <c r="AC72" s="30"/>
      <c r="AD72" s="17"/>
      <c r="AE72" s="22" t="str">
        <f t="shared" si="20"/>
        <v/>
      </c>
      <c r="AF72" s="29"/>
      <c r="AG72" s="27"/>
      <c r="AH72" s="28" t="str">
        <f t="shared" si="21"/>
        <v/>
      </c>
    </row>
    <row r="73" spans="1:34" x14ac:dyDescent="0.25">
      <c r="A73">
        <f t="shared" si="14"/>
        <v>17</v>
      </c>
      <c r="B73">
        <f t="shared" si="9"/>
        <v>0</v>
      </c>
      <c r="C73">
        <v>6</v>
      </c>
      <c r="D73">
        <v>2</v>
      </c>
      <c r="E73" s="26" t="s">
        <v>178</v>
      </c>
      <c r="F73">
        <f t="shared" si="11"/>
        <v>340.34000000000003</v>
      </c>
    </row>
    <row r="74" spans="1:34" x14ac:dyDescent="0.25">
      <c r="A74">
        <f t="shared" si="14"/>
        <v>17</v>
      </c>
      <c r="B74">
        <f t="shared" ref="B74:B128" si="23">B70</f>
        <v>1</v>
      </c>
      <c r="C74">
        <v>7</v>
      </c>
      <c r="D74">
        <v>2</v>
      </c>
      <c r="E74" s="26" t="s">
        <v>179</v>
      </c>
      <c r="F74">
        <f t="shared" si="11"/>
        <v>323.98</v>
      </c>
      <c r="K74" t="s">
        <v>69</v>
      </c>
      <c r="L74" s="31" t="e">
        <f>AVERAGE(L63:L71,L53:L61,L43:L51)</f>
        <v>#DIV/0!</v>
      </c>
      <c r="M74" s="2" t="e">
        <f t="shared" ref="M74:O74" si="24">AVERAGE(M63:M71,M53:M61,M43:M51)</f>
        <v>#DIV/0!</v>
      </c>
      <c r="N74" s="29" t="e">
        <f t="shared" si="24"/>
        <v>#DIV/0!</v>
      </c>
      <c r="O74" s="27" t="e">
        <f t="shared" si="24"/>
        <v>#DIV/0!</v>
      </c>
      <c r="P74" s="28" t="e">
        <f>AVERAGE(P63:P71,P53:P61,P43:P51)</f>
        <v>#DIV/0!</v>
      </c>
      <c r="Q74" s="30" t="e">
        <f t="shared" ref="Q74:AH74" si="25">AVERAGE(Q63:Q71,Q53:Q61,Q43:Q51)</f>
        <v>#DIV/0!</v>
      </c>
      <c r="R74" s="17" t="e">
        <f t="shared" si="25"/>
        <v>#DIV/0!</v>
      </c>
      <c r="S74" s="22" t="e">
        <f t="shared" si="25"/>
        <v>#DIV/0!</v>
      </c>
      <c r="T74" s="29" t="e">
        <f t="shared" si="25"/>
        <v>#DIV/0!</v>
      </c>
      <c r="U74" s="27" t="e">
        <f t="shared" si="25"/>
        <v>#DIV/0!</v>
      </c>
      <c r="V74" s="28" t="e">
        <f t="shared" si="25"/>
        <v>#DIV/0!</v>
      </c>
      <c r="W74" s="30" t="e">
        <f t="shared" si="25"/>
        <v>#DIV/0!</v>
      </c>
      <c r="X74" s="17" t="e">
        <f t="shared" si="25"/>
        <v>#DIV/0!</v>
      </c>
      <c r="Y74" s="22" t="e">
        <f t="shared" si="25"/>
        <v>#DIV/0!</v>
      </c>
      <c r="Z74" s="29" t="e">
        <f t="shared" si="25"/>
        <v>#DIV/0!</v>
      </c>
      <c r="AA74" s="27" t="e">
        <f t="shared" si="25"/>
        <v>#DIV/0!</v>
      </c>
      <c r="AB74" s="28" t="e">
        <f t="shared" si="25"/>
        <v>#DIV/0!</v>
      </c>
      <c r="AC74" s="30" t="e">
        <f t="shared" si="25"/>
        <v>#DIV/0!</v>
      </c>
      <c r="AD74" s="17" t="e">
        <f t="shared" si="25"/>
        <v>#DIV/0!</v>
      </c>
      <c r="AE74" s="22" t="e">
        <f t="shared" si="25"/>
        <v>#DIV/0!</v>
      </c>
      <c r="AF74" s="29" t="e">
        <f t="shared" si="25"/>
        <v>#DIV/0!</v>
      </c>
      <c r="AG74" s="27" t="e">
        <f t="shared" si="25"/>
        <v>#DIV/0!</v>
      </c>
      <c r="AH74" s="28" t="e">
        <f t="shared" si="25"/>
        <v>#DIV/0!</v>
      </c>
    </row>
    <row r="75" spans="1:34" x14ac:dyDescent="0.25">
      <c r="A75">
        <f t="shared" si="14"/>
        <v>17</v>
      </c>
      <c r="B75">
        <f t="shared" si="23"/>
        <v>2</v>
      </c>
      <c r="C75">
        <v>8</v>
      </c>
      <c r="D75">
        <v>2</v>
      </c>
      <c r="E75" s="26" t="s">
        <v>180</v>
      </c>
      <c r="F75">
        <f t="shared" si="11"/>
        <v>689.99</v>
      </c>
    </row>
    <row r="76" spans="1:34" x14ac:dyDescent="0.25">
      <c r="A76">
        <f t="shared" si="14"/>
        <v>17</v>
      </c>
      <c r="B76">
        <f t="shared" si="23"/>
        <v>3</v>
      </c>
      <c r="C76">
        <v>9</v>
      </c>
      <c r="D76">
        <v>2</v>
      </c>
      <c r="F76" t="str">
        <f t="shared" si="11"/>
        <v/>
      </c>
    </row>
    <row r="77" spans="1:34" x14ac:dyDescent="0.25">
      <c r="A77">
        <f t="shared" si="14"/>
        <v>18</v>
      </c>
      <c r="B77">
        <f t="shared" si="23"/>
        <v>0</v>
      </c>
      <c r="C77">
        <v>10</v>
      </c>
      <c r="D77">
        <v>2</v>
      </c>
      <c r="E77" s="26" t="s">
        <v>181</v>
      </c>
      <c r="F77">
        <f t="shared" si="11"/>
        <v>448.64</v>
      </c>
      <c r="J77" t="s">
        <v>224</v>
      </c>
      <c r="L77" s="33" t="s">
        <v>67</v>
      </c>
      <c r="M77" s="33"/>
      <c r="N77" s="34" t="s">
        <v>30</v>
      </c>
      <c r="O77" s="34"/>
      <c r="P77" s="34"/>
      <c r="Q77" s="32" t="s">
        <v>31</v>
      </c>
      <c r="R77" s="32"/>
      <c r="S77" s="32"/>
      <c r="T77" s="34" t="s">
        <v>32</v>
      </c>
      <c r="U77" s="34"/>
      <c r="V77" s="34"/>
      <c r="W77" s="32" t="s">
        <v>33</v>
      </c>
      <c r="X77" s="32"/>
      <c r="Y77" s="32"/>
      <c r="Z77" s="34" t="s">
        <v>34</v>
      </c>
      <c r="AA77" s="34"/>
      <c r="AB77" s="34"/>
      <c r="AC77" s="32" t="s">
        <v>35</v>
      </c>
      <c r="AD77" s="32"/>
      <c r="AE77" s="32"/>
      <c r="AF77" s="34" t="s">
        <v>62</v>
      </c>
      <c r="AG77" s="34"/>
      <c r="AH77" s="34"/>
    </row>
    <row r="78" spans="1:34" x14ac:dyDescent="0.25">
      <c r="A78">
        <f t="shared" si="14"/>
        <v>18</v>
      </c>
      <c r="B78">
        <f t="shared" si="23"/>
        <v>1</v>
      </c>
      <c r="C78">
        <v>11</v>
      </c>
      <c r="D78">
        <v>2</v>
      </c>
      <c r="F78" t="str">
        <f t="shared" si="11"/>
        <v/>
      </c>
      <c r="L78" s="42" t="s">
        <v>65</v>
      </c>
      <c r="M78" s="41" t="s">
        <v>66</v>
      </c>
      <c r="N78" s="35" t="s">
        <v>65</v>
      </c>
      <c r="O78" s="36" t="s">
        <v>66</v>
      </c>
      <c r="P78" s="37" t="s">
        <v>68</v>
      </c>
      <c r="Q78" s="38" t="s">
        <v>65</v>
      </c>
      <c r="R78" s="39" t="s">
        <v>66</v>
      </c>
      <c r="S78" s="40" t="s">
        <v>68</v>
      </c>
      <c r="T78" s="35" t="s">
        <v>65</v>
      </c>
      <c r="U78" s="36" t="s">
        <v>66</v>
      </c>
      <c r="V78" s="37" t="s">
        <v>68</v>
      </c>
      <c r="W78" s="38" t="s">
        <v>65</v>
      </c>
      <c r="X78" s="39" t="s">
        <v>66</v>
      </c>
      <c r="Y78" s="40" t="s">
        <v>68</v>
      </c>
      <c r="Z78" s="35" t="s">
        <v>65</v>
      </c>
      <c r="AA78" s="36" t="s">
        <v>66</v>
      </c>
      <c r="AB78" s="37" t="s">
        <v>68</v>
      </c>
      <c r="AC78" s="38" t="s">
        <v>65</v>
      </c>
      <c r="AD78" s="39" t="s">
        <v>66</v>
      </c>
      <c r="AE78" s="40" t="s">
        <v>68</v>
      </c>
      <c r="AF78" s="35" t="s">
        <v>65</v>
      </c>
      <c r="AG78" s="36" t="s">
        <v>66</v>
      </c>
      <c r="AH78" s="37" t="s">
        <v>68</v>
      </c>
    </row>
    <row r="79" spans="1:34" x14ac:dyDescent="0.25">
      <c r="A79">
        <f t="shared" si="14"/>
        <v>18</v>
      </c>
      <c r="B79">
        <f t="shared" si="23"/>
        <v>2</v>
      </c>
      <c r="C79">
        <v>12</v>
      </c>
      <c r="D79">
        <v>2</v>
      </c>
      <c r="E79" s="26" t="s">
        <v>182</v>
      </c>
      <c r="F79">
        <f t="shared" ref="F79:F128" si="26">IF(E79="","",LEFT(E79,2)*60+RIGHT(E79,LEN(E79)-FIND(":",E79)))</f>
        <v>694.68</v>
      </c>
      <c r="L79" s="42"/>
      <c r="M79" s="41"/>
      <c r="N79" s="35"/>
      <c r="O79" s="36"/>
      <c r="P79" s="37"/>
      <c r="Q79" s="38"/>
      <c r="R79" s="39"/>
      <c r="S79" s="40"/>
      <c r="T79" s="35"/>
      <c r="U79" s="36"/>
      <c r="V79" s="37"/>
      <c r="W79" s="38"/>
      <c r="X79" s="39"/>
      <c r="Y79" s="40"/>
      <c r="Z79" s="35"/>
      <c r="AA79" s="36"/>
      <c r="AB79" s="37"/>
      <c r="AC79" s="38"/>
      <c r="AD79" s="39"/>
      <c r="AE79" s="40"/>
      <c r="AF79" s="35"/>
      <c r="AG79" s="36"/>
      <c r="AH79" s="37"/>
    </row>
    <row r="80" spans="1:34" x14ac:dyDescent="0.25">
      <c r="A80">
        <f t="shared" si="14"/>
        <v>18</v>
      </c>
      <c r="B80">
        <f t="shared" si="23"/>
        <v>3</v>
      </c>
      <c r="C80">
        <v>13</v>
      </c>
      <c r="D80">
        <v>2</v>
      </c>
      <c r="E80" s="26" t="s">
        <v>183</v>
      </c>
      <c r="F80">
        <f t="shared" si="26"/>
        <v>366.48</v>
      </c>
      <c r="K80">
        <v>0</v>
      </c>
      <c r="N80" s="29"/>
      <c r="O80" s="27"/>
      <c r="P80" s="28" t="str">
        <f>IF(O80="","",$M80/O80)</f>
        <v/>
      </c>
      <c r="Q80" s="30"/>
      <c r="R80" s="17"/>
      <c r="S80" s="22" t="str">
        <f>IF(R80="","",$M80/R80)</f>
        <v/>
      </c>
      <c r="T80" s="29"/>
      <c r="U80" s="27"/>
      <c r="V80" s="28" t="str">
        <f>IF(U80="","",$M80/U80)</f>
        <v/>
      </c>
      <c r="W80" s="30"/>
      <c r="X80" s="17"/>
      <c r="Y80" s="22" t="str">
        <f>IF(X80="","",$M80/X80)</f>
        <v/>
      </c>
      <c r="Z80" s="29"/>
      <c r="AA80" s="27"/>
      <c r="AB80" s="28" t="str">
        <f>IF(AA80="","",$M80/AA80)</f>
        <v/>
      </c>
      <c r="AC80" s="30"/>
      <c r="AD80" s="17"/>
      <c r="AE80" s="22" t="str">
        <f>IF(AD80="","",$M80/AD80)</f>
        <v/>
      </c>
      <c r="AF80" s="29"/>
      <c r="AG80" s="27"/>
      <c r="AH80" s="28" t="str">
        <f>IF(AG80="","",$M80/AG80)</f>
        <v/>
      </c>
    </row>
    <row r="81" spans="1:34" x14ac:dyDescent="0.25">
      <c r="A81">
        <f t="shared" si="14"/>
        <v>19</v>
      </c>
      <c r="B81">
        <f t="shared" si="23"/>
        <v>0</v>
      </c>
      <c r="C81">
        <v>14</v>
      </c>
      <c r="D81">
        <v>2</v>
      </c>
      <c r="E81" s="26" t="s">
        <v>184</v>
      </c>
      <c r="F81">
        <f t="shared" si="26"/>
        <v>358.64</v>
      </c>
      <c r="K81" s="24">
        <v>1</v>
      </c>
      <c r="N81" s="29"/>
      <c r="O81" s="27"/>
      <c r="P81" s="28" t="str">
        <f t="shared" ref="P81:P110" si="27">IF(O81="","",$M81/O81)</f>
        <v/>
      </c>
      <c r="Q81" s="30"/>
      <c r="R81" s="17"/>
      <c r="S81" s="22" t="str">
        <f t="shared" ref="S81:S110" si="28">IF(R81="","",$M81/R81)</f>
        <v/>
      </c>
      <c r="T81" s="29"/>
      <c r="U81" s="27"/>
      <c r="V81" s="28" t="str">
        <f t="shared" ref="V81:V110" si="29">IF(U81="","",$M81/U81)</f>
        <v/>
      </c>
      <c r="W81" s="30"/>
      <c r="X81" s="17"/>
      <c r="Y81" s="22" t="str">
        <f t="shared" ref="Y81:Y110" si="30">IF(X81="","",$M81/X81)</f>
        <v/>
      </c>
      <c r="Z81" s="29"/>
      <c r="AA81" s="27"/>
      <c r="AB81" s="28" t="str">
        <f t="shared" ref="AB81:AB110" si="31">IF(AA81="","",$M81/AA81)</f>
        <v/>
      </c>
      <c r="AC81" s="30"/>
      <c r="AD81" s="17"/>
      <c r="AE81" s="22" t="str">
        <f t="shared" ref="AE81:AE110" si="32">IF(AD81="","",$M81/AD81)</f>
        <v/>
      </c>
      <c r="AF81" s="29"/>
      <c r="AG81" s="27"/>
      <c r="AH81" s="28" t="str">
        <f t="shared" ref="AH81:AH110" si="33">IF(AG81="","",$M81/AG81)</f>
        <v/>
      </c>
    </row>
    <row r="82" spans="1:34" x14ac:dyDescent="0.25">
      <c r="A82">
        <f t="shared" si="14"/>
        <v>19</v>
      </c>
      <c r="B82">
        <f t="shared" si="23"/>
        <v>1</v>
      </c>
      <c r="C82">
        <v>15</v>
      </c>
      <c r="D82">
        <v>2</v>
      </c>
      <c r="E82" s="26" t="s">
        <v>74</v>
      </c>
      <c r="F82">
        <f t="shared" si="26"/>
        <v>363.09</v>
      </c>
      <c r="K82">
        <v>2</v>
      </c>
      <c r="N82" s="29"/>
      <c r="O82" s="27"/>
      <c r="P82" s="28" t="str">
        <f t="shared" si="27"/>
        <v/>
      </c>
      <c r="Q82" s="30"/>
      <c r="R82" s="17"/>
      <c r="S82" s="22" t="str">
        <f t="shared" si="28"/>
        <v/>
      </c>
      <c r="T82" s="29"/>
      <c r="U82" s="27"/>
      <c r="V82" s="28" t="str">
        <f t="shared" si="29"/>
        <v/>
      </c>
      <c r="W82" s="30"/>
      <c r="X82" s="17"/>
      <c r="Y82" s="22" t="str">
        <f t="shared" si="30"/>
        <v/>
      </c>
      <c r="Z82" s="29"/>
      <c r="AA82" s="27"/>
      <c r="AB82" s="28" t="str">
        <f t="shared" si="31"/>
        <v/>
      </c>
      <c r="AC82" s="30"/>
      <c r="AD82" s="17"/>
      <c r="AE82" s="22" t="str">
        <f t="shared" si="32"/>
        <v/>
      </c>
      <c r="AF82" s="29"/>
      <c r="AG82" s="27"/>
      <c r="AH82" s="28" t="str">
        <f t="shared" si="33"/>
        <v/>
      </c>
    </row>
    <row r="83" spans="1:34" x14ac:dyDescent="0.25">
      <c r="A83">
        <f t="shared" si="14"/>
        <v>19</v>
      </c>
      <c r="B83">
        <f t="shared" si="23"/>
        <v>2</v>
      </c>
      <c r="C83">
        <v>16</v>
      </c>
      <c r="D83">
        <v>2</v>
      </c>
      <c r="E83" s="26" t="s">
        <v>185</v>
      </c>
      <c r="F83">
        <f t="shared" si="26"/>
        <v>365.75</v>
      </c>
      <c r="K83">
        <v>3</v>
      </c>
      <c r="N83" s="29"/>
      <c r="O83" s="27"/>
      <c r="P83" s="28" t="str">
        <f t="shared" si="27"/>
        <v/>
      </c>
      <c r="Q83" s="43"/>
      <c r="R83" s="17"/>
      <c r="S83" s="22" t="str">
        <f t="shared" si="28"/>
        <v/>
      </c>
      <c r="T83" s="43"/>
      <c r="U83" s="27"/>
      <c r="V83" s="28" t="str">
        <f t="shared" si="29"/>
        <v/>
      </c>
      <c r="W83" s="43"/>
      <c r="X83" s="17"/>
      <c r="Y83" s="22" t="str">
        <f t="shared" si="30"/>
        <v/>
      </c>
      <c r="Z83" s="29"/>
      <c r="AA83" s="27"/>
      <c r="AB83" s="28" t="str">
        <f t="shared" si="31"/>
        <v/>
      </c>
      <c r="AC83" s="30"/>
      <c r="AD83" s="17"/>
      <c r="AE83" s="22" t="str">
        <f t="shared" si="32"/>
        <v/>
      </c>
      <c r="AF83" s="43"/>
      <c r="AG83" s="27"/>
      <c r="AH83" s="28" t="str">
        <f t="shared" si="33"/>
        <v/>
      </c>
    </row>
    <row r="84" spans="1:34" x14ac:dyDescent="0.25">
      <c r="A84">
        <f t="shared" si="14"/>
        <v>19</v>
      </c>
      <c r="B84">
        <f t="shared" si="23"/>
        <v>3</v>
      </c>
      <c r="C84">
        <v>17</v>
      </c>
      <c r="D84">
        <v>2</v>
      </c>
      <c r="E84" s="26" t="s">
        <v>186</v>
      </c>
      <c r="F84">
        <f t="shared" si="26"/>
        <v>354.35</v>
      </c>
      <c r="K84">
        <v>4</v>
      </c>
      <c r="N84" s="29"/>
      <c r="O84" s="27"/>
      <c r="P84" s="28" t="str">
        <f t="shared" si="27"/>
        <v/>
      </c>
      <c r="Q84" s="30"/>
      <c r="R84" s="17"/>
      <c r="S84" s="22" t="str">
        <f t="shared" si="28"/>
        <v/>
      </c>
      <c r="T84" s="29"/>
      <c r="U84" s="27"/>
      <c r="V84" s="28" t="str">
        <f t="shared" si="29"/>
        <v/>
      </c>
      <c r="W84" s="30"/>
      <c r="X84" s="17"/>
      <c r="Y84" s="22" t="str">
        <f t="shared" si="30"/>
        <v/>
      </c>
      <c r="Z84" s="29"/>
      <c r="AA84" s="27"/>
      <c r="AB84" s="28" t="str">
        <f t="shared" si="31"/>
        <v/>
      </c>
      <c r="AC84" s="30"/>
      <c r="AD84" s="17"/>
      <c r="AE84" s="22" t="str">
        <f t="shared" si="32"/>
        <v/>
      </c>
      <c r="AF84" s="29"/>
      <c r="AG84" s="27"/>
      <c r="AH84" s="28" t="str">
        <f t="shared" si="33"/>
        <v/>
      </c>
    </row>
    <row r="85" spans="1:34" x14ac:dyDescent="0.25">
      <c r="A85">
        <f t="shared" si="14"/>
        <v>20</v>
      </c>
      <c r="B85">
        <f t="shared" si="23"/>
        <v>0</v>
      </c>
      <c r="C85">
        <v>18</v>
      </c>
      <c r="D85">
        <v>2</v>
      </c>
      <c r="E85" s="26" t="s">
        <v>187</v>
      </c>
      <c r="F85">
        <f t="shared" si="26"/>
        <v>418.40999999999997</v>
      </c>
      <c r="K85">
        <v>5</v>
      </c>
      <c r="N85" s="29"/>
      <c r="O85" s="27"/>
      <c r="P85" s="28" t="str">
        <f t="shared" si="27"/>
        <v/>
      </c>
      <c r="Q85" s="30"/>
      <c r="R85" s="17"/>
      <c r="S85" s="22" t="str">
        <f t="shared" si="28"/>
        <v/>
      </c>
      <c r="T85" s="29"/>
      <c r="U85" s="27"/>
      <c r="V85" s="28" t="str">
        <f t="shared" si="29"/>
        <v/>
      </c>
      <c r="W85" s="30"/>
      <c r="X85" s="17"/>
      <c r="Y85" s="22" t="str">
        <f t="shared" si="30"/>
        <v/>
      </c>
      <c r="Z85" s="29"/>
      <c r="AA85" s="27"/>
      <c r="AB85" s="28" t="str">
        <f t="shared" si="31"/>
        <v/>
      </c>
      <c r="AC85" s="30"/>
      <c r="AD85" s="17"/>
      <c r="AE85" s="22" t="str">
        <f t="shared" si="32"/>
        <v/>
      </c>
      <c r="AF85" s="29"/>
      <c r="AG85" s="27"/>
      <c r="AH85" s="28" t="str">
        <f t="shared" si="33"/>
        <v/>
      </c>
    </row>
    <row r="86" spans="1:34" x14ac:dyDescent="0.25">
      <c r="A86">
        <f t="shared" si="14"/>
        <v>20</v>
      </c>
      <c r="B86">
        <f t="shared" si="23"/>
        <v>1</v>
      </c>
      <c r="C86">
        <v>19</v>
      </c>
      <c r="D86">
        <v>2</v>
      </c>
      <c r="F86" t="str">
        <f t="shared" si="26"/>
        <v/>
      </c>
      <c r="K86">
        <v>6</v>
      </c>
      <c r="N86" s="29"/>
      <c r="O86" s="27"/>
      <c r="P86" s="28" t="str">
        <f t="shared" si="27"/>
        <v/>
      </c>
      <c r="Q86" s="30"/>
      <c r="R86" s="17"/>
      <c r="S86" s="22" t="str">
        <f t="shared" si="28"/>
        <v/>
      </c>
      <c r="T86" s="29"/>
      <c r="U86" s="27"/>
      <c r="V86" s="28" t="str">
        <f t="shared" si="29"/>
        <v/>
      </c>
      <c r="W86" s="30"/>
      <c r="X86" s="17"/>
      <c r="Y86" s="22" t="str">
        <f t="shared" si="30"/>
        <v/>
      </c>
      <c r="Z86" s="29"/>
      <c r="AA86" s="27"/>
      <c r="AB86" s="28" t="str">
        <f t="shared" si="31"/>
        <v/>
      </c>
      <c r="AC86" s="30"/>
      <c r="AD86" s="17"/>
      <c r="AE86" s="22" t="str">
        <f t="shared" si="32"/>
        <v/>
      </c>
      <c r="AF86" s="29"/>
      <c r="AG86" s="27"/>
      <c r="AH86" s="28" t="str">
        <f t="shared" si="33"/>
        <v/>
      </c>
    </row>
    <row r="87" spans="1:34" x14ac:dyDescent="0.25">
      <c r="A87">
        <f t="shared" si="14"/>
        <v>20</v>
      </c>
      <c r="B87">
        <f t="shared" si="23"/>
        <v>2</v>
      </c>
      <c r="C87">
        <v>20</v>
      </c>
      <c r="D87">
        <v>2</v>
      </c>
      <c r="E87" s="26" t="s">
        <v>188</v>
      </c>
      <c r="F87">
        <f t="shared" si="26"/>
        <v>390.26</v>
      </c>
      <c r="K87">
        <v>7</v>
      </c>
      <c r="N87" s="29"/>
      <c r="O87" s="27"/>
      <c r="P87" s="28" t="str">
        <f t="shared" si="27"/>
        <v/>
      </c>
      <c r="Q87" s="30"/>
      <c r="R87" s="17"/>
      <c r="S87" s="22" t="str">
        <f t="shared" si="28"/>
        <v/>
      </c>
      <c r="T87" s="29"/>
      <c r="U87" s="27"/>
      <c r="V87" s="28" t="str">
        <f t="shared" si="29"/>
        <v/>
      </c>
      <c r="W87" s="30"/>
      <c r="X87" s="17"/>
      <c r="Y87" s="22" t="str">
        <f t="shared" si="30"/>
        <v/>
      </c>
      <c r="Z87" s="29"/>
      <c r="AA87" s="27"/>
      <c r="AB87" s="28" t="str">
        <f t="shared" si="31"/>
        <v/>
      </c>
      <c r="AC87" s="30"/>
      <c r="AD87" s="17"/>
      <c r="AE87" s="22" t="str">
        <f t="shared" si="32"/>
        <v/>
      </c>
      <c r="AF87" s="29"/>
      <c r="AG87" s="27"/>
      <c r="AH87" s="28" t="str">
        <f t="shared" si="33"/>
        <v/>
      </c>
    </row>
    <row r="88" spans="1:34" x14ac:dyDescent="0.25">
      <c r="A88">
        <f t="shared" si="14"/>
        <v>20</v>
      </c>
      <c r="B88">
        <f t="shared" si="23"/>
        <v>3</v>
      </c>
      <c r="C88">
        <v>21</v>
      </c>
      <c r="D88">
        <v>2</v>
      </c>
      <c r="F88" t="str">
        <f t="shared" si="26"/>
        <v/>
      </c>
      <c r="K88">
        <v>8</v>
      </c>
      <c r="N88" s="43"/>
      <c r="O88" s="27"/>
      <c r="P88" s="28" t="str">
        <f t="shared" si="27"/>
        <v/>
      </c>
      <c r="Q88" s="43"/>
      <c r="R88" s="17"/>
      <c r="S88" s="22" t="str">
        <f t="shared" si="28"/>
        <v/>
      </c>
      <c r="T88" s="43"/>
      <c r="U88" s="27"/>
      <c r="V88" s="28" t="str">
        <f t="shared" si="29"/>
        <v/>
      </c>
      <c r="W88" s="43"/>
      <c r="X88" s="17"/>
      <c r="Y88" s="22" t="str">
        <f t="shared" si="30"/>
        <v/>
      </c>
      <c r="Z88" s="43"/>
      <c r="AA88" s="27"/>
      <c r="AB88" s="28" t="str">
        <f t="shared" si="31"/>
        <v/>
      </c>
      <c r="AC88" s="43"/>
      <c r="AD88" s="17"/>
      <c r="AE88" s="22" t="str">
        <f t="shared" si="32"/>
        <v/>
      </c>
      <c r="AF88" s="43"/>
      <c r="AG88" s="27"/>
      <c r="AH88" s="28" t="str">
        <f t="shared" si="33"/>
        <v/>
      </c>
    </row>
    <row r="89" spans="1:34" x14ac:dyDescent="0.25">
      <c r="A89">
        <f t="shared" si="14"/>
        <v>21</v>
      </c>
      <c r="B89">
        <f t="shared" si="23"/>
        <v>0</v>
      </c>
      <c r="C89">
        <v>22</v>
      </c>
      <c r="D89">
        <v>2</v>
      </c>
      <c r="E89" s="26" t="s">
        <v>189</v>
      </c>
      <c r="F89">
        <f t="shared" si="26"/>
        <v>440.62</v>
      </c>
      <c r="K89" s="24">
        <v>9</v>
      </c>
      <c r="N89" s="29"/>
      <c r="O89" s="27"/>
      <c r="P89" s="28" t="str">
        <f t="shared" si="27"/>
        <v/>
      </c>
      <c r="Q89" s="30"/>
      <c r="R89" s="17"/>
      <c r="S89" s="22" t="str">
        <f t="shared" si="28"/>
        <v/>
      </c>
      <c r="T89" s="29"/>
      <c r="U89" s="27"/>
      <c r="V89" s="28" t="str">
        <f t="shared" si="29"/>
        <v/>
      </c>
      <c r="W89" s="30"/>
      <c r="X89" s="17"/>
      <c r="Y89" s="22" t="str">
        <f t="shared" si="30"/>
        <v/>
      </c>
      <c r="Z89" s="29"/>
      <c r="AA89" s="27"/>
      <c r="AB89" s="28" t="str">
        <f t="shared" si="31"/>
        <v/>
      </c>
      <c r="AC89" s="30"/>
      <c r="AD89" s="17"/>
      <c r="AE89" s="22" t="str">
        <f t="shared" si="32"/>
        <v/>
      </c>
      <c r="AF89" s="29"/>
      <c r="AG89" s="27"/>
      <c r="AH89" s="28" t="str">
        <f t="shared" si="33"/>
        <v/>
      </c>
    </row>
    <row r="90" spans="1:34" x14ac:dyDescent="0.25">
      <c r="A90">
        <f t="shared" si="14"/>
        <v>21</v>
      </c>
      <c r="B90">
        <f t="shared" si="23"/>
        <v>1</v>
      </c>
      <c r="C90">
        <v>23</v>
      </c>
      <c r="D90">
        <v>2</v>
      </c>
      <c r="E90" s="26" t="s">
        <v>190</v>
      </c>
      <c r="F90">
        <f t="shared" si="26"/>
        <v>420.47</v>
      </c>
      <c r="K90">
        <f>K89+1</f>
        <v>10</v>
      </c>
      <c r="N90" s="29"/>
      <c r="O90" s="27"/>
      <c r="P90" s="28" t="str">
        <f t="shared" si="27"/>
        <v/>
      </c>
      <c r="Q90" s="30"/>
      <c r="R90" s="17"/>
      <c r="S90" s="22" t="str">
        <f t="shared" si="28"/>
        <v/>
      </c>
      <c r="T90" s="29"/>
      <c r="U90" s="27"/>
      <c r="V90" s="28" t="str">
        <f t="shared" si="29"/>
        <v/>
      </c>
      <c r="W90" s="30"/>
      <c r="X90" s="17"/>
      <c r="Y90" s="22" t="str">
        <f t="shared" si="30"/>
        <v/>
      </c>
      <c r="Z90" s="29"/>
      <c r="AA90" s="27"/>
      <c r="AB90" s="28" t="str">
        <f t="shared" si="31"/>
        <v/>
      </c>
      <c r="AC90" s="30"/>
      <c r="AD90" s="17"/>
      <c r="AE90" s="22" t="str">
        <f t="shared" si="32"/>
        <v/>
      </c>
      <c r="AF90" s="29"/>
      <c r="AG90" s="27"/>
      <c r="AH90" s="28" t="str">
        <f t="shared" si="33"/>
        <v/>
      </c>
    </row>
    <row r="91" spans="1:34" x14ac:dyDescent="0.25">
      <c r="A91">
        <f t="shared" si="14"/>
        <v>21</v>
      </c>
      <c r="B91">
        <f t="shared" si="23"/>
        <v>2</v>
      </c>
      <c r="C91">
        <v>24</v>
      </c>
      <c r="D91">
        <v>2</v>
      </c>
      <c r="E91" s="26" t="s">
        <v>191</v>
      </c>
      <c r="F91">
        <f t="shared" si="26"/>
        <v>389.94</v>
      </c>
      <c r="K91" s="24">
        <f t="shared" ref="K91:K110" si="34">K90+1</f>
        <v>11</v>
      </c>
      <c r="N91" s="29"/>
      <c r="O91" s="27"/>
      <c r="P91" s="28" t="str">
        <f t="shared" si="27"/>
        <v/>
      </c>
      <c r="Q91" s="30"/>
      <c r="R91" s="17"/>
      <c r="S91" s="22" t="str">
        <f t="shared" si="28"/>
        <v/>
      </c>
      <c r="T91" s="29"/>
      <c r="U91" s="27"/>
      <c r="V91" s="28" t="str">
        <f t="shared" si="29"/>
        <v/>
      </c>
      <c r="W91" s="30"/>
      <c r="X91" s="17"/>
      <c r="Y91" s="22" t="str">
        <f t="shared" si="30"/>
        <v/>
      </c>
      <c r="Z91" s="29"/>
      <c r="AA91" s="27"/>
      <c r="AB91" s="28" t="str">
        <f t="shared" si="31"/>
        <v/>
      </c>
      <c r="AC91" s="30"/>
      <c r="AD91" s="17"/>
      <c r="AE91" s="22" t="str">
        <f t="shared" si="32"/>
        <v/>
      </c>
      <c r="AF91" s="29"/>
      <c r="AG91" s="27"/>
      <c r="AH91" s="28" t="str">
        <f t="shared" si="33"/>
        <v/>
      </c>
    </row>
    <row r="92" spans="1:34" x14ac:dyDescent="0.25">
      <c r="A92">
        <f t="shared" si="14"/>
        <v>21</v>
      </c>
      <c r="B92">
        <f t="shared" si="23"/>
        <v>3</v>
      </c>
      <c r="C92">
        <v>25</v>
      </c>
      <c r="D92">
        <v>2</v>
      </c>
      <c r="E92" s="26" t="s">
        <v>192</v>
      </c>
      <c r="F92">
        <f t="shared" si="26"/>
        <v>426.87</v>
      </c>
      <c r="K92">
        <f t="shared" si="34"/>
        <v>12</v>
      </c>
      <c r="N92" s="43"/>
      <c r="O92" s="27"/>
      <c r="P92" s="28" t="str">
        <f t="shared" si="27"/>
        <v/>
      </c>
      <c r="Q92" s="43"/>
      <c r="R92" s="17"/>
      <c r="S92" s="22" t="str">
        <f t="shared" si="28"/>
        <v/>
      </c>
      <c r="T92" s="43"/>
      <c r="U92" s="27"/>
      <c r="V92" s="28" t="str">
        <f t="shared" si="29"/>
        <v/>
      </c>
      <c r="W92" s="43"/>
      <c r="X92" s="17"/>
      <c r="Y92" s="22" t="str">
        <f t="shared" si="30"/>
        <v/>
      </c>
      <c r="Z92" s="43"/>
      <c r="AA92" s="27"/>
      <c r="AB92" s="28" t="str">
        <f t="shared" si="31"/>
        <v/>
      </c>
      <c r="AC92" s="43"/>
      <c r="AD92" s="17"/>
      <c r="AE92" s="22" t="str">
        <f t="shared" si="32"/>
        <v/>
      </c>
      <c r="AF92" s="43"/>
      <c r="AG92" s="27"/>
      <c r="AH92" s="28" t="str">
        <f t="shared" si="33"/>
        <v/>
      </c>
    </row>
    <row r="93" spans="1:34" x14ac:dyDescent="0.25">
      <c r="A93">
        <f t="shared" si="14"/>
        <v>22</v>
      </c>
      <c r="B93">
        <f t="shared" si="23"/>
        <v>0</v>
      </c>
      <c r="C93">
        <v>26</v>
      </c>
      <c r="D93">
        <v>2</v>
      </c>
      <c r="E93" s="26" t="s">
        <v>193</v>
      </c>
      <c r="F93">
        <f t="shared" si="26"/>
        <v>385.18</v>
      </c>
      <c r="K93">
        <f t="shared" si="34"/>
        <v>13</v>
      </c>
      <c r="N93" s="29"/>
      <c r="O93" s="27"/>
      <c r="P93" s="28" t="str">
        <f t="shared" si="27"/>
        <v/>
      </c>
      <c r="Q93" s="30"/>
      <c r="R93" s="17"/>
      <c r="S93" s="22" t="str">
        <f t="shared" si="28"/>
        <v/>
      </c>
      <c r="T93" s="29"/>
      <c r="U93" s="27"/>
      <c r="V93" s="28" t="str">
        <f t="shared" si="29"/>
        <v/>
      </c>
      <c r="W93" s="30"/>
      <c r="X93" s="17"/>
      <c r="Y93" s="22" t="str">
        <f t="shared" si="30"/>
        <v/>
      </c>
      <c r="Z93" s="29"/>
      <c r="AA93" s="27"/>
      <c r="AB93" s="28" t="str">
        <f t="shared" si="31"/>
        <v/>
      </c>
      <c r="AC93" s="30"/>
      <c r="AD93" s="17"/>
      <c r="AE93" s="22" t="str">
        <f t="shared" si="32"/>
        <v/>
      </c>
      <c r="AF93" s="29"/>
      <c r="AG93" s="27"/>
      <c r="AH93" s="28" t="str">
        <f t="shared" si="33"/>
        <v/>
      </c>
    </row>
    <row r="94" spans="1:34" x14ac:dyDescent="0.25">
      <c r="A94">
        <f t="shared" si="14"/>
        <v>22</v>
      </c>
      <c r="B94">
        <f t="shared" si="23"/>
        <v>1</v>
      </c>
      <c r="C94">
        <v>27</v>
      </c>
      <c r="D94">
        <v>2</v>
      </c>
      <c r="E94" s="26" t="s">
        <v>194</v>
      </c>
      <c r="F94">
        <f t="shared" si="26"/>
        <v>405.84000000000003</v>
      </c>
      <c r="K94">
        <f t="shared" si="34"/>
        <v>14</v>
      </c>
      <c r="N94" s="29"/>
      <c r="O94" s="27"/>
      <c r="P94" s="28" t="str">
        <f t="shared" si="27"/>
        <v/>
      </c>
      <c r="Q94" s="30"/>
      <c r="R94" s="17"/>
      <c r="S94" s="22" t="str">
        <f t="shared" si="28"/>
        <v/>
      </c>
      <c r="T94" s="29"/>
      <c r="U94" s="27"/>
      <c r="V94" s="28" t="str">
        <f t="shared" si="29"/>
        <v/>
      </c>
      <c r="W94" s="30"/>
      <c r="X94" s="17"/>
      <c r="Y94" s="22" t="str">
        <f t="shared" si="30"/>
        <v/>
      </c>
      <c r="Z94" s="29"/>
      <c r="AA94" s="27"/>
      <c r="AB94" s="28" t="str">
        <f t="shared" si="31"/>
        <v/>
      </c>
      <c r="AC94" s="30"/>
      <c r="AD94" s="17"/>
      <c r="AE94" s="22" t="str">
        <f t="shared" si="32"/>
        <v/>
      </c>
      <c r="AF94" s="29"/>
      <c r="AG94" s="27"/>
      <c r="AH94" s="28" t="str">
        <f t="shared" si="33"/>
        <v/>
      </c>
    </row>
    <row r="95" spans="1:34" x14ac:dyDescent="0.25">
      <c r="A95">
        <f t="shared" si="14"/>
        <v>22</v>
      </c>
      <c r="B95">
        <f t="shared" si="23"/>
        <v>2</v>
      </c>
      <c r="C95">
        <v>28</v>
      </c>
      <c r="D95">
        <v>2</v>
      </c>
      <c r="E95" s="26" t="s">
        <v>195</v>
      </c>
      <c r="F95">
        <f t="shared" si="26"/>
        <v>357.43</v>
      </c>
      <c r="K95">
        <f t="shared" si="34"/>
        <v>15</v>
      </c>
      <c r="N95" s="29"/>
      <c r="O95" s="27"/>
      <c r="P95" s="28" t="str">
        <f t="shared" si="27"/>
        <v/>
      </c>
      <c r="Q95" s="30"/>
      <c r="R95" s="17"/>
      <c r="S95" s="22" t="str">
        <f t="shared" si="28"/>
        <v/>
      </c>
      <c r="T95" s="29"/>
      <c r="U95" s="27"/>
      <c r="V95" s="28" t="str">
        <f t="shared" si="29"/>
        <v/>
      </c>
      <c r="W95" s="30"/>
      <c r="X95" s="17"/>
      <c r="Y95" s="22" t="str">
        <f t="shared" si="30"/>
        <v/>
      </c>
      <c r="Z95" s="29"/>
      <c r="AA95" s="27"/>
      <c r="AB95" s="28" t="str">
        <f t="shared" si="31"/>
        <v/>
      </c>
      <c r="AC95" s="30"/>
      <c r="AD95" s="17"/>
      <c r="AE95" s="22" t="str">
        <f t="shared" si="32"/>
        <v/>
      </c>
      <c r="AF95" s="29"/>
      <c r="AG95" s="27"/>
      <c r="AH95" s="28" t="str">
        <f t="shared" si="33"/>
        <v/>
      </c>
    </row>
    <row r="96" spans="1:34" x14ac:dyDescent="0.25">
      <c r="A96">
        <f t="shared" si="14"/>
        <v>22</v>
      </c>
      <c r="B96">
        <f t="shared" si="23"/>
        <v>3</v>
      </c>
      <c r="C96">
        <v>29</v>
      </c>
      <c r="D96">
        <v>2</v>
      </c>
      <c r="F96" t="str">
        <f t="shared" si="26"/>
        <v/>
      </c>
      <c r="K96">
        <f t="shared" si="34"/>
        <v>16</v>
      </c>
      <c r="N96" s="29"/>
      <c r="O96" s="27"/>
      <c r="P96" s="28" t="str">
        <f t="shared" si="27"/>
        <v/>
      </c>
      <c r="Q96" s="30"/>
      <c r="R96" s="17"/>
      <c r="S96" s="22" t="str">
        <f t="shared" si="28"/>
        <v/>
      </c>
      <c r="T96" s="29"/>
      <c r="U96" s="27"/>
      <c r="V96" s="28" t="str">
        <f t="shared" si="29"/>
        <v/>
      </c>
      <c r="W96" s="30"/>
      <c r="X96" s="17"/>
      <c r="Y96" s="22" t="str">
        <f t="shared" si="30"/>
        <v/>
      </c>
      <c r="Z96" s="29"/>
      <c r="AA96" s="27"/>
      <c r="AB96" s="28" t="str">
        <f t="shared" si="31"/>
        <v/>
      </c>
      <c r="AC96" s="30"/>
      <c r="AD96" s="17"/>
      <c r="AE96" s="22" t="str">
        <f t="shared" si="32"/>
        <v/>
      </c>
      <c r="AF96" s="29"/>
      <c r="AG96" s="27"/>
      <c r="AH96" s="28" t="str">
        <f t="shared" si="33"/>
        <v/>
      </c>
    </row>
    <row r="97" spans="1:34" x14ac:dyDescent="0.25">
      <c r="A97">
        <f t="shared" si="14"/>
        <v>23</v>
      </c>
      <c r="B97">
        <f t="shared" si="23"/>
        <v>0</v>
      </c>
      <c r="C97">
        <v>30</v>
      </c>
      <c r="D97">
        <v>2</v>
      </c>
      <c r="E97" s="26" t="s">
        <v>196</v>
      </c>
      <c r="F97">
        <f t="shared" si="26"/>
        <v>380.37</v>
      </c>
      <c r="K97">
        <f t="shared" si="34"/>
        <v>17</v>
      </c>
      <c r="N97" s="29"/>
      <c r="O97" s="27"/>
      <c r="P97" s="28" t="str">
        <f t="shared" si="27"/>
        <v/>
      </c>
      <c r="Q97" s="30"/>
      <c r="R97" s="17"/>
      <c r="S97" s="22" t="str">
        <f t="shared" si="28"/>
        <v/>
      </c>
      <c r="T97" s="29"/>
      <c r="U97" s="27"/>
      <c r="V97" s="28" t="str">
        <f t="shared" si="29"/>
        <v/>
      </c>
      <c r="W97" s="30"/>
      <c r="X97" s="17"/>
      <c r="Y97" s="22" t="str">
        <f t="shared" si="30"/>
        <v/>
      </c>
      <c r="Z97" s="29"/>
      <c r="AA97" s="27"/>
      <c r="AB97" s="28" t="str">
        <f t="shared" si="31"/>
        <v/>
      </c>
      <c r="AC97" s="30"/>
      <c r="AD97" s="17"/>
      <c r="AE97" s="22" t="str">
        <f t="shared" si="32"/>
        <v/>
      </c>
      <c r="AF97" s="29"/>
      <c r="AG97" s="27"/>
      <c r="AH97" s="28" t="str">
        <f t="shared" si="33"/>
        <v/>
      </c>
    </row>
    <row r="98" spans="1:34" x14ac:dyDescent="0.25">
      <c r="A98">
        <f t="shared" si="14"/>
        <v>23</v>
      </c>
      <c r="B98">
        <f t="shared" si="23"/>
        <v>1</v>
      </c>
      <c r="C98">
        <v>0</v>
      </c>
      <c r="D98">
        <v>3</v>
      </c>
      <c r="E98" s="26" t="s">
        <v>197</v>
      </c>
      <c r="F98">
        <f t="shared" si="26"/>
        <v>383.19</v>
      </c>
      <c r="K98">
        <f t="shared" si="34"/>
        <v>18</v>
      </c>
      <c r="N98" s="29"/>
      <c r="O98" s="27"/>
      <c r="P98" s="28" t="str">
        <f t="shared" si="27"/>
        <v/>
      </c>
      <c r="Q98" s="30"/>
      <c r="R98" s="17"/>
      <c r="S98" s="22" t="str">
        <f t="shared" si="28"/>
        <v/>
      </c>
      <c r="T98" s="29"/>
      <c r="U98" s="27"/>
      <c r="V98" s="28" t="str">
        <f t="shared" si="29"/>
        <v/>
      </c>
      <c r="W98" s="30"/>
      <c r="X98" s="17"/>
      <c r="Y98" s="22" t="str">
        <f t="shared" si="30"/>
        <v/>
      </c>
      <c r="Z98" s="29"/>
      <c r="AA98" s="27"/>
      <c r="AB98" s="28" t="str">
        <f t="shared" si="31"/>
        <v/>
      </c>
      <c r="AC98" s="30"/>
      <c r="AD98" s="17"/>
      <c r="AE98" s="22" t="str">
        <f t="shared" si="32"/>
        <v/>
      </c>
      <c r="AF98" s="29"/>
      <c r="AG98" s="27"/>
      <c r="AH98" s="28" t="str">
        <f t="shared" si="33"/>
        <v/>
      </c>
    </row>
    <row r="99" spans="1:34" x14ac:dyDescent="0.25">
      <c r="A99">
        <f t="shared" si="14"/>
        <v>23</v>
      </c>
      <c r="B99">
        <f t="shared" si="23"/>
        <v>2</v>
      </c>
      <c r="C99">
        <v>1</v>
      </c>
      <c r="D99">
        <v>3</v>
      </c>
      <c r="E99" s="26" t="s">
        <v>198</v>
      </c>
      <c r="F99">
        <f t="shared" si="26"/>
        <v>342.33</v>
      </c>
      <c r="K99" s="24">
        <f t="shared" si="34"/>
        <v>19</v>
      </c>
      <c r="N99" s="29"/>
      <c r="O99" s="27"/>
      <c r="P99" s="28" t="str">
        <f t="shared" si="27"/>
        <v/>
      </c>
      <c r="Q99" s="30"/>
      <c r="R99" s="17"/>
      <c r="S99" s="22" t="str">
        <f t="shared" si="28"/>
        <v/>
      </c>
      <c r="T99" s="29"/>
      <c r="U99" s="27"/>
      <c r="V99" s="28" t="str">
        <f t="shared" si="29"/>
        <v/>
      </c>
      <c r="W99" s="30"/>
      <c r="X99" s="17"/>
      <c r="Y99" s="22" t="str">
        <f t="shared" si="30"/>
        <v/>
      </c>
      <c r="Z99" s="29"/>
      <c r="AA99" s="27"/>
      <c r="AB99" s="28" t="str">
        <f t="shared" si="31"/>
        <v/>
      </c>
      <c r="AC99" s="30"/>
      <c r="AD99" s="17"/>
      <c r="AE99" s="22" t="str">
        <f t="shared" si="32"/>
        <v/>
      </c>
      <c r="AF99" s="29"/>
      <c r="AG99" s="27"/>
      <c r="AH99" s="28" t="str">
        <f t="shared" si="33"/>
        <v/>
      </c>
    </row>
    <row r="100" spans="1:34" x14ac:dyDescent="0.25">
      <c r="A100">
        <f>A96+1</f>
        <v>23</v>
      </c>
      <c r="B100">
        <f t="shared" si="23"/>
        <v>3</v>
      </c>
      <c r="C100">
        <v>2</v>
      </c>
      <c r="D100">
        <v>3</v>
      </c>
      <c r="E100" s="26" t="s">
        <v>199</v>
      </c>
      <c r="F100">
        <f t="shared" si="26"/>
        <v>338.81</v>
      </c>
      <c r="K100">
        <f t="shared" si="34"/>
        <v>20</v>
      </c>
      <c r="N100" s="29"/>
      <c r="O100" s="27"/>
      <c r="P100" s="28" t="str">
        <f t="shared" si="27"/>
        <v/>
      </c>
      <c r="Q100" s="30"/>
      <c r="R100" s="17"/>
      <c r="S100" s="22" t="str">
        <f t="shared" si="28"/>
        <v/>
      </c>
      <c r="T100" s="29"/>
      <c r="U100" s="27"/>
      <c r="V100" s="28" t="str">
        <f t="shared" si="29"/>
        <v/>
      </c>
      <c r="W100" s="30"/>
      <c r="X100" s="17"/>
      <c r="Y100" s="22" t="str">
        <f t="shared" si="30"/>
        <v/>
      </c>
      <c r="Z100" s="29"/>
      <c r="AA100" s="27"/>
      <c r="AB100" s="28" t="str">
        <f t="shared" si="31"/>
        <v/>
      </c>
      <c r="AC100" s="30"/>
      <c r="AD100" s="17"/>
      <c r="AE100" s="22" t="str">
        <f t="shared" si="32"/>
        <v/>
      </c>
      <c r="AF100" s="29"/>
      <c r="AG100" s="27"/>
      <c r="AH100" s="28" t="str">
        <f t="shared" si="33"/>
        <v/>
      </c>
    </row>
    <row r="101" spans="1:34" x14ac:dyDescent="0.25">
      <c r="A101">
        <f t="shared" ref="A101:A128" si="35">A97+1</f>
        <v>24</v>
      </c>
      <c r="B101">
        <f t="shared" si="23"/>
        <v>0</v>
      </c>
      <c r="C101">
        <v>3</v>
      </c>
      <c r="D101">
        <v>3</v>
      </c>
      <c r="E101" s="26" t="s">
        <v>200</v>
      </c>
      <c r="F101">
        <f t="shared" si="26"/>
        <v>652.14</v>
      </c>
      <c r="K101" s="24">
        <f t="shared" si="34"/>
        <v>21</v>
      </c>
      <c r="N101" s="29"/>
      <c r="O101" s="27"/>
      <c r="P101" s="28" t="str">
        <f t="shared" si="27"/>
        <v/>
      </c>
      <c r="Q101" s="30"/>
      <c r="R101" s="17"/>
      <c r="S101" s="22" t="str">
        <f t="shared" si="28"/>
        <v/>
      </c>
      <c r="T101" s="29"/>
      <c r="U101" s="27"/>
      <c r="V101" s="28" t="str">
        <f t="shared" si="29"/>
        <v/>
      </c>
      <c r="W101" s="30"/>
      <c r="X101" s="17"/>
      <c r="Y101" s="22" t="str">
        <f t="shared" si="30"/>
        <v/>
      </c>
      <c r="Z101" s="29"/>
      <c r="AA101" s="27"/>
      <c r="AB101" s="28" t="str">
        <f t="shared" si="31"/>
        <v/>
      </c>
      <c r="AC101" s="30"/>
      <c r="AD101" s="17"/>
      <c r="AE101" s="22" t="str">
        <f t="shared" si="32"/>
        <v/>
      </c>
      <c r="AF101" s="29"/>
      <c r="AG101" s="27"/>
      <c r="AH101" s="28" t="str">
        <f t="shared" si="33"/>
        <v/>
      </c>
    </row>
    <row r="102" spans="1:34" x14ac:dyDescent="0.25">
      <c r="A102">
        <f t="shared" si="35"/>
        <v>24</v>
      </c>
      <c r="B102">
        <f t="shared" si="23"/>
        <v>1</v>
      </c>
      <c r="C102">
        <v>4</v>
      </c>
      <c r="D102">
        <v>3</v>
      </c>
      <c r="E102" s="26" t="s">
        <v>201</v>
      </c>
      <c r="F102">
        <f t="shared" si="26"/>
        <v>336.24</v>
      </c>
      <c r="K102">
        <f t="shared" si="34"/>
        <v>22</v>
      </c>
      <c r="N102" s="29"/>
      <c r="O102" s="27"/>
      <c r="P102" s="28" t="str">
        <f t="shared" si="27"/>
        <v/>
      </c>
      <c r="Q102" s="30"/>
      <c r="R102" s="17"/>
      <c r="S102" s="22" t="str">
        <f t="shared" si="28"/>
        <v/>
      </c>
      <c r="T102" s="29"/>
      <c r="U102" s="27"/>
      <c r="V102" s="28" t="str">
        <f t="shared" si="29"/>
        <v/>
      </c>
      <c r="W102" s="30"/>
      <c r="X102" s="17"/>
      <c r="Y102" s="22" t="str">
        <f t="shared" si="30"/>
        <v/>
      </c>
      <c r="Z102" s="29"/>
      <c r="AA102" s="27"/>
      <c r="AB102" s="28" t="str">
        <f t="shared" si="31"/>
        <v/>
      </c>
      <c r="AC102" s="30"/>
      <c r="AD102" s="17"/>
      <c r="AE102" s="22" t="str">
        <f t="shared" si="32"/>
        <v/>
      </c>
      <c r="AF102" s="29"/>
      <c r="AG102" s="27"/>
      <c r="AH102" s="28" t="str">
        <f t="shared" si="33"/>
        <v/>
      </c>
    </row>
    <row r="103" spans="1:34" x14ac:dyDescent="0.25">
      <c r="A103">
        <f t="shared" si="35"/>
        <v>24</v>
      </c>
      <c r="B103">
        <f t="shared" si="23"/>
        <v>2</v>
      </c>
      <c r="C103">
        <v>5</v>
      </c>
      <c r="D103">
        <v>3</v>
      </c>
      <c r="E103" s="26" t="s">
        <v>202</v>
      </c>
      <c r="F103">
        <f t="shared" si="26"/>
        <v>333.62</v>
      </c>
      <c r="K103">
        <f t="shared" si="34"/>
        <v>23</v>
      </c>
      <c r="N103" s="29"/>
      <c r="O103" s="27"/>
      <c r="P103" s="28" t="str">
        <f t="shared" si="27"/>
        <v/>
      </c>
      <c r="Q103" s="30"/>
      <c r="R103" s="17"/>
      <c r="S103" s="22" t="str">
        <f t="shared" si="28"/>
        <v/>
      </c>
      <c r="T103" s="29"/>
      <c r="U103" s="27"/>
      <c r="V103" s="28" t="str">
        <f t="shared" si="29"/>
        <v/>
      </c>
      <c r="W103" s="30"/>
      <c r="X103" s="17"/>
      <c r="Y103" s="22" t="str">
        <f t="shared" si="30"/>
        <v/>
      </c>
      <c r="Z103" s="29"/>
      <c r="AA103" s="27"/>
      <c r="AB103" s="28" t="str">
        <f t="shared" si="31"/>
        <v/>
      </c>
      <c r="AC103" s="30"/>
      <c r="AD103" s="17"/>
      <c r="AE103" s="22" t="str">
        <f t="shared" si="32"/>
        <v/>
      </c>
      <c r="AF103" s="29"/>
      <c r="AG103" s="27"/>
      <c r="AH103" s="28" t="str">
        <f t="shared" si="33"/>
        <v/>
      </c>
    </row>
    <row r="104" spans="1:34" x14ac:dyDescent="0.25">
      <c r="A104">
        <f t="shared" si="35"/>
        <v>24</v>
      </c>
      <c r="B104">
        <f t="shared" si="23"/>
        <v>3</v>
      </c>
      <c r="C104">
        <v>6</v>
      </c>
      <c r="D104">
        <v>3</v>
      </c>
      <c r="E104" s="26" t="s">
        <v>203</v>
      </c>
      <c r="F104">
        <f t="shared" si="26"/>
        <v>330.35</v>
      </c>
      <c r="K104">
        <f t="shared" si="34"/>
        <v>24</v>
      </c>
      <c r="N104" s="29"/>
      <c r="O104" s="27"/>
      <c r="P104" s="28" t="str">
        <f t="shared" si="27"/>
        <v/>
      </c>
      <c r="Q104" s="30"/>
      <c r="R104" s="17"/>
      <c r="S104" s="22" t="str">
        <f t="shared" si="28"/>
        <v/>
      </c>
      <c r="T104" s="29"/>
      <c r="U104" s="27"/>
      <c r="V104" s="28" t="str">
        <f t="shared" si="29"/>
        <v/>
      </c>
      <c r="W104" s="30"/>
      <c r="X104" s="17"/>
      <c r="Y104" s="22" t="str">
        <f t="shared" si="30"/>
        <v/>
      </c>
      <c r="Z104" s="29"/>
      <c r="AA104" s="27"/>
      <c r="AB104" s="28" t="str">
        <f t="shared" si="31"/>
        <v/>
      </c>
      <c r="AC104" s="30"/>
      <c r="AD104" s="17"/>
      <c r="AE104" s="22" t="str">
        <f t="shared" si="32"/>
        <v/>
      </c>
      <c r="AF104" s="29"/>
      <c r="AG104" s="27"/>
      <c r="AH104" s="28" t="str">
        <f t="shared" si="33"/>
        <v/>
      </c>
    </row>
    <row r="105" spans="1:34" x14ac:dyDescent="0.25">
      <c r="A105">
        <f t="shared" si="35"/>
        <v>25</v>
      </c>
      <c r="B105">
        <f t="shared" si="23"/>
        <v>0</v>
      </c>
      <c r="C105">
        <v>7</v>
      </c>
      <c r="D105">
        <v>3</v>
      </c>
      <c r="E105" s="26" t="s">
        <v>204</v>
      </c>
      <c r="F105">
        <f t="shared" si="26"/>
        <v>350.4</v>
      </c>
      <c r="K105">
        <f t="shared" si="34"/>
        <v>25</v>
      </c>
      <c r="N105" s="29"/>
      <c r="O105" s="27"/>
      <c r="P105" s="28" t="str">
        <f t="shared" si="27"/>
        <v/>
      </c>
      <c r="Q105" s="30"/>
      <c r="R105" s="17"/>
      <c r="S105" s="22" t="str">
        <f t="shared" si="28"/>
        <v/>
      </c>
      <c r="T105" s="29"/>
      <c r="U105" s="27"/>
      <c r="V105" s="28" t="str">
        <f t="shared" si="29"/>
        <v/>
      </c>
      <c r="W105" s="30"/>
      <c r="X105" s="17"/>
      <c r="Y105" s="22" t="str">
        <f t="shared" si="30"/>
        <v/>
      </c>
      <c r="Z105" s="29"/>
      <c r="AA105" s="27"/>
      <c r="AB105" s="28" t="str">
        <f t="shared" si="31"/>
        <v/>
      </c>
      <c r="AC105" s="30"/>
      <c r="AD105" s="17"/>
      <c r="AE105" s="22" t="str">
        <f t="shared" si="32"/>
        <v/>
      </c>
      <c r="AF105" s="29"/>
      <c r="AG105" s="27"/>
      <c r="AH105" s="28" t="str">
        <f t="shared" si="33"/>
        <v/>
      </c>
    </row>
    <row r="106" spans="1:34" x14ac:dyDescent="0.25">
      <c r="A106">
        <f t="shared" si="35"/>
        <v>25</v>
      </c>
      <c r="B106">
        <f t="shared" si="23"/>
        <v>1</v>
      </c>
      <c r="C106">
        <v>8</v>
      </c>
      <c r="D106">
        <v>3</v>
      </c>
      <c r="E106" s="26" t="s">
        <v>205</v>
      </c>
      <c r="F106">
        <f t="shared" si="26"/>
        <v>668.77</v>
      </c>
      <c r="K106">
        <f t="shared" si="34"/>
        <v>26</v>
      </c>
      <c r="N106" s="29"/>
      <c r="O106" s="27"/>
      <c r="P106" s="28" t="str">
        <f t="shared" si="27"/>
        <v/>
      </c>
      <c r="Q106" s="30"/>
      <c r="R106" s="17"/>
      <c r="S106" s="22" t="str">
        <f t="shared" si="28"/>
        <v/>
      </c>
      <c r="T106" s="29"/>
      <c r="U106" s="27"/>
      <c r="V106" s="28" t="str">
        <f t="shared" si="29"/>
        <v/>
      </c>
      <c r="W106" s="30"/>
      <c r="X106" s="17"/>
      <c r="Y106" s="22" t="str">
        <f t="shared" si="30"/>
        <v/>
      </c>
      <c r="Z106" s="29"/>
      <c r="AA106" s="27"/>
      <c r="AB106" s="28" t="str">
        <f t="shared" si="31"/>
        <v/>
      </c>
      <c r="AC106" s="30"/>
      <c r="AD106" s="17"/>
      <c r="AE106" s="22" t="str">
        <f t="shared" si="32"/>
        <v/>
      </c>
      <c r="AF106" s="29"/>
      <c r="AG106" s="27"/>
      <c r="AH106" s="28" t="str">
        <f t="shared" si="33"/>
        <v/>
      </c>
    </row>
    <row r="107" spans="1:34" x14ac:dyDescent="0.25">
      <c r="A107">
        <f t="shared" si="35"/>
        <v>25</v>
      </c>
      <c r="B107">
        <f t="shared" si="23"/>
        <v>2</v>
      </c>
      <c r="C107">
        <v>9</v>
      </c>
      <c r="D107">
        <v>3</v>
      </c>
      <c r="F107" t="str">
        <f t="shared" si="26"/>
        <v/>
      </c>
      <c r="K107">
        <f t="shared" si="34"/>
        <v>27</v>
      </c>
      <c r="N107" s="29"/>
      <c r="O107" s="27"/>
      <c r="P107" s="28" t="str">
        <f t="shared" si="27"/>
        <v/>
      </c>
      <c r="Q107" s="30"/>
      <c r="R107" s="17"/>
      <c r="S107" s="22" t="str">
        <f t="shared" si="28"/>
        <v/>
      </c>
      <c r="T107" s="29"/>
      <c r="U107" s="27"/>
      <c r="V107" s="28" t="str">
        <f t="shared" si="29"/>
        <v/>
      </c>
      <c r="W107" s="30"/>
      <c r="X107" s="17"/>
      <c r="Y107" s="22" t="str">
        <f t="shared" si="30"/>
        <v/>
      </c>
      <c r="Z107" s="29"/>
      <c r="AA107" s="27"/>
      <c r="AB107" s="28" t="str">
        <f t="shared" si="31"/>
        <v/>
      </c>
      <c r="AC107" s="30"/>
      <c r="AD107" s="17"/>
      <c r="AE107" s="22" t="str">
        <f t="shared" si="32"/>
        <v/>
      </c>
      <c r="AF107" s="29"/>
      <c r="AG107" s="27"/>
      <c r="AH107" s="28" t="str">
        <f t="shared" si="33"/>
        <v/>
      </c>
    </row>
    <row r="108" spans="1:34" x14ac:dyDescent="0.25">
      <c r="A108">
        <f t="shared" si="35"/>
        <v>25</v>
      </c>
      <c r="B108">
        <f t="shared" si="23"/>
        <v>3</v>
      </c>
      <c r="C108">
        <v>10</v>
      </c>
      <c r="D108">
        <v>3</v>
      </c>
      <c r="E108" s="26" t="s">
        <v>206</v>
      </c>
      <c r="F108">
        <f t="shared" si="26"/>
        <v>420.17</v>
      </c>
      <c r="K108" s="24">
        <f t="shared" si="34"/>
        <v>28</v>
      </c>
      <c r="N108" s="29"/>
      <c r="O108" s="27"/>
      <c r="P108" s="28" t="str">
        <f t="shared" si="27"/>
        <v/>
      </c>
      <c r="Q108" s="30"/>
      <c r="R108" s="17"/>
      <c r="S108" s="22" t="str">
        <f t="shared" si="28"/>
        <v/>
      </c>
      <c r="T108" s="29"/>
      <c r="U108" s="27"/>
      <c r="V108" s="28" t="str">
        <f t="shared" si="29"/>
        <v/>
      </c>
      <c r="W108" s="30"/>
      <c r="X108" s="17"/>
      <c r="Y108" s="22" t="str">
        <f t="shared" si="30"/>
        <v/>
      </c>
      <c r="Z108" s="29"/>
      <c r="AA108" s="27"/>
      <c r="AB108" s="28" t="str">
        <f t="shared" si="31"/>
        <v/>
      </c>
      <c r="AC108" s="30"/>
      <c r="AD108" s="17"/>
      <c r="AE108" s="22" t="str">
        <f t="shared" si="32"/>
        <v/>
      </c>
      <c r="AF108" s="29"/>
      <c r="AG108" s="27"/>
      <c r="AH108" s="28" t="str">
        <f t="shared" si="33"/>
        <v/>
      </c>
    </row>
    <row r="109" spans="1:34" x14ac:dyDescent="0.25">
      <c r="A109">
        <f t="shared" si="35"/>
        <v>26</v>
      </c>
      <c r="B109">
        <f t="shared" si="23"/>
        <v>0</v>
      </c>
      <c r="C109">
        <v>11</v>
      </c>
      <c r="D109">
        <v>3</v>
      </c>
      <c r="F109" t="str">
        <f t="shared" si="26"/>
        <v/>
      </c>
      <c r="K109" s="24">
        <f t="shared" si="34"/>
        <v>29</v>
      </c>
      <c r="N109" s="29"/>
      <c r="O109" s="27"/>
      <c r="P109" s="28" t="str">
        <f t="shared" si="27"/>
        <v/>
      </c>
      <c r="Q109" s="30"/>
      <c r="R109" s="17"/>
      <c r="S109" s="22" t="str">
        <f t="shared" si="28"/>
        <v/>
      </c>
      <c r="T109" s="29"/>
      <c r="U109" s="27"/>
      <c r="V109" s="28" t="str">
        <f t="shared" si="29"/>
        <v/>
      </c>
      <c r="W109" s="30"/>
      <c r="X109" s="17"/>
      <c r="Y109" s="22" t="str">
        <f t="shared" si="30"/>
        <v/>
      </c>
      <c r="Z109" s="29"/>
      <c r="AA109" s="27"/>
      <c r="AB109" s="28" t="str">
        <f t="shared" si="31"/>
        <v/>
      </c>
      <c r="AC109" s="30"/>
      <c r="AD109" s="17"/>
      <c r="AE109" s="22" t="str">
        <f t="shared" si="32"/>
        <v/>
      </c>
      <c r="AF109" s="29"/>
      <c r="AG109" s="27"/>
      <c r="AH109" s="28" t="str">
        <f t="shared" si="33"/>
        <v/>
      </c>
    </row>
    <row r="110" spans="1:34" x14ac:dyDescent="0.25">
      <c r="A110">
        <f t="shared" si="35"/>
        <v>26</v>
      </c>
      <c r="B110">
        <f t="shared" si="23"/>
        <v>1</v>
      </c>
      <c r="C110">
        <v>12</v>
      </c>
      <c r="D110">
        <v>3</v>
      </c>
      <c r="E110" s="26" t="s">
        <v>207</v>
      </c>
      <c r="F110">
        <f t="shared" si="26"/>
        <v>662.89</v>
      </c>
      <c r="K110">
        <f t="shared" si="34"/>
        <v>30</v>
      </c>
      <c r="N110" s="29"/>
      <c r="O110" s="27"/>
      <c r="P110" s="28" t="str">
        <f t="shared" si="27"/>
        <v/>
      </c>
      <c r="Q110" s="30"/>
      <c r="R110" s="17"/>
      <c r="S110" s="22" t="str">
        <f t="shared" si="28"/>
        <v/>
      </c>
      <c r="T110" s="29"/>
      <c r="U110" s="27"/>
      <c r="V110" s="28" t="str">
        <f t="shared" si="29"/>
        <v/>
      </c>
      <c r="W110" s="30"/>
      <c r="X110" s="17"/>
      <c r="Y110" s="22" t="str">
        <f t="shared" si="30"/>
        <v/>
      </c>
      <c r="Z110" s="29"/>
      <c r="AA110" s="27"/>
      <c r="AB110" s="28" t="str">
        <f t="shared" si="31"/>
        <v/>
      </c>
      <c r="AC110" s="30"/>
      <c r="AD110" s="17"/>
      <c r="AE110" s="22" t="str">
        <f t="shared" si="32"/>
        <v/>
      </c>
      <c r="AF110" s="29"/>
      <c r="AG110" s="27"/>
      <c r="AH110" s="28" t="str">
        <f t="shared" si="33"/>
        <v/>
      </c>
    </row>
    <row r="111" spans="1:34" x14ac:dyDescent="0.25">
      <c r="A111">
        <f t="shared" si="35"/>
        <v>26</v>
      </c>
      <c r="B111">
        <f t="shared" si="23"/>
        <v>2</v>
      </c>
      <c r="C111">
        <v>13</v>
      </c>
      <c r="D111">
        <v>3</v>
      </c>
      <c r="E111" s="26" t="s">
        <v>208</v>
      </c>
      <c r="F111">
        <f t="shared" si="26"/>
        <v>331</v>
      </c>
    </row>
    <row r="112" spans="1:34" x14ac:dyDescent="0.25">
      <c r="A112">
        <f t="shared" si="35"/>
        <v>26</v>
      </c>
      <c r="B112">
        <f t="shared" si="23"/>
        <v>3</v>
      </c>
      <c r="C112">
        <v>14</v>
      </c>
      <c r="D112">
        <v>3</v>
      </c>
      <c r="E112" s="26" t="s">
        <v>209</v>
      </c>
      <c r="F112">
        <f t="shared" si="26"/>
        <v>322.86</v>
      </c>
      <c r="K112" t="s">
        <v>69</v>
      </c>
      <c r="L112" s="31" t="e">
        <f>AVERAGE(L101:L109,L91:L99,L81:L89)</f>
        <v>#DIV/0!</v>
      </c>
      <c r="M112" s="2" t="e">
        <f t="shared" ref="M112:O112" si="36">AVERAGE(M101:M109,M91:M99,M81:M89)</f>
        <v>#DIV/0!</v>
      </c>
      <c r="N112" s="29" t="e">
        <f t="shared" si="36"/>
        <v>#DIV/0!</v>
      </c>
      <c r="O112" s="27" t="e">
        <f t="shared" si="36"/>
        <v>#DIV/0!</v>
      </c>
      <c r="P112" s="28" t="e">
        <f>AVERAGE(P101:P109,P91:P99,P81:P89)</f>
        <v>#DIV/0!</v>
      </c>
      <c r="Q112" s="30" t="e">
        <f t="shared" ref="Q112:AH112" si="37">AVERAGE(Q101:Q109,Q91:Q99,Q81:Q89)</f>
        <v>#DIV/0!</v>
      </c>
      <c r="R112" s="17" t="e">
        <f t="shared" si="37"/>
        <v>#DIV/0!</v>
      </c>
      <c r="S112" s="22" t="e">
        <f t="shared" si="37"/>
        <v>#DIV/0!</v>
      </c>
      <c r="T112" s="29" t="e">
        <f t="shared" si="37"/>
        <v>#DIV/0!</v>
      </c>
      <c r="U112" s="27" t="e">
        <f t="shared" si="37"/>
        <v>#DIV/0!</v>
      </c>
      <c r="V112" s="28" t="e">
        <f t="shared" si="37"/>
        <v>#DIV/0!</v>
      </c>
      <c r="W112" s="30" t="e">
        <f t="shared" si="37"/>
        <v>#DIV/0!</v>
      </c>
      <c r="X112" s="17" t="e">
        <f t="shared" si="37"/>
        <v>#DIV/0!</v>
      </c>
      <c r="Y112" s="22" t="e">
        <f t="shared" si="37"/>
        <v>#DIV/0!</v>
      </c>
      <c r="Z112" s="29" t="e">
        <f t="shared" si="37"/>
        <v>#DIV/0!</v>
      </c>
      <c r="AA112" s="27" t="e">
        <f t="shared" si="37"/>
        <v>#DIV/0!</v>
      </c>
      <c r="AB112" s="28" t="e">
        <f t="shared" si="37"/>
        <v>#DIV/0!</v>
      </c>
      <c r="AC112" s="30" t="e">
        <f t="shared" si="37"/>
        <v>#DIV/0!</v>
      </c>
      <c r="AD112" s="17" t="e">
        <f t="shared" si="37"/>
        <v>#DIV/0!</v>
      </c>
      <c r="AE112" s="22" t="e">
        <f t="shared" si="37"/>
        <v>#DIV/0!</v>
      </c>
      <c r="AF112" s="29" t="e">
        <f t="shared" si="37"/>
        <v>#DIV/0!</v>
      </c>
      <c r="AG112" s="27" t="e">
        <f t="shared" si="37"/>
        <v>#DIV/0!</v>
      </c>
      <c r="AH112" s="28" t="e">
        <f t="shared" si="37"/>
        <v>#DIV/0!</v>
      </c>
    </row>
    <row r="113" spans="1:6" x14ac:dyDescent="0.25">
      <c r="A113">
        <f t="shared" si="35"/>
        <v>27</v>
      </c>
      <c r="B113">
        <f t="shared" si="23"/>
        <v>0</v>
      </c>
      <c r="C113">
        <v>15</v>
      </c>
      <c r="D113">
        <v>3</v>
      </c>
      <c r="E113" s="26" t="s">
        <v>210</v>
      </c>
      <c r="F113">
        <f t="shared" si="26"/>
        <v>350.54</v>
      </c>
    </row>
    <row r="114" spans="1:6" x14ac:dyDescent="0.25">
      <c r="A114">
        <f t="shared" si="35"/>
        <v>27</v>
      </c>
      <c r="B114">
        <f t="shared" si="23"/>
        <v>1</v>
      </c>
      <c r="C114">
        <v>16</v>
      </c>
      <c r="D114">
        <v>3</v>
      </c>
      <c r="E114" s="26" t="s">
        <v>211</v>
      </c>
      <c r="F114">
        <f t="shared" si="26"/>
        <v>329</v>
      </c>
    </row>
    <row r="115" spans="1:6" x14ac:dyDescent="0.25">
      <c r="A115">
        <f t="shared" si="35"/>
        <v>27</v>
      </c>
      <c r="B115">
        <f t="shared" si="23"/>
        <v>2</v>
      </c>
      <c r="C115">
        <v>17</v>
      </c>
      <c r="D115">
        <v>3</v>
      </c>
      <c r="E115" s="26" t="s">
        <v>212</v>
      </c>
      <c r="F115">
        <f t="shared" si="26"/>
        <v>341.13</v>
      </c>
    </row>
    <row r="116" spans="1:6" x14ac:dyDescent="0.25">
      <c r="A116">
        <f t="shared" si="35"/>
        <v>27</v>
      </c>
      <c r="B116">
        <f t="shared" si="23"/>
        <v>3</v>
      </c>
      <c r="C116">
        <v>18</v>
      </c>
      <c r="D116">
        <v>3</v>
      </c>
      <c r="E116" s="26" t="s">
        <v>213</v>
      </c>
      <c r="F116">
        <f t="shared" si="26"/>
        <v>371.06</v>
      </c>
    </row>
    <row r="117" spans="1:6" x14ac:dyDescent="0.25">
      <c r="A117">
        <f t="shared" si="35"/>
        <v>28</v>
      </c>
      <c r="B117">
        <f t="shared" si="23"/>
        <v>0</v>
      </c>
      <c r="C117">
        <v>19</v>
      </c>
      <c r="D117">
        <v>3</v>
      </c>
      <c r="F117" t="str">
        <f t="shared" si="26"/>
        <v/>
      </c>
    </row>
    <row r="118" spans="1:6" x14ac:dyDescent="0.25">
      <c r="A118">
        <f t="shared" si="35"/>
        <v>28</v>
      </c>
      <c r="B118">
        <f t="shared" si="23"/>
        <v>1</v>
      </c>
      <c r="C118">
        <v>20</v>
      </c>
      <c r="D118">
        <v>3</v>
      </c>
      <c r="E118" s="26" t="s">
        <v>214</v>
      </c>
      <c r="F118">
        <f t="shared" si="26"/>
        <v>360.62</v>
      </c>
    </row>
    <row r="119" spans="1:6" x14ac:dyDescent="0.25">
      <c r="A119">
        <f t="shared" si="35"/>
        <v>28</v>
      </c>
      <c r="B119">
        <f t="shared" si="23"/>
        <v>2</v>
      </c>
      <c r="C119">
        <v>21</v>
      </c>
      <c r="D119">
        <v>3</v>
      </c>
      <c r="F119" t="str">
        <f t="shared" si="26"/>
        <v/>
      </c>
    </row>
    <row r="120" spans="1:6" x14ac:dyDescent="0.25">
      <c r="A120">
        <f t="shared" si="35"/>
        <v>28</v>
      </c>
      <c r="B120">
        <f t="shared" si="23"/>
        <v>3</v>
      </c>
      <c r="C120">
        <v>22</v>
      </c>
      <c r="D120">
        <v>3</v>
      </c>
      <c r="E120" s="26" t="s">
        <v>215</v>
      </c>
      <c r="F120">
        <f t="shared" si="26"/>
        <v>415.46</v>
      </c>
    </row>
    <row r="121" spans="1:6" x14ac:dyDescent="0.25">
      <c r="A121">
        <f t="shared" si="35"/>
        <v>29</v>
      </c>
      <c r="B121">
        <f t="shared" si="23"/>
        <v>0</v>
      </c>
      <c r="C121">
        <v>23</v>
      </c>
      <c r="D121">
        <v>3</v>
      </c>
      <c r="E121" s="26" t="s">
        <v>216</v>
      </c>
      <c r="F121">
        <f t="shared" si="26"/>
        <v>366.35</v>
      </c>
    </row>
    <row r="122" spans="1:6" x14ac:dyDescent="0.25">
      <c r="A122">
        <f t="shared" si="35"/>
        <v>29</v>
      </c>
      <c r="B122">
        <f t="shared" si="23"/>
        <v>1</v>
      </c>
      <c r="C122">
        <v>24</v>
      </c>
      <c r="D122">
        <v>3</v>
      </c>
      <c r="E122" s="26" t="s">
        <v>217</v>
      </c>
      <c r="F122">
        <f t="shared" si="26"/>
        <v>391.51</v>
      </c>
    </row>
    <row r="123" spans="1:6" x14ac:dyDescent="0.25">
      <c r="A123">
        <f t="shared" si="35"/>
        <v>29</v>
      </c>
      <c r="B123">
        <f t="shared" si="23"/>
        <v>2</v>
      </c>
      <c r="C123">
        <v>25</v>
      </c>
      <c r="D123">
        <v>3</v>
      </c>
      <c r="E123" s="26" t="s">
        <v>218</v>
      </c>
      <c r="F123">
        <f t="shared" si="26"/>
        <v>362.79</v>
      </c>
    </row>
    <row r="124" spans="1:6" x14ac:dyDescent="0.25">
      <c r="A124">
        <f t="shared" si="35"/>
        <v>29</v>
      </c>
      <c r="B124">
        <f t="shared" si="23"/>
        <v>3</v>
      </c>
      <c r="C124">
        <v>26</v>
      </c>
      <c r="D124">
        <v>3</v>
      </c>
      <c r="E124" s="26" t="s">
        <v>219</v>
      </c>
      <c r="F124">
        <f t="shared" si="26"/>
        <v>367.26</v>
      </c>
    </row>
    <row r="125" spans="1:6" x14ac:dyDescent="0.25">
      <c r="A125">
        <f t="shared" si="35"/>
        <v>30</v>
      </c>
      <c r="B125">
        <f t="shared" si="23"/>
        <v>0</v>
      </c>
      <c r="C125">
        <v>27</v>
      </c>
      <c r="D125">
        <v>3</v>
      </c>
      <c r="E125" s="26" t="s">
        <v>220</v>
      </c>
      <c r="F125">
        <f t="shared" si="26"/>
        <v>380.82</v>
      </c>
    </row>
    <row r="126" spans="1:6" x14ac:dyDescent="0.25">
      <c r="A126">
        <f t="shared" si="35"/>
        <v>30</v>
      </c>
      <c r="B126">
        <f t="shared" si="23"/>
        <v>1</v>
      </c>
      <c r="C126">
        <v>28</v>
      </c>
      <c r="D126">
        <v>3</v>
      </c>
      <c r="E126" s="26" t="s">
        <v>221</v>
      </c>
      <c r="F126">
        <f t="shared" si="26"/>
        <v>344.97</v>
      </c>
    </row>
    <row r="127" spans="1:6" x14ac:dyDescent="0.25">
      <c r="A127">
        <f t="shared" si="35"/>
        <v>30</v>
      </c>
      <c r="B127">
        <f t="shared" si="23"/>
        <v>2</v>
      </c>
      <c r="C127">
        <v>29</v>
      </c>
      <c r="D127">
        <v>3</v>
      </c>
      <c r="F127" t="str">
        <f t="shared" si="26"/>
        <v/>
      </c>
    </row>
    <row r="128" spans="1:6" x14ac:dyDescent="0.25">
      <c r="A128">
        <f t="shared" si="35"/>
        <v>30</v>
      </c>
      <c r="B128">
        <f t="shared" si="23"/>
        <v>3</v>
      </c>
      <c r="C128">
        <v>30</v>
      </c>
      <c r="D128">
        <v>3</v>
      </c>
      <c r="E128" s="26" t="s">
        <v>222</v>
      </c>
      <c r="F128">
        <f t="shared" si="26"/>
        <v>344.07</v>
      </c>
    </row>
  </sheetData>
  <sortState ref="C5:E128">
    <sortCondition ref="D5:D128"/>
    <sortCondition ref="C5:C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meshing stuff</vt:lpstr>
      <vt:lpstr>p4 results</vt:lpstr>
      <vt:lpstr>p5 results</vt:lpstr>
      <vt:lpstr>2D Subray</vt:lpstr>
      <vt:lpstr>2D Subray Runtime</vt:lpstr>
      <vt:lpstr>Sheet2</vt:lpstr>
      <vt:lpstr>3D Subray</vt:lpstr>
      <vt:lpstr>3D Subray Runtime</vt:lpstr>
    </vt:vector>
  </TitlesOfParts>
  <Company>ORNL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Aaron M.</dc:creator>
  <cp:lastModifiedBy>Aaron Graham</cp:lastModifiedBy>
  <dcterms:created xsi:type="dcterms:W3CDTF">2016-10-18T15:35:59Z</dcterms:created>
  <dcterms:modified xsi:type="dcterms:W3CDTF">2017-07-11T13:35:27Z</dcterms:modified>
</cp:coreProperties>
</file>