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activeTab="1"/>
  </bookViews>
  <sheets>
    <sheet name="meshing stuff" sheetId="1" r:id="rId1"/>
    <sheet name="p4 results" sheetId="2" r:id="rId2"/>
    <sheet name="p5 results" sheetId="3" r:id="rId3"/>
  </sheets>
  <calcPr calcId="145621"/>
</workbook>
</file>

<file path=xl/calcChain.xml><?xml version="1.0" encoding="utf-8"?>
<calcChain xmlns="http://schemas.openxmlformats.org/spreadsheetml/2006/main">
  <c r="G7" i="3" l="1"/>
  <c r="H7" i="3" s="1"/>
  <c r="H6" i="3"/>
  <c r="H5" i="3"/>
  <c r="H4" i="3"/>
  <c r="H3" i="3" l="1"/>
  <c r="H7" i="2" l="1"/>
  <c r="H6" i="2"/>
  <c r="H5" i="2"/>
  <c r="H4" i="2"/>
  <c r="G7" i="2"/>
  <c r="G6" i="2"/>
  <c r="G5" i="2"/>
  <c r="G4" i="2"/>
  <c r="G3" i="2"/>
  <c r="H3" i="2"/>
  <c r="O41" i="1" l="1"/>
  <c r="N41" i="1"/>
  <c r="N40" i="1"/>
  <c r="L42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J60" i="1"/>
  <c r="J59" i="1"/>
  <c r="J64" i="1"/>
  <c r="J63" i="1"/>
  <c r="J62" i="1"/>
  <c r="J61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  <c r="J6" i="1"/>
  <c r="L1" i="1" l="1"/>
  <c r="H62" i="1" l="1"/>
  <c r="H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B7" i="1"/>
  <c r="B4" i="1"/>
</calcChain>
</file>

<file path=xl/sharedStrings.xml><?xml version="1.0" encoding="utf-8"?>
<sst xmlns="http://schemas.openxmlformats.org/spreadsheetml/2006/main" count="44" uniqueCount="24">
  <si>
    <t>step pos</t>
  </si>
  <si>
    <t>total steps</t>
  </si>
  <si>
    <t>stroke</t>
  </si>
  <si>
    <t>stepsize</t>
  </si>
  <si>
    <t>rod bottom</t>
  </si>
  <si>
    <t>pos</t>
  </si>
  <si>
    <t>delta</t>
  </si>
  <si>
    <t>new pos</t>
  </si>
  <si>
    <t>new delta</t>
  </si>
  <si>
    <t>case</t>
  </si>
  <si>
    <t>keff diff</t>
  </si>
  <si>
    <t>power</t>
  </si>
  <si>
    <t>outers</t>
  </si>
  <si>
    <t>runtime</t>
  </si>
  <si>
    <t>ratio</t>
  </si>
  <si>
    <t>ref</t>
  </si>
  <si>
    <t>none</t>
  </si>
  <si>
    <t>poly</t>
  </si>
  <si>
    <t>subplane</t>
  </si>
  <si>
    <t>cpm</t>
  </si>
  <si>
    <t>rms</t>
  </si>
  <si>
    <t>max</t>
  </si>
  <si>
    <t>n/a</t>
  </si>
  <si>
    <t>CMFD 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</si>
</sst>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10" fontId="0" fillId="0" borderId="0" xfId="0" applyNumberFormat="1"/>
    <xf numFmtId="1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K8" sqref="K8"/>
    </sheetView>
  </sheetViews>
  <sheetFormatPr defaultRowHeight="15" x14ac:dyDescent="0.25"/>
  <cols>
    <col min="1" max="1" width="13" customWidth="1"/>
  </cols>
  <sheetData>
    <row r="1" spans="1:12" x14ac:dyDescent="0.25">
      <c r="A1" t="s">
        <v>0</v>
      </c>
      <c r="B1">
        <v>151</v>
      </c>
      <c r="H1" t="s">
        <v>5</v>
      </c>
      <c r="I1" t="s">
        <v>6</v>
      </c>
      <c r="J1" t="s">
        <v>7</v>
      </c>
      <c r="K1" t="s">
        <v>8</v>
      </c>
      <c r="L1">
        <f>COUNT(K2:K64)</f>
        <v>58</v>
      </c>
    </row>
    <row r="2" spans="1:12" x14ac:dyDescent="0.25">
      <c r="A2" t="s">
        <v>1</v>
      </c>
      <c r="B2">
        <v>230</v>
      </c>
    </row>
    <row r="3" spans="1:12" x14ac:dyDescent="0.25">
      <c r="A3" t="s">
        <v>2</v>
      </c>
      <c r="B3">
        <v>365.125</v>
      </c>
    </row>
    <row r="4" spans="1:12" x14ac:dyDescent="0.25">
      <c r="A4" t="s">
        <v>3</v>
      </c>
      <c r="B4">
        <f>B3/B2</f>
        <v>1.5874999999999999</v>
      </c>
    </row>
    <row r="5" spans="1:12" x14ac:dyDescent="0.25">
      <c r="A5" t="s">
        <v>4</v>
      </c>
      <c r="B5">
        <v>18.1875</v>
      </c>
    </row>
    <row r="6" spans="1:12" x14ac:dyDescent="0.25">
      <c r="H6">
        <v>-5</v>
      </c>
      <c r="J6">
        <f>H6</f>
        <v>-5</v>
      </c>
    </row>
    <row r="7" spans="1:12" x14ac:dyDescent="0.25">
      <c r="A7" t="s">
        <v>5</v>
      </c>
      <c r="B7">
        <f>B5+B1*B4</f>
        <v>257.89999999999998</v>
      </c>
      <c r="H7">
        <v>0</v>
      </c>
      <c r="I7">
        <v>5</v>
      </c>
      <c r="J7">
        <f t="shared" ref="J7" si="0">H7</f>
        <v>0</v>
      </c>
      <c r="K7">
        <f>J7-J6</f>
        <v>5</v>
      </c>
    </row>
    <row r="8" spans="1:12" x14ac:dyDescent="0.25">
      <c r="H8">
        <v>11.951000000000001</v>
      </c>
      <c r="I8">
        <f>H8-H7</f>
        <v>11.951000000000001</v>
      </c>
      <c r="J8">
        <v>6.0529999999999999</v>
      </c>
      <c r="K8">
        <f t="shared" ref="K8:K64" si="1">J8-J7</f>
        <v>6.0529999999999999</v>
      </c>
    </row>
    <row r="9" spans="1:12" x14ac:dyDescent="0.25">
      <c r="H9">
        <v>15.817</v>
      </c>
      <c r="I9">
        <f t="shared" ref="I9:I60" si="2">H9-H8</f>
        <v>3.8659999999999997</v>
      </c>
      <c r="J9">
        <f t="shared" ref="J9:J40" si="3">H8</f>
        <v>11.951000000000001</v>
      </c>
      <c r="K9">
        <f t="shared" si="1"/>
        <v>5.8980000000000006</v>
      </c>
    </row>
    <row r="10" spans="1:12" x14ac:dyDescent="0.25">
      <c r="H10">
        <v>24.027999999999999</v>
      </c>
      <c r="I10">
        <f t="shared" si="2"/>
        <v>8.2109999999999985</v>
      </c>
      <c r="J10">
        <f t="shared" si="3"/>
        <v>15.817</v>
      </c>
      <c r="K10">
        <f t="shared" si="1"/>
        <v>3.8659999999999997</v>
      </c>
    </row>
    <row r="11" spans="1:12" x14ac:dyDescent="0.25">
      <c r="H11">
        <v>32.238999999999997</v>
      </c>
      <c r="I11">
        <f t="shared" si="2"/>
        <v>8.2109999999999985</v>
      </c>
      <c r="J11">
        <f t="shared" si="3"/>
        <v>24.027999999999999</v>
      </c>
      <c r="K11">
        <f t="shared" si="1"/>
        <v>8.2109999999999985</v>
      </c>
    </row>
    <row r="12" spans="1:12" x14ac:dyDescent="0.25">
      <c r="H12">
        <v>40.450000000000003</v>
      </c>
      <c r="I12">
        <f t="shared" si="2"/>
        <v>8.2110000000000056</v>
      </c>
      <c r="J12">
        <f t="shared" si="3"/>
        <v>32.238999999999997</v>
      </c>
      <c r="K12">
        <f t="shared" si="1"/>
        <v>8.2109999999999985</v>
      </c>
    </row>
    <row r="13" spans="1:12" x14ac:dyDescent="0.25">
      <c r="H13">
        <v>48.661999999999999</v>
      </c>
      <c r="I13">
        <f t="shared" si="2"/>
        <v>8.2119999999999962</v>
      </c>
      <c r="J13">
        <f t="shared" si="3"/>
        <v>40.450000000000003</v>
      </c>
      <c r="K13">
        <f t="shared" si="1"/>
        <v>8.2110000000000056</v>
      </c>
    </row>
    <row r="14" spans="1:12" x14ac:dyDescent="0.25">
      <c r="H14">
        <v>56.872999999999998</v>
      </c>
      <c r="I14">
        <f t="shared" si="2"/>
        <v>8.2109999999999985</v>
      </c>
      <c r="J14">
        <f t="shared" si="3"/>
        <v>48.661999999999999</v>
      </c>
      <c r="K14">
        <f t="shared" si="1"/>
        <v>8.2119999999999962</v>
      </c>
    </row>
    <row r="15" spans="1:12" x14ac:dyDescent="0.25">
      <c r="H15">
        <v>65.084000000000003</v>
      </c>
      <c r="I15">
        <f t="shared" si="2"/>
        <v>8.2110000000000056</v>
      </c>
      <c r="J15">
        <f t="shared" si="3"/>
        <v>56.872999999999998</v>
      </c>
      <c r="K15">
        <f t="shared" si="1"/>
        <v>8.2109999999999985</v>
      </c>
    </row>
    <row r="16" spans="1:12" x14ac:dyDescent="0.25">
      <c r="H16">
        <v>73.295000000000002</v>
      </c>
      <c r="I16">
        <f t="shared" si="2"/>
        <v>8.2109999999999985</v>
      </c>
      <c r="J16">
        <f t="shared" si="3"/>
        <v>65.084000000000003</v>
      </c>
      <c r="K16">
        <f t="shared" si="1"/>
        <v>8.2110000000000056</v>
      </c>
    </row>
    <row r="17" spans="8:11" x14ac:dyDescent="0.25">
      <c r="H17">
        <v>77.105000000000004</v>
      </c>
      <c r="I17">
        <f t="shared" si="2"/>
        <v>3.8100000000000023</v>
      </c>
      <c r="J17">
        <f t="shared" si="3"/>
        <v>73.295000000000002</v>
      </c>
      <c r="K17">
        <f t="shared" si="1"/>
        <v>8.2109999999999985</v>
      </c>
    </row>
    <row r="18" spans="8:11" x14ac:dyDescent="0.25">
      <c r="H18">
        <v>85.17</v>
      </c>
      <c r="I18">
        <f t="shared" si="2"/>
        <v>8.0649999999999977</v>
      </c>
      <c r="J18">
        <f t="shared" si="3"/>
        <v>77.105000000000004</v>
      </c>
      <c r="K18">
        <f t="shared" si="1"/>
        <v>3.8100000000000023</v>
      </c>
    </row>
    <row r="19" spans="8:11" x14ac:dyDescent="0.25">
      <c r="H19">
        <v>93.234999999999999</v>
      </c>
      <c r="I19">
        <f t="shared" si="2"/>
        <v>8.0649999999999977</v>
      </c>
      <c r="J19">
        <f t="shared" si="3"/>
        <v>85.17</v>
      </c>
      <c r="K19">
        <f t="shared" si="1"/>
        <v>8.0649999999999977</v>
      </c>
    </row>
    <row r="20" spans="8:11" x14ac:dyDescent="0.25">
      <c r="H20">
        <v>101.3</v>
      </c>
      <c r="I20">
        <f t="shared" si="2"/>
        <v>8.0649999999999977</v>
      </c>
      <c r="J20">
        <f t="shared" si="3"/>
        <v>93.234999999999999</v>
      </c>
      <c r="K20">
        <f t="shared" si="1"/>
        <v>8.0649999999999977</v>
      </c>
    </row>
    <row r="21" spans="8:11" x14ac:dyDescent="0.25">
      <c r="H21">
        <v>109.36499999999999</v>
      </c>
      <c r="I21">
        <f t="shared" si="2"/>
        <v>8.0649999999999977</v>
      </c>
      <c r="J21">
        <f t="shared" si="3"/>
        <v>101.3</v>
      </c>
      <c r="K21">
        <f t="shared" si="1"/>
        <v>8.0649999999999977</v>
      </c>
    </row>
    <row r="22" spans="8:11" x14ac:dyDescent="0.25">
      <c r="H22">
        <v>117.43</v>
      </c>
      <c r="I22">
        <f t="shared" si="2"/>
        <v>8.0650000000000119</v>
      </c>
      <c r="J22">
        <f t="shared" si="3"/>
        <v>109.36499999999999</v>
      </c>
      <c r="K22">
        <f t="shared" si="1"/>
        <v>8.0649999999999977</v>
      </c>
    </row>
    <row r="23" spans="8:11" x14ac:dyDescent="0.25">
      <c r="H23">
        <v>125.495</v>
      </c>
      <c r="I23">
        <f t="shared" si="2"/>
        <v>8.0649999999999977</v>
      </c>
      <c r="J23">
        <f t="shared" si="3"/>
        <v>117.43</v>
      </c>
      <c r="K23">
        <f t="shared" si="1"/>
        <v>8.0650000000000119</v>
      </c>
    </row>
    <row r="24" spans="8:11" x14ac:dyDescent="0.25">
      <c r="H24">
        <v>129.30500000000001</v>
      </c>
      <c r="I24">
        <f t="shared" si="2"/>
        <v>3.8100000000000023</v>
      </c>
      <c r="J24">
        <f t="shared" si="3"/>
        <v>125.495</v>
      </c>
      <c r="K24">
        <f t="shared" si="1"/>
        <v>8.0649999999999977</v>
      </c>
    </row>
    <row r="25" spans="8:11" x14ac:dyDescent="0.25">
      <c r="H25">
        <v>137.37</v>
      </c>
      <c r="I25">
        <f t="shared" si="2"/>
        <v>8.0649999999999977</v>
      </c>
      <c r="J25">
        <f t="shared" si="3"/>
        <v>129.30500000000001</v>
      </c>
      <c r="K25">
        <f t="shared" si="1"/>
        <v>3.8100000000000023</v>
      </c>
    </row>
    <row r="26" spans="8:11" x14ac:dyDescent="0.25">
      <c r="H26">
        <v>145.435</v>
      </c>
      <c r="I26">
        <f t="shared" si="2"/>
        <v>8.0649999999999977</v>
      </c>
      <c r="J26">
        <f t="shared" si="3"/>
        <v>137.37</v>
      </c>
      <c r="K26">
        <f t="shared" si="1"/>
        <v>8.0649999999999977</v>
      </c>
    </row>
    <row r="27" spans="8:11" x14ac:dyDescent="0.25">
      <c r="H27">
        <v>153.5</v>
      </c>
      <c r="I27">
        <f t="shared" si="2"/>
        <v>8.0649999999999977</v>
      </c>
      <c r="J27">
        <f t="shared" si="3"/>
        <v>145.435</v>
      </c>
      <c r="K27">
        <f t="shared" si="1"/>
        <v>8.0649999999999977</v>
      </c>
    </row>
    <row r="28" spans="8:11" x14ac:dyDescent="0.25">
      <c r="H28">
        <v>161.565</v>
      </c>
      <c r="I28">
        <f t="shared" si="2"/>
        <v>8.0649999999999977</v>
      </c>
      <c r="J28">
        <f t="shared" si="3"/>
        <v>153.5</v>
      </c>
      <c r="K28">
        <f t="shared" si="1"/>
        <v>8.0649999999999977</v>
      </c>
    </row>
    <row r="29" spans="8:11" x14ac:dyDescent="0.25">
      <c r="H29">
        <v>169.63</v>
      </c>
      <c r="I29">
        <f t="shared" si="2"/>
        <v>8.0649999999999977</v>
      </c>
      <c r="J29">
        <f t="shared" si="3"/>
        <v>161.565</v>
      </c>
      <c r="K29">
        <f t="shared" si="1"/>
        <v>8.0649999999999977</v>
      </c>
    </row>
    <row r="30" spans="8:11" x14ac:dyDescent="0.25">
      <c r="H30">
        <v>177.69499999999999</v>
      </c>
      <c r="I30">
        <f t="shared" si="2"/>
        <v>8.0649999999999977</v>
      </c>
      <c r="J30">
        <f t="shared" si="3"/>
        <v>169.63</v>
      </c>
      <c r="K30">
        <f t="shared" si="1"/>
        <v>8.0649999999999977</v>
      </c>
    </row>
    <row r="31" spans="8:11" x14ac:dyDescent="0.25">
      <c r="H31">
        <v>181.505</v>
      </c>
      <c r="I31">
        <f t="shared" si="2"/>
        <v>3.8100000000000023</v>
      </c>
      <c r="J31">
        <f t="shared" si="3"/>
        <v>177.69499999999999</v>
      </c>
      <c r="K31">
        <f t="shared" si="1"/>
        <v>8.0649999999999977</v>
      </c>
    </row>
    <row r="32" spans="8:11" x14ac:dyDescent="0.25">
      <c r="H32">
        <v>189.57</v>
      </c>
      <c r="I32">
        <f t="shared" si="2"/>
        <v>8.0649999999999977</v>
      </c>
      <c r="J32">
        <f t="shared" si="3"/>
        <v>181.505</v>
      </c>
      <c r="K32">
        <f t="shared" si="1"/>
        <v>3.8100000000000023</v>
      </c>
    </row>
    <row r="33" spans="8:15" x14ac:dyDescent="0.25">
      <c r="H33">
        <v>197.63499999999999</v>
      </c>
      <c r="I33">
        <f t="shared" si="2"/>
        <v>8.0649999999999977</v>
      </c>
      <c r="J33">
        <f t="shared" si="3"/>
        <v>189.57</v>
      </c>
      <c r="K33">
        <f t="shared" si="1"/>
        <v>8.0649999999999977</v>
      </c>
    </row>
    <row r="34" spans="8:15" x14ac:dyDescent="0.25">
      <c r="H34">
        <v>205.7</v>
      </c>
      <c r="I34">
        <f t="shared" si="2"/>
        <v>8.0649999999999977</v>
      </c>
      <c r="J34">
        <f t="shared" si="3"/>
        <v>197.63499999999999</v>
      </c>
      <c r="K34">
        <f t="shared" si="1"/>
        <v>8.0649999999999977</v>
      </c>
    </row>
    <row r="35" spans="8:15" x14ac:dyDescent="0.25">
      <c r="H35">
        <v>213.76499999999999</v>
      </c>
      <c r="I35">
        <f t="shared" si="2"/>
        <v>8.0649999999999977</v>
      </c>
      <c r="J35">
        <f t="shared" si="3"/>
        <v>205.7</v>
      </c>
      <c r="K35">
        <f t="shared" si="1"/>
        <v>8.0649999999999977</v>
      </c>
    </row>
    <row r="36" spans="8:15" x14ac:dyDescent="0.25">
      <c r="H36">
        <v>221.83</v>
      </c>
      <c r="I36">
        <f t="shared" si="2"/>
        <v>8.0650000000000261</v>
      </c>
      <c r="J36">
        <f t="shared" si="3"/>
        <v>213.76499999999999</v>
      </c>
      <c r="K36">
        <f t="shared" si="1"/>
        <v>8.0649999999999977</v>
      </c>
    </row>
    <row r="37" spans="8:15" x14ac:dyDescent="0.25">
      <c r="H37">
        <v>229.89500000000001</v>
      </c>
      <c r="I37">
        <f t="shared" si="2"/>
        <v>8.0649999999999977</v>
      </c>
      <c r="J37">
        <f t="shared" si="3"/>
        <v>221.83</v>
      </c>
      <c r="K37">
        <f t="shared" si="1"/>
        <v>8.0650000000000261</v>
      </c>
    </row>
    <row r="38" spans="8:15" x14ac:dyDescent="0.25">
      <c r="H38">
        <v>233.70500000000001</v>
      </c>
      <c r="I38">
        <f t="shared" si="2"/>
        <v>3.8100000000000023</v>
      </c>
      <c r="J38">
        <f t="shared" si="3"/>
        <v>229.89500000000001</v>
      </c>
      <c r="K38">
        <f t="shared" si="1"/>
        <v>8.0649999999999977</v>
      </c>
    </row>
    <row r="39" spans="8:15" x14ac:dyDescent="0.25">
      <c r="H39">
        <v>241.77</v>
      </c>
      <c r="I39">
        <f t="shared" si="2"/>
        <v>8.0649999999999977</v>
      </c>
      <c r="J39">
        <f t="shared" si="3"/>
        <v>233.70500000000001</v>
      </c>
      <c r="K39">
        <f t="shared" si="1"/>
        <v>3.8100000000000023</v>
      </c>
    </row>
    <row r="40" spans="8:15" x14ac:dyDescent="0.25">
      <c r="H40">
        <v>249.83500000000001</v>
      </c>
      <c r="I40">
        <f t="shared" si="2"/>
        <v>8.0649999999999977</v>
      </c>
      <c r="J40">
        <f t="shared" si="3"/>
        <v>241.77</v>
      </c>
      <c r="K40">
        <f t="shared" si="1"/>
        <v>8.0649999999999977</v>
      </c>
      <c r="N40">
        <f>8.3*6</f>
        <v>49.800000000000004</v>
      </c>
    </row>
    <row r="41" spans="8:15" x14ac:dyDescent="0.25">
      <c r="H41">
        <v>257.89999999999998</v>
      </c>
      <c r="I41">
        <f t="shared" si="2"/>
        <v>8.0649999999999693</v>
      </c>
      <c r="J41">
        <f t="shared" ref="J41:J58" si="4">H40</f>
        <v>249.83500000000001</v>
      </c>
      <c r="K41">
        <f t="shared" si="1"/>
        <v>8.0649999999999977</v>
      </c>
      <c r="N41">
        <f>SUM(K40:K45)</f>
        <v>48.390000000000015</v>
      </c>
      <c r="O41">
        <f>N41/5</f>
        <v>9.6780000000000026</v>
      </c>
    </row>
    <row r="42" spans="8:15" x14ac:dyDescent="0.25">
      <c r="H42">
        <v>265.96499999999997</v>
      </c>
      <c r="I42">
        <f t="shared" si="2"/>
        <v>8.0649999999999977</v>
      </c>
      <c r="J42">
        <f t="shared" si="4"/>
        <v>257.89999999999998</v>
      </c>
      <c r="K42" s="1">
        <f t="shared" si="1"/>
        <v>8.0649999999999693</v>
      </c>
      <c r="L42">
        <f>J43-J41</f>
        <v>16.129999999999967</v>
      </c>
    </row>
    <row r="43" spans="8:15" x14ac:dyDescent="0.25">
      <c r="H43">
        <v>274.02999999999997</v>
      </c>
      <c r="I43">
        <f t="shared" si="2"/>
        <v>8.0649999999999977</v>
      </c>
      <c r="J43">
        <f t="shared" si="4"/>
        <v>265.96499999999997</v>
      </c>
      <c r="K43" s="1">
        <f t="shared" si="1"/>
        <v>8.0649999999999977</v>
      </c>
    </row>
    <row r="44" spans="8:15" x14ac:dyDescent="0.25">
      <c r="H44">
        <v>282.09500000000003</v>
      </c>
      <c r="I44">
        <f t="shared" si="2"/>
        <v>8.0650000000000546</v>
      </c>
      <c r="J44">
        <f t="shared" si="4"/>
        <v>274.02999999999997</v>
      </c>
      <c r="K44">
        <f t="shared" si="1"/>
        <v>8.0649999999999977</v>
      </c>
    </row>
    <row r="45" spans="8:15" x14ac:dyDescent="0.25">
      <c r="H45">
        <v>285.90499999999997</v>
      </c>
      <c r="I45">
        <f t="shared" si="2"/>
        <v>3.8099999999999454</v>
      </c>
      <c r="J45">
        <f t="shared" si="4"/>
        <v>282.09500000000003</v>
      </c>
      <c r="K45">
        <f t="shared" si="1"/>
        <v>8.0650000000000546</v>
      </c>
    </row>
    <row r="46" spans="8:15" x14ac:dyDescent="0.25">
      <c r="H46">
        <v>293.97000000000003</v>
      </c>
      <c r="I46">
        <f t="shared" si="2"/>
        <v>8.0650000000000546</v>
      </c>
      <c r="J46">
        <f t="shared" si="4"/>
        <v>285.90499999999997</v>
      </c>
      <c r="K46">
        <f t="shared" si="1"/>
        <v>3.8099999999999454</v>
      </c>
    </row>
    <row r="47" spans="8:15" x14ac:dyDescent="0.25">
      <c r="H47">
        <v>302.03500000000003</v>
      </c>
      <c r="I47">
        <f t="shared" si="2"/>
        <v>8.0649999999999977</v>
      </c>
      <c r="J47">
        <f t="shared" si="4"/>
        <v>293.97000000000003</v>
      </c>
      <c r="K47">
        <f t="shared" si="1"/>
        <v>8.0650000000000546</v>
      </c>
    </row>
    <row r="48" spans="8:15" x14ac:dyDescent="0.25">
      <c r="H48">
        <v>310.10000000000002</v>
      </c>
      <c r="I48">
        <f t="shared" si="2"/>
        <v>8.0649999999999977</v>
      </c>
      <c r="J48">
        <f t="shared" si="4"/>
        <v>302.03500000000003</v>
      </c>
      <c r="K48">
        <f t="shared" si="1"/>
        <v>8.0649999999999977</v>
      </c>
    </row>
    <row r="49" spans="8:11" x14ac:dyDescent="0.25">
      <c r="H49">
        <v>318.16500000000002</v>
      </c>
      <c r="I49">
        <f t="shared" si="2"/>
        <v>8.0649999999999977</v>
      </c>
      <c r="J49">
        <f t="shared" si="4"/>
        <v>310.10000000000002</v>
      </c>
      <c r="K49">
        <f t="shared" si="1"/>
        <v>8.0649999999999977</v>
      </c>
    </row>
    <row r="50" spans="8:11" x14ac:dyDescent="0.25">
      <c r="H50">
        <v>326.23</v>
      </c>
      <c r="I50">
        <f t="shared" si="2"/>
        <v>8.0649999999999977</v>
      </c>
      <c r="J50">
        <f t="shared" si="4"/>
        <v>318.16500000000002</v>
      </c>
      <c r="K50">
        <f t="shared" si="1"/>
        <v>8.0649999999999977</v>
      </c>
    </row>
    <row r="51" spans="8:11" x14ac:dyDescent="0.25">
      <c r="H51">
        <v>334.29500000000002</v>
      </c>
      <c r="I51">
        <f t="shared" si="2"/>
        <v>8.0649999999999977</v>
      </c>
      <c r="J51">
        <f t="shared" si="4"/>
        <v>326.23</v>
      </c>
      <c r="K51">
        <f t="shared" si="1"/>
        <v>8.0649999999999977</v>
      </c>
    </row>
    <row r="52" spans="8:11" x14ac:dyDescent="0.25">
      <c r="H52">
        <v>338.10500000000002</v>
      </c>
      <c r="I52">
        <f t="shared" si="2"/>
        <v>3.8100000000000023</v>
      </c>
      <c r="J52">
        <f t="shared" si="4"/>
        <v>334.29500000000002</v>
      </c>
      <c r="K52">
        <f t="shared" si="1"/>
        <v>8.0649999999999977</v>
      </c>
    </row>
    <row r="53" spans="8:11" x14ac:dyDescent="0.25">
      <c r="H53">
        <v>346.02620000000002</v>
      </c>
      <c r="I53">
        <f t="shared" si="2"/>
        <v>7.9211999999999989</v>
      </c>
      <c r="J53">
        <f t="shared" si="4"/>
        <v>338.10500000000002</v>
      </c>
      <c r="K53">
        <f t="shared" si="1"/>
        <v>3.8100000000000023</v>
      </c>
    </row>
    <row r="54" spans="8:11" x14ac:dyDescent="0.25">
      <c r="H54">
        <v>353.94740000000002</v>
      </c>
      <c r="I54">
        <f t="shared" si="2"/>
        <v>7.9211999999999989</v>
      </c>
      <c r="J54">
        <f t="shared" si="4"/>
        <v>346.02620000000002</v>
      </c>
      <c r="K54">
        <f t="shared" si="1"/>
        <v>7.9211999999999989</v>
      </c>
    </row>
    <row r="55" spans="8:11" x14ac:dyDescent="0.25">
      <c r="H55">
        <v>361.86860000000001</v>
      </c>
      <c r="I55">
        <f t="shared" si="2"/>
        <v>7.9211999999999989</v>
      </c>
      <c r="J55">
        <f t="shared" si="4"/>
        <v>353.94740000000002</v>
      </c>
      <c r="K55">
        <f t="shared" si="1"/>
        <v>7.9211999999999989</v>
      </c>
    </row>
    <row r="56" spans="8:11" x14ac:dyDescent="0.25">
      <c r="H56">
        <v>369.78980000000001</v>
      </c>
      <c r="I56">
        <f t="shared" si="2"/>
        <v>7.9211999999999989</v>
      </c>
      <c r="J56">
        <f t="shared" si="4"/>
        <v>361.86860000000001</v>
      </c>
      <c r="K56">
        <f t="shared" si="1"/>
        <v>7.9211999999999989</v>
      </c>
    </row>
    <row r="57" spans="8:11" x14ac:dyDescent="0.25">
      <c r="H57">
        <v>377.71100000000001</v>
      </c>
      <c r="I57">
        <f t="shared" si="2"/>
        <v>7.9211999999999989</v>
      </c>
      <c r="J57">
        <f t="shared" si="4"/>
        <v>369.78980000000001</v>
      </c>
      <c r="K57">
        <f t="shared" si="1"/>
        <v>7.9211999999999989</v>
      </c>
    </row>
    <row r="58" spans="8:11" x14ac:dyDescent="0.25">
      <c r="H58">
        <v>393.71100000000001</v>
      </c>
      <c r="I58">
        <f t="shared" si="2"/>
        <v>16</v>
      </c>
      <c r="J58">
        <f t="shared" si="4"/>
        <v>377.71100000000001</v>
      </c>
      <c r="K58">
        <f t="shared" si="1"/>
        <v>7.9211999999999989</v>
      </c>
    </row>
    <row r="59" spans="8:11" x14ac:dyDescent="0.25">
      <c r="H59">
        <v>395.38099999999997</v>
      </c>
      <c r="I59">
        <f t="shared" si="2"/>
        <v>1.6699999999999591</v>
      </c>
      <c r="J59">
        <f>388.2-3.866/2</f>
        <v>386.267</v>
      </c>
      <c r="K59">
        <f t="shared" si="1"/>
        <v>8.5559999999999832</v>
      </c>
    </row>
    <row r="60" spans="8:11" x14ac:dyDescent="0.25">
      <c r="H60">
        <v>397.51</v>
      </c>
      <c r="I60">
        <f t="shared" si="2"/>
        <v>2.1290000000000191</v>
      </c>
      <c r="J60">
        <f>J59+3.866</f>
        <v>390.13299999999998</v>
      </c>
      <c r="K60">
        <f t="shared" si="1"/>
        <v>3.8659999999999854</v>
      </c>
    </row>
    <row r="61" spans="8:11" x14ac:dyDescent="0.25">
      <c r="H61">
        <f>H60+I61</f>
        <v>406.33699999999999</v>
      </c>
      <c r="I61">
        <v>8.827</v>
      </c>
      <c r="J61">
        <f>H58</f>
        <v>393.71100000000001</v>
      </c>
      <c r="K61">
        <f t="shared" si="1"/>
        <v>3.5780000000000314</v>
      </c>
    </row>
    <row r="62" spans="8:11" x14ac:dyDescent="0.25">
      <c r="H62">
        <f t="shared" ref="H62" si="5">H61+I62</f>
        <v>413.93700000000001</v>
      </c>
      <c r="I62">
        <v>7.6</v>
      </c>
      <c r="J62">
        <f>H60</f>
        <v>397.51</v>
      </c>
      <c r="K62">
        <f t="shared" si="1"/>
        <v>3.7989999999999782</v>
      </c>
    </row>
    <row r="63" spans="8:11" x14ac:dyDescent="0.25">
      <c r="J63">
        <f>H61</f>
        <v>406.33699999999999</v>
      </c>
      <c r="K63">
        <f t="shared" si="1"/>
        <v>8.8269999999999982</v>
      </c>
    </row>
    <row r="64" spans="8:11" x14ac:dyDescent="0.25">
      <c r="J64">
        <f>H62</f>
        <v>413.93700000000001</v>
      </c>
      <c r="K64">
        <f t="shared" si="1"/>
        <v>7.6000000000000227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8" sqref="F8"/>
    </sheetView>
  </sheetViews>
  <sheetFormatPr defaultRowHeight="15" x14ac:dyDescent="0.25"/>
  <sheetData>
    <row r="1" spans="1:8" x14ac:dyDescent="0.25">
      <c r="A1" t="s">
        <v>9</v>
      </c>
      <c r="B1" t="s">
        <v>10</v>
      </c>
      <c r="C1" t="s">
        <v>11</v>
      </c>
      <c r="E1" t="s">
        <v>12</v>
      </c>
      <c r="F1" t="s">
        <v>23</v>
      </c>
      <c r="G1" t="s">
        <v>13</v>
      </c>
      <c r="H1" t="s">
        <v>14</v>
      </c>
    </row>
    <row r="2" spans="1:8" x14ac:dyDescent="0.25">
      <c r="C2" t="s">
        <v>20</v>
      </c>
      <c r="D2" t="s">
        <v>21</v>
      </c>
    </row>
    <row r="3" spans="1:8" x14ac:dyDescent="0.25">
      <c r="A3" t="s">
        <v>15</v>
      </c>
      <c r="B3" t="s">
        <v>22</v>
      </c>
      <c r="C3" t="s">
        <v>22</v>
      </c>
      <c r="D3" t="s">
        <v>22</v>
      </c>
      <c r="E3">
        <v>12</v>
      </c>
      <c r="F3">
        <v>517</v>
      </c>
      <c r="G3">
        <f>8*60+50</f>
        <v>530</v>
      </c>
      <c r="H3">
        <f>G3/G$3</f>
        <v>1</v>
      </c>
    </row>
    <row r="4" spans="1:8" x14ac:dyDescent="0.25">
      <c r="A4" t="s">
        <v>16</v>
      </c>
      <c r="B4" s="3">
        <v>-30.280929</v>
      </c>
      <c r="C4" s="2">
        <v>3.8360999999999999E-2</v>
      </c>
      <c r="D4" s="2">
        <v>0.218083</v>
      </c>
      <c r="E4">
        <v>12</v>
      </c>
      <c r="F4">
        <v>512</v>
      </c>
      <c r="G4">
        <f>10*60+4</f>
        <v>604</v>
      </c>
      <c r="H4">
        <f t="shared" ref="H4:H7" si="0">G4/G$3</f>
        <v>1.1396226415094339</v>
      </c>
    </row>
    <row r="5" spans="1:8" x14ac:dyDescent="0.25">
      <c r="A5" t="s">
        <v>17</v>
      </c>
      <c r="B5" s="3">
        <v>-7.9185299999999996</v>
      </c>
      <c r="C5" s="2">
        <v>1.0293E-2</v>
      </c>
      <c r="D5" s="2">
        <v>6.5757999999999997E-2</v>
      </c>
      <c r="E5">
        <v>12</v>
      </c>
      <c r="F5">
        <v>506</v>
      </c>
      <c r="G5">
        <f>10*60+8</f>
        <v>608</v>
      </c>
      <c r="H5">
        <f t="shared" si="0"/>
        <v>1.1471698113207547</v>
      </c>
    </row>
    <row r="6" spans="1:8" x14ac:dyDescent="0.25">
      <c r="A6" t="s">
        <v>18</v>
      </c>
      <c r="B6" s="3">
        <v>-7.3639460000000003</v>
      </c>
      <c r="C6" s="2">
        <v>1.1278E-2</v>
      </c>
      <c r="D6" s="2">
        <v>7.1148000000000003E-2</v>
      </c>
      <c r="E6">
        <v>12</v>
      </c>
      <c r="F6">
        <v>525</v>
      </c>
      <c r="G6">
        <f>9*60+58</f>
        <v>598</v>
      </c>
      <c r="H6">
        <f t="shared" si="0"/>
        <v>1.1283018867924528</v>
      </c>
    </row>
    <row r="7" spans="1:8" x14ac:dyDescent="0.25">
      <c r="A7" t="s">
        <v>19</v>
      </c>
      <c r="B7" s="3">
        <v>-1.5902670000000001</v>
      </c>
      <c r="C7" s="2">
        <v>5.4019999999999997E-3</v>
      </c>
      <c r="D7" s="2">
        <v>4.9576000000000002E-2</v>
      </c>
      <c r="E7">
        <v>12</v>
      </c>
      <c r="F7">
        <v>526</v>
      </c>
      <c r="G7">
        <f>10*60+11</f>
        <v>611</v>
      </c>
      <c r="H7">
        <f t="shared" si="0"/>
        <v>1.1528301886792454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7" sqref="B4:B7"/>
    </sheetView>
  </sheetViews>
  <sheetFormatPr defaultRowHeight="15" x14ac:dyDescent="0.25"/>
  <sheetData>
    <row r="1" spans="1:8" x14ac:dyDescent="0.25">
      <c r="A1" t="s">
        <v>9</v>
      </c>
      <c r="B1" t="s">
        <v>10</v>
      </c>
      <c r="C1" t="s">
        <v>11</v>
      </c>
      <c r="E1" t="s">
        <v>12</v>
      </c>
      <c r="F1" t="s">
        <v>23</v>
      </c>
      <c r="G1" t="s">
        <v>13</v>
      </c>
      <c r="H1" t="s">
        <v>14</v>
      </c>
    </row>
    <row r="2" spans="1:8" x14ac:dyDescent="0.25">
      <c r="C2" t="s">
        <v>20</v>
      </c>
      <c r="D2" t="s">
        <v>21</v>
      </c>
    </row>
    <row r="3" spans="1:8" x14ac:dyDescent="0.25">
      <c r="A3" t="s">
        <v>15</v>
      </c>
      <c r="B3" t="s">
        <v>22</v>
      </c>
      <c r="C3" t="s">
        <v>22</v>
      </c>
      <c r="D3" t="s">
        <v>22</v>
      </c>
      <c r="E3">
        <v>13</v>
      </c>
      <c r="F3">
        <v>445</v>
      </c>
      <c r="G3">
        <v>383.3</v>
      </c>
      <c r="H3">
        <f>G3/G$3</f>
        <v>1</v>
      </c>
    </row>
    <row r="4" spans="1:8" x14ac:dyDescent="0.25">
      <c r="A4" t="s">
        <v>16</v>
      </c>
      <c r="B4" s="3">
        <v>-22</v>
      </c>
      <c r="C4" s="2">
        <v>2.8199999999999999E-2</v>
      </c>
      <c r="D4" s="2">
        <v>0.30549999999999999</v>
      </c>
      <c r="E4">
        <v>13</v>
      </c>
      <c r="F4">
        <v>546</v>
      </c>
      <c r="G4">
        <v>439.8</v>
      </c>
      <c r="H4">
        <f t="shared" ref="H4:H7" si="0">G4/G$3</f>
        <v>1.1474041220975737</v>
      </c>
    </row>
    <row r="5" spans="1:8" x14ac:dyDescent="0.25">
      <c r="A5" t="s">
        <v>17</v>
      </c>
      <c r="B5" s="3">
        <v>-5</v>
      </c>
      <c r="C5" s="2">
        <v>1.18E-2</v>
      </c>
      <c r="D5" s="2">
        <v>0.1178</v>
      </c>
      <c r="E5">
        <v>13</v>
      </c>
      <c r="F5">
        <v>495</v>
      </c>
      <c r="G5">
        <v>407.4</v>
      </c>
      <c r="H5">
        <f t="shared" si="0"/>
        <v>1.0628750326115313</v>
      </c>
    </row>
    <row r="6" spans="1:8" x14ac:dyDescent="0.25">
      <c r="A6" t="s">
        <v>18</v>
      </c>
      <c r="B6" s="3">
        <v>-5</v>
      </c>
      <c r="C6" s="2">
        <v>1.2800000000000001E-2</v>
      </c>
      <c r="D6" s="2">
        <v>0.1206</v>
      </c>
      <c r="E6">
        <v>13</v>
      </c>
      <c r="F6">
        <v>517</v>
      </c>
      <c r="G6">
        <v>424.3</v>
      </c>
      <c r="H6">
        <f t="shared" si="0"/>
        <v>1.1069658231150534</v>
      </c>
    </row>
    <row r="7" spans="1:8" x14ac:dyDescent="0.25">
      <c r="A7" t="s">
        <v>19</v>
      </c>
      <c r="B7" s="3">
        <v>-1.0293129999999999</v>
      </c>
      <c r="C7" s="2">
        <v>1.09E-2</v>
      </c>
      <c r="D7" s="2">
        <v>0.1217</v>
      </c>
      <c r="E7">
        <v>13</v>
      </c>
      <c r="F7">
        <v>525</v>
      </c>
      <c r="G7">
        <f>(60*27+24)/3600*912</f>
        <v>416.48</v>
      </c>
      <c r="H7">
        <f t="shared" si="0"/>
        <v>1.0865640490477433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meshing stuff</vt:lpstr>
      <vt:lpstr>p4 results</vt:lpstr>
      <vt:lpstr>p5 results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Aaron M.</dc:creator>
  <cp:lastModifiedBy>Graham, Aaron M.</cp:lastModifiedBy>
  <dcterms:created xsi:type="dcterms:W3CDTF">2016-10-18T15:35:59Z</dcterms:created>
  <dcterms:modified xsi:type="dcterms:W3CDTF">2016-10-19T14:55:29Z</dcterms:modified>
</cp:coreProperties>
</file>