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296837\Documents\Career\College\Courses\CSC\CSC 410 - Parallel\parallel\final\"/>
    </mc:Choice>
  </mc:AlternateContent>
  <xr:revisionPtr revIDLastSave="0" documentId="8_{DEA0AEE4-3611-435A-8E87-1EED52A671C1}" xr6:coauthVersionLast="40" xr6:coauthVersionMax="40" xr10:uidLastSave="{00000000-0000-0000-0000-000000000000}"/>
  <bookViews>
    <workbookView xWindow="0" yWindow="0" windowWidth="17256" windowHeight="5568" xr2:uid="{72CAD113-E2C2-47F4-97D4-42322E904CF0}"/>
  </bookViews>
  <sheets>
    <sheet name="Benchmarking" sheetId="1" r:id="rId1"/>
    <sheet name="Performanc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2" l="1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4" i="2"/>
  <c r="E4" i="2"/>
  <c r="G4" i="2" s="1"/>
  <c r="E5" i="2"/>
  <c r="E6" i="2"/>
  <c r="E7" i="2"/>
  <c r="E8" i="2"/>
  <c r="E9" i="2"/>
  <c r="E10" i="2"/>
  <c r="E11" i="2"/>
  <c r="E12" i="2"/>
  <c r="E1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12" i="2" l="1"/>
  <c r="G9" i="2"/>
  <c r="G11" i="2"/>
  <c r="G10" i="2"/>
  <c r="G7" i="2"/>
  <c r="G6" i="2"/>
  <c r="G13" i="2"/>
  <c r="G5" i="2"/>
  <c r="G8" i="2"/>
  <c r="H13" i="2" l="1"/>
  <c r="M13" i="2" s="1"/>
  <c r="I13" i="2"/>
  <c r="H9" i="2"/>
  <c r="M9" i="2" s="1"/>
  <c r="I9" i="2"/>
  <c r="H5" i="2"/>
  <c r="M5" i="2" s="1"/>
  <c r="I5" i="2"/>
  <c r="H6" i="2"/>
  <c r="M6" i="2" s="1"/>
  <c r="I6" i="2"/>
  <c r="H7" i="2"/>
  <c r="M7" i="2" s="1"/>
  <c r="I7" i="2"/>
  <c r="H10" i="2"/>
  <c r="M10" i="2" s="1"/>
  <c r="I10" i="2"/>
  <c r="H11" i="2"/>
  <c r="M11" i="2" s="1"/>
  <c r="I11" i="2"/>
  <c r="H8" i="2"/>
  <c r="M8" i="2" s="1"/>
  <c r="I8" i="2"/>
  <c r="H12" i="2"/>
  <c r="M12" i="2" s="1"/>
  <c r="I12" i="2"/>
  <c r="H4" i="2"/>
  <c r="J6" i="2" l="1"/>
  <c r="K6" i="2"/>
  <c r="J11" i="2"/>
  <c r="K11" i="2"/>
  <c r="J10" i="2"/>
  <c r="K10" i="2"/>
  <c r="J5" i="2"/>
  <c r="K5" i="2"/>
  <c r="J9" i="2"/>
  <c r="K9" i="2"/>
  <c r="J13" i="2"/>
  <c r="K13" i="2"/>
  <c r="K8" i="2"/>
  <c r="J8" i="2"/>
  <c r="J12" i="2"/>
  <c r="K12" i="2"/>
  <c r="J7" i="2"/>
  <c r="K7" i="2"/>
</calcChain>
</file>

<file path=xl/sharedStrings.xml><?xml version="1.0" encoding="utf-8"?>
<sst xmlns="http://schemas.openxmlformats.org/spreadsheetml/2006/main" count="22" uniqueCount="21">
  <si>
    <t>n</t>
  </si>
  <si>
    <t>n!</t>
  </si>
  <si>
    <t>p</t>
  </si>
  <si>
    <t>machines</t>
  </si>
  <si>
    <t>time 3 (ms)</t>
  </si>
  <si>
    <t>time 1 (ms)</t>
  </si>
  <si>
    <t>time 2 (ms)</t>
  </si>
  <si>
    <t>t avg</t>
  </si>
  <si>
    <t>n=10</t>
  </si>
  <si>
    <t>Speedup</t>
  </si>
  <si>
    <t>Efficiency</t>
  </si>
  <si>
    <t>time_avg</t>
  </si>
  <si>
    <t>time2</t>
  </si>
  <si>
    <t>time1</t>
  </si>
  <si>
    <t>time3</t>
  </si>
  <si>
    <t>Karp-Flatt</t>
  </si>
  <si>
    <t>Amdahl</t>
  </si>
  <si>
    <t>Scaled Speedup</t>
  </si>
  <si>
    <t>To(n, p)</t>
  </si>
  <si>
    <t>T(n,1)/To(n,p)</t>
  </si>
  <si>
    <t>Isoefficiency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</si>
</sst>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right" wrapText="1"/>
    </xf>
    <xf numFmtId="169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n (p=65)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Benchmarking!$H$1</c:f>
              <c:strCache>
                <c:ptCount val="1"/>
                <c:pt idx="0">
                  <c:v>t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Benchmarking!$H$2:$H$15</c:f>
              <c:numCache>
                <c:formatCode>General</c:formatCode>
                <c:ptCount val="14"/>
                <c:pt idx="0">
                  <c:v>0.6153333333333334</c:v>
                </c:pt>
                <c:pt idx="1">
                  <c:v>0.69766666666666666</c:v>
                </c:pt>
                <c:pt idx="2">
                  <c:v>0.58966666666666667</c:v>
                </c:pt>
                <c:pt idx="3">
                  <c:v>0.44</c:v>
                </c:pt>
                <c:pt idx="4">
                  <c:v>0.54166666666666663</c:v>
                </c:pt>
                <c:pt idx="5">
                  <c:v>0.51666666666666672</c:v>
                </c:pt>
                <c:pt idx="6">
                  <c:v>0.60533333333333339</c:v>
                </c:pt>
                <c:pt idx="7">
                  <c:v>0.53533333333333333</c:v>
                </c:pt>
                <c:pt idx="8">
                  <c:v>2.1996666666666669</c:v>
                </c:pt>
                <c:pt idx="9">
                  <c:v>10.098666666666666</c:v>
                </c:pt>
                <c:pt idx="10">
                  <c:v>130.83066666666664</c:v>
                </c:pt>
                <c:pt idx="11">
                  <c:v>1260.0226666666667</c:v>
                </c:pt>
                <c:pt idx="12">
                  <c:v>14183.693333333335</c:v>
                </c:pt>
                <c:pt idx="13">
                  <c:v>246390.76133333333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6-41F8-B10E-E731AAC6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23064"/>
        <c:axId val="505427000"/>
      </c:lineChart>
      <c:catAx>
        <c:axId val="50542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queens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27000"/>
        <c:crosses val="autoZero"/>
        <c:auto val="1"/>
        <c:lblAlgn val="ctr"/>
        <c:lblOffset val="100"/>
        <c:noMultiLvlLbl val="0"/>
      </c:catAx>
      <c:valAx>
        <c:axId val="5054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2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Number of Processes (n=10)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Analysis'!$G$3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Analysis'!$A$4:$A$13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'Performance Analysis'!$G$4:$G$13</c:f>
              <c:numCache>
                <c:formatCode>General</c:formatCode>
                <c:ptCount val="10"/>
                <c:pt idx="0">
                  <c:v>1</c:v>
                </c:pt>
                <c:pt idx="1">
                  <c:v>1.9645719515238917</c:v>
                </c:pt>
                <c:pt idx="2">
                  <c:v>2.719074456719913</c:v>
                </c:pt>
                <c:pt idx="3">
                  <c:v>3.8775458074286271</c:v>
                </c:pt>
                <c:pt idx="4">
                  <c:v>4.1328303134313114</c:v>
                </c:pt>
                <c:pt idx="5">
                  <c:v>5.0019476201964101</c:v>
                </c:pt>
                <c:pt idx="6">
                  <c:v>5.1220799566173607</c:v>
                </c:pt>
                <c:pt idx="7">
                  <c:v>6.1779954796183123</c:v>
                </c:pt>
                <c:pt idx="8">
                  <c:v>6.5964103638522262</c:v>
                </c:pt>
                <c:pt idx="9">
                  <c:v>6.5535408668301036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8F9-BE33-EBD14363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46592"/>
        <c:axId val="414666376"/>
      </c:lineChart>
      <c:catAx>
        <c:axId val="4084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6376"/>
        <c:crosses val="autoZero"/>
        <c:auto val="1"/>
        <c:lblAlgn val="ctr"/>
        <c:lblOffset val="100"/>
        <c:noMultiLvlLbl val="0"/>
      </c:catAx>
      <c:valAx>
        <c:axId val="4146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Number of Processes (n=10)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Analysis'!$H$3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Analysis'!$A$4:$A$13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'Performance Analysis'!$H$4:$H$13</c:f>
              <c:numCache>
                <c:formatCode>General</c:formatCode>
                <c:ptCount val="10"/>
                <c:pt idx="0">
                  <c:v>1</c:v>
                </c:pt>
                <c:pt idx="1">
                  <c:v>0.98228597576194587</c:v>
                </c:pt>
                <c:pt idx="2">
                  <c:v>0.90635815223997096</c:v>
                </c:pt>
                <c:pt idx="3">
                  <c:v>0.96938645185715677</c:v>
                </c:pt>
                <c:pt idx="4">
                  <c:v>0.82656606268626232</c:v>
                </c:pt>
                <c:pt idx="5">
                  <c:v>0.83365793669940169</c:v>
                </c:pt>
                <c:pt idx="6">
                  <c:v>0.73172570808819437</c:v>
                </c:pt>
                <c:pt idx="7">
                  <c:v>0.77224943495228904</c:v>
                </c:pt>
                <c:pt idx="8">
                  <c:v>0.73293448487246959</c:v>
                </c:pt>
                <c:pt idx="9">
                  <c:v>0.65535408668301032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E-4A0F-AC92-EE96566E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73080"/>
        <c:axId val="538690376"/>
      </c:lineChart>
      <c:catAx>
        <c:axId val="41067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90376"/>
        <c:crosses val="autoZero"/>
        <c:auto val="1"/>
        <c:lblAlgn val="ctr"/>
        <c:lblOffset val="100"/>
        <c:noMultiLvlLbl val="0"/>
      </c:catAx>
      <c:valAx>
        <c:axId val="5386903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7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</a:t>
            </a:r>
            <a:r>
              <a:rPr lang="en-US"/>
              <a:t>ime vs Number of Processes (n=10)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Analysis'!$E$3</c:f>
              <c:strCache>
                <c:ptCount val="1"/>
                <c:pt idx="0">
                  <c:v>time_avg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Analysis'!$A$4:$A$13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'Performance Analysis'!$E$4:$E$13</c:f>
              <c:numCache>
                <c:formatCode>General</c:formatCode>
                <c:ptCount val="10"/>
                <c:pt idx="0">
                  <c:v>283.36200000000002</c:v>
                </c:pt>
                <c:pt idx="1">
                  <c:v>144.23599999999999</c:v>
                </c:pt>
                <c:pt idx="2">
                  <c:v>104.21266666666666</c:v>
                </c:pt>
                <c:pt idx="3">
                  <c:v>73.077666666666659</c:v>
                </c:pt>
                <c:pt idx="4">
                  <c:v>68.563666666666677</c:v>
                </c:pt>
                <c:pt idx="5">
                  <c:v>56.650333333333329</c:v>
                </c:pt>
                <c:pt idx="6">
                  <c:v>55.321666666666658</c:v>
                </c:pt>
                <c:pt idx="7">
                  <c:v>45.86633333333333</c:v>
                </c:pt>
                <c:pt idx="8">
                  <c:v>42.956999999999994</c:v>
                </c:pt>
                <c:pt idx="9">
                  <c:v>43.238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F-4A68-9666-9D297E56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11888"/>
        <c:axId val="410112216"/>
      </c:lineChart>
      <c:catAx>
        <c:axId val="41011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12216"/>
        <c:crosses val="autoZero"/>
        <c:auto val="1"/>
        <c:lblAlgn val="ctr"/>
        <c:lblOffset val="100"/>
        <c:noMultiLvlLbl val="0"/>
      </c:catAx>
      <c:valAx>
        <c:axId val="4101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and Scaled Speedup vs Number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Analysis'!$G$4:$G$13</c:f>
              <c:numCache>
                <c:formatCode>General</c:formatCode>
                <c:ptCount val="10"/>
                <c:pt idx="0">
                  <c:v>1</c:v>
                </c:pt>
                <c:pt idx="1">
                  <c:v>1.9645719515238917</c:v>
                </c:pt>
                <c:pt idx="2">
                  <c:v>2.719074456719913</c:v>
                </c:pt>
                <c:pt idx="3">
                  <c:v>3.8775458074286271</c:v>
                </c:pt>
                <c:pt idx="4">
                  <c:v>4.1328303134313114</c:v>
                </c:pt>
                <c:pt idx="5">
                  <c:v>5.0019476201964101</c:v>
                </c:pt>
                <c:pt idx="6">
                  <c:v>5.1220799566173607</c:v>
                </c:pt>
                <c:pt idx="7">
                  <c:v>6.1779954796183123</c:v>
                </c:pt>
                <c:pt idx="8">
                  <c:v>6.5964103638522262</c:v>
                </c:pt>
                <c:pt idx="9">
                  <c:v>6.5535408668301036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5-4D42-A9FC-872F79EA7D1A}"/>
            </c:ext>
          </c:extLst>
        </c:ser>
        <c:ser>
          <c:idx val="1"/>
          <c:order val="1"/>
          <c:tx>
            <c:v>Scaled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Analysis'!$K$4:$K$13</c:f>
              <c:numCache>
                <c:formatCode>General</c:formatCode>
                <c:ptCount val="10"/>
                <c:pt idx="1">
                  <c:v>1.9819665304451553</c:v>
                </c:pt>
                <c:pt idx="2">
                  <c:v>2.8966833943859798</c:v>
                </c:pt>
                <c:pt idx="3">
                  <c:v>3.9684196657749924</c:v>
                </c:pt>
                <c:pt idx="4">
                  <c:v>4.7901753469648956</c:v>
                </c:pt>
                <c:pt idx="5">
                  <c:v>5.8004672468432608</c:v>
                </c:pt>
                <c:pt idx="6">
                  <c:v>6.6333676827991521</c:v>
                </c:pt>
                <c:pt idx="7">
                  <c:v>7.7050816035083507</c:v>
                </c:pt>
                <c:pt idx="8">
                  <c:v>8.6356215724056149</c:v>
                </c:pt>
                <c:pt idx="9">
                  <c:v>9.4741073256117616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5-4D42-A9FC-872F79EA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45584"/>
        <c:axId val="504149208"/>
      </c:lineChart>
      <c:catAx>
        <c:axId val="40864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9208"/>
        <c:crosses val="autoZero"/>
        <c:auto val="1"/>
        <c:lblAlgn val="ctr"/>
        <c:lblOffset val="100"/>
        <c:noMultiLvlLbl val="0"/>
      </c:catAx>
      <c:valAx>
        <c:axId val="5041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Isoefficiency 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Analysis'!$M$4:$M$13</c15:sqref>
                  </c15:fullRef>
                </c:ext>
              </c:extLst>
              <c:f>'Performance Analysis'!$M$5:$M$13</c:f>
              <c:numCache>
                <c:formatCode>General</c:formatCode>
                <c:ptCount val="9"/>
                <c:pt idx="0">
                  <c:v>55.452446183953583</c:v>
                </c:pt>
                <c:pt idx="1">
                  <c:v>9.6789862003006029</c:v>
                </c:pt>
                <c:pt idx="2">
                  <c:v>31.665276018773994</c:v>
                </c:pt>
                <c:pt idx="3">
                  <c:v>4.7658842063362998</c:v>
                </c:pt>
                <c:pt idx="4">
                  <c:v>5.0117085249381006</c:v>
                </c:pt>
                <c:pt idx="5">
                  <c:v>2.7275282431040653</c:v>
                </c:pt>
                <c:pt idx="6">
                  <c:v>3.3907684698411713</c:v>
                </c:pt>
                <c:pt idx="7">
                  <c:v>2.7443995699799548</c:v>
                </c:pt>
                <c:pt idx="8">
                  <c:v>1.9015286743883288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A-40AA-A05A-5D3E37C8EE99}"/>
            </c:ext>
          </c:extLst>
        </c:ser>
        <c:ser>
          <c:idx val="1"/>
          <c:order val="1"/>
          <c:tx>
            <c:strRef>
              <c:f>'Performance Analysis'!$O$3</c:f>
              <c:strCache>
                <c:ptCount val="1"/>
                <c:pt idx="0">
                  <c:v>T(n,1)/To(n,p)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Analysis'!$O$4:$O$13</c15:sqref>
                  </c15:fullRef>
                </c:ext>
              </c:extLst>
              <c:f>'Performance Analysis'!$O$5:$O$13</c:f>
              <c:numCache>
                <c:formatCode>General</c:formatCode>
                <c:ptCount val="9"/>
                <c:pt idx="0">
                  <c:v>93.195379537954636</c:v>
                </c:pt>
                <c:pt idx="1">
                  <c:v>34.194962460644298</c:v>
                </c:pt>
                <c:pt idx="2">
                  <c:v>108.52498078401332</c:v>
                </c:pt>
                <c:pt idx="3">
                  <c:v>4.2573573754673726</c:v>
                </c:pt>
                <c:pt idx="4">
                  <c:v>5.0306776883061355</c:v>
                </c:pt>
                <c:pt idx="5">
                  <c:v>2.6760232366403542</c:v>
                </c:pt>
                <c:pt idx="6">
                  <c:v>3.0480991343019368</c:v>
                </c:pt>
                <c:pt idx="7">
                  <c:v>3.0738801502204338</c:v>
                </c:pt>
                <c:pt idx="8">
                  <c:v>1.9679833853702051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A-40AA-A05A-5D3E37C8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15808"/>
        <c:axId val="508671488"/>
      </c:lineChart>
      <c:catAx>
        <c:axId val="4172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71488"/>
        <c:crosses val="autoZero"/>
        <c:auto val="0"/>
        <c:lblAlgn val="ctr"/>
        <c:lblOffset val="100"/>
        <c:noMultiLvlLbl val="0"/>
      </c:catAx>
      <c:valAx>
        <c:axId val="5086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D581B-598B-4B18-A3B8-0F4E540A0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14</xdr:row>
      <xdr:rowOff>7620</xdr:rowOff>
    </xdr:from>
    <xdr:to>
      <xdr:col>15</xdr:col>
      <xdr:colOff>259080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0BB6E-9DF0-42D2-B254-84ADECC8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30</xdr:row>
      <xdr:rowOff>7620</xdr:rowOff>
    </xdr:from>
    <xdr:to>
      <xdr:col>15</xdr:col>
      <xdr:colOff>289560</xdr:colOff>
      <xdr:row>44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6FEA4-2ED0-4316-B787-B3A9D0D78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7620</xdr:rowOff>
    </xdr:from>
    <xdr:to>
      <xdr:col>8</xdr:col>
      <xdr:colOff>289560</xdr:colOff>
      <xdr:row>29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DCFD6-6E22-439F-B82A-496D2ADB3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175260</xdr:rowOff>
    </xdr:from>
    <xdr:to>
      <xdr:col>8</xdr:col>
      <xdr:colOff>274320</xdr:colOff>
      <xdr:row>49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6118F4-CFE0-4FA3-B61E-2868F318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281940</xdr:colOff>
      <xdr:row>46</xdr:row>
      <xdr:rowOff>7620</xdr:rowOff>
    </xdr:from>
    <xdr:to>
      <xdr:col>15</xdr:col>
      <xdr:colOff>274320</xdr:colOff>
      <xdr:row>60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0F91E4-E327-4E39-BAA8-AEED4AB10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B46B-3A21-42B6-B653-421D5C93BA15}">
  <dimension ref="A1:H15"/>
  <sheetViews>
    <sheetView tabSelected="1" workbookViewId="0">
      <selection activeCell="H21" sqref="H21"/>
    </sheetView>
  </sheetViews>
  <sheetFormatPr defaultRowHeight="14.4" x14ac:dyDescent="0.3"/>
  <cols>
    <col min="2" max="2" width="12" bestFit="1" customWidth="1"/>
    <col min="5" max="7" width="10.5546875" bestFit="1" customWidth="1"/>
  </cols>
  <sheetData>
    <row r="1" spans="1:8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4" t="s">
        <v>7</v>
      </c>
    </row>
    <row r="2" spans="1:8" ht="15" thickBot="1" x14ac:dyDescent="0.35">
      <c r="A2" s="1">
        <v>1</v>
      </c>
      <c r="B2" s="1">
        <v>1</v>
      </c>
      <c r="C2" s="1">
        <v>65</v>
      </c>
      <c r="D2" s="1">
        <v>16</v>
      </c>
      <c r="E2" s="1">
        <v>0.55900000000000005</v>
      </c>
      <c r="F2" s="1">
        <v>0.61799999999999999</v>
      </c>
      <c r="G2" s="1">
        <v>0.66900000000000004</v>
      </c>
      <c r="H2">
        <f>SUM(E2:G2)/COUNT(E2:G2)</f>
        <v>0.6153333333333334</v>
      </c>
    </row>
    <row r="3" spans="1:8" ht="15" thickBot="1" x14ac:dyDescent="0.35">
      <c r="A3" s="1">
        <v>2</v>
      </c>
      <c r="B3" s="1">
        <v>2</v>
      </c>
      <c r="C3" s="1">
        <v>65</v>
      </c>
      <c r="D3" s="1">
        <v>16</v>
      </c>
      <c r="E3" s="1">
        <v>0.88500000000000001</v>
      </c>
      <c r="F3" s="1">
        <v>0.63100000000000001</v>
      </c>
      <c r="G3" s="1">
        <v>0.57699999999999996</v>
      </c>
      <c r="H3">
        <f t="shared" ref="H3:H15" si="0">SUM(E3:G3)/COUNT(E3:G3)</f>
        <v>0.69766666666666666</v>
      </c>
    </row>
    <row r="4" spans="1:8" ht="15" thickBot="1" x14ac:dyDescent="0.35">
      <c r="A4" s="1">
        <v>3</v>
      </c>
      <c r="B4" s="1">
        <v>6</v>
      </c>
      <c r="C4" s="1">
        <v>65</v>
      </c>
      <c r="D4" s="1">
        <v>16</v>
      </c>
      <c r="E4" s="1">
        <v>0.55800000000000005</v>
      </c>
      <c r="F4" s="1">
        <v>0.54500000000000004</v>
      </c>
      <c r="G4" s="1">
        <v>0.66600000000000004</v>
      </c>
      <c r="H4">
        <f t="shared" si="0"/>
        <v>0.58966666666666667</v>
      </c>
    </row>
    <row r="5" spans="1:8" ht="15" thickBot="1" x14ac:dyDescent="0.35">
      <c r="A5" s="1">
        <v>4</v>
      </c>
      <c r="B5" s="1">
        <v>24</v>
      </c>
      <c r="C5" s="1">
        <v>65</v>
      </c>
      <c r="D5" s="1">
        <v>16</v>
      </c>
      <c r="E5" s="1">
        <v>0.39800000000000002</v>
      </c>
      <c r="F5" s="1">
        <v>0.39800000000000002</v>
      </c>
      <c r="G5" s="1">
        <v>0.52400000000000002</v>
      </c>
      <c r="H5">
        <f t="shared" si="0"/>
        <v>0.44</v>
      </c>
    </row>
    <row r="6" spans="1:8" ht="15" thickBot="1" x14ac:dyDescent="0.35">
      <c r="A6" s="1">
        <v>5</v>
      </c>
      <c r="B6" s="1">
        <v>120</v>
      </c>
      <c r="C6" s="1">
        <v>65</v>
      </c>
      <c r="D6" s="1">
        <v>16</v>
      </c>
      <c r="E6" s="1">
        <v>0.49</v>
      </c>
      <c r="F6" s="1">
        <v>0.50900000000000001</v>
      </c>
      <c r="G6" s="1">
        <v>0.626</v>
      </c>
      <c r="H6">
        <f t="shared" si="0"/>
        <v>0.54166666666666663</v>
      </c>
    </row>
    <row r="7" spans="1:8" ht="15" thickBot="1" x14ac:dyDescent="0.35">
      <c r="A7" s="1">
        <v>6</v>
      </c>
      <c r="B7" s="1">
        <v>720</v>
      </c>
      <c r="C7" s="1">
        <v>65</v>
      </c>
      <c r="D7" s="1">
        <v>16</v>
      </c>
      <c r="E7" s="1">
        <v>0.42099999999999999</v>
      </c>
      <c r="F7" s="1">
        <v>0.61299999999999999</v>
      </c>
      <c r="G7" s="1">
        <v>0.51600000000000001</v>
      </c>
      <c r="H7">
        <f t="shared" si="0"/>
        <v>0.51666666666666672</v>
      </c>
    </row>
    <row r="8" spans="1:8" ht="15" thickBot="1" x14ac:dyDescent="0.35">
      <c r="A8" s="1">
        <v>7</v>
      </c>
      <c r="B8" s="1">
        <v>5040</v>
      </c>
      <c r="C8" s="1">
        <v>65</v>
      </c>
      <c r="D8" s="1">
        <v>16</v>
      </c>
      <c r="E8" s="1">
        <v>0.67500000000000004</v>
      </c>
      <c r="F8" s="1">
        <v>0.67700000000000005</v>
      </c>
      <c r="G8" s="1">
        <v>0.46400000000000002</v>
      </c>
      <c r="H8">
        <f t="shared" si="0"/>
        <v>0.60533333333333339</v>
      </c>
    </row>
    <row r="9" spans="1:8" ht="15" thickBot="1" x14ac:dyDescent="0.35">
      <c r="A9" s="1">
        <v>8</v>
      </c>
      <c r="B9" s="1">
        <v>40320</v>
      </c>
      <c r="C9" s="1">
        <v>65</v>
      </c>
      <c r="D9" s="1">
        <v>16</v>
      </c>
      <c r="E9" s="1">
        <v>0.46700000000000003</v>
      </c>
      <c r="F9" s="1">
        <v>0.55100000000000005</v>
      </c>
      <c r="G9" s="1">
        <v>0.58799999999999997</v>
      </c>
      <c r="H9">
        <f t="shared" si="0"/>
        <v>0.53533333333333333</v>
      </c>
    </row>
    <row r="10" spans="1:8" ht="15" thickBot="1" x14ac:dyDescent="0.35">
      <c r="A10" s="1">
        <v>9</v>
      </c>
      <c r="B10" s="1">
        <v>362880</v>
      </c>
      <c r="C10" s="1">
        <v>65</v>
      </c>
      <c r="D10" s="1">
        <v>16</v>
      </c>
      <c r="E10" s="1">
        <v>1.3620000000000001</v>
      </c>
      <c r="F10" s="1">
        <v>1.9419999999999999</v>
      </c>
      <c r="G10" s="1">
        <v>3.2949999999999999</v>
      </c>
      <c r="H10">
        <f t="shared" si="0"/>
        <v>2.1996666666666669</v>
      </c>
    </row>
    <row r="11" spans="1:8" ht="15" thickBot="1" x14ac:dyDescent="0.35">
      <c r="A11" s="1">
        <v>10</v>
      </c>
      <c r="B11" s="1">
        <v>3628800</v>
      </c>
      <c r="C11" s="1">
        <v>65</v>
      </c>
      <c r="D11" s="1">
        <v>16</v>
      </c>
      <c r="E11" s="1">
        <v>11.093999999999999</v>
      </c>
      <c r="F11" s="1">
        <v>9.1440000000000001</v>
      </c>
      <c r="G11" s="1">
        <v>10.058</v>
      </c>
      <c r="H11">
        <f t="shared" si="0"/>
        <v>10.098666666666666</v>
      </c>
    </row>
    <row r="12" spans="1:8" ht="15" thickBot="1" x14ac:dyDescent="0.35">
      <c r="A12" s="1">
        <v>11</v>
      </c>
      <c r="B12" s="1">
        <v>39916800</v>
      </c>
      <c r="C12" s="1">
        <v>65</v>
      </c>
      <c r="D12" s="1">
        <v>16</v>
      </c>
      <c r="E12" s="1">
        <v>166.02199999999999</v>
      </c>
      <c r="F12" s="1">
        <v>106.273</v>
      </c>
      <c r="G12" s="1">
        <v>120.197</v>
      </c>
      <c r="H12">
        <f t="shared" si="0"/>
        <v>130.83066666666664</v>
      </c>
    </row>
    <row r="13" spans="1:8" ht="15" thickBot="1" x14ac:dyDescent="0.35">
      <c r="A13" s="1">
        <v>12</v>
      </c>
      <c r="B13" s="1">
        <v>479001600</v>
      </c>
      <c r="C13" s="1">
        <v>65</v>
      </c>
      <c r="D13" s="1">
        <v>16</v>
      </c>
      <c r="E13" s="1">
        <v>977.14599999999996</v>
      </c>
      <c r="F13" s="1">
        <v>1566.463</v>
      </c>
      <c r="G13" s="1">
        <v>1236.4590000000001</v>
      </c>
      <c r="H13">
        <f t="shared" si="0"/>
        <v>1260.0226666666667</v>
      </c>
    </row>
    <row r="14" spans="1:8" ht="15" thickBot="1" x14ac:dyDescent="0.35">
      <c r="A14" s="1">
        <v>13</v>
      </c>
      <c r="B14" s="1">
        <v>6227020800</v>
      </c>
      <c r="C14" s="1">
        <v>65</v>
      </c>
      <c r="D14" s="1">
        <v>16</v>
      </c>
      <c r="E14" s="1">
        <v>14688.619000000001</v>
      </c>
      <c r="F14" s="1">
        <v>11773.601000000001</v>
      </c>
      <c r="G14" s="1">
        <v>16088.86</v>
      </c>
      <c r="H14">
        <f t="shared" si="0"/>
        <v>14183.693333333335</v>
      </c>
    </row>
    <row r="15" spans="1:8" ht="15" thickBot="1" x14ac:dyDescent="0.35">
      <c r="A15" s="1">
        <v>14</v>
      </c>
      <c r="B15" s="1">
        <v>87178291200</v>
      </c>
      <c r="C15" s="1">
        <v>65</v>
      </c>
      <c r="D15" s="1">
        <v>16</v>
      </c>
      <c r="E15" s="2">
        <v>211729.049</v>
      </c>
      <c r="F15" s="2">
        <v>299827.44099999999</v>
      </c>
      <c r="G15" s="2">
        <v>227615.79399999999</v>
      </c>
      <c r="H15">
        <f t="shared" si="0"/>
        <v>246390.76133333333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FFC9-D926-4746-9F05-B09A7D942B33}">
  <dimension ref="A1:O28"/>
  <sheetViews>
    <sheetView workbookViewId="0"/>
  </sheetViews>
  <sheetFormatPr defaultRowHeight="14.4" x14ac:dyDescent="0.3"/>
  <cols>
    <col min="1" max="1" width="5" bestFit="1" customWidth="1"/>
    <col min="10" max="10" width="13.6640625" bestFit="1" customWidth="1"/>
    <col min="11" max="11" width="12.88671875" customWidth="1"/>
    <col min="12" max="13" width="12.88671875" bestFit="1" customWidth="1"/>
    <col min="14" max="14" width="12" bestFit="1" customWidth="1"/>
  </cols>
  <sheetData>
    <row r="1" spans="1:15" x14ac:dyDescent="0.3">
      <c r="A1" t="s">
        <v>8</v>
      </c>
    </row>
    <row r="2" spans="1:15" x14ac:dyDescent="0.3">
      <c r="F2" s="7"/>
    </row>
    <row r="3" spans="1:15" x14ac:dyDescent="0.3">
      <c r="A3" s="9" t="s">
        <v>2</v>
      </c>
      <c r="B3" s="10" t="s">
        <v>13</v>
      </c>
      <c r="C3" s="9" t="s">
        <v>12</v>
      </c>
      <c r="D3" s="9" t="s">
        <v>14</v>
      </c>
      <c r="E3" s="10" t="s">
        <v>11</v>
      </c>
      <c r="F3" s="5"/>
      <c r="G3" s="9" t="s">
        <v>9</v>
      </c>
      <c r="H3" s="11" t="s">
        <v>10</v>
      </c>
      <c r="I3" s="9" t="s">
        <v>15</v>
      </c>
      <c r="J3" s="12" t="s">
        <v>16</v>
      </c>
      <c r="K3" s="12" t="s">
        <v>17</v>
      </c>
      <c r="L3" s="7"/>
      <c r="M3" s="14" t="s">
        <v>20</v>
      </c>
      <c r="N3" s="13" t="s">
        <v>18</v>
      </c>
      <c r="O3" s="14" t="s">
        <v>19</v>
      </c>
    </row>
    <row r="4" spans="1:15" x14ac:dyDescent="0.3">
      <c r="A4">
        <v>1</v>
      </c>
      <c r="B4" s="6">
        <v>282.38200000000001</v>
      </c>
      <c r="C4" s="7">
        <v>283.96699999999998</v>
      </c>
      <c r="D4" s="7">
        <v>283.73700000000002</v>
      </c>
      <c r="E4" s="6">
        <f>SUM(B4:D4)/COUNT(B4:D4)</f>
        <v>283.36200000000002</v>
      </c>
      <c r="F4" s="7"/>
      <c r="G4">
        <f>E$4/E4</f>
        <v>1</v>
      </c>
      <c r="H4" s="8">
        <f>G4/A4</f>
        <v>1</v>
      </c>
      <c r="J4" s="6"/>
      <c r="K4" s="15"/>
      <c r="L4" s="7"/>
      <c r="M4" s="7"/>
      <c r="N4" s="8">
        <f>A4*B4-B$4</f>
        <v>0</v>
      </c>
    </row>
    <row r="5" spans="1:15" x14ac:dyDescent="0.3">
      <c r="A5">
        <v>2</v>
      </c>
      <c r="B5" s="6">
        <v>142.70599999999999</v>
      </c>
      <c r="C5" s="7">
        <v>144.36799999999999</v>
      </c>
      <c r="D5" s="7">
        <v>145.63399999999999</v>
      </c>
      <c r="E5" s="6">
        <f t="shared" ref="E5:E13" si="0">SUM(B5:D5)/COUNT(B5:D5)</f>
        <v>144.23599999999999</v>
      </c>
      <c r="F5" s="7"/>
      <c r="G5">
        <f t="shared" ref="G5:G13" si="1">E$4/E5</f>
        <v>1.9645719515238917</v>
      </c>
      <c r="H5" s="8">
        <f>G5/A5</f>
        <v>0.98228597576194587</v>
      </c>
      <c r="I5">
        <f>(1/G5-1/A5)/(1-1/A5)</f>
        <v>1.803346955484475E-2</v>
      </c>
      <c r="J5" s="6">
        <f>1/(I5+(1-I5)/A5)</f>
        <v>1.964571951523892</v>
      </c>
      <c r="K5" s="6">
        <f>A5+(1-A5)*I5</f>
        <v>1.9819665304451553</v>
      </c>
      <c r="L5" s="7"/>
      <c r="M5" s="7">
        <f t="shared" ref="M5:M13" si="2">H5/(1-H5)</f>
        <v>55.452446183953583</v>
      </c>
      <c r="N5" s="8">
        <f>A5*B5-B$4</f>
        <v>3.0299999999999727</v>
      </c>
      <c r="O5">
        <f>B$4/N5</f>
        <v>93.195379537954636</v>
      </c>
    </row>
    <row r="6" spans="1:15" x14ac:dyDescent="0.3">
      <c r="A6">
        <v>3</v>
      </c>
      <c r="B6" s="6">
        <v>96.88</v>
      </c>
      <c r="C6" s="7">
        <v>113.414</v>
      </c>
      <c r="D6" s="7">
        <v>102.34399999999999</v>
      </c>
      <c r="E6" s="6">
        <f t="shared" si="0"/>
        <v>104.21266666666666</v>
      </c>
      <c r="F6" s="7"/>
      <c r="G6">
        <f t="shared" si="1"/>
        <v>2.719074456719913</v>
      </c>
      <c r="H6" s="8">
        <f>G6/A6</f>
        <v>0.90635815223997096</v>
      </c>
      <c r="I6">
        <f>(1/G6-1/A6)/(1-1/A6)</f>
        <v>5.1658302807010052E-2</v>
      </c>
      <c r="J6" s="6">
        <f>1/(I6+(1-I6)/A6)</f>
        <v>2.7190744567199125</v>
      </c>
      <c r="K6" s="6">
        <f>A6+(1-A6)*I6</f>
        <v>2.8966833943859798</v>
      </c>
      <c r="L6" s="7"/>
      <c r="M6" s="7">
        <f t="shared" si="2"/>
        <v>9.6789862003006029</v>
      </c>
      <c r="N6" s="8">
        <f>A6*B6-B$4</f>
        <v>8.2579999999999814</v>
      </c>
      <c r="O6">
        <f>B$4/N6</f>
        <v>34.194962460644298</v>
      </c>
    </row>
    <row r="7" spans="1:15" x14ac:dyDescent="0.3">
      <c r="A7">
        <v>4</v>
      </c>
      <c r="B7" s="6">
        <v>71.245999999999995</v>
      </c>
      <c r="C7" s="7">
        <v>72.093999999999994</v>
      </c>
      <c r="D7" s="7">
        <v>75.893000000000001</v>
      </c>
      <c r="E7" s="6">
        <f t="shared" si="0"/>
        <v>73.077666666666659</v>
      </c>
      <c r="F7" s="7"/>
      <c r="G7">
        <f t="shared" si="1"/>
        <v>3.8775458074286271</v>
      </c>
      <c r="H7" s="8">
        <f>G7/A7</f>
        <v>0.96938645185715677</v>
      </c>
      <c r="I7">
        <f>(1/G7-1/A7)/(1-1/A7)</f>
        <v>1.0526778075002538E-2</v>
      </c>
      <c r="J7" s="6">
        <f>1/(I7+(1-I7)/A7)</f>
        <v>3.8775458074286271</v>
      </c>
      <c r="K7" s="6">
        <f>A7+(1-A7)*I7</f>
        <v>3.9684196657749924</v>
      </c>
      <c r="L7" s="7"/>
      <c r="M7" s="7">
        <f t="shared" si="2"/>
        <v>31.665276018773994</v>
      </c>
      <c r="N7" s="8">
        <f>A7*B7-B$4</f>
        <v>2.6019999999999754</v>
      </c>
      <c r="O7">
        <f>B$4/N7</f>
        <v>108.52498078401332</v>
      </c>
    </row>
    <row r="8" spans="1:15" x14ac:dyDescent="0.3">
      <c r="A8">
        <v>5</v>
      </c>
      <c r="B8" s="6">
        <v>69.742000000000004</v>
      </c>
      <c r="C8" s="7">
        <v>69.213999999999999</v>
      </c>
      <c r="D8" s="7">
        <v>66.734999999999999</v>
      </c>
      <c r="E8" s="6">
        <f t="shared" si="0"/>
        <v>68.563666666666677</v>
      </c>
      <c r="F8" s="7"/>
      <c r="G8">
        <f t="shared" si="1"/>
        <v>4.1328303134313114</v>
      </c>
      <c r="H8" s="8">
        <f>G8/A8</f>
        <v>0.82656606268626232</v>
      </c>
      <c r="I8">
        <f>(1/G8-1/A8)/(1-1/A8)</f>
        <v>5.2456163258776216E-2</v>
      </c>
      <c r="J8" s="6">
        <f>1/(I8+(1-I8)/A8)</f>
        <v>4.1328303134313114</v>
      </c>
      <c r="K8" s="6">
        <f>A8+(1-A8)*I8</f>
        <v>4.7901753469648956</v>
      </c>
      <c r="L8" s="7"/>
      <c r="M8" s="7">
        <f t="shared" si="2"/>
        <v>4.7658842063362998</v>
      </c>
      <c r="N8" s="8">
        <f>A8*B8-B$4</f>
        <v>66.328000000000031</v>
      </c>
      <c r="O8">
        <f>B$4/N8</f>
        <v>4.2573573754673726</v>
      </c>
    </row>
    <row r="9" spans="1:15" x14ac:dyDescent="0.3">
      <c r="A9">
        <v>6</v>
      </c>
      <c r="B9" s="6">
        <v>56.418999999999997</v>
      </c>
      <c r="C9" s="7">
        <v>57.411999999999999</v>
      </c>
      <c r="D9" s="7">
        <v>56.12</v>
      </c>
      <c r="E9" s="6">
        <f t="shared" si="0"/>
        <v>56.650333333333329</v>
      </c>
      <c r="F9" s="7"/>
      <c r="G9">
        <f t="shared" si="1"/>
        <v>5.0019476201964101</v>
      </c>
      <c r="H9" s="8">
        <f>G9/A9</f>
        <v>0.83365793669940169</v>
      </c>
      <c r="I9">
        <f>(1/G9-1/A9)/(1-1/A9)</f>
        <v>3.9906550631347855E-2</v>
      </c>
      <c r="J9" s="6">
        <f>1/(I9+(1-I9)/A9)</f>
        <v>5.0019476201964101</v>
      </c>
      <c r="K9" s="6">
        <f>A9+(1-A9)*I9</f>
        <v>5.8004672468432608</v>
      </c>
      <c r="L9" s="7"/>
      <c r="M9" s="7">
        <f t="shared" si="2"/>
        <v>5.0117085249381006</v>
      </c>
      <c r="N9" s="8">
        <f>A9*B9-B$4</f>
        <v>56.132000000000005</v>
      </c>
      <c r="O9">
        <f>B$4/N9</f>
        <v>5.0306776883061355</v>
      </c>
    </row>
    <row r="10" spans="1:15" x14ac:dyDescent="0.3">
      <c r="A10">
        <v>7</v>
      </c>
      <c r="B10" s="6">
        <v>55.414999999999999</v>
      </c>
      <c r="C10" s="7">
        <v>58.290999999999997</v>
      </c>
      <c r="D10" s="7">
        <v>52.259</v>
      </c>
      <c r="E10" s="6">
        <f t="shared" si="0"/>
        <v>55.321666666666658</v>
      </c>
      <c r="F10" s="7"/>
      <c r="G10">
        <f t="shared" si="1"/>
        <v>5.1220799566173607</v>
      </c>
      <c r="H10" s="8">
        <f>G10/A10</f>
        <v>0.73172570808819437</v>
      </c>
      <c r="I10">
        <f>(1/G10-1/A10)/(1-1/A10)</f>
        <v>6.1105386200141248E-2</v>
      </c>
      <c r="J10" s="6">
        <f>1/(I10+(1-I10)/A10)</f>
        <v>5.1220799566173607</v>
      </c>
      <c r="K10" s="6">
        <f>A10+(1-A10)*I10</f>
        <v>6.6333676827991521</v>
      </c>
      <c r="L10" s="7"/>
      <c r="M10" s="7">
        <f t="shared" si="2"/>
        <v>2.7275282431040653</v>
      </c>
      <c r="N10" s="8">
        <f>A10*B10-B$4</f>
        <v>105.52299999999997</v>
      </c>
      <c r="O10">
        <f>B$4/N10</f>
        <v>2.6760232366403542</v>
      </c>
    </row>
    <row r="11" spans="1:15" x14ac:dyDescent="0.3">
      <c r="A11">
        <v>8</v>
      </c>
      <c r="B11" s="6">
        <v>46.878</v>
      </c>
      <c r="C11" s="7">
        <v>42.926000000000002</v>
      </c>
      <c r="D11" s="7">
        <v>47.795000000000002</v>
      </c>
      <c r="E11" s="6">
        <f t="shared" si="0"/>
        <v>45.86633333333333</v>
      </c>
      <c r="F11" s="7"/>
      <c r="G11">
        <f t="shared" si="1"/>
        <v>6.1779954796183123</v>
      </c>
      <c r="H11" s="8">
        <f>G11/A11</f>
        <v>0.77224943495228904</v>
      </c>
      <c r="I11">
        <f>(1/G11-1/A11)/(1-1/A11)</f>
        <v>4.2131199498806983E-2</v>
      </c>
      <c r="J11" s="6">
        <f>1/(I11+(1-I11)/A11)</f>
        <v>6.1779954796183123</v>
      </c>
      <c r="K11" s="6">
        <f>A11+(1-A11)*I11</f>
        <v>7.7050816035083507</v>
      </c>
      <c r="L11" s="7"/>
      <c r="M11" s="7">
        <f t="shared" si="2"/>
        <v>3.3907684698411713</v>
      </c>
      <c r="N11" s="8">
        <f>A11*B11-B$4</f>
        <v>92.641999999999996</v>
      </c>
      <c r="O11">
        <f>B$4/N11</f>
        <v>3.0480991343019368</v>
      </c>
    </row>
    <row r="12" spans="1:15" x14ac:dyDescent="0.3">
      <c r="A12">
        <v>9</v>
      </c>
      <c r="B12" s="6">
        <v>41.582999999999998</v>
      </c>
      <c r="C12" s="7">
        <v>43.162999999999997</v>
      </c>
      <c r="D12" s="7">
        <v>44.125</v>
      </c>
      <c r="E12" s="6">
        <f t="shared" si="0"/>
        <v>42.956999999999994</v>
      </c>
      <c r="F12" s="7"/>
      <c r="G12">
        <f t="shared" si="1"/>
        <v>6.5964103638522262</v>
      </c>
      <c r="H12" s="8">
        <f>G12/A12</f>
        <v>0.73293448487246959</v>
      </c>
      <c r="I12">
        <f>(1/G12-1/A12)/(1-1/A12)</f>
        <v>4.5547303449298041E-2</v>
      </c>
      <c r="J12" s="6">
        <f>1/(I12+(1-I12)/A12)</f>
        <v>6.5964103638522253</v>
      </c>
      <c r="K12" s="6">
        <f>A12+(1-A12)*I12</f>
        <v>8.6356215724056149</v>
      </c>
      <c r="L12" s="7"/>
      <c r="M12" s="7">
        <f t="shared" si="2"/>
        <v>2.7443995699799548</v>
      </c>
      <c r="N12" s="8">
        <f>A12*B12-B$4</f>
        <v>91.864999999999952</v>
      </c>
      <c r="O12">
        <f>B$4/N12</f>
        <v>3.0738801502204338</v>
      </c>
    </row>
    <row r="13" spans="1:15" x14ac:dyDescent="0.3">
      <c r="A13">
        <v>10</v>
      </c>
      <c r="B13" s="6">
        <v>42.587000000000003</v>
      </c>
      <c r="C13" s="7">
        <v>42.587000000000003</v>
      </c>
      <c r="D13" s="7">
        <v>44.54</v>
      </c>
      <c r="E13" s="6">
        <f t="shared" si="0"/>
        <v>43.238</v>
      </c>
      <c r="F13" s="7"/>
      <c r="G13">
        <f t="shared" si="1"/>
        <v>6.5535408668301036</v>
      </c>
      <c r="H13" s="8">
        <f>G13/A13</f>
        <v>0.65535408668301032</v>
      </c>
      <c r="I13">
        <f>(1/G13-1/A13)/(1-1/A13)</f>
        <v>5.8432519376470926E-2</v>
      </c>
      <c r="J13" s="6">
        <f>1/(I13+(1-I13)/A13)</f>
        <v>6.5535408668301027</v>
      </c>
      <c r="K13" s="6">
        <f>A13+(1-A13)*I13</f>
        <v>9.4741073256117616</v>
      </c>
      <c r="L13" s="7"/>
      <c r="M13" s="7">
        <f t="shared" si="2"/>
        <v>1.9015286743883288</v>
      </c>
      <c r="N13" s="8">
        <f>A13*B13-B$4</f>
        <v>143.488</v>
      </c>
      <c r="O13">
        <f>B$4/N13</f>
        <v>1.9679833853702051</v>
      </c>
    </row>
    <row r="15" spans="1:1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5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3">
      <c r="A17" s="5"/>
      <c r="B17" s="5"/>
      <c r="C17" s="5"/>
      <c r="D17" s="5"/>
      <c r="E17" s="5"/>
      <c r="F17" s="5"/>
      <c r="G17" s="5"/>
      <c r="H17" s="5"/>
      <c r="I17" s="7"/>
      <c r="J17" s="7"/>
      <c r="K17" s="7"/>
    </row>
    <row r="18" spans="1:1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Benchmarking</vt:lpstr>
      <vt:lpstr>Performance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Alphonsus, Aaron G.</dc:creator>
  <cp:lastModifiedBy>Alphonsus, Aaron G.</cp:lastModifiedBy>
  <dcterms:created xsi:type="dcterms:W3CDTF">2018-12-12T07:00:39Z</dcterms:created>
  <dcterms:modified xsi:type="dcterms:W3CDTF">2018-12-12T18:12:41Z</dcterms:modified>
</cp:coreProperties>
</file>