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hlarsen/Desktop/SAStutorials-main-23May2024/ContrastVariation/"/>
    </mc:Choice>
  </mc:AlternateContent>
  <xr:revisionPtr revIDLastSave="0" documentId="13_ncr:1_{EDB1F851-581E-7B42-9F8F-25C151528E8C}" xr6:coauthVersionLast="47" xr6:coauthVersionMax="47" xr10:uidLastSave="{00000000-0000-0000-0000-000000000000}"/>
  <bookViews>
    <workbookView xWindow="8200" yWindow="5060" windowWidth="27640" windowHeight="16940" xr2:uid="{E74035E8-3017-E748-B8F3-02E3C2BC6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D17" i="1"/>
  <c r="F17" i="1"/>
  <c r="G17" i="1" s="1"/>
  <c r="G14" i="1"/>
  <c r="G15" i="1"/>
  <c r="D24" i="1"/>
  <c r="F24" i="1" s="1"/>
  <c r="G24" i="1" s="1"/>
  <c r="D25" i="1"/>
  <c r="F25" i="1" s="1"/>
  <c r="G25" i="1" s="1"/>
  <c r="C21" i="1"/>
  <c r="C20" i="1"/>
  <c r="D15" i="1"/>
  <c r="F15" i="1" s="1"/>
  <c r="D14" i="1"/>
  <c r="F14" i="1" s="1"/>
  <c r="D16" i="1"/>
  <c r="F16" i="1" s="1"/>
  <c r="D12" i="1"/>
  <c r="F12" i="1" s="1"/>
  <c r="D11" i="1"/>
  <c r="F11" i="1" s="1"/>
</calcChain>
</file>

<file path=xl/sharedStrings.xml><?xml version="1.0" encoding="utf-8"?>
<sst xmlns="http://schemas.openxmlformats.org/spreadsheetml/2006/main" count="44" uniqueCount="42">
  <si>
    <t>D2O</t>
  </si>
  <si>
    <t>heavy water</t>
  </si>
  <si>
    <t>C12H25</t>
  </si>
  <si>
    <t>C12H21O11</t>
  </si>
  <si>
    <t>C12H14D7O11</t>
  </si>
  <si>
    <t>name</t>
  </si>
  <si>
    <t>H</t>
  </si>
  <si>
    <t>D</t>
  </si>
  <si>
    <t>C</t>
  </si>
  <si>
    <t>O</t>
  </si>
  <si>
    <t>H2O</t>
  </si>
  <si>
    <t>V, Å3</t>
  </si>
  <si>
    <t>DDM head in D2O</t>
  </si>
  <si>
    <t>DDM head in H2O</t>
  </si>
  <si>
    <t>SL, fm</t>
  </si>
  <si>
    <t>SLD = SL/V, fm/Å3</t>
  </si>
  <si>
    <t>chemical formula</t>
  </si>
  <si>
    <t>hydrogen</t>
  </si>
  <si>
    <t>deuterium</t>
  </si>
  <si>
    <t>carbon</t>
  </si>
  <si>
    <t>oxygen</t>
  </si>
  <si>
    <t>water</t>
  </si>
  <si>
    <t>NIST tabular values</t>
  </si>
  <si>
    <t>element</t>
  </si>
  <si>
    <t>n_head</t>
  </si>
  <si>
    <t>n_tail</t>
  </si>
  <si>
    <t>dDDM head in D2O</t>
  </si>
  <si>
    <t>C12H(14-8.2)D(7+8.2)O11</t>
  </si>
  <si>
    <t>dDDM tail in D2O</t>
  </si>
  <si>
    <t>C12H(25-22.8)D(22.8)</t>
  </si>
  <si>
    <t>check results for deuterated DDM (dDDM). Contrast should be zero in D2O</t>
  </si>
  <si>
    <t>contrast</t>
  </si>
  <si>
    <t>scattering length density</t>
  </si>
  <si>
    <t>volume</t>
  </si>
  <si>
    <t>scattering length</t>
  </si>
  <si>
    <t>DDM tail in D2O</t>
  </si>
  <si>
    <t>SLD-SLD_solvent, fm/Å3</t>
  </si>
  <si>
    <t>DDM tail in H2O</t>
  </si>
  <si>
    <t>number of non-exchangable Hs to deuterate to match out DDM head and tail</t>
  </si>
  <si>
    <t>solvents</t>
  </si>
  <si>
    <t>DDM in solvents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</si>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</sst>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169E-4EB3-5841-8DFE-271261988013}">
  <dimension ref="A2:M36"/>
  <sheetViews>
    <sheetView tabSelected="1" topLeftCell="A2" workbookViewId="0">
      <selection activeCell="K12" sqref="K12"/>
    </sheetView>
  </sheetViews>
  <sheetFormatPr baseColWidth="10" defaultRowHeight="16" x14ac:dyDescent="0.2"/>
  <cols>
    <col min="1" max="1" width="15" bestFit="1" customWidth="1"/>
    <col min="2" max="2" width="17.33203125" bestFit="1" customWidth="1"/>
    <col min="3" max="3" width="26.83203125" bestFit="1" customWidth="1"/>
    <col min="4" max="4" width="15" bestFit="1" customWidth="1"/>
    <col min="5" max="5" width="22.1640625" bestFit="1" customWidth="1"/>
    <col min="6" max="7" width="21.6640625" bestFit="1" customWidth="1"/>
    <col min="9" max="9" width="17.33203125" bestFit="1" customWidth="1"/>
    <col min="10" max="10" width="18" bestFit="1" customWidth="1"/>
    <col min="11" max="11" width="14.1640625" bestFit="1" customWidth="1"/>
  </cols>
  <sheetData>
    <row r="2" spans="1:13" x14ac:dyDescent="0.2">
      <c r="B2" s="4"/>
      <c r="C2" s="4"/>
      <c r="E2" s="3"/>
      <c r="G2" s="1"/>
      <c r="J2" s="1"/>
    </row>
    <row r="3" spans="1:13" x14ac:dyDescent="0.2">
      <c r="B3" s="5" t="s">
        <v>22</v>
      </c>
      <c r="C3" s="5" t="s">
        <v>23</v>
      </c>
      <c r="D3" s="5" t="s">
        <v>14</v>
      </c>
    </row>
    <row r="4" spans="1:13" x14ac:dyDescent="0.2">
      <c r="A4" s="11" t="s">
        <v>41</v>
      </c>
      <c r="B4" t="s">
        <v>17</v>
      </c>
      <c r="C4" t="s">
        <v>6</v>
      </c>
      <c r="D4" s="2">
        <v>-3.74</v>
      </c>
    </row>
    <row r="5" spans="1:13" x14ac:dyDescent="0.2">
      <c r="B5" t="s">
        <v>18</v>
      </c>
      <c r="C5" t="s">
        <v>7</v>
      </c>
      <c r="D5" s="2">
        <v>6.6710000000000003</v>
      </c>
      <c r="H5" s="8"/>
      <c r="I5" s="9"/>
      <c r="J5" s="9"/>
      <c r="K5" s="9"/>
      <c r="L5" s="9"/>
      <c r="M5" s="9"/>
    </row>
    <row r="6" spans="1:13" x14ac:dyDescent="0.2">
      <c r="B6" t="s">
        <v>19</v>
      </c>
      <c r="C6" t="s">
        <v>8</v>
      </c>
      <c r="D6" s="2">
        <v>6.6459999999999999</v>
      </c>
      <c r="H6" s="8"/>
      <c r="I6" s="8"/>
      <c r="J6" s="10"/>
      <c r="K6" s="8"/>
      <c r="L6" s="10"/>
      <c r="M6" s="10"/>
    </row>
    <row r="7" spans="1:13" x14ac:dyDescent="0.2">
      <c r="B7" t="s">
        <v>20</v>
      </c>
      <c r="C7" t="s">
        <v>9</v>
      </c>
      <c r="D7" s="2">
        <v>5.8029999999999999</v>
      </c>
      <c r="H7" s="8"/>
      <c r="I7" s="8"/>
      <c r="J7" s="10"/>
      <c r="K7" s="8"/>
      <c r="L7" s="10"/>
      <c r="M7" s="10"/>
    </row>
    <row r="9" spans="1:13" x14ac:dyDescent="0.2">
      <c r="D9" s="11" t="s">
        <v>34</v>
      </c>
      <c r="E9" s="11" t="s">
        <v>33</v>
      </c>
      <c r="F9" s="11" t="s">
        <v>32</v>
      </c>
      <c r="G9" s="11" t="s">
        <v>31</v>
      </c>
    </row>
    <row r="10" spans="1:13" x14ac:dyDescent="0.2">
      <c r="B10" s="5" t="s">
        <v>5</v>
      </c>
      <c r="C10" s="5" t="s">
        <v>16</v>
      </c>
      <c r="D10" s="5" t="s">
        <v>14</v>
      </c>
      <c r="E10" s="5" t="s">
        <v>11</v>
      </c>
      <c r="F10" s="5" t="s">
        <v>15</v>
      </c>
      <c r="G10" s="5" t="s">
        <v>36</v>
      </c>
    </row>
    <row r="11" spans="1:13" x14ac:dyDescent="0.2">
      <c r="A11" s="11" t="s">
        <v>39</v>
      </c>
      <c r="B11" t="s">
        <v>1</v>
      </c>
      <c r="C11" t="s">
        <v>0</v>
      </c>
      <c r="D11" s="2">
        <f>2*D5+D7</f>
        <v>19.145</v>
      </c>
      <c r="E11" s="3">
        <v>30</v>
      </c>
      <c r="F11" s="2">
        <f>D11/E11</f>
        <v>0.63816666666666666</v>
      </c>
      <c r="G11" s="2"/>
    </row>
    <row r="12" spans="1:13" x14ac:dyDescent="0.2">
      <c r="B12" t="s">
        <v>21</v>
      </c>
      <c r="C12" t="s">
        <v>10</v>
      </c>
      <c r="D12" s="2">
        <f>2*D4+D7</f>
        <v>-1.6770000000000005</v>
      </c>
      <c r="E12" s="3">
        <v>30</v>
      </c>
      <c r="F12" s="2">
        <f>D12/E12</f>
        <v>-5.5900000000000019E-2</v>
      </c>
      <c r="G12" s="2"/>
    </row>
    <row r="13" spans="1:13" x14ac:dyDescent="0.2">
      <c r="E13" s="3"/>
      <c r="F13" s="2"/>
      <c r="G13" s="2"/>
    </row>
    <row r="14" spans="1:13" x14ac:dyDescent="0.2">
      <c r="A14" s="11" t="s">
        <v>40</v>
      </c>
      <c r="B14" t="s">
        <v>13</v>
      </c>
      <c r="C14" t="s">
        <v>3</v>
      </c>
      <c r="D14" s="2">
        <f>12*D6+21*D4+11*D7</f>
        <v>65.044999999999987</v>
      </c>
      <c r="E14" s="3">
        <v>350.4</v>
      </c>
      <c r="F14" s="2">
        <f>D14/E14</f>
        <v>0.18563070776255705</v>
      </c>
      <c r="G14" s="2">
        <f>F14-$F$12</f>
        <v>0.24153070776255708</v>
      </c>
    </row>
    <row r="15" spans="1:13" x14ac:dyDescent="0.2">
      <c r="B15" t="s">
        <v>12</v>
      </c>
      <c r="C15" t="s">
        <v>4</v>
      </c>
      <c r="D15" s="2">
        <f>12*D6+14*D4+7*D5+11*D7</f>
        <v>137.922</v>
      </c>
      <c r="E15" s="3">
        <v>350.4</v>
      </c>
      <c r="F15" s="2">
        <f>D15/E15</f>
        <v>0.39361301369863017</v>
      </c>
      <c r="G15" s="2">
        <f>F15-$F$11</f>
        <v>-0.24455365296803649</v>
      </c>
    </row>
    <row r="16" spans="1:13" x14ac:dyDescent="0.2">
      <c r="B16" t="s">
        <v>37</v>
      </c>
      <c r="C16" t="s">
        <v>2</v>
      </c>
      <c r="D16" s="2">
        <f>12*D6+25*D4</f>
        <v>-13.748000000000005</v>
      </c>
      <c r="E16" s="3">
        <v>350.2</v>
      </c>
      <c r="F16" s="2">
        <f>D16/E16</f>
        <v>-3.9257567104511719E-2</v>
      </c>
      <c r="G16" s="2">
        <f>F16-$F$12</f>
        <v>1.66424328954883E-2</v>
      </c>
    </row>
    <row r="17" spans="2:7" x14ac:dyDescent="0.2">
      <c r="B17" t="s">
        <v>35</v>
      </c>
      <c r="C17" t="s">
        <v>2</v>
      </c>
      <c r="D17" s="2">
        <f>12*D6+25*D4</f>
        <v>-13.748000000000005</v>
      </c>
      <c r="E17" s="3">
        <v>350.2</v>
      </c>
      <c r="F17" s="2">
        <f>D17/E17</f>
        <v>-3.9257567104511719E-2</v>
      </c>
      <c r="G17" s="2">
        <f>F17-$F$11</f>
        <v>-0.67742423377117833</v>
      </c>
    </row>
    <row r="18" spans="2:7" x14ac:dyDescent="0.2">
      <c r="F18" s="2"/>
      <c r="G18" s="2"/>
    </row>
    <row r="19" spans="2:7" x14ac:dyDescent="0.2">
      <c r="B19" s="5" t="s">
        <v>38</v>
      </c>
    </row>
    <row r="20" spans="2:7" x14ac:dyDescent="0.2">
      <c r="B20" t="s">
        <v>24</v>
      </c>
      <c r="C20" s="3">
        <f>(D11*E14/E11-12*D6-14*D4-7*D5-11*D7)/(D5-D4)</f>
        <v>8.2308711939294987</v>
      </c>
    </row>
    <row r="21" spans="2:7" x14ac:dyDescent="0.2">
      <c r="B21" s="6" t="s">
        <v>25</v>
      </c>
      <c r="C21" s="7">
        <f>(D11*E16/E11-12*D6-25*D4)/(D5-D4)</f>
        <v>22.786856850126465</v>
      </c>
      <c r="D21" s="5"/>
      <c r="E21" s="5"/>
      <c r="F21" s="5"/>
      <c r="G21" s="5"/>
    </row>
    <row r="23" spans="2:7" x14ac:dyDescent="0.2">
      <c r="B23" s="5" t="s">
        <v>30</v>
      </c>
    </row>
    <row r="24" spans="2:7" x14ac:dyDescent="0.2">
      <c r="B24" t="s">
        <v>28</v>
      </c>
      <c r="C24" t="s">
        <v>29</v>
      </c>
      <c r="D24" s="2">
        <f>12*D6+(25-C21)*D4+C21*D5</f>
        <v>223.48596666666663</v>
      </c>
      <c r="E24" s="2">
        <v>349.4</v>
      </c>
      <c r="F24" s="2">
        <f>D24/E24</f>
        <v>0.63962783819881697</v>
      </c>
      <c r="G24" s="2">
        <f>F24-$F$11</f>
        <v>1.4611715321503072E-3</v>
      </c>
    </row>
    <row r="25" spans="2:7" x14ac:dyDescent="0.2">
      <c r="B25" t="s">
        <v>26</v>
      </c>
      <c r="C25" t="s">
        <v>27</v>
      </c>
      <c r="D25" s="2">
        <f>12*D6+(14-C20)*D4+(7+C20)*D5+11*D7</f>
        <v>223.61360000000002</v>
      </c>
      <c r="E25" s="2">
        <v>350.4</v>
      </c>
      <c r="F25" s="2">
        <f>D25/E25</f>
        <v>0.63816666666666677</v>
      </c>
      <c r="G25" s="2">
        <f>F25-$F$11</f>
        <v>0</v>
      </c>
    </row>
    <row r="28" spans="2:7" x14ac:dyDescent="0.2">
      <c r="F28" s="2"/>
      <c r="G28" s="2"/>
    </row>
    <row r="29" spans="2:7" x14ac:dyDescent="0.2">
      <c r="F29" s="2"/>
      <c r="G29" s="2"/>
    </row>
    <row r="30" spans="2:7" x14ac:dyDescent="0.2">
      <c r="F30" s="2"/>
      <c r="G30" s="2"/>
    </row>
    <row r="31" spans="2:7" x14ac:dyDescent="0.2">
      <c r="F31" s="2"/>
      <c r="G31" s="2"/>
    </row>
    <row r="32" spans="2:7" x14ac:dyDescent="0.2">
      <c r="F32" s="2"/>
      <c r="G32" s="2"/>
    </row>
    <row r="33" spans="6:7" x14ac:dyDescent="0.2">
      <c r="F33" s="2"/>
      <c r="G33" s="2"/>
    </row>
    <row r="35" spans="6:7" x14ac:dyDescent="0.2">
      <c r="F35" s="2"/>
      <c r="G35" s="2"/>
    </row>
    <row r="36" spans="6:7" x14ac:dyDescent="0.2">
      <c r="F36" s="2"/>
      <c r="G3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Larsen</dc:creator>
  <cp:lastModifiedBy>Andreas Haahr Larsen</cp:lastModifiedBy>
  <dcterms:created xsi:type="dcterms:W3CDTF">2023-01-23T12:52:12Z</dcterms:created>
  <dcterms:modified xsi:type="dcterms:W3CDTF">2024-07-02T08:19:53Z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2023-01-23T13:22:49Z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81aa1d28-cc62-4cf3-b875-646c701604e0</vt:lpwstr>
  </property>
  <property fmtid="{D5CDD505-2E9C-101B-9397-08002B2CF9AE}" pid="8" name="MSIP_Label_6a2630e2-1ac5-455e-8217-0156b1936a76_ContentBits">
    <vt:lpwstr>0</vt:lpwstr>
  </property>
</Properties>
</file>