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25" yWindow="-60" windowWidth="26445" windowHeight="14475" activeTab="5"/>
  </bookViews>
  <sheets>
    <sheet name="Crowdfunding" sheetId="1" r:id="rId1"/>
    <sheet name="Sheet1" sheetId="2" r:id="rId2"/>
    <sheet name="Sheet2" sheetId="3" r:id="rId3"/>
    <sheet name="Sheet3" sheetId="4" r:id="rId4"/>
    <sheet name="Sheet6" sheetId="7" r:id="rId5"/>
    <sheet name="Sheet7" sheetId="8" r:id="rId6"/>
  </sheets>
  <definedNames>
    <definedName name="_xlnm._FilterDatabase" localSheetId="0" hidden="1">Crowdfunding!$A$1:$T$1001</definedName>
  </definedNames>
  <calcPr calcId="125725"/>
  <pivotCaches>
    <pivotCache cacheId="9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8"/>
  <c r="M17"/>
  <c r="M16"/>
  <c r="M15"/>
  <c r="M11"/>
  <c r="M10"/>
  <c r="M9"/>
  <c r="M8"/>
  <c r="E13" i="7" l="1"/>
  <c r="D13"/>
  <c r="E12"/>
  <c r="D12"/>
  <c r="E11"/>
  <c r="D11"/>
  <c r="E10"/>
  <c r="D10"/>
  <c r="E9"/>
  <c r="D9"/>
  <c r="E8"/>
  <c r="D8"/>
  <c r="E7"/>
  <c r="D7"/>
  <c r="C6"/>
  <c r="C7"/>
  <c r="E6"/>
  <c r="D6"/>
  <c r="E5"/>
  <c r="D5"/>
  <c r="E4"/>
  <c r="D4"/>
  <c r="C3"/>
  <c r="C13"/>
  <c r="C12"/>
  <c r="C11"/>
  <c r="C10"/>
  <c r="C9"/>
  <c r="C8"/>
  <c r="C5"/>
  <c r="C4"/>
  <c r="D3" l="1"/>
  <c r="E3"/>
  <c r="F5" l="1"/>
  <c r="H5" s="1"/>
  <c r="F9"/>
  <c r="G9" s="1"/>
  <c r="F3"/>
  <c r="H3" s="1"/>
  <c r="F8"/>
  <c r="I8" s="1"/>
  <c r="F7"/>
  <c r="I7" s="1"/>
  <c r="F13"/>
  <c r="G13" s="1"/>
  <c r="F6"/>
  <c r="G6" s="1"/>
  <c r="F10"/>
  <c r="H10" s="1"/>
  <c r="F11"/>
  <c r="G11" s="1"/>
  <c r="F12"/>
  <c r="I12" s="1"/>
  <c r="F4"/>
  <c r="I4" s="1"/>
  <c r="O3" i="1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O29"/>
  <c r="Q29" s="1"/>
  <c r="O30"/>
  <c r="Q30" s="1"/>
  <c r="O31"/>
  <c r="Q31" s="1"/>
  <c r="O32"/>
  <c r="Q32" s="1"/>
  <c r="O33"/>
  <c r="Q33" s="1"/>
  <c r="O34"/>
  <c r="Q34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O71"/>
  <c r="Q71" s="1"/>
  <c r="O72"/>
  <c r="Q72" s="1"/>
  <c r="O73"/>
  <c r="Q73" s="1"/>
  <c r="O74"/>
  <c r="Q74" s="1"/>
  <c r="O75"/>
  <c r="Q75" s="1"/>
  <c r="O76"/>
  <c r="Q76" s="1"/>
  <c r="O77"/>
  <c r="Q77" s="1"/>
  <c r="O78"/>
  <c r="Q78" s="1"/>
  <c r="O79"/>
  <c r="Q79" s="1"/>
  <c r="O80"/>
  <c r="Q80" s="1"/>
  <c r="O81"/>
  <c r="Q81" s="1"/>
  <c r="O82"/>
  <c r="Q82" s="1"/>
  <c r="O83"/>
  <c r="Q83" s="1"/>
  <c r="O84"/>
  <c r="Q84" s="1"/>
  <c r="O85"/>
  <c r="Q85" s="1"/>
  <c r="O86"/>
  <c r="Q86" s="1"/>
  <c r="O87"/>
  <c r="Q87" s="1"/>
  <c r="O88"/>
  <c r="Q88" s="1"/>
  <c r="O89"/>
  <c r="Q89" s="1"/>
  <c r="O90"/>
  <c r="Q90" s="1"/>
  <c r="O91"/>
  <c r="Q91" s="1"/>
  <c r="O92"/>
  <c r="Q92" s="1"/>
  <c r="O93"/>
  <c r="Q93" s="1"/>
  <c r="O94"/>
  <c r="Q94" s="1"/>
  <c r="O95"/>
  <c r="Q95" s="1"/>
  <c r="O96"/>
  <c r="Q96" s="1"/>
  <c r="O97"/>
  <c r="Q97" s="1"/>
  <c r="O98"/>
  <c r="Q98" s="1"/>
  <c r="O99"/>
  <c r="Q99" s="1"/>
  <c r="O100"/>
  <c r="Q100" s="1"/>
  <c r="O101"/>
  <c r="Q101" s="1"/>
  <c r="O102"/>
  <c r="Q102" s="1"/>
  <c r="O103"/>
  <c r="Q103" s="1"/>
  <c r="O104"/>
  <c r="Q104" s="1"/>
  <c r="O105"/>
  <c r="Q105" s="1"/>
  <c r="O106"/>
  <c r="Q106" s="1"/>
  <c r="O107"/>
  <c r="Q107" s="1"/>
  <c r="O108"/>
  <c r="Q108" s="1"/>
  <c r="O109"/>
  <c r="Q109" s="1"/>
  <c r="O110"/>
  <c r="Q110" s="1"/>
  <c r="O111"/>
  <c r="Q111" s="1"/>
  <c r="O112"/>
  <c r="Q112" s="1"/>
  <c r="O113"/>
  <c r="Q113" s="1"/>
  <c r="O114"/>
  <c r="Q114" s="1"/>
  <c r="O115"/>
  <c r="Q115" s="1"/>
  <c r="O116"/>
  <c r="Q116" s="1"/>
  <c r="O117"/>
  <c r="Q117" s="1"/>
  <c r="O118"/>
  <c r="Q118" s="1"/>
  <c r="O119"/>
  <c r="Q119" s="1"/>
  <c r="O120"/>
  <c r="Q120" s="1"/>
  <c r="O121"/>
  <c r="Q121" s="1"/>
  <c r="O122"/>
  <c r="Q122" s="1"/>
  <c r="O123"/>
  <c r="Q123" s="1"/>
  <c r="O124"/>
  <c r="Q124" s="1"/>
  <c r="O125"/>
  <c r="Q125" s="1"/>
  <c r="O126"/>
  <c r="Q126" s="1"/>
  <c r="O127"/>
  <c r="Q127" s="1"/>
  <c r="O128"/>
  <c r="Q128" s="1"/>
  <c r="O129"/>
  <c r="Q129" s="1"/>
  <c r="O130"/>
  <c r="Q130" s="1"/>
  <c r="O131"/>
  <c r="Q131" s="1"/>
  <c r="O132"/>
  <c r="Q132" s="1"/>
  <c r="O133"/>
  <c r="Q133" s="1"/>
  <c r="O134"/>
  <c r="Q134" s="1"/>
  <c r="O135"/>
  <c r="Q135" s="1"/>
  <c r="O136"/>
  <c r="Q136" s="1"/>
  <c r="O137"/>
  <c r="Q137" s="1"/>
  <c r="O138"/>
  <c r="Q138" s="1"/>
  <c r="O139"/>
  <c r="Q139" s="1"/>
  <c r="O140"/>
  <c r="Q140" s="1"/>
  <c r="O141"/>
  <c r="Q141" s="1"/>
  <c r="O142"/>
  <c r="Q142" s="1"/>
  <c r="O143"/>
  <c r="Q143" s="1"/>
  <c r="O144"/>
  <c r="Q144" s="1"/>
  <c r="O145"/>
  <c r="Q145" s="1"/>
  <c r="O146"/>
  <c r="Q146" s="1"/>
  <c r="O147"/>
  <c r="Q147" s="1"/>
  <c r="O148"/>
  <c r="Q148" s="1"/>
  <c r="O149"/>
  <c r="Q149" s="1"/>
  <c r="O150"/>
  <c r="Q150" s="1"/>
  <c r="O151"/>
  <c r="Q151" s="1"/>
  <c r="O152"/>
  <c r="Q152" s="1"/>
  <c r="O153"/>
  <c r="Q153" s="1"/>
  <c r="O154"/>
  <c r="Q154" s="1"/>
  <c r="O155"/>
  <c r="Q155" s="1"/>
  <c r="O156"/>
  <c r="Q156" s="1"/>
  <c r="O157"/>
  <c r="Q157" s="1"/>
  <c r="O158"/>
  <c r="Q158" s="1"/>
  <c r="O159"/>
  <c r="Q159" s="1"/>
  <c r="O160"/>
  <c r="Q160" s="1"/>
  <c r="O161"/>
  <c r="Q161" s="1"/>
  <c r="O162"/>
  <c r="Q162" s="1"/>
  <c r="O163"/>
  <c r="Q163" s="1"/>
  <c r="O164"/>
  <c r="Q164" s="1"/>
  <c r="O165"/>
  <c r="Q165" s="1"/>
  <c r="O166"/>
  <c r="Q166" s="1"/>
  <c r="O167"/>
  <c r="Q167" s="1"/>
  <c r="O168"/>
  <c r="Q168" s="1"/>
  <c r="O169"/>
  <c r="Q169" s="1"/>
  <c r="O170"/>
  <c r="Q170" s="1"/>
  <c r="O171"/>
  <c r="Q171" s="1"/>
  <c r="O172"/>
  <c r="Q172" s="1"/>
  <c r="O173"/>
  <c r="Q173" s="1"/>
  <c r="O174"/>
  <c r="Q174" s="1"/>
  <c r="O175"/>
  <c r="Q175" s="1"/>
  <c r="O176"/>
  <c r="Q176" s="1"/>
  <c r="O177"/>
  <c r="Q177" s="1"/>
  <c r="O178"/>
  <c r="Q178" s="1"/>
  <c r="O179"/>
  <c r="Q179" s="1"/>
  <c r="O180"/>
  <c r="Q180" s="1"/>
  <c r="O181"/>
  <c r="Q181" s="1"/>
  <c r="O182"/>
  <c r="Q182" s="1"/>
  <c r="O183"/>
  <c r="Q183" s="1"/>
  <c r="O184"/>
  <c r="Q184" s="1"/>
  <c r="O185"/>
  <c r="Q185" s="1"/>
  <c r="O186"/>
  <c r="Q186" s="1"/>
  <c r="O187"/>
  <c r="Q187" s="1"/>
  <c r="O188"/>
  <c r="Q188" s="1"/>
  <c r="O189"/>
  <c r="Q189" s="1"/>
  <c r="O190"/>
  <c r="Q190" s="1"/>
  <c r="O191"/>
  <c r="Q191" s="1"/>
  <c r="O192"/>
  <c r="Q192" s="1"/>
  <c r="O193"/>
  <c r="Q193" s="1"/>
  <c r="O194"/>
  <c r="Q194" s="1"/>
  <c r="O195"/>
  <c r="Q195" s="1"/>
  <c r="O196"/>
  <c r="Q196" s="1"/>
  <c r="O197"/>
  <c r="Q197" s="1"/>
  <c r="O198"/>
  <c r="Q198" s="1"/>
  <c r="O199"/>
  <c r="Q199" s="1"/>
  <c r="O200"/>
  <c r="Q200" s="1"/>
  <c r="O201"/>
  <c r="Q201" s="1"/>
  <c r="O202"/>
  <c r="Q202" s="1"/>
  <c r="O203"/>
  <c r="Q203" s="1"/>
  <c r="O204"/>
  <c r="Q204" s="1"/>
  <c r="O205"/>
  <c r="Q205" s="1"/>
  <c r="O206"/>
  <c r="Q206" s="1"/>
  <c r="O207"/>
  <c r="Q207" s="1"/>
  <c r="O208"/>
  <c r="Q208" s="1"/>
  <c r="O209"/>
  <c r="Q209" s="1"/>
  <c r="O210"/>
  <c r="Q210" s="1"/>
  <c r="O211"/>
  <c r="Q211" s="1"/>
  <c r="O212"/>
  <c r="Q212" s="1"/>
  <c r="O213"/>
  <c r="Q213" s="1"/>
  <c r="O214"/>
  <c r="Q214" s="1"/>
  <c r="O215"/>
  <c r="Q215" s="1"/>
  <c r="O216"/>
  <c r="Q216" s="1"/>
  <c r="O217"/>
  <c r="Q217" s="1"/>
  <c r="O218"/>
  <c r="Q218" s="1"/>
  <c r="O219"/>
  <c r="Q219" s="1"/>
  <c r="O220"/>
  <c r="Q220" s="1"/>
  <c r="O221"/>
  <c r="Q221" s="1"/>
  <c r="O222"/>
  <c r="Q222" s="1"/>
  <c r="O223"/>
  <c r="Q223" s="1"/>
  <c r="O224"/>
  <c r="Q224" s="1"/>
  <c r="O225"/>
  <c r="Q225" s="1"/>
  <c r="O226"/>
  <c r="Q226" s="1"/>
  <c r="O227"/>
  <c r="Q227" s="1"/>
  <c r="O228"/>
  <c r="Q228" s="1"/>
  <c r="O229"/>
  <c r="Q229" s="1"/>
  <c r="O230"/>
  <c r="Q230" s="1"/>
  <c r="O231"/>
  <c r="Q231" s="1"/>
  <c r="O232"/>
  <c r="Q232" s="1"/>
  <c r="O233"/>
  <c r="Q233" s="1"/>
  <c r="O234"/>
  <c r="Q234" s="1"/>
  <c r="O235"/>
  <c r="Q235" s="1"/>
  <c r="O236"/>
  <c r="Q236" s="1"/>
  <c r="O237"/>
  <c r="Q237" s="1"/>
  <c r="O238"/>
  <c r="Q238" s="1"/>
  <c r="O239"/>
  <c r="Q239" s="1"/>
  <c r="O240"/>
  <c r="Q240" s="1"/>
  <c r="O241"/>
  <c r="Q241" s="1"/>
  <c r="O242"/>
  <c r="Q242" s="1"/>
  <c r="O243"/>
  <c r="Q243" s="1"/>
  <c r="O244"/>
  <c r="Q244" s="1"/>
  <c r="O245"/>
  <c r="Q245" s="1"/>
  <c r="O246"/>
  <c r="Q246" s="1"/>
  <c r="O247"/>
  <c r="Q247" s="1"/>
  <c r="O248"/>
  <c r="Q248" s="1"/>
  <c r="O249"/>
  <c r="Q249" s="1"/>
  <c r="O250"/>
  <c r="Q250" s="1"/>
  <c r="O251"/>
  <c r="Q251" s="1"/>
  <c r="O252"/>
  <c r="Q252" s="1"/>
  <c r="O253"/>
  <c r="Q253" s="1"/>
  <c r="O254"/>
  <c r="Q254" s="1"/>
  <c r="O255"/>
  <c r="Q255" s="1"/>
  <c r="O256"/>
  <c r="Q256" s="1"/>
  <c r="O257"/>
  <c r="Q257" s="1"/>
  <c r="O258"/>
  <c r="Q258" s="1"/>
  <c r="O259"/>
  <c r="Q259" s="1"/>
  <c r="O260"/>
  <c r="Q260" s="1"/>
  <c r="O261"/>
  <c r="Q261" s="1"/>
  <c r="O262"/>
  <c r="Q262" s="1"/>
  <c r="O263"/>
  <c r="Q263" s="1"/>
  <c r="O264"/>
  <c r="Q264" s="1"/>
  <c r="O265"/>
  <c r="Q265" s="1"/>
  <c r="O266"/>
  <c r="Q266" s="1"/>
  <c r="O267"/>
  <c r="Q267" s="1"/>
  <c r="O268"/>
  <c r="Q268" s="1"/>
  <c r="O269"/>
  <c r="Q269" s="1"/>
  <c r="O270"/>
  <c r="Q270" s="1"/>
  <c r="O271"/>
  <c r="Q271" s="1"/>
  <c r="O272"/>
  <c r="Q272" s="1"/>
  <c r="O273"/>
  <c r="Q273" s="1"/>
  <c r="O274"/>
  <c r="Q274" s="1"/>
  <c r="O275"/>
  <c r="Q275" s="1"/>
  <c r="O276"/>
  <c r="Q276" s="1"/>
  <c r="O277"/>
  <c r="Q277" s="1"/>
  <c r="O278"/>
  <c r="Q278" s="1"/>
  <c r="O279"/>
  <c r="Q279" s="1"/>
  <c r="O280"/>
  <c r="Q280" s="1"/>
  <c r="O281"/>
  <c r="Q281" s="1"/>
  <c r="O282"/>
  <c r="Q282" s="1"/>
  <c r="O283"/>
  <c r="Q283" s="1"/>
  <c r="O284"/>
  <c r="Q284" s="1"/>
  <c r="O285"/>
  <c r="Q285" s="1"/>
  <c r="O286"/>
  <c r="Q286" s="1"/>
  <c r="O287"/>
  <c r="Q287" s="1"/>
  <c r="O288"/>
  <c r="Q288" s="1"/>
  <c r="O289"/>
  <c r="Q289" s="1"/>
  <c r="O290"/>
  <c r="Q290" s="1"/>
  <c r="O291"/>
  <c r="Q291" s="1"/>
  <c r="O292"/>
  <c r="Q292" s="1"/>
  <c r="O293"/>
  <c r="Q293" s="1"/>
  <c r="O294"/>
  <c r="Q294" s="1"/>
  <c r="O295"/>
  <c r="Q295" s="1"/>
  <c r="O296"/>
  <c r="Q296" s="1"/>
  <c r="O297"/>
  <c r="Q297" s="1"/>
  <c r="O298"/>
  <c r="Q298" s="1"/>
  <c r="O299"/>
  <c r="Q299" s="1"/>
  <c r="O300"/>
  <c r="Q300" s="1"/>
  <c r="O301"/>
  <c r="Q301" s="1"/>
  <c r="O302"/>
  <c r="Q302" s="1"/>
  <c r="O303"/>
  <c r="Q303" s="1"/>
  <c r="O304"/>
  <c r="Q304" s="1"/>
  <c r="O305"/>
  <c r="Q305" s="1"/>
  <c r="O306"/>
  <c r="Q306" s="1"/>
  <c r="O307"/>
  <c r="Q307" s="1"/>
  <c r="O308"/>
  <c r="Q308" s="1"/>
  <c r="O309"/>
  <c r="Q309" s="1"/>
  <c r="O310"/>
  <c r="Q310" s="1"/>
  <c r="O311"/>
  <c r="Q311" s="1"/>
  <c r="O312"/>
  <c r="Q312" s="1"/>
  <c r="O313"/>
  <c r="Q313" s="1"/>
  <c r="O314"/>
  <c r="Q314" s="1"/>
  <c r="O315"/>
  <c r="Q315" s="1"/>
  <c r="O316"/>
  <c r="Q316" s="1"/>
  <c r="O317"/>
  <c r="Q317" s="1"/>
  <c r="O318"/>
  <c r="Q318" s="1"/>
  <c r="O319"/>
  <c r="Q319" s="1"/>
  <c r="O320"/>
  <c r="Q320" s="1"/>
  <c r="O321"/>
  <c r="Q321" s="1"/>
  <c r="O322"/>
  <c r="Q322" s="1"/>
  <c r="O323"/>
  <c r="Q323" s="1"/>
  <c r="O324"/>
  <c r="Q324" s="1"/>
  <c r="O325"/>
  <c r="Q325" s="1"/>
  <c r="O326"/>
  <c r="Q326" s="1"/>
  <c r="O327"/>
  <c r="Q327" s="1"/>
  <c r="O328"/>
  <c r="Q328" s="1"/>
  <c r="O329"/>
  <c r="Q329" s="1"/>
  <c r="O330"/>
  <c r="Q330" s="1"/>
  <c r="O331"/>
  <c r="Q331" s="1"/>
  <c r="O332"/>
  <c r="Q332" s="1"/>
  <c r="O333"/>
  <c r="Q333" s="1"/>
  <c r="O334"/>
  <c r="Q334" s="1"/>
  <c r="O335"/>
  <c r="Q335" s="1"/>
  <c r="O336"/>
  <c r="Q336" s="1"/>
  <c r="O337"/>
  <c r="Q337" s="1"/>
  <c r="O338"/>
  <c r="Q338" s="1"/>
  <c r="O339"/>
  <c r="Q339" s="1"/>
  <c r="O340"/>
  <c r="Q340" s="1"/>
  <c r="O341"/>
  <c r="Q341" s="1"/>
  <c r="O342"/>
  <c r="Q342" s="1"/>
  <c r="O343"/>
  <c r="Q343" s="1"/>
  <c r="O344"/>
  <c r="Q344" s="1"/>
  <c r="O345"/>
  <c r="Q345" s="1"/>
  <c r="O346"/>
  <c r="Q346" s="1"/>
  <c r="O347"/>
  <c r="Q347" s="1"/>
  <c r="O348"/>
  <c r="Q348" s="1"/>
  <c r="O349"/>
  <c r="Q349" s="1"/>
  <c r="O350"/>
  <c r="Q350" s="1"/>
  <c r="O351"/>
  <c r="Q351" s="1"/>
  <c r="O352"/>
  <c r="Q352" s="1"/>
  <c r="O353"/>
  <c r="Q353" s="1"/>
  <c r="O354"/>
  <c r="Q354" s="1"/>
  <c r="O355"/>
  <c r="Q355" s="1"/>
  <c r="O356"/>
  <c r="Q356" s="1"/>
  <c r="O357"/>
  <c r="Q357" s="1"/>
  <c r="O358"/>
  <c r="Q358" s="1"/>
  <c r="O359"/>
  <c r="Q359" s="1"/>
  <c r="O360"/>
  <c r="Q360" s="1"/>
  <c r="O361"/>
  <c r="Q361" s="1"/>
  <c r="O362"/>
  <c r="Q362" s="1"/>
  <c r="O363"/>
  <c r="Q363" s="1"/>
  <c r="O364"/>
  <c r="Q364" s="1"/>
  <c r="O365"/>
  <c r="Q365" s="1"/>
  <c r="O366"/>
  <c r="Q366" s="1"/>
  <c r="O367"/>
  <c r="Q367" s="1"/>
  <c r="O368"/>
  <c r="Q368" s="1"/>
  <c r="O369"/>
  <c r="Q369" s="1"/>
  <c r="O370"/>
  <c r="Q370" s="1"/>
  <c r="O371"/>
  <c r="Q371" s="1"/>
  <c r="O372"/>
  <c r="Q372" s="1"/>
  <c r="O373"/>
  <c r="Q373" s="1"/>
  <c r="O374"/>
  <c r="Q374" s="1"/>
  <c r="O375"/>
  <c r="Q375" s="1"/>
  <c r="O376"/>
  <c r="Q376" s="1"/>
  <c r="O377"/>
  <c r="Q377" s="1"/>
  <c r="O378"/>
  <c r="Q378" s="1"/>
  <c r="O379"/>
  <c r="Q379" s="1"/>
  <c r="O380"/>
  <c r="Q380" s="1"/>
  <c r="O381"/>
  <c r="Q381" s="1"/>
  <c r="O382"/>
  <c r="Q382" s="1"/>
  <c r="O383"/>
  <c r="Q383" s="1"/>
  <c r="O384"/>
  <c r="Q384" s="1"/>
  <c r="O385"/>
  <c r="Q385" s="1"/>
  <c r="O386"/>
  <c r="Q386" s="1"/>
  <c r="O387"/>
  <c r="Q387" s="1"/>
  <c r="O388"/>
  <c r="Q388" s="1"/>
  <c r="O389"/>
  <c r="Q389" s="1"/>
  <c r="O390"/>
  <c r="Q390" s="1"/>
  <c r="O391"/>
  <c r="Q391" s="1"/>
  <c r="O392"/>
  <c r="Q392" s="1"/>
  <c r="O393"/>
  <c r="Q393" s="1"/>
  <c r="O394"/>
  <c r="Q394" s="1"/>
  <c r="O395"/>
  <c r="Q395" s="1"/>
  <c r="O396"/>
  <c r="Q396" s="1"/>
  <c r="O397"/>
  <c r="Q397" s="1"/>
  <c r="O398"/>
  <c r="Q398" s="1"/>
  <c r="O399"/>
  <c r="Q399" s="1"/>
  <c r="O400"/>
  <c r="Q400" s="1"/>
  <c r="O401"/>
  <c r="Q401" s="1"/>
  <c r="O402"/>
  <c r="Q402" s="1"/>
  <c r="O403"/>
  <c r="Q403" s="1"/>
  <c r="O404"/>
  <c r="Q404" s="1"/>
  <c r="O405"/>
  <c r="Q405" s="1"/>
  <c r="O406"/>
  <c r="Q406" s="1"/>
  <c r="O407"/>
  <c r="Q407" s="1"/>
  <c r="O408"/>
  <c r="Q408" s="1"/>
  <c r="O409"/>
  <c r="Q409" s="1"/>
  <c r="O410"/>
  <c r="Q410" s="1"/>
  <c r="O411"/>
  <c r="Q411" s="1"/>
  <c r="O412"/>
  <c r="Q412" s="1"/>
  <c r="O413"/>
  <c r="Q413" s="1"/>
  <c r="O414"/>
  <c r="Q414" s="1"/>
  <c r="O415"/>
  <c r="Q415" s="1"/>
  <c r="O416"/>
  <c r="Q416" s="1"/>
  <c r="O417"/>
  <c r="Q417" s="1"/>
  <c r="O418"/>
  <c r="Q418" s="1"/>
  <c r="O419"/>
  <c r="Q419" s="1"/>
  <c r="O420"/>
  <c r="Q420" s="1"/>
  <c r="O421"/>
  <c r="Q421" s="1"/>
  <c r="O422"/>
  <c r="Q422" s="1"/>
  <c r="O423"/>
  <c r="Q423" s="1"/>
  <c r="O424"/>
  <c r="Q424" s="1"/>
  <c r="O425"/>
  <c r="Q425" s="1"/>
  <c r="O426"/>
  <c r="Q426" s="1"/>
  <c r="O427"/>
  <c r="Q427" s="1"/>
  <c r="O428"/>
  <c r="Q428" s="1"/>
  <c r="O429"/>
  <c r="Q429" s="1"/>
  <c r="O430"/>
  <c r="Q430" s="1"/>
  <c r="O431"/>
  <c r="Q431" s="1"/>
  <c r="O432"/>
  <c r="Q432" s="1"/>
  <c r="O433"/>
  <c r="Q433" s="1"/>
  <c r="O434"/>
  <c r="Q434" s="1"/>
  <c r="O435"/>
  <c r="Q435" s="1"/>
  <c r="O436"/>
  <c r="Q436" s="1"/>
  <c r="O437"/>
  <c r="Q437" s="1"/>
  <c r="O438"/>
  <c r="Q438" s="1"/>
  <c r="O439"/>
  <c r="Q439" s="1"/>
  <c r="O440"/>
  <c r="Q440" s="1"/>
  <c r="O441"/>
  <c r="Q441" s="1"/>
  <c r="O442"/>
  <c r="Q442" s="1"/>
  <c r="O443"/>
  <c r="Q443" s="1"/>
  <c r="O444"/>
  <c r="Q444" s="1"/>
  <c r="O445"/>
  <c r="Q445" s="1"/>
  <c r="O446"/>
  <c r="Q446" s="1"/>
  <c r="O447"/>
  <c r="Q447" s="1"/>
  <c r="O448"/>
  <c r="Q448" s="1"/>
  <c r="O449"/>
  <c r="Q449" s="1"/>
  <c r="O450"/>
  <c r="Q450" s="1"/>
  <c r="O451"/>
  <c r="Q451" s="1"/>
  <c r="O452"/>
  <c r="Q452" s="1"/>
  <c r="O453"/>
  <c r="Q453" s="1"/>
  <c r="O454"/>
  <c r="Q454" s="1"/>
  <c r="O455"/>
  <c r="Q455" s="1"/>
  <c r="O456"/>
  <c r="Q456" s="1"/>
  <c r="O457"/>
  <c r="Q457" s="1"/>
  <c r="O458"/>
  <c r="Q458" s="1"/>
  <c r="O459"/>
  <c r="Q459" s="1"/>
  <c r="O460"/>
  <c r="Q460" s="1"/>
  <c r="O461"/>
  <c r="Q461" s="1"/>
  <c r="O462"/>
  <c r="Q462" s="1"/>
  <c r="O463"/>
  <c r="Q463" s="1"/>
  <c r="O464"/>
  <c r="Q464" s="1"/>
  <c r="O465"/>
  <c r="Q465" s="1"/>
  <c r="O466"/>
  <c r="Q466" s="1"/>
  <c r="O467"/>
  <c r="Q467" s="1"/>
  <c r="O468"/>
  <c r="Q468" s="1"/>
  <c r="O469"/>
  <c r="Q469" s="1"/>
  <c r="O470"/>
  <c r="Q470" s="1"/>
  <c r="O471"/>
  <c r="Q471" s="1"/>
  <c r="O472"/>
  <c r="Q472" s="1"/>
  <c r="O473"/>
  <c r="Q473" s="1"/>
  <c r="O474"/>
  <c r="Q474" s="1"/>
  <c r="O475"/>
  <c r="Q475" s="1"/>
  <c r="O476"/>
  <c r="Q476" s="1"/>
  <c r="O477"/>
  <c r="Q477" s="1"/>
  <c r="O478"/>
  <c r="Q478" s="1"/>
  <c r="O479"/>
  <c r="Q479" s="1"/>
  <c r="O480"/>
  <c r="Q480" s="1"/>
  <c r="O481"/>
  <c r="Q481" s="1"/>
  <c r="O482"/>
  <c r="Q482" s="1"/>
  <c r="O483"/>
  <c r="Q483" s="1"/>
  <c r="O484"/>
  <c r="Q484" s="1"/>
  <c r="O485"/>
  <c r="Q485" s="1"/>
  <c r="O486"/>
  <c r="Q486" s="1"/>
  <c r="O487"/>
  <c r="Q487" s="1"/>
  <c r="O488"/>
  <c r="Q488" s="1"/>
  <c r="O489"/>
  <c r="Q489" s="1"/>
  <c r="O490"/>
  <c r="Q490" s="1"/>
  <c r="O491"/>
  <c r="Q491" s="1"/>
  <c r="O492"/>
  <c r="Q492" s="1"/>
  <c r="O493"/>
  <c r="Q493" s="1"/>
  <c r="O494"/>
  <c r="Q494" s="1"/>
  <c r="O495"/>
  <c r="Q495" s="1"/>
  <c r="O496"/>
  <c r="Q496" s="1"/>
  <c r="O497"/>
  <c r="Q497" s="1"/>
  <c r="O498"/>
  <c r="Q498" s="1"/>
  <c r="O499"/>
  <c r="Q499" s="1"/>
  <c r="O500"/>
  <c r="Q500" s="1"/>
  <c r="O501"/>
  <c r="Q501" s="1"/>
  <c r="O502"/>
  <c r="Q502" s="1"/>
  <c r="O503"/>
  <c r="Q503" s="1"/>
  <c r="O504"/>
  <c r="Q504" s="1"/>
  <c r="O505"/>
  <c r="Q505" s="1"/>
  <c r="O506"/>
  <c r="Q506" s="1"/>
  <c r="O507"/>
  <c r="Q507" s="1"/>
  <c r="O508"/>
  <c r="Q508" s="1"/>
  <c r="O509"/>
  <c r="Q509" s="1"/>
  <c r="O510"/>
  <c r="Q510" s="1"/>
  <c r="O511"/>
  <c r="Q511" s="1"/>
  <c r="O512"/>
  <c r="Q512" s="1"/>
  <c r="O513"/>
  <c r="Q513" s="1"/>
  <c r="O514"/>
  <c r="Q514" s="1"/>
  <c r="O515"/>
  <c r="Q515" s="1"/>
  <c r="O516"/>
  <c r="Q516" s="1"/>
  <c r="O517"/>
  <c r="Q517" s="1"/>
  <c r="O518"/>
  <c r="Q518" s="1"/>
  <c r="O519"/>
  <c r="Q519" s="1"/>
  <c r="O520"/>
  <c r="Q520" s="1"/>
  <c r="O521"/>
  <c r="Q521" s="1"/>
  <c r="O522"/>
  <c r="Q522" s="1"/>
  <c r="O523"/>
  <c r="Q523" s="1"/>
  <c r="O524"/>
  <c r="Q524" s="1"/>
  <c r="O525"/>
  <c r="Q525" s="1"/>
  <c r="O526"/>
  <c r="Q526" s="1"/>
  <c r="O527"/>
  <c r="Q527" s="1"/>
  <c r="O528"/>
  <c r="Q528" s="1"/>
  <c r="O529"/>
  <c r="Q529" s="1"/>
  <c r="O530"/>
  <c r="Q530" s="1"/>
  <c r="O531"/>
  <c r="Q531" s="1"/>
  <c r="O532"/>
  <c r="Q532" s="1"/>
  <c r="O533"/>
  <c r="Q533" s="1"/>
  <c r="O534"/>
  <c r="Q534" s="1"/>
  <c r="O535"/>
  <c r="Q535" s="1"/>
  <c r="O536"/>
  <c r="Q536" s="1"/>
  <c r="O537"/>
  <c r="Q537" s="1"/>
  <c r="O538"/>
  <c r="Q538" s="1"/>
  <c r="O539"/>
  <c r="Q539" s="1"/>
  <c r="O540"/>
  <c r="Q540" s="1"/>
  <c r="O541"/>
  <c r="Q541" s="1"/>
  <c r="O542"/>
  <c r="Q542" s="1"/>
  <c r="O543"/>
  <c r="Q543" s="1"/>
  <c r="O544"/>
  <c r="Q544" s="1"/>
  <c r="O545"/>
  <c r="Q545" s="1"/>
  <c r="O546"/>
  <c r="Q546" s="1"/>
  <c r="O547"/>
  <c r="Q547" s="1"/>
  <c r="O548"/>
  <c r="Q548" s="1"/>
  <c r="O549"/>
  <c r="Q549" s="1"/>
  <c r="O550"/>
  <c r="Q550" s="1"/>
  <c r="O551"/>
  <c r="Q551" s="1"/>
  <c r="O552"/>
  <c r="Q552" s="1"/>
  <c r="O553"/>
  <c r="Q553" s="1"/>
  <c r="O554"/>
  <c r="Q554" s="1"/>
  <c r="O555"/>
  <c r="Q555" s="1"/>
  <c r="O556"/>
  <c r="Q556" s="1"/>
  <c r="O557"/>
  <c r="Q557" s="1"/>
  <c r="O558"/>
  <c r="Q558" s="1"/>
  <c r="O559"/>
  <c r="Q559" s="1"/>
  <c r="O560"/>
  <c r="Q560" s="1"/>
  <c r="O561"/>
  <c r="Q561" s="1"/>
  <c r="O562"/>
  <c r="Q562" s="1"/>
  <c r="O563"/>
  <c r="Q563" s="1"/>
  <c r="O564"/>
  <c r="Q564" s="1"/>
  <c r="O565"/>
  <c r="Q565" s="1"/>
  <c r="O566"/>
  <c r="Q566" s="1"/>
  <c r="O567"/>
  <c r="Q567" s="1"/>
  <c r="O568"/>
  <c r="Q568" s="1"/>
  <c r="O569"/>
  <c r="Q569" s="1"/>
  <c r="O570"/>
  <c r="Q570" s="1"/>
  <c r="O571"/>
  <c r="Q571" s="1"/>
  <c r="O572"/>
  <c r="Q572" s="1"/>
  <c r="O573"/>
  <c r="Q573" s="1"/>
  <c r="O574"/>
  <c r="Q574" s="1"/>
  <c r="O575"/>
  <c r="Q575" s="1"/>
  <c r="O576"/>
  <c r="Q576" s="1"/>
  <c r="O577"/>
  <c r="Q577" s="1"/>
  <c r="O578"/>
  <c r="Q578" s="1"/>
  <c r="O579"/>
  <c r="Q579" s="1"/>
  <c r="O580"/>
  <c r="Q580" s="1"/>
  <c r="O581"/>
  <c r="Q581" s="1"/>
  <c r="O582"/>
  <c r="Q582" s="1"/>
  <c r="O583"/>
  <c r="Q583" s="1"/>
  <c r="O584"/>
  <c r="Q584" s="1"/>
  <c r="O585"/>
  <c r="Q585" s="1"/>
  <c r="O586"/>
  <c r="Q586" s="1"/>
  <c r="O587"/>
  <c r="Q587" s="1"/>
  <c r="O588"/>
  <c r="Q588" s="1"/>
  <c r="O589"/>
  <c r="Q589" s="1"/>
  <c r="O590"/>
  <c r="Q590" s="1"/>
  <c r="O591"/>
  <c r="Q591" s="1"/>
  <c r="O592"/>
  <c r="Q592" s="1"/>
  <c r="O593"/>
  <c r="Q593" s="1"/>
  <c r="O594"/>
  <c r="Q594" s="1"/>
  <c r="O595"/>
  <c r="Q595" s="1"/>
  <c r="O596"/>
  <c r="Q596" s="1"/>
  <c r="O597"/>
  <c r="Q597" s="1"/>
  <c r="O598"/>
  <c r="Q598" s="1"/>
  <c r="O599"/>
  <c r="Q599" s="1"/>
  <c r="O600"/>
  <c r="Q600" s="1"/>
  <c r="O601"/>
  <c r="Q601" s="1"/>
  <c r="O602"/>
  <c r="Q602" s="1"/>
  <c r="O603"/>
  <c r="Q603" s="1"/>
  <c r="O604"/>
  <c r="Q604" s="1"/>
  <c r="O605"/>
  <c r="Q605" s="1"/>
  <c r="O606"/>
  <c r="Q606" s="1"/>
  <c r="O607"/>
  <c r="Q607" s="1"/>
  <c r="O608"/>
  <c r="Q608" s="1"/>
  <c r="O609"/>
  <c r="Q609" s="1"/>
  <c r="O610"/>
  <c r="Q610" s="1"/>
  <c r="O611"/>
  <c r="Q611" s="1"/>
  <c r="O612"/>
  <c r="Q612" s="1"/>
  <c r="O613"/>
  <c r="Q613" s="1"/>
  <c r="O614"/>
  <c r="Q614" s="1"/>
  <c r="O615"/>
  <c r="Q615" s="1"/>
  <c r="O616"/>
  <c r="Q616" s="1"/>
  <c r="O617"/>
  <c r="Q617" s="1"/>
  <c r="O618"/>
  <c r="Q618" s="1"/>
  <c r="O619"/>
  <c r="Q619" s="1"/>
  <c r="O620"/>
  <c r="Q620" s="1"/>
  <c r="O621"/>
  <c r="Q621" s="1"/>
  <c r="O622"/>
  <c r="Q622" s="1"/>
  <c r="O623"/>
  <c r="Q623" s="1"/>
  <c r="O624"/>
  <c r="Q624" s="1"/>
  <c r="O625"/>
  <c r="Q625" s="1"/>
  <c r="O626"/>
  <c r="Q626" s="1"/>
  <c r="O627"/>
  <c r="Q627" s="1"/>
  <c r="O628"/>
  <c r="Q628" s="1"/>
  <c r="O629"/>
  <c r="Q629" s="1"/>
  <c r="O630"/>
  <c r="Q630" s="1"/>
  <c r="O631"/>
  <c r="Q631" s="1"/>
  <c r="O632"/>
  <c r="Q632" s="1"/>
  <c r="O633"/>
  <c r="Q633" s="1"/>
  <c r="O634"/>
  <c r="Q634" s="1"/>
  <c r="O635"/>
  <c r="Q635" s="1"/>
  <c r="O636"/>
  <c r="Q636" s="1"/>
  <c r="O637"/>
  <c r="Q637" s="1"/>
  <c r="O638"/>
  <c r="Q638" s="1"/>
  <c r="O639"/>
  <c r="Q639" s="1"/>
  <c r="O640"/>
  <c r="Q640" s="1"/>
  <c r="O641"/>
  <c r="Q641" s="1"/>
  <c r="O642"/>
  <c r="Q642" s="1"/>
  <c r="O643"/>
  <c r="Q643" s="1"/>
  <c r="O644"/>
  <c r="Q644" s="1"/>
  <c r="O645"/>
  <c r="Q645" s="1"/>
  <c r="O646"/>
  <c r="Q646" s="1"/>
  <c r="O647"/>
  <c r="Q647" s="1"/>
  <c r="O648"/>
  <c r="Q648" s="1"/>
  <c r="O649"/>
  <c r="Q649" s="1"/>
  <c r="O650"/>
  <c r="Q650" s="1"/>
  <c r="O651"/>
  <c r="Q651" s="1"/>
  <c r="O652"/>
  <c r="Q652" s="1"/>
  <c r="O653"/>
  <c r="Q653" s="1"/>
  <c r="O654"/>
  <c r="Q654" s="1"/>
  <c r="O655"/>
  <c r="Q655" s="1"/>
  <c r="O656"/>
  <c r="Q656" s="1"/>
  <c r="O657"/>
  <c r="Q657" s="1"/>
  <c r="O658"/>
  <c r="Q658" s="1"/>
  <c r="O659"/>
  <c r="Q659" s="1"/>
  <c r="O660"/>
  <c r="Q660" s="1"/>
  <c r="O661"/>
  <c r="Q661" s="1"/>
  <c r="O662"/>
  <c r="Q662" s="1"/>
  <c r="O663"/>
  <c r="Q663" s="1"/>
  <c r="O664"/>
  <c r="Q664" s="1"/>
  <c r="O665"/>
  <c r="Q665" s="1"/>
  <c r="O666"/>
  <c r="Q666" s="1"/>
  <c r="O667"/>
  <c r="Q667" s="1"/>
  <c r="O668"/>
  <c r="Q668" s="1"/>
  <c r="O669"/>
  <c r="Q669" s="1"/>
  <c r="O670"/>
  <c r="Q670" s="1"/>
  <c r="O671"/>
  <c r="Q671" s="1"/>
  <c r="O672"/>
  <c r="Q672" s="1"/>
  <c r="O673"/>
  <c r="Q673" s="1"/>
  <c r="O674"/>
  <c r="Q674" s="1"/>
  <c r="O675"/>
  <c r="Q675" s="1"/>
  <c r="O676"/>
  <c r="Q676" s="1"/>
  <c r="O677"/>
  <c r="Q677" s="1"/>
  <c r="O678"/>
  <c r="Q678" s="1"/>
  <c r="O679"/>
  <c r="Q679" s="1"/>
  <c r="O680"/>
  <c r="Q680" s="1"/>
  <c r="O681"/>
  <c r="Q681" s="1"/>
  <c r="O682"/>
  <c r="Q682" s="1"/>
  <c r="O683"/>
  <c r="Q683" s="1"/>
  <c r="O684"/>
  <c r="Q684" s="1"/>
  <c r="O685"/>
  <c r="Q685" s="1"/>
  <c r="O686"/>
  <c r="Q686" s="1"/>
  <c r="O687"/>
  <c r="Q687" s="1"/>
  <c r="O688"/>
  <c r="Q688" s="1"/>
  <c r="O689"/>
  <c r="Q689" s="1"/>
  <c r="O690"/>
  <c r="Q690" s="1"/>
  <c r="O691"/>
  <c r="Q691" s="1"/>
  <c r="O692"/>
  <c r="Q692" s="1"/>
  <c r="O693"/>
  <c r="Q693" s="1"/>
  <c r="O694"/>
  <c r="Q694" s="1"/>
  <c r="O695"/>
  <c r="Q695" s="1"/>
  <c r="O696"/>
  <c r="Q696" s="1"/>
  <c r="O697"/>
  <c r="Q697" s="1"/>
  <c r="O698"/>
  <c r="Q698" s="1"/>
  <c r="O699"/>
  <c r="Q699" s="1"/>
  <c r="O700"/>
  <c r="Q700" s="1"/>
  <c r="O701"/>
  <c r="Q701" s="1"/>
  <c r="O702"/>
  <c r="Q702" s="1"/>
  <c r="O703"/>
  <c r="Q703" s="1"/>
  <c r="O704"/>
  <c r="Q704" s="1"/>
  <c r="O705"/>
  <c r="Q705" s="1"/>
  <c r="O706"/>
  <c r="Q706" s="1"/>
  <c r="O707"/>
  <c r="Q707" s="1"/>
  <c r="O708"/>
  <c r="Q708" s="1"/>
  <c r="O709"/>
  <c r="Q709" s="1"/>
  <c r="O710"/>
  <c r="Q710" s="1"/>
  <c r="O711"/>
  <c r="Q711" s="1"/>
  <c r="O712"/>
  <c r="Q712" s="1"/>
  <c r="O713"/>
  <c r="Q713" s="1"/>
  <c r="O714"/>
  <c r="Q714" s="1"/>
  <c r="O715"/>
  <c r="Q715" s="1"/>
  <c r="O716"/>
  <c r="Q716" s="1"/>
  <c r="O717"/>
  <c r="Q717" s="1"/>
  <c r="O718"/>
  <c r="Q718" s="1"/>
  <c r="O719"/>
  <c r="Q719" s="1"/>
  <c r="O720"/>
  <c r="Q720" s="1"/>
  <c r="O721"/>
  <c r="Q721" s="1"/>
  <c r="O722"/>
  <c r="Q722" s="1"/>
  <c r="O723"/>
  <c r="Q723" s="1"/>
  <c r="O724"/>
  <c r="Q724" s="1"/>
  <c r="O725"/>
  <c r="Q725" s="1"/>
  <c r="O726"/>
  <c r="Q726" s="1"/>
  <c r="O727"/>
  <c r="Q727" s="1"/>
  <c r="O728"/>
  <c r="Q728" s="1"/>
  <c r="O729"/>
  <c r="Q729" s="1"/>
  <c r="O730"/>
  <c r="Q730" s="1"/>
  <c r="O731"/>
  <c r="Q731" s="1"/>
  <c r="O732"/>
  <c r="Q732" s="1"/>
  <c r="O733"/>
  <c r="Q733" s="1"/>
  <c r="O734"/>
  <c r="Q734" s="1"/>
  <c r="O735"/>
  <c r="Q735" s="1"/>
  <c r="O736"/>
  <c r="Q736" s="1"/>
  <c r="O737"/>
  <c r="Q737" s="1"/>
  <c r="O738"/>
  <c r="Q738" s="1"/>
  <c r="O739"/>
  <c r="Q739" s="1"/>
  <c r="O740"/>
  <c r="Q740" s="1"/>
  <c r="O741"/>
  <c r="Q741" s="1"/>
  <c r="O742"/>
  <c r="Q742" s="1"/>
  <c r="O743"/>
  <c r="Q743" s="1"/>
  <c r="O744"/>
  <c r="Q744" s="1"/>
  <c r="O745"/>
  <c r="Q745" s="1"/>
  <c r="O746"/>
  <c r="Q746" s="1"/>
  <c r="O747"/>
  <c r="Q747" s="1"/>
  <c r="O748"/>
  <c r="Q748" s="1"/>
  <c r="O749"/>
  <c r="Q749" s="1"/>
  <c r="O750"/>
  <c r="Q750" s="1"/>
  <c r="O751"/>
  <c r="Q751" s="1"/>
  <c r="O752"/>
  <c r="Q752" s="1"/>
  <c r="O753"/>
  <c r="Q753" s="1"/>
  <c r="O754"/>
  <c r="Q754" s="1"/>
  <c r="O755"/>
  <c r="Q755" s="1"/>
  <c r="O756"/>
  <c r="Q756" s="1"/>
  <c r="O757"/>
  <c r="Q757" s="1"/>
  <c r="O758"/>
  <c r="Q758" s="1"/>
  <c r="O759"/>
  <c r="Q759" s="1"/>
  <c r="O760"/>
  <c r="Q760" s="1"/>
  <c r="O761"/>
  <c r="Q761" s="1"/>
  <c r="O762"/>
  <c r="Q762" s="1"/>
  <c r="O763"/>
  <c r="Q763" s="1"/>
  <c r="O764"/>
  <c r="Q764" s="1"/>
  <c r="O765"/>
  <c r="Q765" s="1"/>
  <c r="O766"/>
  <c r="Q766" s="1"/>
  <c r="O767"/>
  <c r="Q767" s="1"/>
  <c r="O768"/>
  <c r="Q768" s="1"/>
  <c r="O769"/>
  <c r="Q769" s="1"/>
  <c r="O770"/>
  <c r="Q770" s="1"/>
  <c r="O771"/>
  <c r="Q771" s="1"/>
  <c r="O772"/>
  <c r="Q772" s="1"/>
  <c r="O773"/>
  <c r="Q773" s="1"/>
  <c r="O774"/>
  <c r="Q774" s="1"/>
  <c r="O775"/>
  <c r="Q775" s="1"/>
  <c r="O776"/>
  <c r="Q776" s="1"/>
  <c r="O777"/>
  <c r="Q777" s="1"/>
  <c r="O778"/>
  <c r="Q778" s="1"/>
  <c r="O779"/>
  <c r="Q779" s="1"/>
  <c r="O780"/>
  <c r="Q780" s="1"/>
  <c r="O781"/>
  <c r="Q781" s="1"/>
  <c r="O782"/>
  <c r="Q782" s="1"/>
  <c r="O783"/>
  <c r="Q783" s="1"/>
  <c r="O784"/>
  <c r="Q784" s="1"/>
  <c r="O785"/>
  <c r="Q785" s="1"/>
  <c r="O786"/>
  <c r="Q786" s="1"/>
  <c r="O787"/>
  <c r="Q787" s="1"/>
  <c r="O788"/>
  <c r="Q788" s="1"/>
  <c r="O789"/>
  <c r="Q789" s="1"/>
  <c r="O790"/>
  <c r="Q790" s="1"/>
  <c r="O791"/>
  <c r="Q791" s="1"/>
  <c r="O792"/>
  <c r="Q792" s="1"/>
  <c r="O793"/>
  <c r="Q793" s="1"/>
  <c r="O794"/>
  <c r="Q794" s="1"/>
  <c r="O795"/>
  <c r="Q795" s="1"/>
  <c r="O796"/>
  <c r="Q796" s="1"/>
  <c r="O797"/>
  <c r="Q797" s="1"/>
  <c r="O798"/>
  <c r="Q798" s="1"/>
  <c r="O799"/>
  <c r="Q799" s="1"/>
  <c r="O800"/>
  <c r="Q800" s="1"/>
  <c r="O801"/>
  <c r="Q801" s="1"/>
  <c r="O802"/>
  <c r="Q802" s="1"/>
  <c r="O803"/>
  <c r="Q803" s="1"/>
  <c r="O804"/>
  <c r="Q804" s="1"/>
  <c r="O805"/>
  <c r="Q805" s="1"/>
  <c r="O806"/>
  <c r="Q806" s="1"/>
  <c r="O807"/>
  <c r="Q807" s="1"/>
  <c r="O808"/>
  <c r="Q808" s="1"/>
  <c r="O809"/>
  <c r="Q809" s="1"/>
  <c r="O810"/>
  <c r="Q810" s="1"/>
  <c r="O811"/>
  <c r="Q811" s="1"/>
  <c r="O812"/>
  <c r="Q812" s="1"/>
  <c r="O813"/>
  <c r="Q813" s="1"/>
  <c r="O814"/>
  <c r="Q814" s="1"/>
  <c r="O815"/>
  <c r="Q815" s="1"/>
  <c r="O816"/>
  <c r="Q816" s="1"/>
  <c r="O817"/>
  <c r="Q817" s="1"/>
  <c r="O818"/>
  <c r="Q818" s="1"/>
  <c r="O819"/>
  <c r="Q819" s="1"/>
  <c r="O820"/>
  <c r="Q820" s="1"/>
  <c r="O821"/>
  <c r="Q821" s="1"/>
  <c r="O822"/>
  <c r="Q822" s="1"/>
  <c r="O823"/>
  <c r="Q823" s="1"/>
  <c r="O824"/>
  <c r="Q824" s="1"/>
  <c r="O825"/>
  <c r="Q825" s="1"/>
  <c r="O826"/>
  <c r="Q826" s="1"/>
  <c r="O827"/>
  <c r="Q827" s="1"/>
  <c r="O828"/>
  <c r="Q828" s="1"/>
  <c r="O829"/>
  <c r="Q829" s="1"/>
  <c r="O830"/>
  <c r="Q830" s="1"/>
  <c r="O831"/>
  <c r="Q831" s="1"/>
  <c r="O832"/>
  <c r="Q832" s="1"/>
  <c r="O833"/>
  <c r="Q833" s="1"/>
  <c r="O834"/>
  <c r="Q834" s="1"/>
  <c r="O835"/>
  <c r="Q835" s="1"/>
  <c r="O836"/>
  <c r="Q836" s="1"/>
  <c r="O837"/>
  <c r="Q837" s="1"/>
  <c r="O838"/>
  <c r="Q838" s="1"/>
  <c r="O839"/>
  <c r="Q839" s="1"/>
  <c r="O840"/>
  <c r="Q840" s="1"/>
  <c r="O841"/>
  <c r="Q841" s="1"/>
  <c r="O842"/>
  <c r="Q842" s="1"/>
  <c r="O843"/>
  <c r="Q843" s="1"/>
  <c r="O844"/>
  <c r="Q844" s="1"/>
  <c r="O845"/>
  <c r="Q845" s="1"/>
  <c r="O846"/>
  <c r="Q846" s="1"/>
  <c r="O847"/>
  <c r="Q847" s="1"/>
  <c r="O848"/>
  <c r="Q848" s="1"/>
  <c r="O849"/>
  <c r="Q849" s="1"/>
  <c r="O850"/>
  <c r="Q850" s="1"/>
  <c r="O851"/>
  <c r="Q851" s="1"/>
  <c r="O852"/>
  <c r="Q852" s="1"/>
  <c r="O853"/>
  <c r="Q853" s="1"/>
  <c r="O854"/>
  <c r="Q854" s="1"/>
  <c r="O855"/>
  <c r="Q855" s="1"/>
  <c r="O856"/>
  <c r="Q856" s="1"/>
  <c r="O857"/>
  <c r="Q857" s="1"/>
  <c r="O858"/>
  <c r="Q858" s="1"/>
  <c r="O859"/>
  <c r="Q859" s="1"/>
  <c r="O860"/>
  <c r="Q860" s="1"/>
  <c r="O861"/>
  <c r="Q861" s="1"/>
  <c r="O862"/>
  <c r="Q862" s="1"/>
  <c r="O863"/>
  <c r="Q863" s="1"/>
  <c r="O864"/>
  <c r="Q864" s="1"/>
  <c r="O865"/>
  <c r="Q865" s="1"/>
  <c r="O866"/>
  <c r="Q866" s="1"/>
  <c r="O867"/>
  <c r="Q867" s="1"/>
  <c r="O868"/>
  <c r="Q868" s="1"/>
  <c r="O869"/>
  <c r="Q869" s="1"/>
  <c r="O870"/>
  <c r="Q870" s="1"/>
  <c r="O871"/>
  <c r="Q871" s="1"/>
  <c r="O872"/>
  <c r="Q872" s="1"/>
  <c r="O873"/>
  <c r="Q873" s="1"/>
  <c r="O874"/>
  <c r="Q874" s="1"/>
  <c r="O875"/>
  <c r="Q875" s="1"/>
  <c r="O876"/>
  <c r="Q876" s="1"/>
  <c r="O877"/>
  <c r="Q877" s="1"/>
  <c r="O878"/>
  <c r="Q878" s="1"/>
  <c r="O879"/>
  <c r="Q879" s="1"/>
  <c r="O880"/>
  <c r="Q880" s="1"/>
  <c r="O881"/>
  <c r="Q881" s="1"/>
  <c r="O882"/>
  <c r="Q882" s="1"/>
  <c r="O883"/>
  <c r="Q883" s="1"/>
  <c r="O884"/>
  <c r="Q884" s="1"/>
  <c r="O885"/>
  <c r="Q885" s="1"/>
  <c r="O886"/>
  <c r="Q886" s="1"/>
  <c r="O887"/>
  <c r="Q887" s="1"/>
  <c r="O888"/>
  <c r="Q888" s="1"/>
  <c r="O889"/>
  <c r="Q889" s="1"/>
  <c r="O890"/>
  <c r="Q890" s="1"/>
  <c r="O891"/>
  <c r="Q891" s="1"/>
  <c r="O892"/>
  <c r="Q892" s="1"/>
  <c r="O893"/>
  <c r="Q893" s="1"/>
  <c r="O894"/>
  <c r="Q894" s="1"/>
  <c r="O895"/>
  <c r="Q895" s="1"/>
  <c r="O896"/>
  <c r="Q896" s="1"/>
  <c r="O897"/>
  <c r="Q897" s="1"/>
  <c r="O898"/>
  <c r="Q898" s="1"/>
  <c r="O899"/>
  <c r="Q899" s="1"/>
  <c r="O900"/>
  <c r="Q900" s="1"/>
  <c r="O901"/>
  <c r="Q901" s="1"/>
  <c r="O902"/>
  <c r="Q902" s="1"/>
  <c r="O903"/>
  <c r="Q903" s="1"/>
  <c r="O904"/>
  <c r="Q904" s="1"/>
  <c r="O905"/>
  <c r="Q905" s="1"/>
  <c r="O906"/>
  <c r="Q906" s="1"/>
  <c r="O907"/>
  <c r="Q907" s="1"/>
  <c r="O908"/>
  <c r="Q908" s="1"/>
  <c r="O909"/>
  <c r="Q909" s="1"/>
  <c r="O910"/>
  <c r="Q910" s="1"/>
  <c r="O911"/>
  <c r="Q911" s="1"/>
  <c r="O912"/>
  <c r="Q912" s="1"/>
  <c r="O913"/>
  <c r="Q913" s="1"/>
  <c r="O914"/>
  <c r="Q914" s="1"/>
  <c r="O915"/>
  <c r="Q915" s="1"/>
  <c r="O916"/>
  <c r="Q916" s="1"/>
  <c r="O917"/>
  <c r="Q917" s="1"/>
  <c r="O918"/>
  <c r="Q918" s="1"/>
  <c r="O919"/>
  <c r="Q919" s="1"/>
  <c r="O920"/>
  <c r="Q920" s="1"/>
  <c r="O921"/>
  <c r="Q921" s="1"/>
  <c r="O922"/>
  <c r="Q922" s="1"/>
  <c r="O923"/>
  <c r="Q923" s="1"/>
  <c r="O924"/>
  <c r="Q924" s="1"/>
  <c r="O925"/>
  <c r="Q925" s="1"/>
  <c r="O926"/>
  <c r="Q926" s="1"/>
  <c r="O927"/>
  <c r="Q927" s="1"/>
  <c r="O928"/>
  <c r="Q928" s="1"/>
  <c r="O929"/>
  <c r="Q929" s="1"/>
  <c r="O930"/>
  <c r="Q930" s="1"/>
  <c r="O931"/>
  <c r="Q931" s="1"/>
  <c r="O932"/>
  <c r="Q932" s="1"/>
  <c r="O933"/>
  <c r="Q933" s="1"/>
  <c r="O934"/>
  <c r="Q934" s="1"/>
  <c r="O935"/>
  <c r="Q935" s="1"/>
  <c r="O936"/>
  <c r="Q936" s="1"/>
  <c r="O937"/>
  <c r="Q937" s="1"/>
  <c r="O938"/>
  <c r="Q938" s="1"/>
  <c r="O939"/>
  <c r="Q939" s="1"/>
  <c r="O940"/>
  <c r="Q940" s="1"/>
  <c r="O941"/>
  <c r="Q941" s="1"/>
  <c r="O942"/>
  <c r="Q942" s="1"/>
  <c r="O943"/>
  <c r="Q943" s="1"/>
  <c r="O944"/>
  <c r="Q944" s="1"/>
  <c r="O945"/>
  <c r="Q945" s="1"/>
  <c r="O946"/>
  <c r="Q946" s="1"/>
  <c r="O947"/>
  <c r="Q947" s="1"/>
  <c r="O948"/>
  <c r="Q948" s="1"/>
  <c r="O949"/>
  <c r="Q949" s="1"/>
  <c r="O950"/>
  <c r="Q950" s="1"/>
  <c r="O951"/>
  <c r="Q951" s="1"/>
  <c r="O952"/>
  <c r="Q952" s="1"/>
  <c r="O953"/>
  <c r="Q953" s="1"/>
  <c r="O954"/>
  <c r="Q954" s="1"/>
  <c r="O955"/>
  <c r="Q955" s="1"/>
  <c r="O956"/>
  <c r="Q956" s="1"/>
  <c r="O957"/>
  <c r="Q957" s="1"/>
  <c r="O958"/>
  <c r="Q958" s="1"/>
  <c r="O959"/>
  <c r="Q959" s="1"/>
  <c r="O960"/>
  <c r="Q960" s="1"/>
  <c r="O961"/>
  <c r="Q961" s="1"/>
  <c r="O962"/>
  <c r="Q962" s="1"/>
  <c r="O963"/>
  <c r="Q963" s="1"/>
  <c r="O964"/>
  <c r="Q964" s="1"/>
  <c r="O965"/>
  <c r="Q965" s="1"/>
  <c r="O966"/>
  <c r="Q966" s="1"/>
  <c r="O967"/>
  <c r="Q967" s="1"/>
  <c r="O968"/>
  <c r="Q968" s="1"/>
  <c r="O969"/>
  <c r="Q969" s="1"/>
  <c r="O970"/>
  <c r="Q970" s="1"/>
  <c r="O971"/>
  <c r="Q971" s="1"/>
  <c r="O972"/>
  <c r="Q972" s="1"/>
  <c r="O973"/>
  <c r="Q973" s="1"/>
  <c r="O974"/>
  <c r="Q974" s="1"/>
  <c r="O975"/>
  <c r="Q975" s="1"/>
  <c r="O976"/>
  <c r="Q976" s="1"/>
  <c r="O977"/>
  <c r="Q977" s="1"/>
  <c r="O978"/>
  <c r="Q978" s="1"/>
  <c r="O979"/>
  <c r="Q979" s="1"/>
  <c r="O980"/>
  <c r="Q980" s="1"/>
  <c r="O981"/>
  <c r="Q981" s="1"/>
  <c r="O982"/>
  <c r="Q982" s="1"/>
  <c r="O983"/>
  <c r="Q983" s="1"/>
  <c r="O984"/>
  <c r="Q984" s="1"/>
  <c r="O985"/>
  <c r="Q985" s="1"/>
  <c r="O986"/>
  <c r="Q986" s="1"/>
  <c r="O987"/>
  <c r="Q987" s="1"/>
  <c r="O988"/>
  <c r="Q988" s="1"/>
  <c r="O989"/>
  <c r="Q989" s="1"/>
  <c r="O990"/>
  <c r="Q990" s="1"/>
  <c r="O991"/>
  <c r="Q991" s="1"/>
  <c r="O992"/>
  <c r="Q992" s="1"/>
  <c r="O993"/>
  <c r="Q993" s="1"/>
  <c r="O994"/>
  <c r="Q994" s="1"/>
  <c r="O995"/>
  <c r="Q995" s="1"/>
  <c r="O996"/>
  <c r="Q996" s="1"/>
  <c r="O997"/>
  <c r="Q997" s="1"/>
  <c r="O998"/>
  <c r="Q998" s="1"/>
  <c r="O999"/>
  <c r="Q999" s="1"/>
  <c r="O1000"/>
  <c r="Q1000" s="1"/>
  <c r="O1001"/>
  <c r="Q1001" s="1"/>
  <c r="O2"/>
  <c r="Q2" s="1"/>
  <c r="M3"/>
  <c r="P3" s="1"/>
  <c r="M2"/>
  <c r="P2" s="1"/>
  <c r="M4"/>
  <c r="P4" s="1"/>
  <c r="M5"/>
  <c r="P5" s="1"/>
  <c r="M6"/>
  <c r="P6" s="1"/>
  <c r="M7"/>
  <c r="P7" s="1"/>
  <c r="M8"/>
  <c r="P8" s="1"/>
  <c r="M9"/>
  <c r="P9" s="1"/>
  <c r="M10"/>
  <c r="P10" s="1"/>
  <c r="M11"/>
  <c r="P11" s="1"/>
  <c r="M12"/>
  <c r="P12" s="1"/>
  <c r="M13"/>
  <c r="P13" s="1"/>
  <c r="M14"/>
  <c r="P14" s="1"/>
  <c r="M15"/>
  <c r="P15" s="1"/>
  <c r="M16"/>
  <c r="P16" s="1"/>
  <c r="M17"/>
  <c r="P17" s="1"/>
  <c r="M18"/>
  <c r="P18" s="1"/>
  <c r="M19"/>
  <c r="P19" s="1"/>
  <c r="M20"/>
  <c r="P20" s="1"/>
  <c r="M21"/>
  <c r="P21" s="1"/>
  <c r="M22"/>
  <c r="P22" s="1"/>
  <c r="M23"/>
  <c r="P23" s="1"/>
  <c r="M24"/>
  <c r="P24" s="1"/>
  <c r="M25"/>
  <c r="P25" s="1"/>
  <c r="M26"/>
  <c r="P26" s="1"/>
  <c r="M27"/>
  <c r="P27" s="1"/>
  <c r="M28"/>
  <c r="P28" s="1"/>
  <c r="M29"/>
  <c r="P29" s="1"/>
  <c r="M30"/>
  <c r="P30" s="1"/>
  <c r="M31"/>
  <c r="P31" s="1"/>
  <c r="M32"/>
  <c r="P32" s="1"/>
  <c r="M33"/>
  <c r="P33" s="1"/>
  <c r="M34"/>
  <c r="P34" s="1"/>
  <c r="M35"/>
  <c r="P35" s="1"/>
  <c r="M36"/>
  <c r="P36" s="1"/>
  <c r="M37"/>
  <c r="P37" s="1"/>
  <c r="M38"/>
  <c r="P38" s="1"/>
  <c r="M39"/>
  <c r="P39" s="1"/>
  <c r="M40"/>
  <c r="P40" s="1"/>
  <c r="M41"/>
  <c r="P41" s="1"/>
  <c r="M42"/>
  <c r="P42" s="1"/>
  <c r="M43"/>
  <c r="P43" s="1"/>
  <c r="M44"/>
  <c r="P44" s="1"/>
  <c r="M45"/>
  <c r="P45" s="1"/>
  <c r="M46"/>
  <c r="P46" s="1"/>
  <c r="M47"/>
  <c r="P47" s="1"/>
  <c r="M48"/>
  <c r="P48" s="1"/>
  <c r="M49"/>
  <c r="P49" s="1"/>
  <c r="M50"/>
  <c r="P50" s="1"/>
  <c r="M51"/>
  <c r="P51" s="1"/>
  <c r="M52"/>
  <c r="P52" s="1"/>
  <c r="M53"/>
  <c r="P53" s="1"/>
  <c r="M54"/>
  <c r="P54" s="1"/>
  <c r="M55"/>
  <c r="P55" s="1"/>
  <c r="M56"/>
  <c r="P56" s="1"/>
  <c r="M57"/>
  <c r="P57" s="1"/>
  <c r="M58"/>
  <c r="P58" s="1"/>
  <c r="M59"/>
  <c r="P59" s="1"/>
  <c r="M60"/>
  <c r="P60" s="1"/>
  <c r="M61"/>
  <c r="P61" s="1"/>
  <c r="M62"/>
  <c r="P62" s="1"/>
  <c r="M63"/>
  <c r="P63" s="1"/>
  <c r="M64"/>
  <c r="P64" s="1"/>
  <c r="M65"/>
  <c r="P65" s="1"/>
  <c r="M66"/>
  <c r="P66" s="1"/>
  <c r="M67"/>
  <c r="P67" s="1"/>
  <c r="M68"/>
  <c r="P68" s="1"/>
  <c r="M69"/>
  <c r="P69" s="1"/>
  <c r="M70"/>
  <c r="P70" s="1"/>
  <c r="M71"/>
  <c r="P71" s="1"/>
  <c r="M72"/>
  <c r="P72" s="1"/>
  <c r="M73"/>
  <c r="P73" s="1"/>
  <c r="M74"/>
  <c r="P74" s="1"/>
  <c r="M75"/>
  <c r="P75" s="1"/>
  <c r="M76"/>
  <c r="P76" s="1"/>
  <c r="M77"/>
  <c r="P77" s="1"/>
  <c r="M78"/>
  <c r="P78" s="1"/>
  <c r="M79"/>
  <c r="P79" s="1"/>
  <c r="M80"/>
  <c r="P80" s="1"/>
  <c r="M81"/>
  <c r="P81" s="1"/>
  <c r="M82"/>
  <c r="P82" s="1"/>
  <c r="M83"/>
  <c r="P83" s="1"/>
  <c r="M84"/>
  <c r="P84" s="1"/>
  <c r="M85"/>
  <c r="P85" s="1"/>
  <c r="M86"/>
  <c r="P86" s="1"/>
  <c r="M87"/>
  <c r="P87" s="1"/>
  <c r="M88"/>
  <c r="P88" s="1"/>
  <c r="M89"/>
  <c r="P89" s="1"/>
  <c r="M90"/>
  <c r="P90" s="1"/>
  <c r="M91"/>
  <c r="P91" s="1"/>
  <c r="M92"/>
  <c r="P92" s="1"/>
  <c r="M93"/>
  <c r="P93" s="1"/>
  <c r="M94"/>
  <c r="P94" s="1"/>
  <c r="M95"/>
  <c r="P95" s="1"/>
  <c r="M96"/>
  <c r="P96" s="1"/>
  <c r="M97"/>
  <c r="P97" s="1"/>
  <c r="M98"/>
  <c r="P98" s="1"/>
  <c r="M99"/>
  <c r="P99" s="1"/>
  <c r="M100"/>
  <c r="P100" s="1"/>
  <c r="M101"/>
  <c r="P101" s="1"/>
  <c r="M102"/>
  <c r="P102" s="1"/>
  <c r="M103"/>
  <c r="P103" s="1"/>
  <c r="M104"/>
  <c r="P104" s="1"/>
  <c r="M105"/>
  <c r="P105" s="1"/>
  <c r="M106"/>
  <c r="P106" s="1"/>
  <c r="M107"/>
  <c r="P107" s="1"/>
  <c r="M108"/>
  <c r="P108" s="1"/>
  <c r="M109"/>
  <c r="P109" s="1"/>
  <c r="M110"/>
  <c r="P110" s="1"/>
  <c r="M111"/>
  <c r="P111" s="1"/>
  <c r="M112"/>
  <c r="P112" s="1"/>
  <c r="M113"/>
  <c r="P113" s="1"/>
  <c r="M114"/>
  <c r="P114" s="1"/>
  <c r="M115"/>
  <c r="P115" s="1"/>
  <c r="M116"/>
  <c r="P116" s="1"/>
  <c r="M117"/>
  <c r="P117" s="1"/>
  <c r="M118"/>
  <c r="P118" s="1"/>
  <c r="M119"/>
  <c r="P119" s="1"/>
  <c r="M120"/>
  <c r="P120" s="1"/>
  <c r="M121"/>
  <c r="P121" s="1"/>
  <c r="M122"/>
  <c r="P122" s="1"/>
  <c r="M123"/>
  <c r="P123" s="1"/>
  <c r="M124"/>
  <c r="P124" s="1"/>
  <c r="M125"/>
  <c r="P125" s="1"/>
  <c r="M126"/>
  <c r="P126" s="1"/>
  <c r="M127"/>
  <c r="P127" s="1"/>
  <c r="M128"/>
  <c r="P128" s="1"/>
  <c r="M129"/>
  <c r="P129" s="1"/>
  <c r="M130"/>
  <c r="P130" s="1"/>
  <c r="M131"/>
  <c r="P131" s="1"/>
  <c r="M132"/>
  <c r="P132" s="1"/>
  <c r="M133"/>
  <c r="P133" s="1"/>
  <c r="M134"/>
  <c r="P134" s="1"/>
  <c r="M135"/>
  <c r="P135" s="1"/>
  <c r="M136"/>
  <c r="P136" s="1"/>
  <c r="M137"/>
  <c r="P137" s="1"/>
  <c r="M138"/>
  <c r="P138" s="1"/>
  <c r="M139"/>
  <c r="P139" s="1"/>
  <c r="M140"/>
  <c r="P140" s="1"/>
  <c r="M141"/>
  <c r="P141" s="1"/>
  <c r="M142"/>
  <c r="P142" s="1"/>
  <c r="M143"/>
  <c r="P143" s="1"/>
  <c r="M144"/>
  <c r="P144" s="1"/>
  <c r="M145"/>
  <c r="P145" s="1"/>
  <c r="M146"/>
  <c r="P146" s="1"/>
  <c r="M147"/>
  <c r="P147" s="1"/>
  <c r="M148"/>
  <c r="P148" s="1"/>
  <c r="M149"/>
  <c r="P149" s="1"/>
  <c r="M150"/>
  <c r="P150" s="1"/>
  <c r="M151"/>
  <c r="P151" s="1"/>
  <c r="M152"/>
  <c r="P152" s="1"/>
  <c r="M153"/>
  <c r="P153" s="1"/>
  <c r="M154"/>
  <c r="P154" s="1"/>
  <c r="M155"/>
  <c r="P155" s="1"/>
  <c r="M156"/>
  <c r="P156" s="1"/>
  <c r="M157"/>
  <c r="P157" s="1"/>
  <c r="M158"/>
  <c r="P158" s="1"/>
  <c r="M159"/>
  <c r="P159" s="1"/>
  <c r="M160"/>
  <c r="P160" s="1"/>
  <c r="M161"/>
  <c r="P161" s="1"/>
  <c r="M162"/>
  <c r="P162" s="1"/>
  <c r="M163"/>
  <c r="P163" s="1"/>
  <c r="M164"/>
  <c r="P164" s="1"/>
  <c r="M165"/>
  <c r="P165" s="1"/>
  <c r="M166"/>
  <c r="P166" s="1"/>
  <c r="M167"/>
  <c r="P167" s="1"/>
  <c r="M168"/>
  <c r="P168" s="1"/>
  <c r="M169"/>
  <c r="P169" s="1"/>
  <c r="M170"/>
  <c r="P170" s="1"/>
  <c r="M171"/>
  <c r="P171" s="1"/>
  <c r="M172"/>
  <c r="P172" s="1"/>
  <c r="M173"/>
  <c r="P173" s="1"/>
  <c r="M174"/>
  <c r="P174" s="1"/>
  <c r="M175"/>
  <c r="P175" s="1"/>
  <c r="M176"/>
  <c r="P176" s="1"/>
  <c r="M177"/>
  <c r="P177" s="1"/>
  <c r="M178"/>
  <c r="P178" s="1"/>
  <c r="M179"/>
  <c r="P179" s="1"/>
  <c r="M180"/>
  <c r="P180" s="1"/>
  <c r="M181"/>
  <c r="P181" s="1"/>
  <c r="M182"/>
  <c r="P182" s="1"/>
  <c r="M183"/>
  <c r="P183" s="1"/>
  <c r="M184"/>
  <c r="P184" s="1"/>
  <c r="M185"/>
  <c r="P185" s="1"/>
  <c r="M186"/>
  <c r="P186" s="1"/>
  <c r="M187"/>
  <c r="P187" s="1"/>
  <c r="M188"/>
  <c r="P188" s="1"/>
  <c r="M189"/>
  <c r="P189" s="1"/>
  <c r="M190"/>
  <c r="P190" s="1"/>
  <c r="M191"/>
  <c r="P191" s="1"/>
  <c r="M192"/>
  <c r="P192" s="1"/>
  <c r="M193"/>
  <c r="P193" s="1"/>
  <c r="M194"/>
  <c r="P194" s="1"/>
  <c r="M195"/>
  <c r="P195" s="1"/>
  <c r="M196"/>
  <c r="P196" s="1"/>
  <c r="M197"/>
  <c r="P197" s="1"/>
  <c r="M198"/>
  <c r="P198" s="1"/>
  <c r="M199"/>
  <c r="P199" s="1"/>
  <c r="M200"/>
  <c r="P200" s="1"/>
  <c r="M201"/>
  <c r="P201" s="1"/>
  <c r="M202"/>
  <c r="P202" s="1"/>
  <c r="M203"/>
  <c r="P203" s="1"/>
  <c r="M204"/>
  <c r="P204" s="1"/>
  <c r="M205"/>
  <c r="P205" s="1"/>
  <c r="M206"/>
  <c r="P206" s="1"/>
  <c r="M207"/>
  <c r="P207" s="1"/>
  <c r="M208"/>
  <c r="P208" s="1"/>
  <c r="M209"/>
  <c r="P209" s="1"/>
  <c r="M210"/>
  <c r="P210" s="1"/>
  <c r="M211"/>
  <c r="P211" s="1"/>
  <c r="M212"/>
  <c r="P212" s="1"/>
  <c r="M213"/>
  <c r="P213" s="1"/>
  <c r="M214"/>
  <c r="P214" s="1"/>
  <c r="M215"/>
  <c r="P215" s="1"/>
  <c r="M216"/>
  <c r="P216" s="1"/>
  <c r="M217"/>
  <c r="P217" s="1"/>
  <c r="M218"/>
  <c r="P218" s="1"/>
  <c r="M219"/>
  <c r="P219" s="1"/>
  <c r="M220"/>
  <c r="P220" s="1"/>
  <c r="M221"/>
  <c r="P221" s="1"/>
  <c r="M222"/>
  <c r="P222" s="1"/>
  <c r="M223"/>
  <c r="P223" s="1"/>
  <c r="M224"/>
  <c r="P224" s="1"/>
  <c r="M225"/>
  <c r="P225" s="1"/>
  <c r="M226"/>
  <c r="P226" s="1"/>
  <c r="M227"/>
  <c r="P227" s="1"/>
  <c r="M228"/>
  <c r="P228" s="1"/>
  <c r="M229"/>
  <c r="P229" s="1"/>
  <c r="M230"/>
  <c r="P230" s="1"/>
  <c r="M231"/>
  <c r="P231" s="1"/>
  <c r="M232"/>
  <c r="P232" s="1"/>
  <c r="M233"/>
  <c r="P233" s="1"/>
  <c r="M234"/>
  <c r="P234" s="1"/>
  <c r="M235"/>
  <c r="P235" s="1"/>
  <c r="M236"/>
  <c r="P236" s="1"/>
  <c r="M237"/>
  <c r="P237" s="1"/>
  <c r="M238"/>
  <c r="P238" s="1"/>
  <c r="M239"/>
  <c r="P239" s="1"/>
  <c r="M240"/>
  <c r="P240" s="1"/>
  <c r="M241"/>
  <c r="P241" s="1"/>
  <c r="M242"/>
  <c r="P242" s="1"/>
  <c r="M243"/>
  <c r="P243" s="1"/>
  <c r="M244"/>
  <c r="P244" s="1"/>
  <c r="M245"/>
  <c r="P245" s="1"/>
  <c r="M246"/>
  <c r="P246" s="1"/>
  <c r="M247"/>
  <c r="P247" s="1"/>
  <c r="M248"/>
  <c r="P248" s="1"/>
  <c r="M249"/>
  <c r="P249" s="1"/>
  <c r="M250"/>
  <c r="P250" s="1"/>
  <c r="M251"/>
  <c r="P251" s="1"/>
  <c r="M252"/>
  <c r="P252" s="1"/>
  <c r="M253"/>
  <c r="P253" s="1"/>
  <c r="M254"/>
  <c r="P254" s="1"/>
  <c r="M255"/>
  <c r="P255" s="1"/>
  <c r="M256"/>
  <c r="P256" s="1"/>
  <c r="M257"/>
  <c r="P257" s="1"/>
  <c r="M258"/>
  <c r="P258" s="1"/>
  <c r="M259"/>
  <c r="P259" s="1"/>
  <c r="M260"/>
  <c r="P260" s="1"/>
  <c r="M261"/>
  <c r="P261" s="1"/>
  <c r="M262"/>
  <c r="P262" s="1"/>
  <c r="M263"/>
  <c r="P263" s="1"/>
  <c r="M264"/>
  <c r="P264" s="1"/>
  <c r="M265"/>
  <c r="P265" s="1"/>
  <c r="M266"/>
  <c r="P266" s="1"/>
  <c r="M267"/>
  <c r="P267" s="1"/>
  <c r="M268"/>
  <c r="P268" s="1"/>
  <c r="M269"/>
  <c r="P269" s="1"/>
  <c r="M270"/>
  <c r="P270" s="1"/>
  <c r="M271"/>
  <c r="P271" s="1"/>
  <c r="M272"/>
  <c r="P272" s="1"/>
  <c r="M273"/>
  <c r="P273" s="1"/>
  <c r="M274"/>
  <c r="P274" s="1"/>
  <c r="M275"/>
  <c r="P275" s="1"/>
  <c r="M276"/>
  <c r="P276" s="1"/>
  <c r="M277"/>
  <c r="P277" s="1"/>
  <c r="M278"/>
  <c r="P278" s="1"/>
  <c r="M279"/>
  <c r="P279" s="1"/>
  <c r="M280"/>
  <c r="P280" s="1"/>
  <c r="M281"/>
  <c r="P281" s="1"/>
  <c r="M282"/>
  <c r="P282" s="1"/>
  <c r="M283"/>
  <c r="P283" s="1"/>
  <c r="M284"/>
  <c r="P284" s="1"/>
  <c r="M285"/>
  <c r="P285" s="1"/>
  <c r="M286"/>
  <c r="P286" s="1"/>
  <c r="M287"/>
  <c r="P287" s="1"/>
  <c r="M288"/>
  <c r="P288" s="1"/>
  <c r="M289"/>
  <c r="P289" s="1"/>
  <c r="M290"/>
  <c r="P290" s="1"/>
  <c r="M291"/>
  <c r="P291" s="1"/>
  <c r="M292"/>
  <c r="P292" s="1"/>
  <c r="M293"/>
  <c r="P293" s="1"/>
  <c r="M294"/>
  <c r="P294" s="1"/>
  <c r="M295"/>
  <c r="P295" s="1"/>
  <c r="M296"/>
  <c r="P296" s="1"/>
  <c r="M297"/>
  <c r="P297" s="1"/>
  <c r="M298"/>
  <c r="P298" s="1"/>
  <c r="M299"/>
  <c r="P299" s="1"/>
  <c r="M300"/>
  <c r="P300" s="1"/>
  <c r="M301"/>
  <c r="P301" s="1"/>
  <c r="M302"/>
  <c r="P302" s="1"/>
  <c r="M303"/>
  <c r="P303" s="1"/>
  <c r="M304"/>
  <c r="P304" s="1"/>
  <c r="M305"/>
  <c r="P305" s="1"/>
  <c r="M306"/>
  <c r="P306" s="1"/>
  <c r="M307"/>
  <c r="P307" s="1"/>
  <c r="M308"/>
  <c r="P308" s="1"/>
  <c r="M309"/>
  <c r="P309" s="1"/>
  <c r="M310"/>
  <c r="P310" s="1"/>
  <c r="M311"/>
  <c r="P311" s="1"/>
  <c r="M312"/>
  <c r="P312" s="1"/>
  <c r="M313"/>
  <c r="P313" s="1"/>
  <c r="M314"/>
  <c r="P314" s="1"/>
  <c r="M315"/>
  <c r="P315" s="1"/>
  <c r="M316"/>
  <c r="P316" s="1"/>
  <c r="M317"/>
  <c r="P317" s="1"/>
  <c r="M318"/>
  <c r="P318" s="1"/>
  <c r="M319"/>
  <c r="P319" s="1"/>
  <c r="M320"/>
  <c r="P320" s="1"/>
  <c r="M321"/>
  <c r="P321" s="1"/>
  <c r="M322"/>
  <c r="P322" s="1"/>
  <c r="M323"/>
  <c r="P323" s="1"/>
  <c r="M324"/>
  <c r="P324" s="1"/>
  <c r="M325"/>
  <c r="P325" s="1"/>
  <c r="M326"/>
  <c r="P326" s="1"/>
  <c r="M327"/>
  <c r="P327" s="1"/>
  <c r="M328"/>
  <c r="P328" s="1"/>
  <c r="M329"/>
  <c r="P329" s="1"/>
  <c r="M330"/>
  <c r="P330" s="1"/>
  <c r="M331"/>
  <c r="P331" s="1"/>
  <c r="M332"/>
  <c r="P332" s="1"/>
  <c r="M333"/>
  <c r="P333" s="1"/>
  <c r="M334"/>
  <c r="P334" s="1"/>
  <c r="M335"/>
  <c r="P335" s="1"/>
  <c r="M336"/>
  <c r="P336" s="1"/>
  <c r="M337"/>
  <c r="P337" s="1"/>
  <c r="M338"/>
  <c r="P338" s="1"/>
  <c r="M339"/>
  <c r="P339" s="1"/>
  <c r="M340"/>
  <c r="P340" s="1"/>
  <c r="M341"/>
  <c r="P341" s="1"/>
  <c r="M342"/>
  <c r="P342" s="1"/>
  <c r="M343"/>
  <c r="P343" s="1"/>
  <c r="M344"/>
  <c r="P344" s="1"/>
  <c r="M345"/>
  <c r="P345" s="1"/>
  <c r="M346"/>
  <c r="P346" s="1"/>
  <c r="M347"/>
  <c r="P347" s="1"/>
  <c r="M348"/>
  <c r="P348" s="1"/>
  <c r="M349"/>
  <c r="P349" s="1"/>
  <c r="M350"/>
  <c r="P350" s="1"/>
  <c r="M351"/>
  <c r="P351" s="1"/>
  <c r="M352"/>
  <c r="P352" s="1"/>
  <c r="M353"/>
  <c r="P353" s="1"/>
  <c r="M354"/>
  <c r="P354" s="1"/>
  <c r="M355"/>
  <c r="P355" s="1"/>
  <c r="M356"/>
  <c r="P356" s="1"/>
  <c r="M357"/>
  <c r="P357" s="1"/>
  <c r="M358"/>
  <c r="P358" s="1"/>
  <c r="M359"/>
  <c r="P359" s="1"/>
  <c r="M360"/>
  <c r="P360" s="1"/>
  <c r="M361"/>
  <c r="P361" s="1"/>
  <c r="M362"/>
  <c r="P362" s="1"/>
  <c r="M363"/>
  <c r="P363" s="1"/>
  <c r="M364"/>
  <c r="P364" s="1"/>
  <c r="M365"/>
  <c r="P365" s="1"/>
  <c r="M366"/>
  <c r="P366" s="1"/>
  <c r="M367"/>
  <c r="P367" s="1"/>
  <c r="M368"/>
  <c r="P368" s="1"/>
  <c r="M369"/>
  <c r="P369" s="1"/>
  <c r="M370"/>
  <c r="P370" s="1"/>
  <c r="M371"/>
  <c r="P371" s="1"/>
  <c r="M372"/>
  <c r="P372" s="1"/>
  <c r="M373"/>
  <c r="P373" s="1"/>
  <c r="M374"/>
  <c r="P374" s="1"/>
  <c r="M375"/>
  <c r="P375" s="1"/>
  <c r="M376"/>
  <c r="P376" s="1"/>
  <c r="M377"/>
  <c r="P377" s="1"/>
  <c r="M378"/>
  <c r="P378" s="1"/>
  <c r="M379"/>
  <c r="P379" s="1"/>
  <c r="M380"/>
  <c r="P380" s="1"/>
  <c r="M381"/>
  <c r="P381" s="1"/>
  <c r="M382"/>
  <c r="P382" s="1"/>
  <c r="M383"/>
  <c r="P383" s="1"/>
  <c r="M384"/>
  <c r="P384" s="1"/>
  <c r="M385"/>
  <c r="P385" s="1"/>
  <c r="M386"/>
  <c r="P386" s="1"/>
  <c r="M387"/>
  <c r="P387" s="1"/>
  <c r="M388"/>
  <c r="P388" s="1"/>
  <c r="M389"/>
  <c r="P389" s="1"/>
  <c r="M390"/>
  <c r="P390" s="1"/>
  <c r="M391"/>
  <c r="P391" s="1"/>
  <c r="M392"/>
  <c r="P392" s="1"/>
  <c r="M393"/>
  <c r="P393" s="1"/>
  <c r="M394"/>
  <c r="P394" s="1"/>
  <c r="M395"/>
  <c r="P395" s="1"/>
  <c r="M396"/>
  <c r="P396" s="1"/>
  <c r="M397"/>
  <c r="P397" s="1"/>
  <c r="M398"/>
  <c r="P398" s="1"/>
  <c r="M399"/>
  <c r="P399" s="1"/>
  <c r="M400"/>
  <c r="P400" s="1"/>
  <c r="M401"/>
  <c r="P401" s="1"/>
  <c r="M402"/>
  <c r="P402" s="1"/>
  <c r="M403"/>
  <c r="P403" s="1"/>
  <c r="M404"/>
  <c r="P404" s="1"/>
  <c r="M405"/>
  <c r="P405" s="1"/>
  <c r="M406"/>
  <c r="P406" s="1"/>
  <c r="M407"/>
  <c r="P407" s="1"/>
  <c r="M408"/>
  <c r="P408" s="1"/>
  <c r="M409"/>
  <c r="P409" s="1"/>
  <c r="M410"/>
  <c r="P410" s="1"/>
  <c r="M411"/>
  <c r="P411" s="1"/>
  <c r="M412"/>
  <c r="P412" s="1"/>
  <c r="M413"/>
  <c r="P413" s="1"/>
  <c r="M414"/>
  <c r="P414" s="1"/>
  <c r="M415"/>
  <c r="P415" s="1"/>
  <c r="M416"/>
  <c r="P416" s="1"/>
  <c r="M417"/>
  <c r="P417" s="1"/>
  <c r="M418"/>
  <c r="P418" s="1"/>
  <c r="M419"/>
  <c r="P419" s="1"/>
  <c r="M420"/>
  <c r="P420" s="1"/>
  <c r="M421"/>
  <c r="P421" s="1"/>
  <c r="M422"/>
  <c r="P422" s="1"/>
  <c r="M423"/>
  <c r="P423" s="1"/>
  <c r="M424"/>
  <c r="P424" s="1"/>
  <c r="M425"/>
  <c r="P425" s="1"/>
  <c r="M426"/>
  <c r="P426" s="1"/>
  <c r="M427"/>
  <c r="P427" s="1"/>
  <c r="M428"/>
  <c r="P428" s="1"/>
  <c r="M429"/>
  <c r="P429" s="1"/>
  <c r="M430"/>
  <c r="P430" s="1"/>
  <c r="M431"/>
  <c r="P431" s="1"/>
  <c r="M432"/>
  <c r="P432" s="1"/>
  <c r="M433"/>
  <c r="P433" s="1"/>
  <c r="M434"/>
  <c r="P434" s="1"/>
  <c r="M435"/>
  <c r="P435" s="1"/>
  <c r="M436"/>
  <c r="P436" s="1"/>
  <c r="M437"/>
  <c r="P437" s="1"/>
  <c r="M438"/>
  <c r="P438" s="1"/>
  <c r="M439"/>
  <c r="P439" s="1"/>
  <c r="M440"/>
  <c r="P440" s="1"/>
  <c r="M441"/>
  <c r="P441" s="1"/>
  <c r="M442"/>
  <c r="P442" s="1"/>
  <c r="M443"/>
  <c r="P443" s="1"/>
  <c r="M444"/>
  <c r="P444" s="1"/>
  <c r="M445"/>
  <c r="P445" s="1"/>
  <c r="M446"/>
  <c r="P446" s="1"/>
  <c r="M447"/>
  <c r="P447" s="1"/>
  <c r="M448"/>
  <c r="P448" s="1"/>
  <c r="M449"/>
  <c r="P449" s="1"/>
  <c r="M450"/>
  <c r="P450" s="1"/>
  <c r="M451"/>
  <c r="P451" s="1"/>
  <c r="M452"/>
  <c r="P452" s="1"/>
  <c r="M453"/>
  <c r="P453" s="1"/>
  <c r="M454"/>
  <c r="P454" s="1"/>
  <c r="M455"/>
  <c r="P455" s="1"/>
  <c r="M456"/>
  <c r="P456" s="1"/>
  <c r="M457"/>
  <c r="P457" s="1"/>
  <c r="M458"/>
  <c r="P458" s="1"/>
  <c r="M459"/>
  <c r="P459" s="1"/>
  <c r="M460"/>
  <c r="P460" s="1"/>
  <c r="M461"/>
  <c r="P461" s="1"/>
  <c r="M462"/>
  <c r="P462" s="1"/>
  <c r="M463"/>
  <c r="P463" s="1"/>
  <c r="M464"/>
  <c r="P464" s="1"/>
  <c r="M465"/>
  <c r="P465" s="1"/>
  <c r="M466"/>
  <c r="P466" s="1"/>
  <c r="M467"/>
  <c r="P467" s="1"/>
  <c r="M468"/>
  <c r="P468" s="1"/>
  <c r="M469"/>
  <c r="P469" s="1"/>
  <c r="M470"/>
  <c r="P470" s="1"/>
  <c r="M471"/>
  <c r="P471" s="1"/>
  <c r="M472"/>
  <c r="P472" s="1"/>
  <c r="M473"/>
  <c r="P473" s="1"/>
  <c r="M474"/>
  <c r="P474" s="1"/>
  <c r="M475"/>
  <c r="P475" s="1"/>
  <c r="M476"/>
  <c r="P476" s="1"/>
  <c r="M477"/>
  <c r="P477" s="1"/>
  <c r="M478"/>
  <c r="P478" s="1"/>
  <c r="M479"/>
  <c r="P479" s="1"/>
  <c r="M480"/>
  <c r="P480" s="1"/>
  <c r="M481"/>
  <c r="P481" s="1"/>
  <c r="M482"/>
  <c r="P482" s="1"/>
  <c r="M483"/>
  <c r="P483" s="1"/>
  <c r="M484"/>
  <c r="P484" s="1"/>
  <c r="M485"/>
  <c r="P485" s="1"/>
  <c r="M486"/>
  <c r="P486" s="1"/>
  <c r="M487"/>
  <c r="P487" s="1"/>
  <c r="M488"/>
  <c r="P488" s="1"/>
  <c r="M489"/>
  <c r="P489" s="1"/>
  <c r="M490"/>
  <c r="P490" s="1"/>
  <c r="M491"/>
  <c r="P491" s="1"/>
  <c r="M492"/>
  <c r="P492" s="1"/>
  <c r="M493"/>
  <c r="P493" s="1"/>
  <c r="M494"/>
  <c r="P494" s="1"/>
  <c r="M495"/>
  <c r="P495" s="1"/>
  <c r="M496"/>
  <c r="P496" s="1"/>
  <c r="M497"/>
  <c r="P497" s="1"/>
  <c r="M498"/>
  <c r="P498" s="1"/>
  <c r="M499"/>
  <c r="P499" s="1"/>
  <c r="M500"/>
  <c r="P500" s="1"/>
  <c r="M501"/>
  <c r="P501" s="1"/>
  <c r="M502"/>
  <c r="P502" s="1"/>
  <c r="M503"/>
  <c r="P503" s="1"/>
  <c r="M504"/>
  <c r="P504" s="1"/>
  <c r="M505"/>
  <c r="P505" s="1"/>
  <c r="M506"/>
  <c r="P506" s="1"/>
  <c r="M507"/>
  <c r="P507" s="1"/>
  <c r="M508"/>
  <c r="P508" s="1"/>
  <c r="M509"/>
  <c r="P509" s="1"/>
  <c r="M510"/>
  <c r="P510" s="1"/>
  <c r="M511"/>
  <c r="P511" s="1"/>
  <c r="M512"/>
  <c r="P512" s="1"/>
  <c r="M513"/>
  <c r="P513" s="1"/>
  <c r="M514"/>
  <c r="P514" s="1"/>
  <c r="M515"/>
  <c r="P515" s="1"/>
  <c r="M516"/>
  <c r="P516" s="1"/>
  <c r="M517"/>
  <c r="P517" s="1"/>
  <c r="M518"/>
  <c r="P518" s="1"/>
  <c r="M519"/>
  <c r="P519" s="1"/>
  <c r="M520"/>
  <c r="P520" s="1"/>
  <c r="M521"/>
  <c r="P521" s="1"/>
  <c r="M522"/>
  <c r="P522" s="1"/>
  <c r="M523"/>
  <c r="P523" s="1"/>
  <c r="M524"/>
  <c r="P524" s="1"/>
  <c r="M525"/>
  <c r="P525" s="1"/>
  <c r="M526"/>
  <c r="P526" s="1"/>
  <c r="M527"/>
  <c r="P527" s="1"/>
  <c r="M528"/>
  <c r="P528" s="1"/>
  <c r="M529"/>
  <c r="P529" s="1"/>
  <c r="M530"/>
  <c r="P530" s="1"/>
  <c r="M531"/>
  <c r="P531" s="1"/>
  <c r="M532"/>
  <c r="P532" s="1"/>
  <c r="M533"/>
  <c r="P533" s="1"/>
  <c r="M534"/>
  <c r="P534" s="1"/>
  <c r="M535"/>
  <c r="P535" s="1"/>
  <c r="M536"/>
  <c r="P536" s="1"/>
  <c r="M537"/>
  <c r="P537" s="1"/>
  <c r="M538"/>
  <c r="P538" s="1"/>
  <c r="M539"/>
  <c r="P539" s="1"/>
  <c r="M540"/>
  <c r="P540" s="1"/>
  <c r="M541"/>
  <c r="P541" s="1"/>
  <c r="M542"/>
  <c r="P542" s="1"/>
  <c r="M543"/>
  <c r="P543" s="1"/>
  <c r="M544"/>
  <c r="P544" s="1"/>
  <c r="M545"/>
  <c r="P545" s="1"/>
  <c r="M546"/>
  <c r="P546" s="1"/>
  <c r="M547"/>
  <c r="P547" s="1"/>
  <c r="M548"/>
  <c r="P548" s="1"/>
  <c r="M549"/>
  <c r="P549" s="1"/>
  <c r="M550"/>
  <c r="P550" s="1"/>
  <c r="M551"/>
  <c r="P551" s="1"/>
  <c r="M552"/>
  <c r="P552" s="1"/>
  <c r="M553"/>
  <c r="P553" s="1"/>
  <c r="M554"/>
  <c r="P554" s="1"/>
  <c r="M555"/>
  <c r="P555" s="1"/>
  <c r="M556"/>
  <c r="P556" s="1"/>
  <c r="M557"/>
  <c r="P557" s="1"/>
  <c r="M558"/>
  <c r="P558" s="1"/>
  <c r="M559"/>
  <c r="P559" s="1"/>
  <c r="M560"/>
  <c r="P560" s="1"/>
  <c r="M561"/>
  <c r="P561" s="1"/>
  <c r="M562"/>
  <c r="P562" s="1"/>
  <c r="M563"/>
  <c r="P563" s="1"/>
  <c r="M564"/>
  <c r="P564" s="1"/>
  <c r="M565"/>
  <c r="P565" s="1"/>
  <c r="M566"/>
  <c r="P566" s="1"/>
  <c r="M567"/>
  <c r="P567" s="1"/>
  <c r="M568"/>
  <c r="P568" s="1"/>
  <c r="M569"/>
  <c r="P569" s="1"/>
  <c r="M570"/>
  <c r="P570" s="1"/>
  <c r="M571"/>
  <c r="P571" s="1"/>
  <c r="M572"/>
  <c r="P572" s="1"/>
  <c r="M573"/>
  <c r="P573" s="1"/>
  <c r="M574"/>
  <c r="P574" s="1"/>
  <c r="M575"/>
  <c r="P575" s="1"/>
  <c r="M576"/>
  <c r="P576" s="1"/>
  <c r="M577"/>
  <c r="P577" s="1"/>
  <c r="M578"/>
  <c r="P578" s="1"/>
  <c r="M579"/>
  <c r="P579" s="1"/>
  <c r="M580"/>
  <c r="P580" s="1"/>
  <c r="M581"/>
  <c r="P581" s="1"/>
  <c r="M582"/>
  <c r="P582" s="1"/>
  <c r="M583"/>
  <c r="P583" s="1"/>
  <c r="M584"/>
  <c r="P584" s="1"/>
  <c r="M585"/>
  <c r="P585" s="1"/>
  <c r="M586"/>
  <c r="P586" s="1"/>
  <c r="M587"/>
  <c r="P587" s="1"/>
  <c r="M588"/>
  <c r="P588" s="1"/>
  <c r="M589"/>
  <c r="P589" s="1"/>
  <c r="M590"/>
  <c r="P590" s="1"/>
  <c r="M591"/>
  <c r="P591" s="1"/>
  <c r="M592"/>
  <c r="P592" s="1"/>
  <c r="M593"/>
  <c r="P593" s="1"/>
  <c r="M594"/>
  <c r="P594" s="1"/>
  <c r="M595"/>
  <c r="P595" s="1"/>
  <c r="M596"/>
  <c r="P596" s="1"/>
  <c r="M597"/>
  <c r="P597" s="1"/>
  <c r="M598"/>
  <c r="P598" s="1"/>
  <c r="M599"/>
  <c r="P599" s="1"/>
  <c r="M600"/>
  <c r="P600" s="1"/>
  <c r="M601"/>
  <c r="P601" s="1"/>
  <c r="M602"/>
  <c r="P602" s="1"/>
  <c r="M603"/>
  <c r="P603" s="1"/>
  <c r="M604"/>
  <c r="P604" s="1"/>
  <c r="M605"/>
  <c r="P605" s="1"/>
  <c r="M606"/>
  <c r="P606" s="1"/>
  <c r="M607"/>
  <c r="P607" s="1"/>
  <c r="M608"/>
  <c r="P608" s="1"/>
  <c r="M609"/>
  <c r="P609" s="1"/>
  <c r="M610"/>
  <c r="P610" s="1"/>
  <c r="M611"/>
  <c r="P611" s="1"/>
  <c r="M612"/>
  <c r="P612" s="1"/>
  <c r="M613"/>
  <c r="P613" s="1"/>
  <c r="M614"/>
  <c r="P614" s="1"/>
  <c r="M615"/>
  <c r="P615" s="1"/>
  <c r="M616"/>
  <c r="P616" s="1"/>
  <c r="M617"/>
  <c r="P617" s="1"/>
  <c r="M618"/>
  <c r="P618" s="1"/>
  <c r="M619"/>
  <c r="P619" s="1"/>
  <c r="M620"/>
  <c r="P620" s="1"/>
  <c r="M621"/>
  <c r="P621" s="1"/>
  <c r="M622"/>
  <c r="P622" s="1"/>
  <c r="M623"/>
  <c r="P623" s="1"/>
  <c r="M624"/>
  <c r="P624" s="1"/>
  <c r="M625"/>
  <c r="P625" s="1"/>
  <c r="M626"/>
  <c r="P626" s="1"/>
  <c r="M627"/>
  <c r="P627" s="1"/>
  <c r="M628"/>
  <c r="P628" s="1"/>
  <c r="M629"/>
  <c r="P629" s="1"/>
  <c r="M630"/>
  <c r="P630" s="1"/>
  <c r="M631"/>
  <c r="P631" s="1"/>
  <c r="M632"/>
  <c r="P632" s="1"/>
  <c r="M633"/>
  <c r="P633" s="1"/>
  <c r="M634"/>
  <c r="P634" s="1"/>
  <c r="M635"/>
  <c r="P635" s="1"/>
  <c r="M636"/>
  <c r="P636" s="1"/>
  <c r="M637"/>
  <c r="P637" s="1"/>
  <c r="M638"/>
  <c r="P638" s="1"/>
  <c r="M639"/>
  <c r="P639" s="1"/>
  <c r="M640"/>
  <c r="P640" s="1"/>
  <c r="M641"/>
  <c r="P641" s="1"/>
  <c r="M642"/>
  <c r="P642" s="1"/>
  <c r="M643"/>
  <c r="P643" s="1"/>
  <c r="M644"/>
  <c r="P644" s="1"/>
  <c r="M645"/>
  <c r="P645" s="1"/>
  <c r="M646"/>
  <c r="P646" s="1"/>
  <c r="M647"/>
  <c r="P647" s="1"/>
  <c r="M648"/>
  <c r="P648" s="1"/>
  <c r="M649"/>
  <c r="P649" s="1"/>
  <c r="M650"/>
  <c r="P650" s="1"/>
  <c r="M651"/>
  <c r="P651" s="1"/>
  <c r="M652"/>
  <c r="P652" s="1"/>
  <c r="M653"/>
  <c r="P653" s="1"/>
  <c r="M654"/>
  <c r="P654" s="1"/>
  <c r="M655"/>
  <c r="P655" s="1"/>
  <c r="M656"/>
  <c r="P656" s="1"/>
  <c r="M657"/>
  <c r="P657" s="1"/>
  <c r="M658"/>
  <c r="P658" s="1"/>
  <c r="M659"/>
  <c r="P659" s="1"/>
  <c r="M660"/>
  <c r="P660" s="1"/>
  <c r="M661"/>
  <c r="P661" s="1"/>
  <c r="M662"/>
  <c r="P662" s="1"/>
  <c r="M663"/>
  <c r="P663" s="1"/>
  <c r="M664"/>
  <c r="P664" s="1"/>
  <c r="M665"/>
  <c r="P665" s="1"/>
  <c r="M666"/>
  <c r="P666" s="1"/>
  <c r="M667"/>
  <c r="P667" s="1"/>
  <c r="M668"/>
  <c r="P668" s="1"/>
  <c r="M669"/>
  <c r="P669" s="1"/>
  <c r="M670"/>
  <c r="P670" s="1"/>
  <c r="M671"/>
  <c r="P671" s="1"/>
  <c r="M672"/>
  <c r="P672" s="1"/>
  <c r="M673"/>
  <c r="P673" s="1"/>
  <c r="M674"/>
  <c r="P674" s="1"/>
  <c r="M675"/>
  <c r="P675" s="1"/>
  <c r="M676"/>
  <c r="P676" s="1"/>
  <c r="M677"/>
  <c r="P677" s="1"/>
  <c r="M678"/>
  <c r="P678" s="1"/>
  <c r="M679"/>
  <c r="P679" s="1"/>
  <c r="M680"/>
  <c r="P680" s="1"/>
  <c r="M681"/>
  <c r="P681" s="1"/>
  <c r="M682"/>
  <c r="P682" s="1"/>
  <c r="M683"/>
  <c r="P683" s="1"/>
  <c r="M684"/>
  <c r="P684" s="1"/>
  <c r="M685"/>
  <c r="P685" s="1"/>
  <c r="M686"/>
  <c r="P686" s="1"/>
  <c r="M687"/>
  <c r="P687" s="1"/>
  <c r="M688"/>
  <c r="P688" s="1"/>
  <c r="M689"/>
  <c r="P689" s="1"/>
  <c r="M690"/>
  <c r="P690" s="1"/>
  <c r="M691"/>
  <c r="P691" s="1"/>
  <c r="M692"/>
  <c r="P692" s="1"/>
  <c r="M693"/>
  <c r="P693" s="1"/>
  <c r="M694"/>
  <c r="P694" s="1"/>
  <c r="M695"/>
  <c r="P695" s="1"/>
  <c r="M696"/>
  <c r="P696" s="1"/>
  <c r="M697"/>
  <c r="P697" s="1"/>
  <c r="M698"/>
  <c r="P698" s="1"/>
  <c r="M699"/>
  <c r="P699" s="1"/>
  <c r="M700"/>
  <c r="P700" s="1"/>
  <c r="M701"/>
  <c r="P701" s="1"/>
  <c r="M702"/>
  <c r="P702" s="1"/>
  <c r="M703"/>
  <c r="P703" s="1"/>
  <c r="M704"/>
  <c r="P704" s="1"/>
  <c r="M705"/>
  <c r="P705" s="1"/>
  <c r="M706"/>
  <c r="P706" s="1"/>
  <c r="M707"/>
  <c r="P707" s="1"/>
  <c r="M708"/>
  <c r="P708" s="1"/>
  <c r="M709"/>
  <c r="P709" s="1"/>
  <c r="M710"/>
  <c r="P710" s="1"/>
  <c r="M711"/>
  <c r="P711" s="1"/>
  <c r="M712"/>
  <c r="P712" s="1"/>
  <c r="M713"/>
  <c r="P713" s="1"/>
  <c r="M714"/>
  <c r="P714" s="1"/>
  <c r="M715"/>
  <c r="P715" s="1"/>
  <c r="M716"/>
  <c r="P716" s="1"/>
  <c r="M717"/>
  <c r="P717" s="1"/>
  <c r="M718"/>
  <c r="P718" s="1"/>
  <c r="M719"/>
  <c r="P719" s="1"/>
  <c r="M720"/>
  <c r="P720" s="1"/>
  <c r="M721"/>
  <c r="P721" s="1"/>
  <c r="M722"/>
  <c r="P722" s="1"/>
  <c r="M723"/>
  <c r="P723" s="1"/>
  <c r="M724"/>
  <c r="P724" s="1"/>
  <c r="M725"/>
  <c r="P725" s="1"/>
  <c r="M726"/>
  <c r="P726" s="1"/>
  <c r="M727"/>
  <c r="P727" s="1"/>
  <c r="M728"/>
  <c r="P728" s="1"/>
  <c r="M729"/>
  <c r="P729" s="1"/>
  <c r="M730"/>
  <c r="P730" s="1"/>
  <c r="M731"/>
  <c r="P731" s="1"/>
  <c r="M732"/>
  <c r="P732" s="1"/>
  <c r="M733"/>
  <c r="P733" s="1"/>
  <c r="M734"/>
  <c r="P734" s="1"/>
  <c r="M735"/>
  <c r="P735" s="1"/>
  <c r="M736"/>
  <c r="P736" s="1"/>
  <c r="M737"/>
  <c r="P737" s="1"/>
  <c r="M738"/>
  <c r="P738" s="1"/>
  <c r="M739"/>
  <c r="P739" s="1"/>
  <c r="M740"/>
  <c r="P740" s="1"/>
  <c r="M741"/>
  <c r="P741" s="1"/>
  <c r="M742"/>
  <c r="P742" s="1"/>
  <c r="M743"/>
  <c r="P743" s="1"/>
  <c r="M744"/>
  <c r="P744" s="1"/>
  <c r="M745"/>
  <c r="P745" s="1"/>
  <c r="M746"/>
  <c r="P746" s="1"/>
  <c r="M747"/>
  <c r="P747" s="1"/>
  <c r="M748"/>
  <c r="P748" s="1"/>
  <c r="M749"/>
  <c r="P749" s="1"/>
  <c r="M750"/>
  <c r="P750" s="1"/>
  <c r="M751"/>
  <c r="P751" s="1"/>
  <c r="M752"/>
  <c r="P752" s="1"/>
  <c r="M753"/>
  <c r="P753" s="1"/>
  <c r="M754"/>
  <c r="P754" s="1"/>
  <c r="M755"/>
  <c r="P755" s="1"/>
  <c r="M756"/>
  <c r="P756" s="1"/>
  <c r="M757"/>
  <c r="P757" s="1"/>
  <c r="M758"/>
  <c r="P758" s="1"/>
  <c r="M759"/>
  <c r="P759" s="1"/>
  <c r="M760"/>
  <c r="P760" s="1"/>
  <c r="M761"/>
  <c r="P761" s="1"/>
  <c r="M762"/>
  <c r="P762" s="1"/>
  <c r="M763"/>
  <c r="P763" s="1"/>
  <c r="M764"/>
  <c r="P764" s="1"/>
  <c r="M765"/>
  <c r="P765" s="1"/>
  <c r="M766"/>
  <c r="P766" s="1"/>
  <c r="M767"/>
  <c r="P767" s="1"/>
  <c r="M768"/>
  <c r="P768" s="1"/>
  <c r="M769"/>
  <c r="P769" s="1"/>
  <c r="M770"/>
  <c r="P770" s="1"/>
  <c r="M771"/>
  <c r="P771" s="1"/>
  <c r="M772"/>
  <c r="P772" s="1"/>
  <c r="M773"/>
  <c r="P773" s="1"/>
  <c r="M774"/>
  <c r="P774" s="1"/>
  <c r="M775"/>
  <c r="P775" s="1"/>
  <c r="M776"/>
  <c r="P776" s="1"/>
  <c r="M777"/>
  <c r="P777" s="1"/>
  <c r="M778"/>
  <c r="P778" s="1"/>
  <c r="M779"/>
  <c r="P779" s="1"/>
  <c r="M780"/>
  <c r="P780" s="1"/>
  <c r="M781"/>
  <c r="P781" s="1"/>
  <c r="M782"/>
  <c r="P782" s="1"/>
  <c r="M783"/>
  <c r="P783" s="1"/>
  <c r="M784"/>
  <c r="P784" s="1"/>
  <c r="M785"/>
  <c r="P785" s="1"/>
  <c r="M786"/>
  <c r="P786" s="1"/>
  <c r="M787"/>
  <c r="P787" s="1"/>
  <c r="M788"/>
  <c r="P788" s="1"/>
  <c r="M789"/>
  <c r="P789" s="1"/>
  <c r="M790"/>
  <c r="P790" s="1"/>
  <c r="M791"/>
  <c r="P791" s="1"/>
  <c r="M792"/>
  <c r="P792" s="1"/>
  <c r="M793"/>
  <c r="P793" s="1"/>
  <c r="M794"/>
  <c r="P794" s="1"/>
  <c r="M795"/>
  <c r="P795" s="1"/>
  <c r="M796"/>
  <c r="P796" s="1"/>
  <c r="M797"/>
  <c r="P797" s="1"/>
  <c r="M798"/>
  <c r="P798" s="1"/>
  <c r="M799"/>
  <c r="P799" s="1"/>
  <c r="M800"/>
  <c r="P800" s="1"/>
  <c r="M801"/>
  <c r="P801" s="1"/>
  <c r="M802"/>
  <c r="P802" s="1"/>
  <c r="M803"/>
  <c r="P803" s="1"/>
  <c r="M804"/>
  <c r="P804" s="1"/>
  <c r="M805"/>
  <c r="P805" s="1"/>
  <c r="M806"/>
  <c r="P806" s="1"/>
  <c r="M807"/>
  <c r="P807" s="1"/>
  <c r="M808"/>
  <c r="P808" s="1"/>
  <c r="M809"/>
  <c r="P809" s="1"/>
  <c r="M810"/>
  <c r="P810" s="1"/>
  <c r="M811"/>
  <c r="P811" s="1"/>
  <c r="M812"/>
  <c r="P812" s="1"/>
  <c r="M813"/>
  <c r="P813" s="1"/>
  <c r="M814"/>
  <c r="P814" s="1"/>
  <c r="M815"/>
  <c r="P815" s="1"/>
  <c r="M816"/>
  <c r="P816" s="1"/>
  <c r="M817"/>
  <c r="P817" s="1"/>
  <c r="M818"/>
  <c r="P818" s="1"/>
  <c r="M819"/>
  <c r="P819" s="1"/>
  <c r="M820"/>
  <c r="P820" s="1"/>
  <c r="M821"/>
  <c r="P821" s="1"/>
  <c r="M822"/>
  <c r="P822" s="1"/>
  <c r="M823"/>
  <c r="P823" s="1"/>
  <c r="M824"/>
  <c r="P824" s="1"/>
  <c r="M825"/>
  <c r="P825" s="1"/>
  <c r="M826"/>
  <c r="P826" s="1"/>
  <c r="M827"/>
  <c r="P827" s="1"/>
  <c r="M828"/>
  <c r="P828" s="1"/>
  <c r="M829"/>
  <c r="P829" s="1"/>
  <c r="M830"/>
  <c r="P830" s="1"/>
  <c r="M831"/>
  <c r="P831" s="1"/>
  <c r="M832"/>
  <c r="P832" s="1"/>
  <c r="M833"/>
  <c r="P833" s="1"/>
  <c r="M834"/>
  <c r="P834" s="1"/>
  <c r="M835"/>
  <c r="P835" s="1"/>
  <c r="M836"/>
  <c r="P836" s="1"/>
  <c r="M837"/>
  <c r="P837" s="1"/>
  <c r="M838"/>
  <c r="P838" s="1"/>
  <c r="M839"/>
  <c r="P839" s="1"/>
  <c r="M840"/>
  <c r="P840" s="1"/>
  <c r="M841"/>
  <c r="P841" s="1"/>
  <c r="M842"/>
  <c r="P842" s="1"/>
  <c r="M843"/>
  <c r="P843" s="1"/>
  <c r="M844"/>
  <c r="P844" s="1"/>
  <c r="M845"/>
  <c r="P845" s="1"/>
  <c r="M846"/>
  <c r="P846" s="1"/>
  <c r="M847"/>
  <c r="P847" s="1"/>
  <c r="M848"/>
  <c r="P848" s="1"/>
  <c r="M849"/>
  <c r="P849" s="1"/>
  <c r="M850"/>
  <c r="P850" s="1"/>
  <c r="M851"/>
  <c r="P851" s="1"/>
  <c r="M852"/>
  <c r="P852" s="1"/>
  <c r="M853"/>
  <c r="P853" s="1"/>
  <c r="M854"/>
  <c r="P854" s="1"/>
  <c r="M855"/>
  <c r="P855" s="1"/>
  <c r="M856"/>
  <c r="P856" s="1"/>
  <c r="M857"/>
  <c r="P857" s="1"/>
  <c r="M858"/>
  <c r="P858" s="1"/>
  <c r="M859"/>
  <c r="P859" s="1"/>
  <c r="M860"/>
  <c r="P860" s="1"/>
  <c r="M861"/>
  <c r="P861" s="1"/>
  <c r="M862"/>
  <c r="P862" s="1"/>
  <c r="M863"/>
  <c r="P863" s="1"/>
  <c r="M864"/>
  <c r="P864" s="1"/>
  <c r="M865"/>
  <c r="P865" s="1"/>
  <c r="M866"/>
  <c r="P866" s="1"/>
  <c r="M867"/>
  <c r="P867" s="1"/>
  <c r="M868"/>
  <c r="P868" s="1"/>
  <c r="M869"/>
  <c r="P869" s="1"/>
  <c r="M870"/>
  <c r="P870" s="1"/>
  <c r="M871"/>
  <c r="P871" s="1"/>
  <c r="M872"/>
  <c r="P872" s="1"/>
  <c r="M873"/>
  <c r="P873" s="1"/>
  <c r="M874"/>
  <c r="P874" s="1"/>
  <c r="M875"/>
  <c r="P875" s="1"/>
  <c r="M876"/>
  <c r="P876" s="1"/>
  <c r="M877"/>
  <c r="P877" s="1"/>
  <c r="M878"/>
  <c r="P878" s="1"/>
  <c r="M879"/>
  <c r="P879" s="1"/>
  <c r="M880"/>
  <c r="P880" s="1"/>
  <c r="M881"/>
  <c r="P881" s="1"/>
  <c r="M882"/>
  <c r="P882" s="1"/>
  <c r="M883"/>
  <c r="P883" s="1"/>
  <c r="M884"/>
  <c r="P884" s="1"/>
  <c r="M885"/>
  <c r="P885" s="1"/>
  <c r="M886"/>
  <c r="P886" s="1"/>
  <c r="M887"/>
  <c r="P887" s="1"/>
  <c r="M888"/>
  <c r="P888" s="1"/>
  <c r="M889"/>
  <c r="P889" s="1"/>
  <c r="M890"/>
  <c r="P890" s="1"/>
  <c r="M891"/>
  <c r="P891" s="1"/>
  <c r="M892"/>
  <c r="P892" s="1"/>
  <c r="M893"/>
  <c r="P893" s="1"/>
  <c r="M894"/>
  <c r="P894" s="1"/>
  <c r="M895"/>
  <c r="P895" s="1"/>
  <c r="M896"/>
  <c r="P896" s="1"/>
  <c r="M897"/>
  <c r="P897" s="1"/>
  <c r="M898"/>
  <c r="P898" s="1"/>
  <c r="M899"/>
  <c r="P899" s="1"/>
  <c r="M900"/>
  <c r="P900" s="1"/>
  <c r="M901"/>
  <c r="P901" s="1"/>
  <c r="M902"/>
  <c r="P902" s="1"/>
  <c r="M903"/>
  <c r="P903" s="1"/>
  <c r="M904"/>
  <c r="P904" s="1"/>
  <c r="M905"/>
  <c r="P905" s="1"/>
  <c r="M906"/>
  <c r="P906" s="1"/>
  <c r="M907"/>
  <c r="P907" s="1"/>
  <c r="M908"/>
  <c r="P908" s="1"/>
  <c r="M909"/>
  <c r="P909" s="1"/>
  <c r="M910"/>
  <c r="P910" s="1"/>
  <c r="M911"/>
  <c r="P911" s="1"/>
  <c r="M912"/>
  <c r="P912" s="1"/>
  <c r="M913"/>
  <c r="P913" s="1"/>
  <c r="M914"/>
  <c r="P914" s="1"/>
  <c r="M915"/>
  <c r="P915" s="1"/>
  <c r="M916"/>
  <c r="P916" s="1"/>
  <c r="M917"/>
  <c r="P917" s="1"/>
  <c r="M918"/>
  <c r="P918" s="1"/>
  <c r="M919"/>
  <c r="P919" s="1"/>
  <c r="M920"/>
  <c r="P920" s="1"/>
  <c r="M921"/>
  <c r="P921" s="1"/>
  <c r="M922"/>
  <c r="P922" s="1"/>
  <c r="M923"/>
  <c r="P923" s="1"/>
  <c r="M924"/>
  <c r="P924" s="1"/>
  <c r="M925"/>
  <c r="P925" s="1"/>
  <c r="M926"/>
  <c r="P926" s="1"/>
  <c r="M927"/>
  <c r="P927" s="1"/>
  <c r="M928"/>
  <c r="P928" s="1"/>
  <c r="M929"/>
  <c r="P929" s="1"/>
  <c r="M930"/>
  <c r="P930" s="1"/>
  <c r="M931"/>
  <c r="P931" s="1"/>
  <c r="M932"/>
  <c r="P932" s="1"/>
  <c r="M933"/>
  <c r="P933" s="1"/>
  <c r="M934"/>
  <c r="P934" s="1"/>
  <c r="M935"/>
  <c r="P935" s="1"/>
  <c r="M936"/>
  <c r="P936" s="1"/>
  <c r="M937"/>
  <c r="P937" s="1"/>
  <c r="M938"/>
  <c r="P938" s="1"/>
  <c r="M939"/>
  <c r="P939" s="1"/>
  <c r="M940"/>
  <c r="P940" s="1"/>
  <c r="M941"/>
  <c r="P941" s="1"/>
  <c r="M942"/>
  <c r="P942" s="1"/>
  <c r="M943"/>
  <c r="P943" s="1"/>
  <c r="M944"/>
  <c r="P944" s="1"/>
  <c r="M945"/>
  <c r="P945" s="1"/>
  <c r="M946"/>
  <c r="P946" s="1"/>
  <c r="M947"/>
  <c r="P947" s="1"/>
  <c r="M948"/>
  <c r="P948" s="1"/>
  <c r="M949"/>
  <c r="P949" s="1"/>
  <c r="M950"/>
  <c r="P950" s="1"/>
  <c r="M951"/>
  <c r="P951" s="1"/>
  <c r="M952"/>
  <c r="P952" s="1"/>
  <c r="M953"/>
  <c r="P953" s="1"/>
  <c r="M954"/>
  <c r="P954" s="1"/>
  <c r="M955"/>
  <c r="P955" s="1"/>
  <c r="M956"/>
  <c r="P956" s="1"/>
  <c r="M957"/>
  <c r="P957" s="1"/>
  <c r="M958"/>
  <c r="P958" s="1"/>
  <c r="M959"/>
  <c r="P959" s="1"/>
  <c r="M960"/>
  <c r="P960" s="1"/>
  <c r="M961"/>
  <c r="P961" s="1"/>
  <c r="M962"/>
  <c r="P962" s="1"/>
  <c r="M963"/>
  <c r="P963" s="1"/>
  <c r="M964"/>
  <c r="P964" s="1"/>
  <c r="M965"/>
  <c r="P965" s="1"/>
  <c r="M966"/>
  <c r="P966" s="1"/>
  <c r="M967"/>
  <c r="P967" s="1"/>
  <c r="M968"/>
  <c r="P968" s="1"/>
  <c r="M969"/>
  <c r="P969" s="1"/>
  <c r="M970"/>
  <c r="P970" s="1"/>
  <c r="M971"/>
  <c r="P971" s="1"/>
  <c r="M972"/>
  <c r="P972" s="1"/>
  <c r="M973"/>
  <c r="P973" s="1"/>
  <c r="M974"/>
  <c r="P974" s="1"/>
  <c r="M975"/>
  <c r="P975" s="1"/>
  <c r="M976"/>
  <c r="P976" s="1"/>
  <c r="M977"/>
  <c r="P977" s="1"/>
  <c r="M978"/>
  <c r="P978" s="1"/>
  <c r="M979"/>
  <c r="P979" s="1"/>
  <c r="M980"/>
  <c r="P980" s="1"/>
  <c r="M981"/>
  <c r="P981" s="1"/>
  <c r="M982"/>
  <c r="P982" s="1"/>
  <c r="M983"/>
  <c r="P983" s="1"/>
  <c r="M984"/>
  <c r="P984" s="1"/>
  <c r="M985"/>
  <c r="P985" s="1"/>
  <c r="M986"/>
  <c r="P986" s="1"/>
  <c r="M987"/>
  <c r="P987" s="1"/>
  <c r="M988"/>
  <c r="P988" s="1"/>
  <c r="M989"/>
  <c r="P989" s="1"/>
  <c r="M990"/>
  <c r="P990" s="1"/>
  <c r="M991"/>
  <c r="P991" s="1"/>
  <c r="M992"/>
  <c r="P992" s="1"/>
  <c r="M993"/>
  <c r="P993" s="1"/>
  <c r="M994"/>
  <c r="P994" s="1"/>
  <c r="M995"/>
  <c r="P995" s="1"/>
  <c r="M996"/>
  <c r="P996" s="1"/>
  <c r="M997"/>
  <c r="P997" s="1"/>
  <c r="M998"/>
  <c r="P998" s="1"/>
  <c r="M999"/>
  <c r="P999" s="1"/>
  <c r="M1000"/>
  <c r="P1000" s="1"/>
  <c r="M1001"/>
  <c r="P1001" s="1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  <c r="I3" i="7" l="1"/>
  <c r="I6"/>
  <c r="I5"/>
  <c r="G5"/>
  <c r="G3"/>
  <c r="I9"/>
  <c r="H6"/>
  <c r="H9"/>
  <c r="I13"/>
  <c r="G10"/>
  <c r="G4"/>
  <c r="G7"/>
  <c r="H7"/>
  <c r="G8"/>
  <c r="H8"/>
  <c r="H13"/>
  <c r="H4"/>
  <c r="I10"/>
  <c r="H11"/>
  <c r="G12"/>
  <c r="H12"/>
  <c r="I11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<sst xmlns="http://schemas.openxmlformats.org/spreadsheetml/2006/main" count="9069" uniqueCount="2115">
  <si>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</si>
  <si>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</si>
  <si>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</si>
  <si>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</si>
  <si>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</si>
  <si>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</si>
  <si>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</si>
  <si>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</si>
  <si>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</si>
  <si>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</si>
  <si>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</si>
  <si>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</si>
  <si>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</si>
  <si>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</si>
  <si>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</si>
  <si>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</si>
  <si>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</si>
  <si>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</si>
  <si>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</si>
  <si>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</si>
  <si>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</si>
  <si>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</si>
  <si>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</si>
  <si>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</si>
  <si>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</si>
  <si>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</si>
  <si>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</si>
  <si>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</si>
  <si>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</si>
  <si>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</si>
  <si>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</si>
  <si>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</si>
  <si>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</si>
  <si>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</si>
  <si>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</si>
  <si>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</si>
  <si>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</si>
  <si>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</si>
  <si>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</si>
  <si>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</si>
  <si>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</si>
  <si>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</si>
  <si>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</si>
  <si>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</si>
  <si>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</si>
  <si>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</si>
  <si>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</si>
  <si>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</si>
  <si>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</si>
  <si>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</si>
  <si>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</si>
  <si>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</si>
  <si>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</si>
  <si>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</si>
  <si>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</si>
  <si>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</si>
  <si>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</si>
  <si>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</si>
  <si>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</si>
  <si>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</si>
  <si>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</si>
  <si>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</si>
  <si>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</si>
  <si>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</si>
  <si>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</si>
  <si>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</si>
  <si>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</si>
  <si>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</si>
  <si>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</si>
  <si>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</si>
  <si>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</si>
  <si>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</si>
  <si>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</si>
  <si>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</si>
  <si>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</si>
  <si>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</si>
  <si>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</si>
  <si>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</si>
  <si>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</si>
  <si>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</si>
  <si>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</si>
  <si>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</si>
  <si>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</si>
  <si>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</si>
  <si>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</si>
  <si>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</si>
  <si>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</si>
  <si>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</si>
  <si>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</si>
  <si>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</si>
  <si>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</si>
  <si>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</si>
  <si>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</si>
  <si>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</si>
  <si>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</si>
  <si>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</si>
  <si>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</si>
  <si>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</si>
  <si>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</si>
  <si>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</si>
  <si>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</si>
  <si>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</si>
  <si>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</si>
  <si>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</si>
  <si>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</si>
  <si>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</si>
  <si>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</si>
  <si>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</si>
  <si>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</si>
  <si>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</si>
  <si>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</si>
  <si>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</si>
  <si>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</si>
  <si>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</si>
  <si>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</si>
  <si>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</si>
  <si>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</si>
  <si>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</si>
  <si>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</si>
  <si>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</si>
  <si>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</si>
  <si>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</si>
  <si>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</si>
  <si>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</si>
  <si>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</si>
  <si>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</si>
  <si>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</si>
  <si>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</si>
  <si>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</si>
  <si>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</si>
  <si>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</si>
  <si>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</si>
  <si>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</si>
  <si>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</si>
  <si>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</si>
  <si>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</si>
  <si>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</si>
  <si>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</si>
  <si>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</si>
  <si>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</si>
  <si>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</si>
  <si>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</si>
  <si>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</si>
  <si>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</si>
  <si>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</si>
  <si>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</si>
  <si>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</si>
  <si>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</si>
  <si>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</si>
  <si>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</si>
  <si>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</si>
  <si>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</si>
  <si>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</si>
  <si>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</si>
  <si>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</si>
  <si>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</si>
  <si>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</si>
  <si>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</si>
  <si>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</si>
  <si>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</si>
  <si>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</si>
  <si>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</si>
  <si>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</si>
  <si>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</si>
  <si>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</si>
  <si>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</si>
  <si>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</si>
  <si>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</si>
  <si>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</si>
  <si>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</si>
  <si>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</si>
  <si>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</si>
  <si>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</si>
  <si>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</si>
  <si>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</si>
  <si>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</si>
  <si>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</si>
  <si>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</si>
  <si>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</si>
  <si>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</si>
  <si>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</si>
  <si>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</si>
  <si>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</si>
  <si>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</si>
  <si>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</si>
  <si>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</si>
  <si>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</si>
  <si>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</si>
  <si>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</si>
  <si>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</si>
  <si>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</si>
  <si>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</si>
  <si>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</si>
  <si>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</si>
  <si>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</si>
  <si>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</si>
  <si>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</si>
  <si>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</si>
  <si>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</si>
  <si>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</si>
  <si>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</si>
  <si>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</si>
  <si>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</si>
  <si>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</si>
  <si>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</si>
  <si>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</si>
  <si>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</si>
  <si>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</si>
  <si>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</si>
  <si>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</si>
  <si>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</si>
  <si>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</si>
  <si>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</si>
  <si>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</si>
  <si>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</si>
  <si>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</si>
  <si>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</si>
  <si>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</si>
  <si>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</si>
  <si>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</si>
  <si>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</si>
  <si>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</si>
  <si>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</si>
  <si>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</si>
  <si>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</si>
  <si>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</si>
  <si>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</si>
  <si>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</si>
  <si>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</si>
  <si>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</si>
  <si>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</si>
  <si>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</si>
  <si>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</si>
  <si>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</si>
  <si>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</si>
  <si>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</si>
  <si>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</si>
  <si>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</si>
  <si>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</si>
  <si>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</si>
  <si>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</si>
  <si>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</si>
  <si>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</si>
  <si>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</si>
  <si>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</si>
  <si>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</si>
  <si>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</si>
  <si>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</si>
  <si>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</si>
  <si>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</si>
  <si>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</si>
  <si>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</si>
  <si>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</si>
  <si>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</si>
  <si>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</si>
  <si>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</si>
  <si>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</si>
  <si>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</si>
  <si>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</si>
  <si>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</si>
  <si>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</si>
  <si>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</si>
  <si>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</si>
  <si>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</si>
  <si>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</si>
  <si>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</si>
  <si>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</si>
  <si>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</si>
  <si>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</si>
  <si>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</si>
  <si>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</si>
  <si>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</si>
  <si>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</si>
  <si>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</si>
  <si>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</si>
  <si>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</si>
  <si>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</si>
  <si>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</si>
  <si>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</si>
  <si>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</si>
  <si>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</si>
  <si>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</si>
  <si>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</si>
  <si>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</si>
  <si>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</si>
  <si>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</si>
  <si>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</si>
  <si>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</si>
  <si>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</si>
  <si>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</si>
  <si>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</si>
  <si>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</si>
  <si>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</si>
  <si>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</si>
  <si>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</si>
  <si>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</si>
  <si>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</si>
  <si>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</si>
  <si>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</si>
  <si>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</si>
  <si>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</si>
  <si>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</si>
  <si>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</si>
  <si>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</si>
  <si>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</si>
  <si>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</si>
  <si>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</si>
  <si>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</si>
  <si>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</si>
  <si>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</si>
  <si>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</si>
  <si>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</si>
  <si>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</si>
  <si>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</si>
  <si>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</si>
  <si>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</si>
  <si>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</si>
  <si>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</si>
  <si>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</si>
  <si>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</si>
  <si>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</si>
  <si>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</si>
  <si>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</si>
  <si>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</si>
  <si>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</si>
  <si>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</si>
  <si>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</si>
  <si>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</si>
  <si>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</si>
  <si>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</si>
  <si>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</si>
  <si>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</si>
  <si>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</si>
  <si>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</si>
  <si>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</si>
  <si>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</si>
  <si>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</si>
  <si>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</si>
  <si>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</si>
  <si>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</si>
  <si>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</si>
  <si>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</si>
  <si>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</si>
  <si>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</si>
  <si>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</si>
  <si>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</si>
  <si>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</si>
  <si>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</si>
  <si>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</si>
  <si>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</si>
  <si>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</si>
  <si>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</si>
  <si>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</si>
  <si>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</si>
  <si>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</si>
  <si>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</si>
  <si>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</si>
  <si>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</si>
  <si>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</si>
  <si>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</si>
  <si>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</si>
  <si>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</si>
  <si>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</si>
  <si>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</si>
  <si>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</si>
  <si>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</si>
  <si>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</si>
  <si>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</si>
  <si>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</si>
  <si>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</si>
  <si>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</si>
  <si>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</si>
  <si>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</si>
  <si>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</si>
  <si>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</si>
  <si>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</si>
  <si>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</si>
  <si>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</si>
  <si>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</si>
  <si>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</si>
  <si>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</si>
  <si>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</si>
  <si>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</si>
  <si>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</si>
  <si>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</si>
  <si>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</si>
  <si>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</si>
  <si>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</si>
  <si>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</si>
  <si>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</si>
  <si>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</si>
  <si>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</si>
  <si>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</si>
  <si>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</si>
  <si>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</si>
  <si>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</si>
  <si>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</si>
  <si>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</si>
  <si>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</si>
  <si>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</si>
  <si>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</si>
  <si>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</si>
  <si>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</si>
  <si>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</si>
  <si>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</si>
  <si>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</si>
  <si>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</si>
  <si>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</si>
  <si>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</si>
  <si>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</si>
  <si>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</si>
  <si>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</si>
  <si>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</si>
  <si>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</si>
  <si>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</si>
  <si>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</si>
  <si>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</si>
  <si>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</si>
  <si>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</si>
  <si>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</si>
  <si>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</si>
  <si>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</si>
  <si>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</si>
  <si>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</si>
  <si>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</si>
  <si>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</si>
  <si>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</si>
  <si>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</si>
  <si>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</si>
  <si>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</si>
  <si>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</si>
  <si>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</si>
  <si>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</si>
  <si>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</si>
  <si>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</si>
  <si>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</si>
  <si>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</si>
  <si>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</si>
  <si>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</si>
  <si>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</si>
  <si>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</si>
  <si>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</si>
  <si>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</si>
  <si>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</si>
  <si>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</si>
  <si>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</si>
  <si>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</si>
  <si>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</si>
  <si>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</si>
  <si>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</si>
  <si>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</si>
  <si>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</si>
  <si>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</si>
  <si>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</si>
  <si>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</si>
  <si>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</si>
  <si>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</si>
  <si>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</si>
  <si>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</si>
  <si>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</si>
  <si>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</si>
  <si>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</si>
  <si>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</si>
  <si>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</si>
  <si>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</si>
  <si>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</si>
  <si>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</si>
  <si>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</si>
  <si>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</si>
  <si>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</si>
  <si>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</si>
  <si>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</si>
  <si>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</si>
  <si>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</si>
  <si>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</si>
  <si>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</si>
  <si>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</si>
  <si>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</si>
  <si>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</si>
  <si>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</si>
  <si>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</si>
  <si>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</si>
  <si>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</si>
  <si>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</si>
  <si>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</si>
  <si>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</si>
  <si>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</si>
  <si>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</si>
  <si>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</si>
  <si>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</si>
  <si>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</si>
  <si>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</si>
  <si>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</si>
  <si>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</si>
  <si>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</si>
  <si>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</si>
  <si>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</si>
  <si>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</si>
  <si>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</si>
  <si>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</si>
  <si>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</si>
  <si>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</si>
  <si>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</si>
  <si>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</si>
  <si>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</si>
  <si>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</si>
  <si>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</si>
  <si>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</si>
  <si>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</si>
  <si>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</si>
  <si>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</si>
  <si>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</si>
  <si>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</si>
  <si>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</si>
  <si>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</si>
  <si>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</si>
  <si>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</si>
  <si>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</si>
  <si>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</si>
  <si>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</si>
  <si>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</si>
  <si>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</si>
  <si>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</si>
  <si>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</si>
  <si>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</si>
  <si>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</si>
  <si>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</si>
  <si>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</si>
  <si>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</si>
  <si>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</si>
  <si>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</si>
  <si>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</si>
  <si>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</si>
  <si>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</si>
  <si>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</si>
  <si>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</si>
  <si>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</si>
  <si>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</si>
  <si>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</si>
  <si>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</si>
  <si>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</si>
  <si>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</si>
  <si>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</si>
  <si>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</si>
  <si>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</si>
  <si>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</si>
  <si>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</si>
  <si>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</si>
  <si>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</si>
  <si>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</si>
  <si>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</si>
  <si>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</si>
  <si>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</si>
  <si>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</si>
  <si>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</si>
  <si>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</si>
  <si>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</si>
  <si>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</si>
  <si>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</si>
  <si>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</si>
  <si>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</si>
  <si>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</si>
  <si>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</si>
  <si>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</si>
  <si>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</si>
  <si>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</si>
  <si>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</si>
  <si>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</si>
  <si>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</si>
  <si>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</si>
  <si>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</si>
  <si>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</si>
  <si>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</si>
  <si>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</si>
  <si>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</si>
  <si>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</si>
  <si>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</si>
  <si>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</si>
  <si>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</si>
  <si>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</si>
  <si>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</si>
  <si>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</si>
  <si>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</si>
  <si>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</si>
  <si>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</si>
  <si>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</si>
  <si>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</si>
  <si>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</si>
  <si>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</si>
  <si>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</si>
  <si>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</si>
  <si>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</si>
  <si>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</si>
  <si>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</si>
  <si>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</si>
  <si>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</si>
  <si>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</si>
  <si>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</si>
  <si>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</si>
  <si>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</si>
  <si>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</si>
  <si>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</si>
  <si>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</si>
  <si>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</si>
  <si>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</si>
  <si>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</si>
  <si>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</si>
  <si>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</si>
  <si>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</si>
  <si>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</si>
  <si>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</si>
  <si>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</si>
  <si>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</si>
  <si>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</si>
  <si>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</si>
  <si>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</si>
  <si>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</si>
  <si>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</si>
  <si>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</si>
  <si>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</si>
  <si>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</si>
  <si>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</si>
  <si>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</si>
  <si>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</si>
  <si>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</si>
  <si>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</si>
  <si>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</si>
  <si>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</si>
  <si>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</si>
  <si>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</si>
  <si>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</si>
  <si>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</si>
  <si>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</si>
  <si>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</si>
  <si>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</si>
  <si>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</si>
  <si>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</si>
  <si>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</si>
  <si>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</si>
  <si>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</si>
  <si>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</si>
  <si>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</si>
  <si>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</si>
  <si>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</si>
  <si>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</si>
  <si>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</si>
  <si>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</si>
  <si>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</si>
  <si>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</si>
  <si>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</si>
  <si>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</si>
  <si>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</si>
  <si>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</si>
  <si>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</si>
  <si>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</si>
  <si>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</si>
  <si>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</si>
  <si>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</si>
  <si>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</si>
  <si>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</si>
  <si>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</si>
  <si>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</si>
  <si>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</si>
  <si>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</si>
  <si>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</si>
  <si>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</si>
  <si>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</si>
  <si>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</si>
  <si>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</si>
  <si>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</si>
  <si>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</si>
  <si>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</si>
  <si>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</si>
  <si>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</si>
  <si>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</si>
  <si>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</si>
  <si>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</si>
  <si>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</si>
  <si>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</si>
  <si>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</si>
  <si>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</si>
  <si>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</si>
  <si>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</si>
  <si>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</si>
  <si>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</si>
  <si>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</si>
  <si>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</si>
  <si>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</si>
  <si>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</si>
  <si>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</si>
  <si>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</si>
  <si>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</si>
  <si>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</si>
  <si>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</si>
  <si>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</si>
  <si>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</si>
  <si>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</si>
  <si>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</si>
  <si>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</si>
  <si>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</si>
  <si>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</si>
  <si>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</si>
  <si>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</si>
  <si>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</si>
  <si>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</si>
  <si>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</si>
  <si>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</si>
  <si>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</si>
  <si>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</si>
  <si>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</si>
  <si>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</si>
  <si>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</si>
  <si>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</si>
  <si>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</si>
  <si>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</si>
  <si>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</si>
  <si>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</si>
  <si>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</si>
  <si>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</si>
  <si>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</si>
  <si>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</si>
  <si>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</si>
  <si>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</si>
  <si>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</si>
  <si>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</si>
  <si>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</si>
  <si>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</si>
  <si>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</si>
  <si>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</si>
  <si>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</si>
  <si>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</si>
  <si>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</si>
  <si>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</si>
  <si>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</si>
  <si>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</si>
  <si>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</si>
  <si>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</si>
  <si>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</si>
  <si>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</si>
  <si>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</si>
  <si>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</si>
  <si>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</si>
  <si>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</si>
  <si>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</si>
  <si>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</si>
  <si>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</si>
  <si>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</si>
  <si>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</si>
  <si>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</si>
  <si>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</si>
  <si>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</si>
  <si>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</si>
  <si>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</si>
  <si>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</si>
  <si>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</si>
  <si>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</si>
  <si>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</si>
  <si>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</si>
  <si>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</si>
  <si>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</si>
  <si>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</si>
  <si>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</si>
  <si>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</si>
  <si>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</si>
  <si>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</si>
  <si>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</si>
  <si>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</si>
  <si>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</si>
  <si>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</si>
  <si>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</si>
  <si>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</si>
  <si>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</si>
  <si>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</si>
  <si>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</si>
  <si>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</si>
  <si>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</si>
  <si>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</si>
  <si>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</si>
  <si>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</si>
  <si>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</si>
  <si>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</si>
  <si>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</si>
  <si>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</si>
  <si>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</si>
  <si>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</si>
  <si>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</si>
  <si>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</si>
  <si>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</si>
  <si>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</si>
  <si>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</si>
  <si>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</si>
  <si>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</si>
  <si>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</si>
  <si>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</si>
  <si>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</si>
  <si>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</si>
  <si>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</si>
  <si>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</si>
  <si>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</si>
  <si>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</si>
  <si>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</si>
  <si>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</si>
  <si>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</si>
  <si>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</si>
  <si>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</si>
  <si>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</si>
  <si>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</si>
  <si>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</si>
  <si>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</si>
  <si>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</si>
  <si>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</si>
  <si>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</si>
  <si>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</si>
  <si>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</si>
  <si>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</si>
  <si>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</si>
  <si>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</si>
  <si>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</si>
  <si>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</si>
  <si>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</si>
  <si>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</si>
  <si>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</si>
  <si>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</si>
  <si>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</si>
  <si>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</si>
  <si>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</si>
  <si>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</si>
  <si>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</si>
  <si>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</si>
  <si>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</si>
  <si>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</si>
  <si>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</si>
  <si>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</si>
  <si>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</si>
  <si>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</si>
  <si>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</si>
  <si>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</si>
  <si>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</si>
  <si>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</si>
  <si>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</si>
  <si>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</si>
  <si>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</si>
  <si>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</si>
  <si>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</si>
  <si>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</si>
  <si>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</si>
  <si>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</si>
  <si>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</si>
  <si>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</si>
  <si>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</si>
  <si>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</si>
  <si>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</si>
  <si>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</si>
  <si>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</si>
  <si>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</si>
  <si>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</si>
  <si>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</si>
  <si>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</si>
  <si>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</si>
  <si>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</si>
  <si>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</si>
  <si>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</si>
  <si>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</si>
  <si>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</si>
  <si>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</si>
  <si>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</si>
  <si>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</si>
  <si>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</si>
  <si>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</si>
  <si>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</si>
  <si>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</si>
  <si>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</si>
  <si>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</si>
  <si>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</si>
  <si>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</si>
  <si>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</si>
  <si>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</si>
  <si>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</si>
  <si>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</si>
  <si>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</si>
  <si>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</si>
  <si>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</si>
  <si>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</si>
  <si>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</si>
  <si>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</si>
  <si>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</si>
  <si>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</si>
  <si>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</si>
  <si>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</si>
  <si>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</si>
  <si>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</si>
  <si>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</si>
  <si>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</si>
  <si>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</si>
  <si>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</si>
  <si>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</si>
  <si>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</si>
  <si>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</si>
  <si>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</si>
  <si>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</si>
  <si>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</si>
  <si>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</si>
  <si>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</si>
  <si>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</si>
  <si>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</si>
  <si>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</si>
  <si>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</si>
  <si>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</si>
  <si>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</si>
  <si>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</si>
  <si>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</si>
  <si>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</si>
  <si>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</si>
  <si>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</si>
  <si>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</si>
  <si>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</si>
  <si>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</si>
  <si>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</si>
  <si>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</si>
  <si>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</si>
  <si>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</si>
  <si>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</si>
  <si>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</si>
  <si>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</si>
  <si>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</si>
  <si>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</si>
  <si>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</si>
  <si>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</si>
  <si>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</si>
  <si>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</si>
  <si>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</si>
  <si>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</si>
  <si>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</si>
  <si>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</si>
  <si>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</si>
  <si>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</si>
  <si>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</si>
  <si>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</si>
  <si>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</si>
  <si>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</si>
  <si>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</si>
  <si>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</si>
  <si>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</si>
  <si>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</si>
  <si>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</si>
  <si>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</si>
  <si>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</si>
  <si>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</si>
  <si>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</si>
  <si>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</si>
  <si>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</si>
  <si>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</si>
  <si>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</si>
  <si>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</si>
  <si>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</si>
  <si>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</si>
  <si>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</si>
  <si>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</si>
  <si>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</si>
  <si>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</si>
  <si>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</si>
  <si>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</si>
  <si>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</si>
  <si>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</si>
  <si>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</si>
  <si>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</si>
  <si>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</si>
  <si>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</si>
  <si>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</si>
  <si>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</si>
  <si>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</si>
  <si>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</si>
  <si>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</si>
  <si>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</si>
  <si>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</si>
  <si>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</si>
  <si>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</si>
  <si>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</si>
  <si>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</si>
  <si>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</si>
  <si>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</si>
  <si>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</si>
  <si>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</si>
  <si>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</si>
  <si>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</si>
  <si>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</si>
  <si>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</si>
  <si>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</si>
  <si>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</si>
  <si>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</si>
  <si>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</si>
  <si>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</si>
  <si>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</si>
  <si>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</si>
  <si>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</si>
  <si>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</si>
  <si>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</si>
  <si>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</si>
  <si>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</si>
  <si>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</si>
  <si>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</si>
  <si>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</si>
  <si>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</si>
  <si>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</si>
  <si>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</si>
  <si>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</si>
  <si>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</si>
  <si>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</si>
  <si>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</si>
  <si>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</si>
  <si>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</si>
  <si>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</si>
  <si>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</si>
  <si>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</si>
  <si>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</si>
  <si>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</si>
  <si>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</si>
  <si>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</si>
  <si>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</si>
  <si>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</si>
  <si>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</si>
  <si>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</si>
  <si>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</si>
  <si>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</si>
  <si>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</si>
  <si>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</si>
  <si>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</si>
  <si>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</si>
  <si>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</si>
  <si>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</si>
  <si>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</si>
  <si>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</si>
  <si>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</si>
  <si>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</si>
  <si>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</si>
  <si>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</si>
  <si>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</si>
  <si>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</si>
  <si>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</si>
  <si>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</si>
  <si>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</si>
  <si>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</si>
  <si>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</si>
  <si>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</si>
  <si>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</si>
  <si>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</si>
  <si>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</si>
  <si>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</si>
  <si>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</si>
  <si>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</si>
  <si>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</si>
  <si>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</si>
  <si>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</si>
  <si>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</si>
  <si>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</si>
  <si>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</si>
  <si>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</si>
  <si>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</si>
  <si>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</si>
  <si>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</si>
  <si>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</si>
  <si>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</si>
  <si>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</si>
  <si>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</si>
  <si>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</si>
  <si>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</si>
  <si>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</si>
  <si>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</si>
  <si>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</si>
  <si>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</si>
  <si>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</si>
  <si>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</si>
  <si>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</si>
  <si>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</si>
  <si>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</si>
  <si>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</si>
  <si>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</si>
  <si>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</si>
  <si>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</si>
  <si>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</si>
  <si>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</si>
  <si>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</si>
  <si>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</si>
  <si>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</si>
  <si>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</si>
  <si>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</si>
  <si>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</si>
  <si>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</si>
  <si>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</si>
  <si>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</si>
  <si>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</si>
  <si>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</si>
  <si>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</si>
  <si>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</si>
  <si>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</si>
  <si>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</si>
  <si>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</si>
  <si>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</si>
  <si>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</si>
  <si>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</si>
  <si>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</si>
  <si>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</si>
  <si>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</si>
  <si>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</si>
  <si>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</si>
  <si>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</si>
  <si>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</si>
  <si>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</si>
  <si>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</si>
  <si>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</si>
  <si>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</si>
  <si>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</si>
  <si>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</si>
  <si>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</si>
  <si>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</si>
  <si>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</si>
  <si>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</si>
  <si>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</si>
  <si>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</si>
  <si>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</si>
  <si>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</si>
  <si>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</si>
  <si>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</si>
  <si>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</si>
  <si>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</si>
  <si>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</si>
  <si>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</si>
  <si>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</si>
  <si>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</si>
  <si>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</si>
  <si>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</si>
  <si>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</si>
  <si>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</si>
  <si>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</si>
  <si>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</si>
  <si>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</si>
  <si>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</si>
  <si>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</si>
  <si>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</si>
  <si>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</si>
  <si>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</si>
  <si>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</si>
  <si>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</si>
  <si>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</si>
  <si>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</si>
  <si>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</si>
  <si>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</si>
  <si>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</si>
  <si>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</si>
  <si>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</si>
  <si>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</si>
  <si>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</si>
  <si>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</si>
  <si>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</si>
  <si>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</si>
  <si>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</si>
  <si>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</si>
  <si>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</si>
  <si>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</si>
  <si>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</si>
  <si>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</si>
  <si>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</si>
  <si>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</si>
  <si>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</si>
  <si>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</si>
  <si>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</si>
  <si>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</si>
  <si>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</si>
  <si>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</si>
  <si>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</si>
  <si>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</si>
  <si>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</si>
  <si>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</si>
  <si>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</si>
  <si>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</si>
  <si>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</si>
  <si>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</si>
  <si>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</si>
  <si>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</si>
  <si>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</si>
  <si>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</si>
  <si>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</si>
  <si>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</si>
  <si>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</si>
  <si>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</si>
  <si>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</si>
  <si>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</si>
  <si>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</si>
  <si>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</si>
  <si>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</si>
  <si>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</si>
  <si>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</si>
  <si>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</si>
  <si>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</si>
  <si>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</si>
  <si>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</si>
  <si>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</si>
  <si>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</si>
  <si>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</si>
  <si>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</si>
  <si>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</si>
  <si>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</si>
  <si>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</si>
  <si>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</si>
  <si>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</si>
  <si>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</si>
  <si>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</si>
  <si>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</si>
  <si>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</si>
  <si>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</si>
  <si>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</si>
  <si>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</si>
  <si>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</si>
  <si>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</si>
  <si>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</si>
  <si>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</si>
  <si>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</si>
  <si>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</si>
  <si>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</si>
  <si>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</si>
  <si>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</si>
  <si>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</si>
  <si>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</si>
  <si>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</si>
  <si>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</si>
  <si>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</si>
  <si>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</si>
  <si>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</si>
  <si>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</si>
  <si>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</si>
  <si>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</si>
  <si>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</si>
  <si>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</si>
  <si>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</si>
  <si>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</si>
  <si>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</si>
  <si>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</si>
  <si>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</si>
  <si>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</si>
  <si>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</si>
  <si>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</si>
  <si>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</si>
  <si>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</si>
  <si>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</si>
  <si>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</si>
  <si>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</si>
  <si>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</si>
  <si>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</si>
  <si>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</si>
  <si>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</si>
  <si>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</si>
  <si>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</si>
  <si>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</si>
  <si>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</si>
  <si>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</si>
  <si>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</si>
  <si>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</si>
  <si>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</si>
  <si>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</si>
  <si>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</si>
  <si>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</si>
  <si>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</si>
  <si>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</si>
  <si>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</si>
  <si>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</si>
  <si>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</si>
  <si>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</si>
  <si>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</si>
  <si>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</si>
  <si>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</si>
  <si>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</si>
  <si>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</si>
  <si>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</si>
  <si>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</si>
  <si>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</si>
  <si>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</si>
  <si>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</si>
  <si>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</si>
  <si>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</si>
  <si>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</si>
  <si>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</si>
  <si>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</si>
  <si>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</si>
  <si>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</si>
  <si>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</si>
  <si>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</si>
  <si>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</si>
  <si>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</si>
  <si>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</si>
  <si>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</si>
  <si>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</si>
  <si>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</si>
  <si>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</si>
  <si>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</si>
  <si>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</si>
  <si>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</si>
  <si>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</si>
  <si>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</si>
  <si>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</si>
  <si>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</si>
  <si>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</si>
  <si>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</si>
  <si>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</si>
  <si>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</si>
  <si>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</si>
  <si>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</si>
  <si>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</si>
  <si>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</si>
  <si>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</si>
  <si>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</si>
  <si>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</si>
  <si>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</si>
  <si>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</si>
  <si>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</si>
  <si>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</si>
  <si>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</si>
  <si>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</si>
  <si>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</si>
  <si>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</si>
  <si>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</si>
  <si>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</si>
  <si>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</si>
  <si>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</si>
  <si>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</si>
  <si>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</si>
  <si>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</si>
  <si>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</si>
  <si>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</si>
  <si>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</si>
  <si>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</si>
  <si>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</si>
  <si>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</si>
  <si>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</si>
  <si>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</si>
  <si>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</si>
  <si>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</si>
  <si>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</si>
  <si>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</si>
  <si>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</si>
  <si>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</si>
  <si>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</si>
  <si>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</si>
  <si>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</si>
  <si>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</si>
  <si>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</si>
  <si>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</si>
  <si>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</si>
  <si>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</si>
  <si>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</si>
  <si>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</si>
  <si>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</si>
  <si>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</si>
  <si>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</si>
  <si>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</si>
  <si>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</si>
  <si>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</si>
  <si>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</si>
  <si>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</si>
  <si>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</si>
  <si>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</si>
  <si>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</si>
  <si>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</si>
  <si>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</si>
  <si>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</si>
  <si>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</si>
  <si>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</si>
  <si>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</si>
  <si>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</si>
  <si>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</si>
  <si>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</si>
  <si>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</si>
  <si>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</si>
  <si>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</si>
  <si>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</si>
  <si>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</si>
  <si>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</si>
  <si>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</si>
  <si>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</si>
  <si>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</si>
  <si>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</si>
  <si>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</si>
  <si>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</si>
  <si>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</si>
  <si>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</si>
  <si>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</si>
  <si>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</si>
  <si>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</si>
  <si>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</si>
  <si>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</si>
  <si>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</si>
  <si>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</si>
  <si>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</si>
  <si>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</si>
  <si>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</si>
  <si>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</si>
  <si>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</si>
  <si>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</si>
  <si>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</si>
  <si>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</si>
  <si>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</si>
  <si>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</si>
  <si>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</si>
  <si>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</si>
  <si>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</si>
  <si>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</si>
  <si>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</si>
  <si>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</si>
  <si>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</si>
  <si>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</si>
  <si>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</si>
  <si>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</si>
  <si>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</si>
  <si>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</si>
  <si>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</si>
  <si>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</si>
  <si>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</si>
  <si>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</si>
  <si>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</si>
  <si>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</si>
  <si>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</si>
  <si>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</si>
  <si>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</si>
  <si>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</si>
  <si>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</si>
  <si>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</si>
  <si>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</si>
  <si>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</si>
  <si>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</si>
  <si>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</si>
  <si>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</si>
  <si>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</si>
  <si>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</si>
  <si>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</si>
  <si>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</si>
  <si>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</si>
  <si>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</si>
  <si>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</si>
  <si>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</si>
  <si>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</si>
  <si>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</si>
  <si>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</si>
  <si>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</si>
  <si>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</si>
  <si>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</si>
  <si>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</si>
  <si>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</si>
  <si>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</si>
  <si>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</si>
  <si>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</si>
  <si>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</si>
  <si>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</si>
  <si>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</si>
  <si>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</si>
  <si>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</si>
  <si>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</si>
  <si>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</si>
  <si>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</si>
  <si>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</si>
  <si>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</si>
  <si>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</si>
  <si>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</si>
  <si>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</si>
  <si>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</si>
  <si>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</si>
  <si>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</si>
  <si>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</si>
  <si>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</si>
  <si>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</si>
  <si>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</si>
  <si>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</si>
  <si>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</si>
  <si>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</si>
  <si>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</si>
  <si>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</si>
  <si>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</si>
  <si>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</si>
  <si>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</si>
  <si>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</si>
  <si>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</si>
  <si>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</si>
  <si>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</si>
  <si>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</si>
  <si>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</si>
  <si>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</si>
  <si>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</si>
  <si>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</si>
  <si>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</si>
  <si>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</si>
  <si>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</si>
  <si>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</si>
  <si>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</si>
  <si>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</si>
  <si>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</si>
  <si>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</si>
  <si>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</si>
  <si>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</si>
  <si>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</si>
  <si>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</si>
  <si>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</si>
  <si>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</si>
  <si>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</si>
  <si>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</si>
  <si>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</si>
  <si>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</si>
  <si>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</si>
  <si>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</si>
  <si>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</si>
  <si>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</si>
  <si>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</si>
  <si>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</si>
  <si>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</si>
  <si>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</si>
  <si>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</si>
  <si>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</si>
  <si>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</si>
  <si>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</si>
  <si>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</si>
  <si>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</si>
  <si>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</si>
  <si>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</si>
  <si>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</si>
  <si>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</si>
  <si>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</si>
  <si>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</si>
  <si>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</si>
  <si>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</si>
  <si>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</si>
  <si>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</si>
  <si>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</si>
  <si>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</si>
  <si>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</si>
  <si>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</si>
  <si>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</si>
  <si>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</si>
  <si>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</si>
  <si>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</si>
  <si>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</si>
  <si>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</si>
  <si>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</si>
  <si>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</si>
  <si>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</si>
  <si>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</si>
  <si>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</si>
  <si>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</si>
  <si>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</si>
  <si>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</si>
  <si>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</si>
  <si>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</si>
  <si>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</si>
  <si>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</si>
  <si>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</si>
  <si>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</si>
  <si>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</si>
  <si>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</si>
  <si>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</si>
  <si>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</si>
  <si>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</si>
  <si>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</si>
  <si>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</si>
  <si>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</si>
  <si>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</si>
  <si>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</si>
  <si>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</si>
  <si>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</si>
  <si>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</si>
  <si>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</si>
  <si>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</si>
  <si>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</si>
  <si>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</si>
  <si>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</si>
  <si>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</si>
  <si>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</si>
  <si>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</si>
  <si>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</si>
  <si>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</si>
  <si>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</si>
  <si>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</si>
  <si>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</si>
  <si>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</si>
  <si>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</si>
  <si>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</si>
  <si>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</si>
  <si>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</si>
  <si>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</si>
  <si>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</si>
  <si>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</si>
  <si>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</si>
  <si>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</si>
  <si>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</si>
  <si>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</si>
  <si>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</si>
  <si>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</si>
  <si>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</si>
  <si>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</si>
  <si>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</si>
  <si>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</si>
  <si>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</si>
  <si>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</si>
  <si>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</si>
  <si>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</si>
  <si>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</si>
  <si>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</si>
  <si>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</si>
  <si>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</si>
  <si>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</si>
  <si>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</si>
  <si>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</si>
  <si>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</si>
  <si>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</si>
  <si>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</si>
  <si>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</si>
  <si>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</si>
  <si>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</si>
  <si>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</si>
  <si>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</si>
  <si>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</si>
  <si>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</si>
  <si>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</si>
  <si>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</si>
  <si>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</si>
  <si>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</si>
  <si>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</si>
  <si>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</si>
  <si>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</si>
  <si>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</si>
  <si>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</si>
  <si>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</si>
  <si>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</si>
  <si>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</si>
  <si>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</si>
  <si>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</si>
  <si>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</si>
  <si>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</si>
  <si>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</si>
  <si>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</si>
  <si>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</si>
  <si>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</si>
  <si>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</si>
  <si>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</si>
  <si>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</si>
  <si>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</si>
  <si>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</si>
  <si>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</si>
  <si>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</si>
  <si>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</si>
  <si>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</si>
  <si>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</si>
  <si>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</si>
  <si>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</si>
  <si>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</si>
  <si>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</si>
  <si>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</si>
  <si>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</si>
  <si>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</si>
  <si>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</si>
  <si>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</si>
  <si>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</si>
  <si>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</si>
  <si>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</si>
  <si>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</si>
  <si>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</si>
  <si>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</si>
  <si>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</si>
  <si>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</si>
  <si>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</si>
  <si>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</si>
  <si>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</si>
  <si>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</si>
  <si>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</si>
  <si>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</si>
  <si>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</si>
  <si>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</si>
  <si>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</si>
  <si>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</si>
  <si>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</si>
  <si>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</si>
  <si>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</si>
  <si>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</si>
  <si>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</si>
  <si>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</si>
  <si>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</si>
  <si>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</si>
  <si>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</si>
  <si>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</si>
  <si>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</si>
  <si>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</si>
  <si>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</si>
  <si>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</si>
  <si>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</si>
  <si>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</si>
  <si>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</si>
  <si>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</si>
  <si>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</si>
  <si>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</si>
  <si>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</si>
  <si>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</si>
  <si>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</si>
  <si>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</si>
  <si>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</si>
  <si>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</si>
  <si>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</si>
  <si>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</si>
  <si>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</si>
  <si>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</si>
  <si>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</si>
  <si>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</si>
  <si>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</si>
  <si>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</si>
  <si>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</si>
  <si>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</si>
  <si>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</si>
  <si>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</si>
  <si>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</si>
  <si>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</si>
  <si>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</si>
  <si>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</si>
  <si>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</si>
  <si>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</si>
  <si>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</si>
  <si>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</si>
  <si>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</si>
  <si>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</si>
  <si>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</si>
  <si>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</si>
  <si>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</si>
  <si>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</si>
  <si>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</si>
  <si>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</si>
  <si>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</si>
  <si>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</si>
  <si>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</si>
  <si>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</si>
  <si>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</si>
  <si>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</si>
  <si>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</si>
  <si>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</si>
  <si>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</si>
  <si>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</si>
  <si>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</si>
  <si>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</si>
  <si>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</si>
  <si>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</si>
  <si>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</si>
  <si>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</si>
  <si>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</si>
  <si>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</si>
  <si>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</si>
  <si>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</si>
  <si>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</si>
  <si>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</si>
  <si>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</si>
  <si>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</si>
  <si>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</si>
  <si>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</si>
  <si>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</si>
  <si>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</si>
  <si>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</si>
  <si>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</si>
  <si>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</si>
  <si>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</si>
  <si>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</si>
  <si>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</si>
  <si>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</si>
  <si>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</si>
  <si>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</si>
  <si>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</si>
  <si>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</si>
  <si>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</si>
  <si>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</si>
  <si>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</si>
  <si>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</si>
  <si>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</si>
  <si>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</si>
  <si>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</si>
  <si>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</si>
  <si>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</si>
  <si>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</si>
  <si>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</si>
  <si>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</si>
  <si>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</si>
  <si>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</si>
  <si>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</si>
  <si>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</si>
  <si>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</si>
  <si>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</si>
  <si>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</si>
  <si>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</si>
  <si>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</si>
  <si>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</si>
  <si>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</si>
  <si>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</si>
  <si>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</si>
  <si>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</si>
  <si>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</si>
  <si>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</si>
  <si>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</si>
  <si>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</si>
  <si>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</si>
  <si>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</si>
  <si>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</si>
  <si>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</si>
  <si>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</si>
  <si>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</si>
  <si>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</si>
  <si>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</si>
  <si>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</si>
  <si>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</si>
  <si>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</si>
  <si>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</si>
  <si>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</si>
  <si>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</si>
  <si>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</si>
  <si>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</si>
  <si>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</si>
  <si>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</si>
  <si>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</si>
  <si>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</si>
  <si>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</si>
  <si>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</si>
  <si>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</si>
  <si>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</si>
  <si>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</si>
  <si>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</si>
  <si>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</si>
  <si>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</si>
  <si>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</si>
  <si>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</si>
  <si>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</si>
  <si>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</si>
  <si>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</si>
  <si>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</si>
  <si>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</si>
  <si>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</si>
  <si>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</si>
  <si>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</si>
  <si>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</si>
  <si>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</si>
  <si>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</si>
  <si>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</si>
  <si>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</si>
  <si>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</si>
  <si>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</si>
  <si>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</si>
  <si>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</si>
  <si>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</si>
  <si>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</si>
  <si>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</si>
  <si>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</si>
  <si>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</si>
  <si>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</si>
  <si>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</si>
  <si>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</si>
  <si>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</si>
  <si>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</si>
  <si>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</si>
  <si>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</si>
  <si>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</si>
  <si>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</si>
  <si>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</si>
  <si>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</si>
  <si>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</si>
  <si>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</si>
  <si>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</si>
  <si>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</si>
  <si>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</si>
  <si>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</si>
  <si>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</si>
  <si>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</si>
  <si>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</si>
  <si>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</si>
  <si>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</si>
  <si>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</si>
  <si>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</si>
  <si>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</si>
  <si>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</si>
  <si>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</si>
  <si>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</si>
  <si>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</si>
  <si>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</si>
  <si>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</si>
  <si>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</si>
  <si>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</si>
  <si>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</si>
  <si>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</si>
  <si>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</si>
  <si>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</si>
  <si>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</si>
  <si>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</si>
  <si>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</si>
  <si>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</si>
  <si>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</si>
  <si>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</si>
  <si>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</si>
  <si>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</si>
  <si>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</si>
  <si>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</si>
  <si>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</si>
  <si>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</si>
  <si>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</si>
  <si>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</si>
  <si>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</si>
  <si>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</si>
  <si>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</si>
  <si>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</si>
  <si>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</si>
  <si>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</si>
  <si>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</si>
  <si>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</si>
  <si>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</si>
  <si>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</si>
  <si>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</si>
  <si>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</si>
  <si>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</si>
  <si>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</si>
  <si>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</si>
  <si>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</si>
  <si>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</si>
  <si>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</si>
  <si>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</si>
  <si>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</si>
  <si>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</si>
  <si>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</si>
  <si>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</si>
  <si>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</si>
  <si>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</si>
  <si>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</si>
  <si>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</si>
  <si>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</si>
  <si>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</si>
  <si>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</si>
  <si>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</si>
  <si>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</si>
  <si>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</si>
  <si>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</si>
  <si>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</si>
  <si>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</si>
  <si>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</si>
  <si>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</si>
  <si>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</si>
  <si>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</si>
  <si>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</si>
  <si>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</si>
  <si>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</si>
  <si>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</si>
  <si>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</si>
  <si>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</si>
  <si>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</si>
  <si>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</si>
  <si>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</si>
  <si>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</si>
  <si>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</si>
  <si>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</si>
  <si>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</si>
  <si>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</si>
  <si>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</si>
  <si>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</si>
  <si>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</si>
  <si>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</si>
  <si>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</si>
  <si>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</si>
  <si>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</si>
  <si>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</si>
  <si>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</si>
  <si>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</si>
  <si>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</si>
  <si>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</si>
  <si>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</si>
  <si>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</si>
  <si>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</si>
  <si>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</si>
  <si>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</si>
  <si>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</si>
  <si>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</si>
  <si>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</si>
  <si>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</si>
  <si>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</si>
  <si>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</si>
  <si>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</si>
  <si>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</si>
  <si>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</si>
  <si>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</si>
  <si>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</si>
  <si>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</si>
  <si>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</si>
  <si>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</si>
  <si>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</si>
  <si>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</si>
  <si>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</si>
  <si>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</si>
  <si>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</si>
  <si>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</si>
  <si>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</si>
  <si>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</si>
  <si>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</si>
  <si>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</si>
  <si>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</si>
  <si>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</si>
  <si>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</si>
  <si>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</si>
  <si>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</si>
  <si>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</si>
  <si>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</si>
  <si>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</si>
  <si>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</si>
  <si>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</si>
  <si>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</si>
  <si>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</si>
  <si>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</si>
  <si>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</si>
  <si>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</si>
  <si>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</si>
  <si>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</si>
  <si>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</si>
  <si>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</si>
  <si>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</si>
  <si>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</si>
  <si>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</si>
  <si>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</si>
  <si>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</si>
  <si>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</si>
  <si>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</si>
  <si>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</si>
  <si>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</si>
  <si>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</si>
  <si>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</si>
  <si>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</si>
  <si>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</si>
  <si>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</si>
  <si>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</si>
  <si>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</si>
  <si>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</si>
  <si>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</si>
  <si>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</si>
  <si>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</si>
  <si>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</si>
  <si>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</si>
  <si>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</si>
  <si>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</si>
  <si>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</si>
  <si>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</si>
  <si>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</si>
  <si>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</si>
  <si>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</si>
  <si>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</si>
  <si>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</si>
  <si>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</si>
  <si>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</si>
  <si>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</si>
  <si>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</si>
  <si>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</si>
  <si>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</si>
  <si>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</si>
  <si>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</si>
  <si>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</si>
  <si>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</si>
  <si>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</si>
  <si>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</si>
  <si>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</si>
  <si>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</si>
  <si>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</si>
  <si>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</si>
  <si>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</si>
  <si>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</si>
  <si>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</si>
  <si>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</si>
  <si>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</si>
  <si>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</si>
  <si>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</si>
  <si>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</si>
  <si>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</si>
  <si>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</si>
  <si>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</si>
  <si>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</si>
  <si>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</si>
  <si>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</si>
  <si>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</si>
  <si>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</si>
  <si>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</si>
  <si>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</si>
  <si>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</si>
  <si>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</si>
  <si>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</si>
  <si>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</si>
  <si>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</si>
  <si>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</si>
  <si>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</si>
  <si>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</si>
  <si>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</si>
  <si>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</si>
  <si>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</si>
  <si>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</si>
  <si>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</si>
  <si>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Recentage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</si>
  <si>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</si>
  <si>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</si>
  <si>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</si>
  <si>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</si>
  <si>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</si>
  <si>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</si>
  <si>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</si>
  <si>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</si>
  <si>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</si>
  <si>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</si>
  <si>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</si>
  <si>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</si>
  <si>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then 50000</t>
  </si>
  <si>
    <t>Outcome</t>
  </si>
  <si>
    <t>Backers count</t>
  </si>
  <si>
    <t>Successful Campaigns</t>
  </si>
  <si>
    <t>Mean Backers</t>
  </si>
  <si>
    <t>Median Backers</t>
  </si>
  <si>
    <t>Minimum Backers</t>
  </si>
  <si>
    <t>Maximum Backers</t>
  </si>
  <si>
    <t>Totals</t>
  </si>
  <si>
    <t>Unsuccessful Campaigns</t>
  </si>
</sst>
</file>

<file path=xl/styles.xml><?xml version="1.0" encoding="utf-8"?>
<styleSheet xmlns="http://schemas.openxmlformats.org/spreadsheetml/2006/main">
  <numFmts count="3">
    <numFmt numFmtId="164" formatCode="dd\/mm\/yyyy"/>
    <numFmt numFmtId="166" formatCode="yyyy"/>
    <numFmt numFmtId="167" formatCode="mmm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  <xf numFmtId="166" fontId="18" fillId="0" borderId="0" xfId="0" applyNumberFormat="1" applyFont="1"/>
    <xf numFmtId="167" fontId="18" fillId="0" borderId="0" xfId="0" applyNumberFormat="1" applyFont="1"/>
    <xf numFmtId="0" fontId="0" fillId="0" borderId="10" xfId="0" applyBorder="1"/>
    <xf numFmtId="9" fontId="0" fillId="0" borderId="0" xfId="0" applyNumberFormat="1"/>
    <xf numFmtId="0" fontId="0" fillId="0" borderId="11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0" fontId="19" fillId="0" borderId="10" xfId="0" applyFont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[CrowdfundingBook.xlsx]Sheet1!PivotTable2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9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Sheet1!$E$4:$E$5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overlap val="100"/>
        <c:axId val="96491392"/>
        <c:axId val="96493952"/>
      </c:barChart>
      <c:catAx>
        <c:axId val="96491392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96493952"/>
        <c:crosses val="autoZero"/>
        <c:lblAlgn val="ctr"/>
        <c:lblOffset val="100"/>
      </c:catAx>
      <c:valAx>
        <c:axId val="96493952"/>
        <c:scaling>
          <c:orientation val="minMax"/>
        </c:scaling>
        <c:axPos val="l"/>
        <c:majorGridlines/>
        <c:numFmt formatCode="General" sourceLinked="1"/>
        <c:tickLblPos val="nextTo"/>
        <c:crossAx val="9649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[CrowdfundingBook.xlsx]Sheet2!PivotTable3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spPr>
          <a:solidFill>
            <a:srgbClr val="FF3300"/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Sheet2!$E$4:$E$5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Sheet2!$F$4:$F$5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Sheet2!$G$4:$G$5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Sheet2!$G$6:$G$30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overlap val="100"/>
        <c:axId val="97098752"/>
        <c:axId val="127373312"/>
      </c:barChart>
      <c:catAx>
        <c:axId val="97098752"/>
        <c:scaling>
          <c:orientation val="minMax"/>
        </c:scaling>
        <c:axPos val="b"/>
        <c:tickLblPos val="nextTo"/>
        <c:crossAx val="127373312"/>
        <c:crosses val="autoZero"/>
        <c:auto val="1"/>
        <c:lblAlgn val="ctr"/>
        <c:lblOffset val="100"/>
      </c:catAx>
      <c:valAx>
        <c:axId val="127373312"/>
        <c:scaling>
          <c:orientation val="minMax"/>
        </c:scaling>
        <c:axPos val="l"/>
        <c:majorGridlines/>
        <c:numFmt formatCode="General" sourceLinked="1"/>
        <c:tickLblPos val="nextTo"/>
        <c:crossAx val="9709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[CrowdfundingBook.xlsx]Sheet3!PivotTable4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ln>
            <a:solidFill>
              <a:schemeClr val="accent1">
                <a:lumMod val="75000"/>
              </a:schemeClr>
            </a:solidFill>
          </a:ln>
        </c:spPr>
        <c:marker>
          <c:symbol val="none"/>
        </c:marker>
      </c:pivotFmt>
      <c:pivotFmt>
        <c:idx val="8"/>
        <c:spPr>
          <a:ln>
            <a:solidFill>
              <a:schemeClr val="accent4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9"/>
        <c:spPr>
          <a:ln>
            <a:solidFill>
              <a:srgbClr val="FF5050"/>
            </a:solidFill>
          </a:ln>
        </c:spPr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Sheet3!$C$6:$C$18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Sheet3!$E$4:$E$5</c:f>
              <c:strCache>
                <c:ptCount val="1"/>
                <c:pt idx="0">
                  <c:v>failed</c:v>
                </c:pt>
              </c:strCache>
            </c:strRef>
          </c:tx>
          <c:spPr>
            <a:ln>
              <a:solidFill>
                <a:srgbClr val="FF5050"/>
              </a:solidFill>
            </a:ln>
          </c:spPr>
          <c:marker>
            <c:symbol val="none"/>
          </c:marker>
          <c:cat>
            <c:strRef>
              <c:f>Sheet3!$C$6:$C$18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Sheet3!$F$4:$F$5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Sheet3!$C$6:$C$18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</c:ser>
        <c:marker val="1"/>
        <c:axId val="215302144"/>
        <c:axId val="215304448"/>
      </c:lineChart>
      <c:catAx>
        <c:axId val="215302144"/>
        <c:scaling>
          <c:orientation val="minMax"/>
        </c:scaling>
        <c:axPos val="b"/>
        <c:tickLblPos val="nextTo"/>
        <c:crossAx val="215304448"/>
        <c:crosses val="autoZero"/>
        <c:auto val="1"/>
        <c:lblAlgn val="ctr"/>
        <c:lblOffset val="100"/>
      </c:catAx>
      <c:valAx>
        <c:axId val="215304448"/>
        <c:scaling>
          <c:orientation val="minMax"/>
        </c:scaling>
        <c:axPos val="l"/>
        <c:majorGridlines/>
        <c:numFmt formatCode="General" sourceLinked="1"/>
        <c:tickLblPos val="nextTo"/>
        <c:crossAx val="21530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tx>
            <c:strRef>
              <c:f>Sheet6!$G$2</c:f>
              <c:strCache>
                <c:ptCount val="1"/>
                <c:pt idx="0">
                  <c:v>Recentage Successful</c:v>
                </c:pt>
              </c:strCache>
            </c:strRef>
          </c:tx>
          <c:marker>
            <c:symbol val="none"/>
          </c:marker>
          <c:cat>
            <c:strRef>
              <c:f>Sheet6!$B$3:$B$13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then 50000</c:v>
                </c:pt>
              </c:strCache>
            </c:strRef>
          </c:cat>
          <c:val>
            <c:numRef>
              <c:f>Sheet6!$G$3:$G$13</c:f>
              <c:numCache>
                <c:formatCode>0%</c:formatCode>
                <c:ptCount val="11"/>
                <c:pt idx="0">
                  <c:v>0.38961038961038963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0.599290780141844</c:v>
                </c:pt>
              </c:numCache>
            </c:numRef>
          </c:val>
        </c:ser>
        <c:ser>
          <c:idx val="1"/>
          <c:order val="1"/>
          <c:tx>
            <c:strRef>
              <c:f>Sheet6!$H$2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Sheet6!$B$3:$B$13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then 50000</c:v>
                </c:pt>
              </c:strCache>
            </c:strRef>
          </c:cat>
          <c:val>
            <c:numRef>
              <c:f>Sheet6!$H$3:$H$13</c:f>
              <c:numCache>
                <c:formatCode>0%</c:formatCode>
                <c:ptCount val="11"/>
                <c:pt idx="0">
                  <c:v>0.58441558441558439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0.3546099290780142</c:v>
                </c:pt>
              </c:numCache>
            </c:numRef>
          </c:val>
        </c:ser>
        <c:ser>
          <c:idx val="2"/>
          <c:order val="2"/>
          <c:tx>
            <c:strRef>
              <c:f>Sheet6!$I$2</c:f>
              <c:strCache>
                <c:ptCount val="1"/>
                <c:pt idx="0">
                  <c:v>Percentage Cancelled</c:v>
                </c:pt>
              </c:strCache>
            </c:strRef>
          </c:tx>
          <c:marker>
            <c:symbol val="none"/>
          </c:marker>
          <c:cat>
            <c:strRef>
              <c:f>Sheet6!$B$3:$B$13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then 50000</c:v>
                </c:pt>
              </c:strCache>
            </c:strRef>
          </c:cat>
          <c:val>
            <c:numRef>
              <c:f>Sheet6!$I$3:$I$13</c:f>
              <c:numCache>
                <c:formatCode>0%</c:formatCode>
                <c:ptCount val="11"/>
                <c:pt idx="0">
                  <c:v>2.5974025974025976E-2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4.6099290780141841E-2</c:v>
                </c:pt>
              </c:numCache>
            </c:numRef>
          </c:val>
        </c:ser>
        <c:marker val="1"/>
        <c:axId val="174398848"/>
        <c:axId val="178539520"/>
      </c:lineChart>
      <c:catAx>
        <c:axId val="174398848"/>
        <c:scaling>
          <c:orientation val="minMax"/>
        </c:scaling>
        <c:axPos val="b"/>
        <c:tickLblPos val="nextTo"/>
        <c:crossAx val="178539520"/>
        <c:crosses val="autoZero"/>
        <c:auto val="1"/>
        <c:lblAlgn val="ctr"/>
        <c:lblOffset val="100"/>
      </c:catAx>
      <c:valAx>
        <c:axId val="178539520"/>
        <c:scaling>
          <c:orientation val="minMax"/>
        </c:scaling>
        <c:axPos val="l"/>
        <c:majorGridlines/>
        <c:numFmt formatCode="0%" sourceLinked="1"/>
        <c:tickLblPos val="nextTo"/>
        <c:crossAx val="1743988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200024</xdr:rowOff>
    </xdr:from>
    <xdr:to>
      <xdr:col>20</xdr:col>
      <xdr:colOff>95251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</xdr:row>
      <xdr:rowOff>47624</xdr:rowOff>
    </xdr:from>
    <xdr:to>
      <xdr:col>20</xdr:col>
      <xdr:colOff>495300</xdr:colOff>
      <xdr:row>31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133349</xdr:rowOff>
    </xdr:from>
    <xdr:to>
      <xdr:col>16</xdr:col>
      <xdr:colOff>295275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13</xdr:row>
      <xdr:rowOff>152399</xdr:rowOff>
    </xdr:from>
    <xdr:to>
      <xdr:col>10</xdr:col>
      <xdr:colOff>609599</xdr:colOff>
      <xdr:row>34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bilbow" refreshedDate="45124.897277430558" createdVersion="3" refreshedVersion="3" minRefreshableVersion="3" recordCount="1000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" numFmtId="167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s" numFmtId="166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s v=""/>
    <x v="0"/>
    <s v="CAD"/>
    <n v="1448690400"/>
    <d v="2015-11-28T06:00:00"/>
    <n v="1450159200"/>
    <d v="2015-12-15T06:00: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x v="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x v="1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x v="2"/>
    <x v="3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x v="1"/>
    <x v="4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x v="3"/>
    <x v="5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x v="1"/>
    <x v="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x v="1"/>
    <x v="6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x v="3"/>
    <x v="2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x v="1"/>
    <x v="6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x v="3"/>
    <x v="6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x v="4"/>
    <x v="3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x v="5"/>
    <x v="7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x v="6"/>
    <x v="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x v="7"/>
    <x v="3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x v="2"/>
    <x v="1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x v="2"/>
    <x v="8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x v="3"/>
    <x v="9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x v="6"/>
    <x v="3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x v="8"/>
    <x v="1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x v="1"/>
    <x v="8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x v="9"/>
    <x v="9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x v="10"/>
    <x v="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x v="5"/>
    <x v="1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x v="11"/>
    <x v="8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x v="8"/>
    <x v="9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x v="4"/>
    <x v="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x v="10"/>
    <x v="6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x v="8"/>
    <x v="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x v="11"/>
    <x v="3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x v="2"/>
    <x v="7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x v="2"/>
    <x v="9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x v="4"/>
    <x v="1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x v="6"/>
    <x v="5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x v="2"/>
    <x v="3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x v="10"/>
    <x v="8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x v="4"/>
    <x v="3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x v="4"/>
    <x v="6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x v="10"/>
    <x v="2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x v="5"/>
    <x v="6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x v="3"/>
    <x v="4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x v="8"/>
    <x v="8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x v="8"/>
    <x v="1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x v="6"/>
    <x v="3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x v="0"/>
    <x v="7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x v="8"/>
    <x v="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x v="6"/>
    <x v="1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x v="5"/>
    <x v="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x v="4"/>
    <x v="3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x v="1"/>
    <x v="2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x v="6"/>
    <x v="4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x v="3"/>
    <x v="6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x v="11"/>
    <x v="1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x v="6"/>
    <x v="9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x v="8"/>
    <x v="9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x v="2"/>
    <x v="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x v="3"/>
    <x v="5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x v="3"/>
    <x v="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x v="5"/>
    <x v="5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x v="8"/>
    <x v="4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x v="10"/>
    <x v="8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x v="5"/>
    <x v="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x v="9"/>
    <x v="5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x v="8"/>
    <x v="9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x v="2"/>
    <x v="8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x v="9"/>
    <x v="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x v="2"/>
    <x v="6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x v="8"/>
    <x v="5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x v="7"/>
    <x v="8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x v="0"/>
    <x v="6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x v="0"/>
    <x v="3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x v="8"/>
    <x v="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x v="0"/>
    <x v="7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x v="6"/>
    <x v="7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x v="8"/>
    <x v="9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x v="2"/>
    <x v="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x v="3"/>
    <x v="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x v="9"/>
    <x v="9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x v="5"/>
    <x v="9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x v="1"/>
    <x v="5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x v="0"/>
    <x v="5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x v="2"/>
    <x v="3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x v="8"/>
    <x v="7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x v="8"/>
    <x v="4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x v="3"/>
    <x v="8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x v="11"/>
    <x v="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x v="6"/>
    <x v="8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x v="9"/>
    <x v="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x v="9"/>
    <x v="6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x v="10"/>
    <x v="7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x v="1"/>
    <x v="7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x v="5"/>
    <x v="6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x v="4"/>
    <x v="4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x v="9"/>
    <x v="3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x v="4"/>
    <x v="3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x v="6"/>
    <x v="8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x v="5"/>
    <x v="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x v="8"/>
    <x v="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x v="0"/>
    <x v="1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x v="4"/>
    <x v="8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x v="10"/>
    <x v="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x v="11"/>
    <x v="9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x v="4"/>
    <x v="6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x v="11"/>
    <x v="5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x v="9"/>
    <x v="2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x v="3"/>
    <x v="3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x v="9"/>
    <x v="9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x v="9"/>
    <x v="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x v="2"/>
    <x v="1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x v="3"/>
    <x v="9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x v="3"/>
    <x v="4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x v="1"/>
    <x v="1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x v="3"/>
    <x v="5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x v="9"/>
    <x v="3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x v="0"/>
    <x v="5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x v="3"/>
    <x v="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x v="3"/>
    <x v="8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x v="2"/>
    <x v="1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x v="5"/>
    <x v="1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x v="9"/>
    <x v="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x v="4"/>
    <x v="1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x v="0"/>
    <x v="1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x v="0"/>
    <x v="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x v="11"/>
    <x v="3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x v="3"/>
    <x v="9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x v="1"/>
    <x v="7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x v="11"/>
    <x v="6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x v="1"/>
    <x v="6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x v="10"/>
    <x v="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x v="4"/>
    <x v="8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x v="0"/>
    <x v="2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x v="2"/>
    <x v="9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x v="1"/>
    <x v="8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x v="5"/>
    <x v="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x v="6"/>
    <x v="2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x v="5"/>
    <x v="1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x v="4"/>
    <x v="6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x v="3"/>
    <x v="4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x v="9"/>
    <x v="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x v="10"/>
    <x v="9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x v="5"/>
    <x v="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x v="9"/>
    <x v="4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x v="5"/>
    <x v="6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x v="5"/>
    <x v="3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x v="3"/>
    <x v="1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x v="0"/>
    <x v="8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x v="5"/>
    <x v="7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x v="8"/>
    <x v="5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x v="2"/>
    <x v="2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x v="7"/>
    <x v="9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x v="5"/>
    <x v="1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x v="10"/>
    <x v="5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x v="4"/>
    <x v="4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x v="11"/>
    <x v="7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x v="6"/>
    <x v="6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x v="4"/>
    <x v="3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x v="7"/>
    <x v="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x v="7"/>
    <x v="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x v="6"/>
    <x v="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x v="9"/>
    <x v="3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x v="3"/>
    <x v="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x v="7"/>
    <x v="3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x v="4"/>
    <x v="5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x v="4"/>
    <x v="5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x v="1"/>
    <x v="5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x v="7"/>
    <x v="6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x v="5"/>
    <x v="2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x v="10"/>
    <x v="3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x v="5"/>
    <x v="4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x v="1"/>
    <x v="5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x v="6"/>
    <x v="1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x v="8"/>
    <x v="1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x v="11"/>
    <x v="2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x v="4"/>
    <x v="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x v="1"/>
    <x v="7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x v="3"/>
    <x v="7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x v="0"/>
    <x v="6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x v="3"/>
    <x v="5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x v="6"/>
    <x v="2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x v="6"/>
    <x v="6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x v="4"/>
    <x v="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x v="5"/>
    <x v="3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x v="3"/>
    <x v="6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x v="11"/>
    <x v="3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x v="11"/>
    <x v="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x v="11"/>
    <x v="1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x v="10"/>
    <x v="2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x v="7"/>
    <x v="1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x v="6"/>
    <x v="7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x v="5"/>
    <x v="2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x v="6"/>
    <x v="3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x v="5"/>
    <x v="1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x v="9"/>
    <x v="9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x v="3"/>
    <x v="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x v="8"/>
    <x v="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x v="3"/>
    <x v="7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x v="5"/>
    <x v="5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x v="1"/>
    <x v="6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x v="8"/>
    <x v="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x v="6"/>
    <x v="6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x v="8"/>
    <x v="1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x v="4"/>
    <x v="8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x v="2"/>
    <x v="5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x v="9"/>
    <x v="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x v="4"/>
    <x v="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x v="10"/>
    <x v="6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x v="1"/>
    <x v="9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x v="0"/>
    <x v="5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x v="11"/>
    <x v="7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x v="6"/>
    <x v="5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x v="1"/>
    <x v="2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x v="7"/>
    <x v="1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x v="0"/>
    <x v="6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x v="1"/>
    <x v="6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x v="10"/>
    <x v="3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x v="0"/>
    <x v="8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x v="9"/>
    <x v="3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x v="0"/>
    <x v="8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x v="1"/>
    <x v="4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x v="8"/>
    <x v="8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x v="5"/>
    <x v="4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x v="4"/>
    <x v="1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x v="6"/>
    <x v="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x v="3"/>
    <x v="1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x v="11"/>
    <x v="1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x v="9"/>
    <x v="6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x v="11"/>
    <x v="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x v="1"/>
    <x v="7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x v="5"/>
    <x v="5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x v="7"/>
    <x v="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x v="11"/>
    <x v="2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x v="8"/>
    <x v="7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x v="5"/>
    <x v="8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x v="1"/>
    <x v="5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x v="10"/>
    <x v="5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x v="5"/>
    <x v="3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x v="9"/>
    <x v="1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x v="7"/>
    <x v="9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x v="1"/>
    <x v="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x v="1"/>
    <x v="6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x v="9"/>
    <x v="1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x v="11"/>
    <x v="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x v="6"/>
    <x v="9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x v="8"/>
    <x v="1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x v="9"/>
    <x v="1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x v="1"/>
    <x v="2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x v="7"/>
    <x v="5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x v="7"/>
    <x v="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x v="2"/>
    <x v="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x v="2"/>
    <x v="6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x v="7"/>
    <x v="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x v="4"/>
    <x v="2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x v="9"/>
    <x v="8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x v="10"/>
    <x v="5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x v="10"/>
    <x v="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x v="2"/>
    <x v="7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x v="6"/>
    <x v="2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x v="7"/>
    <x v="7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x v="7"/>
    <x v="4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x v="3"/>
    <x v="4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x v="1"/>
    <x v="6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x v="9"/>
    <x v="8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x v="2"/>
    <x v="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x v="10"/>
    <x v="2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x v="2"/>
    <x v="7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x v="0"/>
    <x v="1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x v="4"/>
    <x v="4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x v="4"/>
    <x v="4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x v="2"/>
    <x v="3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x v="7"/>
    <x v="6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x v="7"/>
    <x v="7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x v="8"/>
    <x v="3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x v="3"/>
    <x v="5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x v="0"/>
    <x v="5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x v="9"/>
    <x v="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x v="9"/>
    <x v="4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x v="8"/>
    <x v="6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x v="0"/>
    <x v="4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x v="3"/>
    <x v="9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x v="0"/>
    <x v="5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x v="6"/>
    <x v="4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x v="0"/>
    <x v="7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x v="11"/>
    <x v="7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x v="11"/>
    <x v="4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x v="3"/>
    <x v="7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x v="0"/>
    <x v="7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x v="9"/>
    <x v="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x v="6"/>
    <x v="4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x v="1"/>
    <x v="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x v="11"/>
    <x v="2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x v="4"/>
    <x v="8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x v="6"/>
    <x v="4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x v="4"/>
    <x v="6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x v="4"/>
    <x v="9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x v="4"/>
    <x v="2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x v="2"/>
    <x v="3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x v="2"/>
    <x v="1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x v="10"/>
    <x v="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x v="6"/>
    <x v="7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x v="1"/>
    <x v="5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x v="10"/>
    <x v="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x v="3"/>
    <x v="9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x v="2"/>
    <x v="7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x v="1"/>
    <x v="7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x v="6"/>
    <x v="7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x v="8"/>
    <x v="5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x v="5"/>
    <x v="4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x v="9"/>
    <x v="8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x v="3"/>
    <x v="8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x v="9"/>
    <x v="6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x v="10"/>
    <x v="8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x v="4"/>
    <x v="2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x v="10"/>
    <x v="4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x v="6"/>
    <x v="3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x v="11"/>
    <x v="1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x v="0"/>
    <x v="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x v="11"/>
    <x v="5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x v="10"/>
    <x v="1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x v="1"/>
    <x v="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x v="11"/>
    <x v="8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x v="9"/>
    <x v="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x v="0"/>
    <x v="6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x v="6"/>
    <x v="1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x v="5"/>
    <x v="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x v="5"/>
    <x v="9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x v="7"/>
    <x v="7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x v="1"/>
    <x v="3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x v="0"/>
    <x v="9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x v="7"/>
    <x v="7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x v="7"/>
    <x v="5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x v="7"/>
    <x v="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x v="6"/>
    <x v="2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x v="0"/>
    <x v="9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x v="2"/>
    <x v="9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x v="0"/>
    <x v="3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x v="7"/>
    <x v="6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x v="0"/>
    <x v="3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x v="4"/>
    <x v="8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x v="1"/>
    <x v="5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x v="7"/>
    <x v="8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x v="1"/>
    <x v="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x v="8"/>
    <x v="2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x v="0"/>
    <x v="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x v="2"/>
    <x v="9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x v="8"/>
    <x v="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x v="1"/>
    <x v="5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x v="10"/>
    <x v="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x v="10"/>
    <x v="5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x v="8"/>
    <x v="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x v="11"/>
    <x v="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x v="1"/>
    <x v="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x v="0"/>
    <x v="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x v="8"/>
    <x v="3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x v="3"/>
    <x v="2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x v="2"/>
    <x v="5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x v="2"/>
    <x v="4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x v="3"/>
    <x v="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x v="1"/>
    <x v="9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x v="1"/>
    <x v="8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x v="2"/>
    <x v="8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x v="4"/>
    <x v="5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x v="2"/>
    <x v="8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x v="7"/>
    <x v="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x v="6"/>
    <x v="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x v="7"/>
    <x v="5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x v="2"/>
    <x v="8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x v="4"/>
    <x v="1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x v="4"/>
    <x v="6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x v="10"/>
    <x v="2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x v="9"/>
    <x v="3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x v="10"/>
    <x v="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x v="2"/>
    <x v="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x v="1"/>
    <x v="5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x v="2"/>
    <x v="3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x v="4"/>
    <x v="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x v="8"/>
    <x v="1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x v="4"/>
    <x v="3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x v="11"/>
    <x v="9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x v="4"/>
    <x v="8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x v="5"/>
    <x v="2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x v="5"/>
    <x v="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x v="4"/>
    <x v="5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x v="10"/>
    <x v="3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x v="10"/>
    <x v="5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x v="6"/>
    <x v="3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x v="5"/>
    <x v="6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x v="5"/>
    <x v="4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x v="2"/>
    <x v="4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x v="4"/>
    <x v="6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x v="3"/>
    <x v="2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x v="2"/>
    <x v="1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x v="2"/>
    <x v="8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x v="8"/>
    <x v="5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x v="8"/>
    <x v="2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x v="7"/>
    <x v="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x v="4"/>
    <x v="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x v="11"/>
    <x v="2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x v="11"/>
    <x v="9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x v="10"/>
    <x v="8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x v="1"/>
    <x v="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x v="4"/>
    <x v="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x v="2"/>
    <x v="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x v="11"/>
    <x v="6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x v="0"/>
    <x v="5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x v="5"/>
    <x v="9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x v="2"/>
    <x v="2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x v="4"/>
    <x v="3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x v="5"/>
    <x v="7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x v="9"/>
    <x v="5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x v="9"/>
    <x v="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x v="11"/>
    <x v="5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x v="2"/>
    <x v="1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x v="0"/>
    <x v="9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x v="9"/>
    <x v="6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x v="2"/>
    <x v="4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x v="2"/>
    <x v="8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x v="0"/>
    <x v="9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x v="11"/>
    <x v="4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x v="7"/>
    <x v="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x v="5"/>
    <x v="5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x v="5"/>
    <x v="5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x v="9"/>
    <x v="6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x v="3"/>
    <x v="8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x v="9"/>
    <x v="9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x v="8"/>
    <x v="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x v="10"/>
    <x v="2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x v="3"/>
    <x v="1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x v="10"/>
    <x v="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x v="10"/>
    <x v="1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x v="3"/>
    <x v="3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x v="5"/>
    <x v="9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x v="11"/>
    <x v="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x v="0"/>
    <x v="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x v="7"/>
    <x v="7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x v="7"/>
    <x v="1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x v="9"/>
    <x v="3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x v="3"/>
    <x v="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x v="6"/>
    <x v="2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x v="0"/>
    <x v="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x v="5"/>
    <x v="5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x v="9"/>
    <x v="4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x v="3"/>
    <x v="5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x v="3"/>
    <x v="6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x v="8"/>
    <x v="8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x v="7"/>
    <x v="6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x v="7"/>
    <x v="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x v="7"/>
    <x v="9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x v="9"/>
    <x v="2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x v="6"/>
    <x v="3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x v="4"/>
    <x v="9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x v="8"/>
    <x v="5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x v="8"/>
    <x v="6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x v="7"/>
    <x v="5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x v="4"/>
    <x v="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x v="3"/>
    <x v="8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x v="10"/>
    <x v="9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x v="4"/>
    <x v="7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x v="6"/>
    <x v="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x v="7"/>
    <x v="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x v="1"/>
    <x v="6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x v="9"/>
    <x v="1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x v="2"/>
    <x v="2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x v="7"/>
    <x v="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x v="10"/>
    <x v="9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x v="2"/>
    <x v="9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x v="11"/>
    <x v="2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x v="0"/>
    <x v="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x v="9"/>
    <x v="3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x v="11"/>
    <x v="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x v="7"/>
    <x v="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x v="11"/>
    <x v="4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x v="6"/>
    <x v="3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x v="5"/>
    <x v="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x v="7"/>
    <x v="1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x v="5"/>
    <x v="2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x v="1"/>
    <x v="9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x v="5"/>
    <x v="8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x v="6"/>
    <x v="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x v="8"/>
    <x v="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x v="6"/>
    <x v="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x v="4"/>
    <x v="1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x v="10"/>
    <x v="4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x v="7"/>
    <x v="3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x v="1"/>
    <x v="1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x v="5"/>
    <x v="3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x v="6"/>
    <x v="9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x v="9"/>
    <x v="5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x v="10"/>
    <x v="7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x v="1"/>
    <x v="6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x v="0"/>
    <x v="3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x v="8"/>
    <x v="2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x v="5"/>
    <x v="6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x v="5"/>
    <x v="3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x v="6"/>
    <x v="4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x v="5"/>
    <x v="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x v="11"/>
    <x v="5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x v="7"/>
    <x v="7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x v="2"/>
    <x v="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x v="6"/>
    <x v="7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"/>
    <x v="1"/>
    <s v="USD"/>
    <n v="1367384400"/>
    <d v="2013-05-01T05:00:00"/>
    <n v="1369803600"/>
    <d v="2013-05-29T05:00:00"/>
    <x v="11"/>
    <x v="2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x v="6"/>
    <x v="2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x v="8"/>
    <x v="4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x v="8"/>
    <x v="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x v="11"/>
    <x v="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x v="6"/>
    <x v="2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x v="0"/>
    <x v="5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x v="9"/>
    <x v="2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x v="8"/>
    <x v="9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x v="11"/>
    <x v="4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x v="11"/>
    <x v="9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x v="8"/>
    <x v="3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x v="8"/>
    <x v="1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x v="3"/>
    <x v="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x v="7"/>
    <x v="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x v="7"/>
    <x v="8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x v="1"/>
    <x v="6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x v="11"/>
    <x v="5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x v="10"/>
    <x v="9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x v="2"/>
    <x v="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x v="9"/>
    <x v="3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x v="1"/>
    <x v="7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x v="8"/>
    <x v="4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x v="6"/>
    <x v="6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x v="9"/>
    <x v="6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x v="0"/>
    <x v="6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x v="7"/>
    <x v="7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x v="10"/>
    <x v="7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x v="0"/>
    <x v="1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x v="11"/>
    <x v="1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x v="1"/>
    <x v="6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x v="0"/>
    <x v="1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x v="2"/>
    <x v="9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x v="8"/>
    <x v="2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x v="1"/>
    <x v="9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x v="5"/>
    <x v="9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x v="1"/>
    <x v="6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x v="1"/>
    <x v="9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x v="3"/>
    <x v="2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x v="8"/>
    <x v="3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x v="11"/>
    <x v="9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x v="5"/>
    <x v="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x v="2"/>
    <x v="7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x v="3"/>
    <x v="2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x v="2"/>
    <x v="7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x v="7"/>
    <x v="1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x v="3"/>
    <x v="9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x v="2"/>
    <x v="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x v="9"/>
    <x v="7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x v="11"/>
    <x v="2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x v="10"/>
    <x v="4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x v="7"/>
    <x v="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x v="0"/>
    <x v="7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x v="2"/>
    <x v="8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x v="7"/>
    <x v="7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x v="9"/>
    <x v="1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x v="3"/>
    <x v="8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x v="4"/>
    <x v="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x v="10"/>
    <x v="7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x v="1"/>
    <x v="7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x v="0"/>
    <x v="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x v="4"/>
    <x v="8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x v="6"/>
    <x v="3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x v="0"/>
    <x v="9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x v="6"/>
    <x v="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x v="0"/>
    <x v="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x v="10"/>
    <x v="7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x v="8"/>
    <x v="1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x v="8"/>
    <x v="6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x v="2"/>
    <x v="8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x v="7"/>
    <x v="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x v="5"/>
    <x v="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x v="3"/>
    <x v="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x v="11"/>
    <x v="1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x v="7"/>
    <x v="3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x v="11"/>
    <x v="1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x v="0"/>
    <x v="5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x v="6"/>
    <x v="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x v="7"/>
    <x v="8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x v="1"/>
    <x v="8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x v="10"/>
    <x v="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x v="9"/>
    <x v="8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x v="5"/>
    <x v="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x v="10"/>
    <x v="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x v="9"/>
    <x v="4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x v="6"/>
    <x v="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x v="0"/>
    <x v="6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x v="2"/>
    <x v="3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x v="6"/>
    <x v="6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x v="8"/>
    <x v="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x v="7"/>
    <x v="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x v="8"/>
    <x v="6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x v="11"/>
    <x v="1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x v="6"/>
    <x v="1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x v="5"/>
    <x v="7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x v="6"/>
    <x v="6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x v="6"/>
    <x v="7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x v="0"/>
    <x v="3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x v="5"/>
    <x v="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x v="10"/>
    <x v="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x v="8"/>
    <x v="2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x v="11"/>
    <x v="1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x v="5"/>
    <x v="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x v="9"/>
    <x v="3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x v="2"/>
    <x v="8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x v="4"/>
    <x v="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x v="6"/>
    <x v="7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x v="6"/>
    <x v="1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x v="6"/>
    <x v="3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x v="2"/>
    <x v="3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x v="7"/>
    <x v="4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x v="8"/>
    <x v="2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x v="4"/>
    <x v="6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x v="1"/>
    <x v="5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x v="2"/>
    <x v="5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x v="9"/>
    <x v="7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x v="3"/>
    <x v="2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x v="5"/>
    <x v="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x v="11"/>
    <x v="2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x v="11"/>
    <x v="8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x v="8"/>
    <x v="7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x v="3"/>
    <x v="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x v="9"/>
    <x v="9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x v="8"/>
    <x v="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x v="2"/>
    <x v="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x v="2"/>
    <x v="1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x v="3"/>
    <x v="6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x v="5"/>
    <x v="6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x v="4"/>
    <x v="6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x v="8"/>
    <x v="7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x v="11"/>
    <x v="3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x v="6"/>
    <x v="3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x v="0"/>
    <x v="1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x v="0"/>
    <x v="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x v="6"/>
    <x v="5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x v="10"/>
    <x v="2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x v="2"/>
    <x v="4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x v="0"/>
    <x v="7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x v="8"/>
    <x v="6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x v="8"/>
    <x v="9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x v="2"/>
    <x v="7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x v="10"/>
    <x v="5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x v="7"/>
    <x v="9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x v="6"/>
    <x v="5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x v="7"/>
    <x v="3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x v="3"/>
    <x v="9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x v="6"/>
    <x v="2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x v="9"/>
    <x v="9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x v="8"/>
    <x v="5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x v="4"/>
    <x v="6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x v="8"/>
    <x v="1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x v="10"/>
    <x v="1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x v="1"/>
    <x v="7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x v="9"/>
    <x v="7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x v="1"/>
    <x v="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x v="6"/>
    <x v="5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x v="7"/>
    <x v="9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x v="7"/>
    <x v="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x v="1"/>
    <x v="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x v="2"/>
    <x v="8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x v="1"/>
    <x v="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x v="6"/>
    <x v="4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x v="7"/>
    <x v="9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x v="4"/>
    <x v="6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x v="10"/>
    <x v="4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x v="8"/>
    <x v="8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x v="1"/>
    <x v="2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x v="3"/>
    <x v="1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x v="1"/>
    <x v="4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x v="5"/>
    <x v="5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x v="10"/>
    <x v="7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x v="8"/>
    <x v="6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x v="6"/>
    <x v="9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x v="9"/>
    <x v="7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x v="1"/>
    <x v="8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x v="3"/>
    <x v="3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x v="3"/>
    <x v="4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x v="8"/>
    <x v="7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x v="2"/>
    <x v="3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x v="4"/>
    <x v="3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x v="7"/>
    <x v="3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x v="7"/>
    <x v="8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x v="7"/>
    <x v="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x v="3"/>
    <x v="9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x v="5"/>
    <x v="6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x v="1"/>
    <x v="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x v="6"/>
    <x v="9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x v="6"/>
    <x v="5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x v="2"/>
    <x v="3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x v="4"/>
    <x v="2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x v="0"/>
    <x v="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x v="4"/>
    <x v="4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x v="8"/>
    <x v="3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x v="4"/>
    <x v="5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x v="0"/>
    <x v="9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x v="0"/>
    <x v="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x v="9"/>
    <x v="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x v="6"/>
    <x v="9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x v="0"/>
    <x v="8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x v="5"/>
    <x v="3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x v="2"/>
    <x v="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x v="6"/>
    <x v="8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x v="8"/>
    <x v="2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x v="9"/>
    <x v="4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x v="8"/>
    <x v="7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x v="7"/>
    <x v="2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x v="2"/>
    <x v="3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x v="7"/>
    <x v="3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x v="11"/>
    <x v="5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x v="9"/>
    <x v="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x v="8"/>
    <x v="9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x v="2"/>
    <x v="7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x v="8"/>
    <x v="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x v="1"/>
    <x v="7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x v="1"/>
    <x v="1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x v="1"/>
    <x v="6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x v="8"/>
    <x v="2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x v="1"/>
    <x v="8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x v="5"/>
    <x v="2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x v="11"/>
    <x v="4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x v="10"/>
    <x v="9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x v="9"/>
    <x v="9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x v="0"/>
    <x v="5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x v="6"/>
    <x v="7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x v="4"/>
    <x v="1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x v="0"/>
    <x v="1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x v="4"/>
    <x v="6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x v="2"/>
    <x v="3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x v="11"/>
    <x v="7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x v="10"/>
    <x v="2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x v="11"/>
    <x v="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x v="8"/>
    <x v="5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x v="6"/>
    <x v="5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x v="8"/>
    <x v="1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x v="2"/>
    <x v="5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x v="6"/>
    <x v="7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x v="10"/>
    <x v="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x v="0"/>
    <x v="7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x v="0"/>
    <x v="1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x v="5"/>
    <x v="4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x v="10"/>
    <x v="5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x v="11"/>
    <x v="6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x v="2"/>
    <x v="6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x v="4"/>
    <x v="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x v="1"/>
    <x v="9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x v="11"/>
    <x v="6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x v="4"/>
    <x v="8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x v="3"/>
    <x v="6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x v="6"/>
    <x v="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x v="4"/>
    <x v="1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x v="8"/>
    <x v="6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x v="6"/>
    <x v="7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x v="1"/>
    <x v="6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x v="11"/>
    <x v="6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x v="4"/>
    <x v="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x v="7"/>
    <x v="9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x v="2"/>
    <x v="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x v="11"/>
    <x v="8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x v="4"/>
    <x v="1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x v="10"/>
    <x v="9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x v="1"/>
    <x v="3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x v="8"/>
    <x v="5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x v="0"/>
    <x v="4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x v="11"/>
    <x v="4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x v="11"/>
    <x v="8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x v="9"/>
    <x v="5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x v="3"/>
    <x v="9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x v="4"/>
    <x v="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x v="7"/>
    <x v="2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x v="1"/>
    <x v="2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x v="9"/>
    <x v="1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x v="2"/>
    <x v="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x v="10"/>
    <x v="3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x v="9"/>
    <x v="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x v="11"/>
    <x v="7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x v="0"/>
    <x v="1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x v="8"/>
    <x v="3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x v="3"/>
    <x v="8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x v="1"/>
    <x v="8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x v="1"/>
    <x v="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x v="8"/>
    <x v="7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x v="4"/>
    <x v="6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x v="6"/>
    <x v="8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x v="7"/>
    <x v="2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x v="6"/>
    <x v="7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x v="9"/>
    <x v="3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x v="6"/>
    <x v="9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x v="11"/>
    <x v="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x v="4"/>
    <x v="4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x v="11"/>
    <x v="1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x v="10"/>
    <x v="6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x v="7"/>
    <x v="7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x v="5"/>
    <x v="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x v="5"/>
    <x v="2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x v="7"/>
    <x v="9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x v="0"/>
    <x v="7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x v="1"/>
    <x v="1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x v="7"/>
    <x v="3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x v="11"/>
    <x v="4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x v="2"/>
    <x v="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x v="5"/>
    <x v="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x v="7"/>
    <x v="1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x v="8"/>
    <x v="3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x v="2"/>
    <x v="3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x v="2"/>
    <x v="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x v="0"/>
    <x v="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x v="6"/>
    <x v="4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x v="4"/>
    <x v="3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x v="11"/>
    <x v="7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x v="1"/>
    <x v="4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x v="0"/>
    <x v="5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x v="2"/>
    <x v="7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x v="9"/>
    <x v="9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x v="1"/>
    <x v="4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x v="11"/>
    <x v="7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x v="0"/>
    <x v="5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x v="10"/>
    <x v="1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x v="11"/>
    <x v="3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x v="2"/>
    <x v="3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x v="0"/>
    <x v="4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x v="8"/>
    <x v="9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x v="10"/>
    <x v="5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x v="10"/>
    <x v="1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x v="3"/>
    <x v="1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x v="5"/>
    <x v="6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x v="8"/>
    <x v="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x v="7"/>
    <x v="8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x v="11"/>
    <x v="8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x v="1"/>
    <x v="9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x v="5"/>
    <x v="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x v="2"/>
    <x v="9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x v="6"/>
    <x v="4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x v="4"/>
    <x v="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x v="10"/>
    <x v="8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x v="5"/>
    <x v="2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x v="10"/>
    <x v="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x v="10"/>
    <x v="6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x v="6"/>
    <x v="8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x v="3"/>
    <x v="9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x v="6"/>
    <x v="1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x v="8"/>
    <x v="1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x v="10"/>
    <x v="7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x v="5"/>
    <x v="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x v="1"/>
    <x v="9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x v="2"/>
    <x v="4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x v="11"/>
    <x v="9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x v="8"/>
    <x v="9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x v="2"/>
    <x v="9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x v="5"/>
    <x v="6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x v="10"/>
    <x v="4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x v="0"/>
    <x v="8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x v="11"/>
    <x v="4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x v="8"/>
    <x v="8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x v="5"/>
    <x v="8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x v="0"/>
    <x v="3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x v="5"/>
    <x v="8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x v="9"/>
    <x v="4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x v="10"/>
    <x v="4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x v="9"/>
    <x v="9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x v="6"/>
    <x v="2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x v="10"/>
    <x v="3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x v="6"/>
    <x v="6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x v="1"/>
    <x v="8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x v="5"/>
    <x v="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x v="1"/>
    <x v="7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x v="3"/>
    <x v="1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x v="11"/>
    <x v="8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x v="4"/>
    <x v="9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x v="4"/>
    <x v="2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x v="5"/>
    <x v="6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x v="1"/>
    <x v="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x v="0"/>
    <x v="5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x v="3"/>
    <x v="9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x v="2"/>
    <x v="1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x v="9"/>
    <x v="6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x v="2"/>
    <x v="8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x v="5"/>
    <x v="3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x v="8"/>
    <x v="7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x v="2"/>
    <x v="1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x v="10"/>
    <x v="5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x v="8"/>
    <x v="3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x v="8"/>
    <x v="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x v="2"/>
    <x v="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x v="11"/>
    <x v="6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x v="11"/>
    <x v="1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x v="5"/>
    <x v="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x v="1"/>
    <x v="6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x v="8"/>
    <x v="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x v="9"/>
    <x v="5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x v="6"/>
    <x v="1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x v="5"/>
    <x v="3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x v="7"/>
    <x v="4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x v="11"/>
    <x v="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x v="5"/>
    <x v="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x v="8"/>
    <x v="2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x v="10"/>
    <x v="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x v="8"/>
    <x v="8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x v="9"/>
    <x v="3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x v="7"/>
    <x v="3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x v="4"/>
    <x v="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x v="3"/>
    <x v="1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x v="8"/>
    <x v="9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x v="2"/>
    <x v="7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x v="11"/>
    <x v="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x v="4"/>
    <x v="4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x v="3"/>
    <x v="2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x v="11"/>
    <x v="5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x v="9"/>
    <x v="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x v="11"/>
    <x v="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x v="5"/>
    <x v="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x v="2"/>
    <x v="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x v="3"/>
    <x v="3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x v="3"/>
    <x v="4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x v="11"/>
    <x v="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x v="1"/>
    <x v="2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x v="1"/>
    <x v="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x v="7"/>
    <x v="1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x v="5"/>
    <x v="8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x v="8"/>
    <x v="4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x v="4"/>
    <x v="5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x v="10"/>
    <x v="3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x v="10"/>
    <x v="4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x v="7"/>
    <x v="9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x v="8"/>
    <x v="6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x v="4"/>
    <x v="3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x v="3"/>
    <x v="5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x v="11"/>
    <x v="7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x v="8"/>
    <x v="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x v="7"/>
    <x v="1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x v="11"/>
    <x v="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x v="10"/>
    <x v="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x v="5"/>
    <x v="1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x v="6"/>
    <x v="1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x v="9"/>
    <x v="2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x v="10"/>
    <x v="7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x v="8"/>
    <x v="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x v="8"/>
    <x v="3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x v="0"/>
    <x v="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x v="5"/>
    <x v="9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x v="11"/>
    <x v="8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x v="7"/>
    <x v="4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x v="2"/>
    <x v="8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x v="2"/>
    <x v="8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x v="3"/>
    <x v="1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x v="10"/>
    <x v="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x v="9"/>
    <x v="4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x v="5"/>
    <x v="8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x v="3"/>
    <x v="1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x v="7"/>
    <x v="1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x v="9"/>
    <x v="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x v="9"/>
    <x v="3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x v="7"/>
    <x v="7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x v="1"/>
    <x v="7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x v="7"/>
    <x v="7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x v="3"/>
    <x v="4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x v="0"/>
    <x v="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x v="7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x v="10"/>
    <x v="4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x v="5"/>
    <x v="6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x v="5"/>
    <x v="6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x v="10"/>
    <x v="7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x v="10"/>
    <x v="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x v="0"/>
    <x v="2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x v="6"/>
    <x v="8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x v="11"/>
    <x v="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x v="2"/>
    <x v="6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x v="5"/>
    <x v="5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x v="9"/>
    <x v="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x v="2"/>
    <x v="8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x v="7"/>
    <x v="3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x v="11"/>
    <x v="8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x v="4"/>
    <x v="2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x v="5"/>
    <x v="1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x v="7"/>
    <x v="6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x v="11"/>
    <x v="2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x v="0"/>
    <x v="7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x v="2"/>
    <x v="8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x v="10"/>
    <x v="9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x v="0"/>
    <x v="7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x v="6"/>
    <x v="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x v="4"/>
    <x v="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x v="7"/>
    <x v="9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x v="8"/>
    <x v="8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x v="1"/>
    <x v="3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x v="3"/>
    <x v="3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x v="7"/>
    <x v="1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x v="9"/>
    <x v="8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x v="9"/>
    <x v="5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x v="0"/>
    <x v="7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x v="9"/>
    <x v="3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x v="6"/>
    <x v="7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x v="3"/>
    <x v="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x v="11"/>
    <x v="9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x v="7"/>
    <x v="7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x v="4"/>
    <x v="1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x v="0"/>
    <x v="9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x v="2"/>
    <x v="2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x v="2"/>
    <x v="1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x v="10"/>
    <x v="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x v="5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B4:G15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 defaultSubtotal="0"/>
    <pivotField showAll="0"/>
    <pivotField numFmtId="164" showAll="0" defaultSubtotal="0"/>
    <pivotField showAll="0" defaultSubtotal="0"/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9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4:H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 defaultSubtotal="0"/>
    <pivotField showAll="0"/>
    <pivotField numFmtId="164" showAll="0" defaultSubtotal="0"/>
    <pivotField showAll="0" defaultSubtotal="0"/>
    <pivotField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9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4:G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 defaultSubtotal="0"/>
    <pivotField showAll="0"/>
    <pivotField numFmtId="164" showAll="0" defaultSubtotal="0"/>
    <pivotField axis="axisRow" showAll="0" defaultSubtotal="0">
      <items count="12">
        <item x="2"/>
        <item x="10"/>
        <item x="6"/>
        <item x="9"/>
        <item x="11"/>
        <item x="5"/>
        <item x="8"/>
        <item x="1"/>
        <item x="3"/>
        <item x="4"/>
        <item x="0"/>
        <item x="7"/>
      </items>
    </pivotField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1001"/>
  <sheetViews>
    <sheetView zoomScale="90" zoomScaleNormal="90" workbookViewId="0">
      <selection activeCell="G2" sqref="G2:H1000"/>
    </sheetView>
  </sheetViews>
  <sheetFormatPr defaultColWidth="11" defaultRowHeight="15.75"/>
  <cols>
    <col min="1" max="1" width="4.125" bestFit="1" customWidth="1"/>
    <col min="2" max="2" width="30.625" style="4" bestFit="1" customWidth="1"/>
    <col min="3" max="3" width="33.5" style="3" customWidth="1"/>
    <col min="6" max="6" width="22.125" bestFit="1" customWidth="1"/>
    <col min="7" max="7" width="11" style="5"/>
    <col min="8" max="8" width="13" bestFit="1" customWidth="1"/>
    <col min="9" max="9" width="13" customWidth="1"/>
    <col min="12" max="12" width="15.625" bestFit="1" customWidth="1"/>
    <col min="13" max="13" width="26.375" bestFit="1" customWidth="1"/>
    <col min="14" max="14" width="12.5" bestFit="1" customWidth="1"/>
    <col min="15" max="15" width="25.125" bestFit="1" customWidth="1"/>
    <col min="16" max="16" width="25.125" customWidth="1"/>
    <col min="17" max="17" width="9.875" bestFit="1" customWidth="1"/>
    <col min="20" max="20" width="28" bestFit="1" customWidth="1"/>
    <col min="21" max="21" width="14.875" bestFit="1" customWidth="1"/>
    <col min="22" max="22" width="12.5" bestFit="1" customWidth="1"/>
  </cols>
  <sheetData>
    <row r="1" spans="1:22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2074</v>
      </c>
      <c r="Q1" s="1" t="s">
        <v>2073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s="5" t="s">
        <v>14</v>
      </c>
      <c r="H2">
        <v>0</v>
      </c>
      <c r="I2" s="7" t="str">
        <f>IF(H2=0,"",E2/H2)</f>
        <v/>
      </c>
      <c r="J2" t="s">
        <v>15</v>
      </c>
      <c r="K2" t="s">
        <v>16</v>
      </c>
      <c r="L2">
        <v>1448690400</v>
      </c>
      <c r="M2" s="11">
        <f>((($L2/60)/60)/24)+DATE(1970,1,1)</f>
        <v>42336.25</v>
      </c>
      <c r="N2">
        <v>1450159200</v>
      </c>
      <c r="O2" s="11">
        <f>((($N2/60)/60)/24)+DATE(1970,1,1)</f>
        <v>42353.25</v>
      </c>
      <c r="P2" s="13" t="str">
        <f>TEXT(M2,"mmm")</f>
        <v>Nov</v>
      </c>
      <c r="Q2" s="12" t="str">
        <f>TEXT(O2,"yyyy")</f>
        <v>2015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hidden="1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s="5" t="s">
        <v>20</v>
      </c>
      <c r="H3">
        <v>158</v>
      </c>
      <c r="I3" s="7">
        <f t="shared" ref="I3:I66" si="1">IF(H3=0,"",E3/H3)</f>
        <v>92.151898734177209</v>
      </c>
      <c r="J3" t="s">
        <v>21</v>
      </c>
      <c r="K3" t="s">
        <v>22</v>
      </c>
      <c r="L3">
        <v>1408424400</v>
      </c>
      <c r="M3" s="11">
        <f>((($L3/60)/60)/24)+DATE(1970,1,1)</f>
        <v>41870.208333333336</v>
      </c>
      <c r="N3">
        <v>1408597200</v>
      </c>
      <c r="O3" s="11">
        <f t="shared" ref="O3:O66" si="2">((($N3/60)/60)/24)+DATE(1970,1,1)</f>
        <v>41872.208333333336</v>
      </c>
      <c r="P3" s="13" t="str">
        <f t="shared" ref="P3:P66" si="3">TEXT(M3,"mmm")</f>
        <v>Aug</v>
      </c>
      <c r="Q3" s="12" t="str">
        <f t="shared" ref="Q3:Q66" si="4">TEXT(O3,"yyyy")</f>
        <v>2014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.5" hidden="1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s="5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ref="M4:M66" si="5">(((L4/60)/60)/24)+DATE(1970,1,1)</f>
        <v>41595.25</v>
      </c>
      <c r="N4">
        <v>1384840800</v>
      </c>
      <c r="O4" s="11">
        <f t="shared" si="2"/>
        <v>41597.25</v>
      </c>
      <c r="P4" s="13" t="str">
        <f t="shared" si="3"/>
        <v>Nov</v>
      </c>
      <c r="Q4" s="12" t="str">
        <f t="shared" si="4"/>
        <v>2013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s="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5"/>
        <v>43688.208333333328</v>
      </c>
      <c r="N5">
        <v>1568955600</v>
      </c>
      <c r="O5" s="11">
        <f t="shared" si="2"/>
        <v>43728.208333333328</v>
      </c>
      <c r="P5" s="13" t="str">
        <f t="shared" si="3"/>
        <v>Aug</v>
      </c>
      <c r="Q5" s="12" t="str">
        <f t="shared" si="4"/>
        <v>2019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s="5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5"/>
        <v>43485.25</v>
      </c>
      <c r="N6">
        <v>1548309600</v>
      </c>
      <c r="O6" s="11">
        <f t="shared" si="2"/>
        <v>43489.25</v>
      </c>
      <c r="P6" s="13" t="str">
        <f t="shared" si="3"/>
        <v>Jan</v>
      </c>
      <c r="Q6" s="12" t="str">
        <f t="shared" si="4"/>
        <v>2019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hidden="1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5"/>
        <v>41149.208333333336</v>
      </c>
      <c r="N7">
        <v>1347080400</v>
      </c>
      <c r="O7" s="11">
        <f t="shared" si="2"/>
        <v>41160.208333333336</v>
      </c>
      <c r="P7" s="13" t="str">
        <f t="shared" si="3"/>
        <v>Aug</v>
      </c>
      <c r="Q7" s="12" t="str">
        <f t="shared" si="4"/>
        <v>2012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s="5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5"/>
        <v>42991.208333333328</v>
      </c>
      <c r="N8">
        <v>1505365200</v>
      </c>
      <c r="O8" s="11">
        <f t="shared" si="2"/>
        <v>42992.208333333328</v>
      </c>
      <c r="P8" s="13" t="str">
        <f t="shared" si="3"/>
        <v>Sep</v>
      </c>
      <c r="Q8" s="12" t="str">
        <f t="shared" si="4"/>
        <v>2017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hidden="1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s="5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5"/>
        <v>42229.208333333328</v>
      </c>
      <c r="N9">
        <v>1439614800</v>
      </c>
      <c r="O9" s="11">
        <f t="shared" si="2"/>
        <v>42231.208333333328</v>
      </c>
      <c r="P9" s="13" t="str">
        <f t="shared" si="3"/>
        <v>Aug</v>
      </c>
      <c r="Q9" s="12" t="str">
        <f t="shared" si="4"/>
        <v>2015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hidden="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s="5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5"/>
        <v>40399.208333333336</v>
      </c>
      <c r="N10">
        <v>1281502800</v>
      </c>
      <c r="O10" s="11">
        <f t="shared" si="2"/>
        <v>40401.208333333336</v>
      </c>
      <c r="P10" s="13" t="str">
        <f t="shared" si="3"/>
        <v>Aug</v>
      </c>
      <c r="Q10" s="12" t="str">
        <f t="shared" si="4"/>
        <v>2010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s="5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5"/>
        <v>41536.208333333336</v>
      </c>
      <c r="N11">
        <v>1383804000</v>
      </c>
      <c r="O11" s="11">
        <f t="shared" si="2"/>
        <v>41585.25</v>
      </c>
      <c r="P11" s="13" t="str">
        <f t="shared" si="3"/>
        <v>Sep</v>
      </c>
      <c r="Q11" s="12" t="str">
        <f t="shared" si="4"/>
        <v>2013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hidden="1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s="5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1">
        <f t="shared" si="5"/>
        <v>40404.208333333336</v>
      </c>
      <c r="N12">
        <v>1285909200</v>
      </c>
      <c r="O12" s="11">
        <f t="shared" si="2"/>
        <v>40452.208333333336</v>
      </c>
      <c r="P12" s="13" t="str">
        <f t="shared" si="3"/>
        <v>Aug</v>
      </c>
      <c r="Q12" s="12" t="str">
        <f t="shared" si="4"/>
        <v>2010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s="5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5"/>
        <v>40442.208333333336</v>
      </c>
      <c r="N13">
        <v>1285563600</v>
      </c>
      <c r="O13" s="11">
        <f t="shared" si="2"/>
        <v>40448.208333333336</v>
      </c>
      <c r="P13" s="13" t="str">
        <f t="shared" si="3"/>
        <v>Sep</v>
      </c>
      <c r="Q13" s="12" t="str">
        <f t="shared" si="4"/>
        <v>2010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s="5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5"/>
        <v>43760.208333333328</v>
      </c>
      <c r="N14">
        <v>1572411600</v>
      </c>
      <c r="O14" s="11">
        <f t="shared" si="2"/>
        <v>43768.208333333328</v>
      </c>
      <c r="P14" s="13" t="str">
        <f t="shared" si="3"/>
        <v>Oct</v>
      </c>
      <c r="Q14" s="12" t="str">
        <f t="shared" si="4"/>
        <v>2019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.5" hidden="1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s="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5"/>
        <v>42532.208333333328</v>
      </c>
      <c r="N15">
        <v>1466658000</v>
      </c>
      <c r="O15" s="11">
        <f t="shared" si="2"/>
        <v>42544.208333333328</v>
      </c>
      <c r="P15" s="13" t="str">
        <f t="shared" si="3"/>
        <v>Jun</v>
      </c>
      <c r="Q15" s="12" t="str">
        <f t="shared" si="4"/>
        <v>2016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s="5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5"/>
        <v>40974.25</v>
      </c>
      <c r="N16">
        <v>1333342800</v>
      </c>
      <c r="O16" s="11">
        <f t="shared" si="2"/>
        <v>41001.208333333336</v>
      </c>
      <c r="P16" s="13" t="str">
        <f t="shared" si="3"/>
        <v>Mar</v>
      </c>
      <c r="Q16" s="12" t="str">
        <f t="shared" si="4"/>
        <v>2012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s="5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5"/>
        <v>43809.25</v>
      </c>
      <c r="N17">
        <v>1576303200</v>
      </c>
      <c r="O17" s="11">
        <f t="shared" si="2"/>
        <v>43813.25</v>
      </c>
      <c r="P17" s="13" t="str">
        <f t="shared" si="3"/>
        <v>Dec</v>
      </c>
      <c r="Q17" s="12" t="str">
        <f t="shared" si="4"/>
        <v>2019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hidden="1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s="5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1">
        <f t="shared" si="5"/>
        <v>41661.25</v>
      </c>
      <c r="N18">
        <v>1392271200</v>
      </c>
      <c r="O18" s="11">
        <f t="shared" si="2"/>
        <v>41683.25</v>
      </c>
      <c r="P18" s="13" t="str">
        <f t="shared" si="3"/>
        <v>Jan</v>
      </c>
      <c r="Q18" s="12" t="str">
        <f t="shared" si="4"/>
        <v>2014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hidden="1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s="5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5"/>
        <v>40555.25</v>
      </c>
      <c r="N19">
        <v>1294898400</v>
      </c>
      <c r="O19" s="11">
        <f t="shared" si="2"/>
        <v>40556.25</v>
      </c>
      <c r="P19" s="13" t="str">
        <f t="shared" si="3"/>
        <v>Jan</v>
      </c>
      <c r="Q19" s="12" t="str">
        <f t="shared" si="4"/>
        <v>2011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hidden="1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s="5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5"/>
        <v>43351.208333333328</v>
      </c>
      <c r="N20">
        <v>1537074000</v>
      </c>
      <c r="O20" s="11">
        <f t="shared" si="2"/>
        <v>43359.208333333328</v>
      </c>
      <c r="P20" s="13" t="str">
        <f t="shared" si="3"/>
        <v>Sep</v>
      </c>
      <c r="Q20" s="12" t="str">
        <f t="shared" si="4"/>
        <v>2018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s="5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5"/>
        <v>43528.25</v>
      </c>
      <c r="N21">
        <v>1553490000</v>
      </c>
      <c r="O21" s="11">
        <f t="shared" si="2"/>
        <v>43549.208333333328</v>
      </c>
      <c r="P21" s="13" t="str">
        <f t="shared" si="3"/>
        <v>Mar</v>
      </c>
      <c r="Q21" s="12" t="str">
        <f t="shared" si="4"/>
        <v>2019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hidden="1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s="5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5"/>
        <v>41848.208333333336</v>
      </c>
      <c r="N22">
        <v>1406523600</v>
      </c>
      <c r="O22" s="11">
        <f t="shared" si="2"/>
        <v>41848.208333333336</v>
      </c>
      <c r="P22" s="13" t="str">
        <f t="shared" si="3"/>
        <v>Jul</v>
      </c>
      <c r="Q22" s="12" t="str">
        <f t="shared" si="4"/>
        <v>2014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s="5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5"/>
        <v>40770.208333333336</v>
      </c>
      <c r="N23">
        <v>1316322000</v>
      </c>
      <c r="O23" s="11">
        <f t="shared" si="2"/>
        <v>40804.208333333336</v>
      </c>
      <c r="P23" s="13" t="str">
        <f t="shared" si="3"/>
        <v>Aug</v>
      </c>
      <c r="Q23" s="12" t="str">
        <f t="shared" si="4"/>
        <v>2011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hidden="1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s="5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5"/>
        <v>43193.208333333328</v>
      </c>
      <c r="N24">
        <v>1524027600</v>
      </c>
      <c r="O24" s="11">
        <f t="shared" si="2"/>
        <v>43208.208333333328</v>
      </c>
      <c r="P24" s="13" t="str">
        <f t="shared" si="3"/>
        <v>Apr</v>
      </c>
      <c r="Q24" s="12" t="str">
        <f t="shared" si="4"/>
        <v>2018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hidden="1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s="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5"/>
        <v>43510.25</v>
      </c>
      <c r="N25">
        <v>1554699600</v>
      </c>
      <c r="O25" s="11">
        <f t="shared" si="2"/>
        <v>43563.208333333328</v>
      </c>
      <c r="P25" s="13" t="str">
        <f t="shared" si="3"/>
        <v>Feb</v>
      </c>
      <c r="Q25" s="12" t="str">
        <f t="shared" si="4"/>
        <v>2019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hidden="1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s="5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5"/>
        <v>41811.208333333336</v>
      </c>
      <c r="N26">
        <v>1403499600</v>
      </c>
      <c r="O26" s="11">
        <f t="shared" si="2"/>
        <v>41813.208333333336</v>
      </c>
      <c r="P26" s="13" t="str">
        <f t="shared" si="3"/>
        <v>Jun</v>
      </c>
      <c r="Q26" s="12" t="str">
        <f t="shared" si="4"/>
        <v>2014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hidden="1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s="5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5"/>
        <v>40681.208333333336</v>
      </c>
      <c r="N27">
        <v>1307422800</v>
      </c>
      <c r="O27" s="11">
        <f t="shared" si="2"/>
        <v>40701.208333333336</v>
      </c>
      <c r="P27" s="13" t="str">
        <f t="shared" si="3"/>
        <v>May</v>
      </c>
      <c r="Q27" s="12" t="str">
        <f t="shared" si="4"/>
        <v>2011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hidden="1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s="5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5"/>
        <v>43312.208333333328</v>
      </c>
      <c r="N28">
        <v>1535346000</v>
      </c>
      <c r="O28" s="11">
        <f t="shared" si="2"/>
        <v>43339.208333333328</v>
      </c>
      <c r="P28" s="13" t="str">
        <f t="shared" si="3"/>
        <v>Jul</v>
      </c>
      <c r="Q28" s="12" t="str">
        <f t="shared" si="4"/>
        <v>2018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s="5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1">
        <f t="shared" si="5"/>
        <v>42280.208333333328</v>
      </c>
      <c r="N29">
        <v>1444539600</v>
      </c>
      <c r="O29" s="11">
        <f t="shared" si="2"/>
        <v>42288.208333333328</v>
      </c>
      <c r="P29" s="13" t="str">
        <f t="shared" si="3"/>
        <v>Oct</v>
      </c>
      <c r="Q29" s="12" t="str">
        <f t="shared" si="4"/>
        <v>2015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hidden="1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s="5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5"/>
        <v>40218.25</v>
      </c>
      <c r="N30">
        <v>1267682400</v>
      </c>
      <c r="O30" s="11">
        <f t="shared" si="2"/>
        <v>40241.25</v>
      </c>
      <c r="P30" s="13" t="str">
        <f t="shared" si="3"/>
        <v>Feb</v>
      </c>
      <c r="Q30" s="12" t="str">
        <f t="shared" si="4"/>
        <v>2010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hidden="1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s="5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5"/>
        <v>43301.208333333328</v>
      </c>
      <c r="N31">
        <v>1535518800</v>
      </c>
      <c r="O31" s="11">
        <f t="shared" si="2"/>
        <v>43341.208333333328</v>
      </c>
      <c r="P31" s="13" t="str">
        <f t="shared" si="3"/>
        <v>Jul</v>
      </c>
      <c r="Q31" s="12" t="str">
        <f t="shared" si="4"/>
        <v>2018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hidden="1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s="5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5"/>
        <v>43609.208333333328</v>
      </c>
      <c r="N32">
        <v>1559106000</v>
      </c>
      <c r="O32" s="11">
        <f t="shared" si="2"/>
        <v>43614.208333333328</v>
      </c>
      <c r="P32" s="13" t="str">
        <f t="shared" si="3"/>
        <v>May</v>
      </c>
      <c r="Q32" s="12" t="str">
        <f t="shared" si="4"/>
        <v>2019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hidden="1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s="5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5"/>
        <v>42374.25</v>
      </c>
      <c r="N33">
        <v>1454392800</v>
      </c>
      <c r="O33" s="11">
        <f t="shared" si="2"/>
        <v>42402.25</v>
      </c>
      <c r="P33" s="13" t="str">
        <f t="shared" si="3"/>
        <v>Jan</v>
      </c>
      <c r="Q33" s="12" t="str">
        <f t="shared" si="4"/>
        <v>2016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s="5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5"/>
        <v>43110.25</v>
      </c>
      <c r="N34">
        <v>1517896800</v>
      </c>
      <c r="O34" s="11">
        <f t="shared" si="2"/>
        <v>43137.25</v>
      </c>
      <c r="P34" s="13" t="str">
        <f t="shared" si="3"/>
        <v>Jan</v>
      </c>
      <c r="Q34" s="12" t="str">
        <f t="shared" si="4"/>
        <v>2018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hidden="1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s="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5"/>
        <v>41917.208333333336</v>
      </c>
      <c r="N35">
        <v>1415685600</v>
      </c>
      <c r="O35" s="11">
        <f t="shared" si="2"/>
        <v>41954.25</v>
      </c>
      <c r="P35" s="13" t="str">
        <f t="shared" si="3"/>
        <v>Oct</v>
      </c>
      <c r="Q35" s="12" t="str">
        <f t="shared" si="4"/>
        <v>2014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.5" hidden="1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s="5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1">
        <f t="shared" si="5"/>
        <v>42817.208333333328</v>
      </c>
      <c r="N36">
        <v>1490677200</v>
      </c>
      <c r="O36" s="11">
        <f t="shared" si="2"/>
        <v>42822.208333333328</v>
      </c>
      <c r="P36" s="13" t="str">
        <f t="shared" si="3"/>
        <v>Mar</v>
      </c>
      <c r="Q36" s="12" t="str">
        <f t="shared" si="4"/>
        <v>2017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hidden="1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s="5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5"/>
        <v>43484.25</v>
      </c>
      <c r="N37">
        <v>1551506400</v>
      </c>
      <c r="O37" s="11">
        <f t="shared" si="2"/>
        <v>43526.25</v>
      </c>
      <c r="P37" s="13" t="str">
        <f t="shared" si="3"/>
        <v>Jan</v>
      </c>
      <c r="Q37" s="12" t="str">
        <f t="shared" si="4"/>
        <v>2019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hidden="1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s="5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5"/>
        <v>40600.25</v>
      </c>
      <c r="N38">
        <v>1300856400</v>
      </c>
      <c r="O38" s="11">
        <f t="shared" si="2"/>
        <v>40625.208333333336</v>
      </c>
      <c r="P38" s="13" t="str">
        <f t="shared" si="3"/>
        <v>Feb</v>
      </c>
      <c r="Q38" s="12" t="str">
        <f t="shared" si="4"/>
        <v>2011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.5" hidden="1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s="5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5"/>
        <v>43744.208333333328</v>
      </c>
      <c r="N39">
        <v>1573192800</v>
      </c>
      <c r="O39" s="11">
        <f t="shared" si="2"/>
        <v>43777.25</v>
      </c>
      <c r="P39" s="13" t="str">
        <f t="shared" si="3"/>
        <v>Oct</v>
      </c>
      <c r="Q39" s="12" t="str">
        <f t="shared" si="4"/>
        <v>2019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hidden="1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s="5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5"/>
        <v>40469.208333333336</v>
      </c>
      <c r="N40">
        <v>1287810000</v>
      </c>
      <c r="O40" s="11">
        <f t="shared" si="2"/>
        <v>40474.208333333336</v>
      </c>
      <c r="P40" s="13" t="str">
        <f t="shared" si="3"/>
        <v>Oct</v>
      </c>
      <c r="Q40" s="12" t="str">
        <f t="shared" si="4"/>
        <v>2010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s="5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1">
        <f t="shared" si="5"/>
        <v>41330.25</v>
      </c>
      <c r="N41">
        <v>1362978000</v>
      </c>
      <c r="O41" s="11">
        <f t="shared" si="2"/>
        <v>41344.208333333336</v>
      </c>
      <c r="P41" s="13" t="str">
        <f t="shared" si="3"/>
        <v>Feb</v>
      </c>
      <c r="Q41" s="12" t="str">
        <f t="shared" si="4"/>
        <v>2013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hidden="1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s="5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5"/>
        <v>40334.208333333336</v>
      </c>
      <c r="N42">
        <v>1277355600</v>
      </c>
      <c r="O42" s="11">
        <f t="shared" si="2"/>
        <v>40353.208333333336</v>
      </c>
      <c r="P42" s="13" t="str">
        <f t="shared" si="3"/>
        <v>Jun</v>
      </c>
      <c r="Q42" s="12" t="str">
        <f t="shared" si="4"/>
        <v>2010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hidden="1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s="5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5"/>
        <v>41156.208333333336</v>
      </c>
      <c r="N43">
        <v>1348981200</v>
      </c>
      <c r="O43" s="11">
        <f t="shared" si="2"/>
        <v>41182.208333333336</v>
      </c>
      <c r="P43" s="13" t="str">
        <f t="shared" si="3"/>
        <v>Sep</v>
      </c>
      <c r="Q43" s="12" t="str">
        <f t="shared" si="4"/>
        <v>2012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hidden="1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s="5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5"/>
        <v>40728.208333333336</v>
      </c>
      <c r="N44">
        <v>1310533200</v>
      </c>
      <c r="O44" s="11">
        <f t="shared" si="2"/>
        <v>40737.208333333336</v>
      </c>
      <c r="P44" s="13" t="str">
        <f t="shared" si="3"/>
        <v>Jul</v>
      </c>
      <c r="Q44" s="12" t="str">
        <f t="shared" si="4"/>
        <v>2011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idden="1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s="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5"/>
        <v>41844.208333333336</v>
      </c>
      <c r="N45">
        <v>1407560400</v>
      </c>
      <c r="O45" s="11">
        <f t="shared" si="2"/>
        <v>41860.208333333336</v>
      </c>
      <c r="P45" s="13" t="str">
        <f t="shared" si="3"/>
        <v>Jul</v>
      </c>
      <c r="Q45" s="12" t="str">
        <f t="shared" si="4"/>
        <v>2014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hidden="1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s="5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5"/>
        <v>43541.208333333328</v>
      </c>
      <c r="N46">
        <v>1552885200</v>
      </c>
      <c r="O46" s="11">
        <f t="shared" si="2"/>
        <v>43542.208333333328</v>
      </c>
      <c r="P46" s="13" t="str">
        <f t="shared" si="3"/>
        <v>Mar</v>
      </c>
      <c r="Q46" s="12" t="str">
        <f t="shared" si="4"/>
        <v>2019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s="5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5"/>
        <v>42676.208333333328</v>
      </c>
      <c r="N47">
        <v>1479362400</v>
      </c>
      <c r="O47" s="11">
        <f t="shared" si="2"/>
        <v>42691.25</v>
      </c>
      <c r="P47" s="13" t="str">
        <f t="shared" si="3"/>
        <v>Nov</v>
      </c>
      <c r="Q47" s="12" t="str">
        <f t="shared" si="4"/>
        <v>2016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hidden="1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s="5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5"/>
        <v>40367.208333333336</v>
      </c>
      <c r="N48">
        <v>1280552400</v>
      </c>
      <c r="O48" s="11">
        <f t="shared" si="2"/>
        <v>40390.208333333336</v>
      </c>
      <c r="P48" s="13" t="str">
        <f t="shared" si="3"/>
        <v>Jul</v>
      </c>
      <c r="Q48" s="12" t="str">
        <f t="shared" si="4"/>
        <v>2010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hidden="1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s="5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5"/>
        <v>41727.208333333336</v>
      </c>
      <c r="N49">
        <v>1398661200</v>
      </c>
      <c r="O49" s="11">
        <f t="shared" si="2"/>
        <v>41757.208333333336</v>
      </c>
      <c r="P49" s="13" t="str">
        <f t="shared" si="3"/>
        <v>Mar</v>
      </c>
      <c r="Q49" s="12" t="str">
        <f t="shared" si="4"/>
        <v>2014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hidden="1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s="5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5"/>
        <v>42180.208333333328</v>
      </c>
      <c r="N50">
        <v>1436245200</v>
      </c>
      <c r="O50" s="11">
        <f t="shared" si="2"/>
        <v>42192.208333333328</v>
      </c>
      <c r="P50" s="13" t="str">
        <f t="shared" si="3"/>
        <v>Jun</v>
      </c>
      <c r="Q50" s="12" t="str">
        <f t="shared" si="4"/>
        <v>2015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hidden="1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s="5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5"/>
        <v>43758.208333333328</v>
      </c>
      <c r="N51">
        <v>1575439200</v>
      </c>
      <c r="O51" s="11">
        <f t="shared" si="2"/>
        <v>43803.25</v>
      </c>
      <c r="P51" s="13" t="str">
        <f t="shared" si="3"/>
        <v>Oct</v>
      </c>
      <c r="Q51" s="12" t="str">
        <f t="shared" si="4"/>
        <v>2019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1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s="5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1">
        <f t="shared" si="5"/>
        <v>41487.208333333336</v>
      </c>
      <c r="N52">
        <v>1377752400</v>
      </c>
      <c r="O52" s="11">
        <f t="shared" si="2"/>
        <v>41515.208333333336</v>
      </c>
      <c r="P52" s="13" t="str">
        <f t="shared" si="3"/>
        <v>Aug</v>
      </c>
      <c r="Q52" s="12" t="str">
        <f t="shared" si="4"/>
        <v>2013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s="5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5"/>
        <v>40995.208333333336</v>
      </c>
      <c r="N53">
        <v>1334206800</v>
      </c>
      <c r="O53" s="11">
        <f t="shared" si="2"/>
        <v>41011.208333333336</v>
      </c>
      <c r="P53" s="13" t="str">
        <f t="shared" si="3"/>
        <v>Mar</v>
      </c>
      <c r="Q53" s="12" t="str">
        <f t="shared" si="4"/>
        <v>2012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s="5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5"/>
        <v>40436.208333333336</v>
      </c>
      <c r="N54">
        <v>1284872400</v>
      </c>
      <c r="O54" s="11">
        <f t="shared" si="2"/>
        <v>40440.208333333336</v>
      </c>
      <c r="P54" s="13" t="str">
        <f t="shared" si="3"/>
        <v>Sep</v>
      </c>
      <c r="Q54" s="12" t="str">
        <f t="shared" si="4"/>
        <v>2010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hidden="1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s="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5"/>
        <v>41779.208333333336</v>
      </c>
      <c r="N55">
        <v>1403931600</v>
      </c>
      <c r="O55" s="11">
        <f t="shared" si="2"/>
        <v>41818.208333333336</v>
      </c>
      <c r="P55" s="13" t="str">
        <f t="shared" si="3"/>
        <v>May</v>
      </c>
      <c r="Q55" s="12" t="str">
        <f t="shared" si="4"/>
        <v>2014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s="5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5"/>
        <v>43170.25</v>
      </c>
      <c r="N56">
        <v>1521262800</v>
      </c>
      <c r="O56" s="11">
        <f t="shared" si="2"/>
        <v>43176.208333333328</v>
      </c>
      <c r="P56" s="13" t="str">
        <f t="shared" si="3"/>
        <v>Mar</v>
      </c>
      <c r="Q56" s="12" t="str">
        <f t="shared" si="4"/>
        <v>2018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ht="31.5" hidden="1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s="5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5"/>
        <v>43311.208333333328</v>
      </c>
      <c r="N57">
        <v>1533358800</v>
      </c>
      <c r="O57" s="11">
        <f t="shared" si="2"/>
        <v>43316.208333333328</v>
      </c>
      <c r="P57" s="13" t="str">
        <f t="shared" si="3"/>
        <v>Jul</v>
      </c>
      <c r="Q57" s="12" t="str">
        <f t="shared" si="4"/>
        <v>2018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.5" hidden="1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s="5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5"/>
        <v>42014.25</v>
      </c>
      <c r="N58">
        <v>1421474400</v>
      </c>
      <c r="O58" s="11">
        <f t="shared" si="2"/>
        <v>42021.25</v>
      </c>
      <c r="P58" s="13" t="str">
        <f t="shared" si="3"/>
        <v>Jan</v>
      </c>
      <c r="Q58" s="12" t="str">
        <f t="shared" si="4"/>
        <v>2015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hidden="1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s="5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5"/>
        <v>42979.208333333328</v>
      </c>
      <c r="N59">
        <v>1505278800</v>
      </c>
      <c r="O59" s="11">
        <f t="shared" si="2"/>
        <v>42991.208333333328</v>
      </c>
      <c r="P59" s="13" t="str">
        <f t="shared" si="3"/>
        <v>Sep</v>
      </c>
      <c r="Q59" s="12" t="str">
        <f t="shared" si="4"/>
        <v>2017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hidden="1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s="5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5"/>
        <v>42268.208333333328</v>
      </c>
      <c r="N60">
        <v>1443934800</v>
      </c>
      <c r="O60" s="11">
        <f t="shared" si="2"/>
        <v>42281.208333333328</v>
      </c>
      <c r="P60" s="13" t="str">
        <f t="shared" si="3"/>
        <v>Sep</v>
      </c>
      <c r="Q60" s="12" t="str">
        <f t="shared" si="4"/>
        <v>2015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hidden="1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s="5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5"/>
        <v>42898.208333333328</v>
      </c>
      <c r="N61">
        <v>1498539600</v>
      </c>
      <c r="O61" s="11">
        <f t="shared" si="2"/>
        <v>42913.208333333328</v>
      </c>
      <c r="P61" s="13" t="str">
        <f t="shared" si="3"/>
        <v>Jun</v>
      </c>
      <c r="Q61" s="12" t="str">
        <f t="shared" si="4"/>
        <v>2017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hidden="1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s="5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5"/>
        <v>41107.208333333336</v>
      </c>
      <c r="N62">
        <v>1342760400</v>
      </c>
      <c r="O62" s="11">
        <f t="shared" si="2"/>
        <v>41110.208333333336</v>
      </c>
      <c r="P62" s="13" t="str">
        <f t="shared" si="3"/>
        <v>Jul</v>
      </c>
      <c r="Q62" s="12" t="str">
        <f t="shared" si="4"/>
        <v>2012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s="5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5"/>
        <v>40595.25</v>
      </c>
      <c r="N63">
        <v>1301720400</v>
      </c>
      <c r="O63" s="11">
        <f t="shared" si="2"/>
        <v>40635.208333333336</v>
      </c>
      <c r="P63" s="13" t="str">
        <f t="shared" si="3"/>
        <v>Feb</v>
      </c>
      <c r="Q63" s="12" t="str">
        <f t="shared" si="4"/>
        <v>2011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hidden="1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s="5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5"/>
        <v>42160.208333333328</v>
      </c>
      <c r="N64">
        <v>1433566800</v>
      </c>
      <c r="O64" s="11">
        <f t="shared" si="2"/>
        <v>42161.208333333328</v>
      </c>
      <c r="P64" s="13" t="str">
        <f t="shared" si="3"/>
        <v>Jun</v>
      </c>
      <c r="Q64" s="12" t="str">
        <f t="shared" si="4"/>
        <v>2015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s="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1">
        <f t="shared" si="5"/>
        <v>42853.208333333328</v>
      </c>
      <c r="N65">
        <v>1493874000</v>
      </c>
      <c r="O65" s="11">
        <f t="shared" si="2"/>
        <v>42859.208333333328</v>
      </c>
      <c r="P65" s="13" t="str">
        <f t="shared" si="3"/>
        <v>Apr</v>
      </c>
      <c r="Q65" s="12" t="str">
        <f t="shared" si="4"/>
        <v>2017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s="5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5"/>
        <v>43283.208333333328</v>
      </c>
      <c r="N66">
        <v>1531803600</v>
      </c>
      <c r="O66" s="11">
        <f t="shared" si="2"/>
        <v>43298.208333333328</v>
      </c>
      <c r="P66" s="13" t="str">
        <f t="shared" si="3"/>
        <v>Jul</v>
      </c>
      <c r="Q66" s="12" t="str">
        <f t="shared" si="4"/>
        <v>2018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hidden="1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s="5" t="s">
        <v>20</v>
      </c>
      <c r="H67">
        <v>236</v>
      </c>
      <c r="I67" s="7">
        <f t="shared" ref="I67:I130" si="7">IF(H67=0,"",E67/H67)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(((L67/60)/60)/24)+DATE(1970,1,1)</f>
        <v>40570.25</v>
      </c>
      <c r="N67">
        <v>1296712800</v>
      </c>
      <c r="O67" s="11">
        <f t="shared" ref="O67:O130" si="9">((($N67/60)/60)/24)+DATE(1970,1,1)</f>
        <v>40577.25</v>
      </c>
      <c r="P67" s="13" t="str">
        <f t="shared" ref="P67:P130" si="10">TEXT(M67,"mmm")</f>
        <v>Jan</v>
      </c>
      <c r="Q67" s="12" t="str">
        <f t="shared" ref="Q67:Q130" si="11">TEXT(O67,"yyyy")</f>
        <v>2011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s="5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s="13" t="str">
        <f t="shared" si="10"/>
        <v>Apr</v>
      </c>
      <c r="Q68" s="12" t="str">
        <f t="shared" si="11"/>
        <v>2015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.5" hidden="1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s="5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s="13" t="str">
        <f t="shared" si="10"/>
        <v>Jan</v>
      </c>
      <c r="Q69" s="12" t="str">
        <f t="shared" si="11"/>
        <v>2010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hidden="1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s="5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s="13" t="str">
        <f t="shared" si="10"/>
        <v>Jul</v>
      </c>
      <c r="Q70" s="12" t="str">
        <f t="shared" si="11"/>
        <v>2017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hidden="1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s="5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s="13" t="str">
        <f t="shared" si="10"/>
        <v>Dec</v>
      </c>
      <c r="Q71" s="12" t="str">
        <f t="shared" si="11"/>
        <v>2011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hidden="1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s="5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s="13" t="str">
        <f t="shared" si="10"/>
        <v>Nov</v>
      </c>
      <c r="Q72" s="12" t="str">
        <f t="shared" si="11"/>
        <v>2010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.5" hidden="1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s="5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s="13" t="str">
        <f t="shared" si="10"/>
        <v>Nov</v>
      </c>
      <c r="Q73" s="12" t="str">
        <f t="shared" si="11"/>
        <v>2019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hidden="1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s="5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s="13" t="str">
        <f t="shared" si="10"/>
        <v>Jul</v>
      </c>
      <c r="Q74" s="12" t="str">
        <f t="shared" si="11"/>
        <v>2015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hidden="1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s="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s="13" t="str">
        <f t="shared" si="10"/>
        <v>Nov</v>
      </c>
      <c r="Q75" s="12" t="str">
        <f t="shared" si="11"/>
        <v>2016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hidden="1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s="5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s="13" t="str">
        <f t="shared" si="10"/>
        <v>Mar</v>
      </c>
      <c r="Q76" s="12" t="str">
        <f t="shared" si="11"/>
        <v>2016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hidden="1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s="5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s="13" t="str">
        <f t="shared" si="10"/>
        <v>Jul</v>
      </c>
      <c r="Q77" s="12" t="str">
        <f t="shared" si="11"/>
        <v>2018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s="5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s="13" t="str">
        <f t="shared" si="10"/>
        <v>Jan</v>
      </c>
      <c r="Q78" s="12" t="str">
        <f t="shared" si="11"/>
        <v>2015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s="5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s="13" t="str">
        <f t="shared" si="10"/>
        <v>Sep</v>
      </c>
      <c r="Q79" s="12" t="str">
        <f t="shared" si="11"/>
        <v>2010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hidden="1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s="5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s="13" t="str">
        <f t="shared" si="10"/>
        <v>Apr</v>
      </c>
      <c r="Q80" s="12" t="str">
        <f t="shared" si="11"/>
        <v>2018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s="5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s="13" t="str">
        <f t="shared" si="10"/>
        <v>Jun</v>
      </c>
      <c r="Q81" s="12" t="str">
        <f t="shared" si="11"/>
        <v>2018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hidden="1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s="5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s="13" t="str">
        <f t="shared" si="10"/>
        <v>Aug</v>
      </c>
      <c r="Q82" s="12" t="str">
        <f t="shared" si="11"/>
        <v>2017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hidden="1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s="5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s="13" t="str">
        <f t="shared" si="10"/>
        <v>Nov</v>
      </c>
      <c r="Q83" s="12" t="str">
        <f t="shared" si="11"/>
        <v>2017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hidden="1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s="5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s="13" t="str">
        <f t="shared" si="10"/>
        <v>Jan</v>
      </c>
      <c r="Q84" s="12" t="str">
        <f t="shared" si="11"/>
        <v>2019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s="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s="13" t="str">
        <f t="shared" si="10"/>
        <v>Jul</v>
      </c>
      <c r="Q85" s="12" t="str">
        <f t="shared" si="11"/>
        <v>2016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hidden="1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s="5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s="13" t="str">
        <f t="shared" si="10"/>
        <v>Jul</v>
      </c>
      <c r="Q86" s="12" t="str">
        <f t="shared" si="11"/>
        <v>2012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hidden="1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s="5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s="13" t="str">
        <f t="shared" si="10"/>
        <v>Sep</v>
      </c>
      <c r="Q87" s="12" t="str">
        <f t="shared" si="11"/>
        <v>2011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hidden="1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s="5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s="13" t="str">
        <f t="shared" si="10"/>
        <v>May</v>
      </c>
      <c r="Q88" s="12" t="str">
        <f t="shared" si="11"/>
        <v>2015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s="5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s="13" t="str">
        <f t="shared" si="10"/>
        <v>Mar</v>
      </c>
      <c r="Q89" s="12" t="str">
        <f t="shared" si="11"/>
        <v>2011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hidden="1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s="5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s="13" t="str">
        <f t="shared" si="10"/>
        <v>Apr</v>
      </c>
      <c r="Q90" s="12" t="str">
        <f t="shared" si="11"/>
        <v>2015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hidden="1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s="5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s="13" t="str">
        <f t="shared" si="10"/>
        <v>Apr</v>
      </c>
      <c r="Q91" s="12" t="str">
        <f t="shared" si="11"/>
        <v>2010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s="5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s="13" t="str">
        <f t="shared" si="10"/>
        <v>Feb</v>
      </c>
      <c r="Q92" s="12" t="str">
        <f t="shared" si="11"/>
        <v>2016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s="5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s="13" t="str">
        <f t="shared" si="10"/>
        <v>Aug</v>
      </c>
      <c r="Q93" s="12" t="str">
        <f t="shared" si="11"/>
        <v>2016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.5" hidden="1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s="5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s="13" t="str">
        <f t="shared" si="10"/>
        <v>Jun</v>
      </c>
      <c r="Q94" s="12" t="str">
        <f t="shared" si="11"/>
        <v>2010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hidden="1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s="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s="13" t="str">
        <f t="shared" si="10"/>
        <v>Oct</v>
      </c>
      <c r="Q95" s="12" t="str">
        <f t="shared" si="11"/>
        <v>2012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hidden="1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s="5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s="13" t="str">
        <f t="shared" si="10"/>
        <v>Apr</v>
      </c>
      <c r="Q96" s="12" t="str">
        <f t="shared" si="11"/>
        <v>2019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.5" hidden="1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s="5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s="13" t="str">
        <f t="shared" si="10"/>
        <v>Oct</v>
      </c>
      <c r="Q97" s="12" t="str">
        <f t="shared" si="11"/>
        <v>2019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hidden="1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s="5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s="13" t="str">
        <f t="shared" si="10"/>
        <v>Mar</v>
      </c>
      <c r="Q98" s="12" t="str">
        <f t="shared" si="11"/>
        <v>2011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hidden="1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s="5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s="13" t="str">
        <f t="shared" si="10"/>
        <v>Jun</v>
      </c>
      <c r="Q99" s="12" t="str">
        <f t="shared" si="11"/>
        <v>2015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s="5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s="13" t="str">
        <f t="shared" si="10"/>
        <v>Jul</v>
      </c>
      <c r="Q100" s="12" t="str">
        <f t="shared" si="11"/>
        <v>2015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idden="1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s="5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s="13" t="str">
        <f t="shared" si="10"/>
        <v>Nov</v>
      </c>
      <c r="Q101" s="12" t="str">
        <f t="shared" si="11"/>
        <v>2014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s="5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s="13" t="str">
        <f t="shared" si="10"/>
        <v>Oct</v>
      </c>
      <c r="Q102" s="12" t="str">
        <f t="shared" si="11"/>
        <v>2011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hidden="1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s="5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s="13" t="str">
        <f t="shared" si="10"/>
        <v>Feb</v>
      </c>
      <c r="Q103" s="12" t="str">
        <f t="shared" si="11"/>
        <v>2015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hidden="1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s="5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s="13" t="str">
        <f t="shared" si="10"/>
        <v>May</v>
      </c>
      <c r="Q104" s="12" t="str">
        <f t="shared" si="11"/>
        <v>2018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s="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s="13" t="str">
        <f t="shared" si="10"/>
        <v>Oct</v>
      </c>
      <c r="Q105" s="12" t="str">
        <f t="shared" si="11"/>
        <v>2010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hidden="1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s="5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s="13" t="str">
        <f t="shared" si="10"/>
        <v>May</v>
      </c>
      <c r="Q106" s="12" t="str">
        <f t="shared" si="11"/>
        <v>2017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hidden="1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s="5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s="13" t="str">
        <f t="shared" si="10"/>
        <v>Apr</v>
      </c>
      <c r="Q107" s="12" t="str">
        <f t="shared" si="11"/>
        <v>2013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hidden="1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s="5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s="13" t="str">
        <f t="shared" si="10"/>
        <v>Sep</v>
      </c>
      <c r="Q108" s="12" t="str">
        <f t="shared" si="11"/>
        <v>2019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.5" hidden="1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s="5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s="13" t="str">
        <f t="shared" si="10"/>
        <v>Apr</v>
      </c>
      <c r="Q109" s="12" t="str">
        <f t="shared" si="11"/>
        <v>2018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.5" hidden="1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s="5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s="13" t="str">
        <f t="shared" si="10"/>
        <v>Apr</v>
      </c>
      <c r="Q110" s="12" t="str">
        <f t="shared" si="11"/>
        <v>2012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s="5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s="13" t="str">
        <f t="shared" si="10"/>
        <v>Jan</v>
      </c>
      <c r="Q111" s="12" t="str">
        <f t="shared" si="11"/>
        <v>2014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s="5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s="13" t="str">
        <f t="shared" si="10"/>
        <v>Sep</v>
      </c>
      <c r="Q112" s="12" t="str">
        <f t="shared" si="11"/>
        <v>2018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idden="1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s="5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s="13" t="str">
        <f t="shared" si="10"/>
        <v>Sep</v>
      </c>
      <c r="Q113" s="12" t="str">
        <f t="shared" si="11"/>
        <v>2012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hidden="1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s="5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s="13" t="str">
        <f t="shared" si="10"/>
        <v>Aug</v>
      </c>
      <c r="Q114" s="12" t="str">
        <f t="shared" si="11"/>
        <v>2014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hidden="1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s="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s="13" t="str">
        <f t="shared" si="10"/>
        <v>Sep</v>
      </c>
      <c r="Q115" s="12" t="str">
        <f t="shared" si="11"/>
        <v>2017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idden="1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s="5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s="13" t="str">
        <f t="shared" si="10"/>
        <v>Apr</v>
      </c>
      <c r="Q116" s="12" t="str">
        <f t="shared" si="11"/>
        <v>2019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s="5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s="13" t="str">
        <f t="shared" si="10"/>
        <v>Nov</v>
      </c>
      <c r="Q117" s="12" t="str">
        <f t="shared" si="11"/>
        <v>2017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s="5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s="13" t="str">
        <f t="shared" si="10"/>
        <v>Sep</v>
      </c>
      <c r="Q118" s="12" t="str">
        <f t="shared" si="11"/>
        <v>2015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hidden="1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s="5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s="13" t="str">
        <f t="shared" si="10"/>
        <v>Sep</v>
      </c>
      <c r="Q119" s="12" t="str">
        <f t="shared" si="11"/>
        <v>2011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hidden="1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s="5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s="13" t="str">
        <f t="shared" si="10"/>
        <v>Jan</v>
      </c>
      <c r="Q120" s="12" t="str">
        <f t="shared" si="11"/>
        <v>2014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.5" hidden="1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s="5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s="13" t="str">
        <f t="shared" si="10"/>
        <v>Jun</v>
      </c>
      <c r="Q121" s="12" t="str">
        <f t="shared" si="11"/>
        <v>2014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hidden="1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s="5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s="13" t="str">
        <f t="shared" si="10"/>
        <v>Apr</v>
      </c>
      <c r="Q122" s="12" t="str">
        <f t="shared" si="11"/>
        <v>2015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hidden="1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s="5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s="13" t="str">
        <f t="shared" si="10"/>
        <v>Oct</v>
      </c>
      <c r="Q123" s="12" t="str">
        <f t="shared" si="11"/>
        <v>2014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s="5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s="13" t="str">
        <f t="shared" si="10"/>
        <v>Nov</v>
      </c>
      <c r="Q124" s="12" t="str">
        <f t="shared" si="11"/>
        <v>2014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s="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s="13" t="str">
        <f t="shared" si="10"/>
        <v>Nov</v>
      </c>
      <c r="Q125" s="12" t="str">
        <f t="shared" si="11"/>
        <v>2015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hidden="1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s="5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s="13" t="str">
        <f t="shared" si="10"/>
        <v>May</v>
      </c>
      <c r="Q126" s="12" t="str">
        <f t="shared" si="11"/>
        <v>2019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hidden="1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s="5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s="13" t="str">
        <f t="shared" si="10"/>
        <v>Sep</v>
      </c>
      <c r="Q127" s="12" t="str">
        <f t="shared" si="11"/>
        <v>2018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s="5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s="13" t="str">
        <f t="shared" si="10"/>
        <v>Aug</v>
      </c>
      <c r="Q128" s="12" t="str">
        <f t="shared" si="11"/>
        <v>2016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s="5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s="13" t="str">
        <f t="shared" si="10"/>
        <v>May</v>
      </c>
      <c r="Q129" s="12" t="str">
        <f t="shared" si="11"/>
        <v>2010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hidden="1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s="5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s="13" t="str">
        <f t="shared" si="10"/>
        <v>Aug</v>
      </c>
      <c r="Q130" s="12" t="str">
        <f t="shared" si="11"/>
        <v>2010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hidden="1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s="5" t="s">
        <v>74</v>
      </c>
      <c r="H131">
        <v>55</v>
      </c>
      <c r="I131" s="7">
        <f t="shared" ref="I131:I194" si="13">IF(H131=0,"",E131/H131)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4">(((L131/60)/60)/24)+DATE(1970,1,1)</f>
        <v>42038.25</v>
      </c>
      <c r="N131">
        <v>1425103200</v>
      </c>
      <c r="O131" s="11">
        <f t="shared" ref="O131:O194" si="15">((($N131/60)/60)/24)+DATE(1970,1,1)</f>
        <v>42063.25</v>
      </c>
      <c r="P131" s="13" t="str">
        <f t="shared" ref="P131:P194" si="16">TEXT(M131,"mmm")</f>
        <v>Feb</v>
      </c>
      <c r="Q131" s="12" t="str">
        <f t="shared" ref="Q131:Q194" si="17">TEXT(O131,"yyyy")</f>
        <v>2015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idden="1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s="5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s="13" t="str">
        <f t="shared" si="16"/>
        <v>Oct</v>
      </c>
      <c r="Q132" s="12" t="str">
        <f t="shared" si="17"/>
        <v>2011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.5" hidden="1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s="5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s="13" t="str">
        <f t="shared" si="16"/>
        <v>Nov</v>
      </c>
      <c r="Q133" s="12" t="str">
        <f t="shared" si="17"/>
        <v>2013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hidden="1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s="5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s="13" t="str">
        <f t="shared" si="16"/>
        <v>Jan</v>
      </c>
      <c r="Q134" s="12" t="str">
        <f t="shared" si="17"/>
        <v>2018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hidden="1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s="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s="13" t="str">
        <f t="shared" si="16"/>
        <v>Aug</v>
      </c>
      <c r="Q135" s="12" t="str">
        <f t="shared" si="17"/>
        <v>2011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s="5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s="13" t="str">
        <f t="shared" si="16"/>
        <v>Jun</v>
      </c>
      <c r="Q136" s="12" t="str">
        <f t="shared" si="17"/>
        <v>2011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s="5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s="13" t="str">
        <f t="shared" si="16"/>
        <v>Mar</v>
      </c>
      <c r="Q137" s="12" t="str">
        <f t="shared" si="17"/>
        <v>2013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hidden="1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s="5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s="13" t="str">
        <f t="shared" si="16"/>
        <v>Jun</v>
      </c>
      <c r="Q138" s="12" t="str">
        <f t="shared" si="17"/>
        <v>2014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hidden="1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s="5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s="13" t="str">
        <f t="shared" si="16"/>
        <v>Oct</v>
      </c>
      <c r="Q139" s="12" t="str">
        <f t="shared" si="17"/>
        <v>2010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s="5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s="13" t="str">
        <f t="shared" si="16"/>
        <v>Sep</v>
      </c>
      <c r="Q140" s="12" t="str">
        <f t="shared" si="17"/>
        <v>2012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s="5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s="13" t="str">
        <f t="shared" si="16"/>
        <v>Apr</v>
      </c>
      <c r="Q141" s="12" t="str">
        <f t="shared" si="17"/>
        <v>2015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.5" hidden="1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s="5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s="13" t="str">
        <f t="shared" si="16"/>
        <v>Feb</v>
      </c>
      <c r="Q142" s="12" t="str">
        <f t="shared" si="17"/>
        <v>2018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hidden="1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s="5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s="13" t="str">
        <f t="shared" si="16"/>
        <v>Jun</v>
      </c>
      <c r="Q143" s="12" t="str">
        <f t="shared" si="17"/>
        <v>2015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idden="1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s="5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s="13" t="str">
        <f t="shared" si="16"/>
        <v>Apr</v>
      </c>
      <c r="Q144" s="12" t="str">
        <f t="shared" si="17"/>
        <v>2012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hidden="1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s="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s="13" t="str">
        <f t="shared" si="16"/>
        <v>Jun</v>
      </c>
      <c r="Q145" s="12" t="str">
        <f t="shared" si="17"/>
        <v>2010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hidden="1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s="5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s="13" t="str">
        <f t="shared" si="16"/>
        <v>Jun</v>
      </c>
      <c r="Q146" s="12" t="str">
        <f t="shared" si="17"/>
        <v>2019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hidden="1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s="5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s="13" t="str">
        <f t="shared" si="16"/>
        <v>Sep</v>
      </c>
      <c r="Q147" s="12" t="str">
        <f t="shared" si="17"/>
        <v>2014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.5" hidden="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s="5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s="13" t="str">
        <f t="shared" si="16"/>
        <v>Nov</v>
      </c>
      <c r="Q148" s="12" t="str">
        <f t="shared" si="17"/>
        <v>2011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idden="1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s="5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s="13" t="str">
        <f t="shared" si="16"/>
        <v>Jun</v>
      </c>
      <c r="Q149" s="12" t="str">
        <f t="shared" si="17"/>
        <v>2016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hidden="1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s="5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s="13" t="str">
        <f t="shared" si="16"/>
        <v>Jul</v>
      </c>
      <c r="Q150" s="12" t="str">
        <f t="shared" si="17"/>
        <v>2017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hidden="1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s="5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s="13" t="str">
        <f t="shared" si="16"/>
        <v>Jan</v>
      </c>
      <c r="Q151" s="12" t="str">
        <f t="shared" si="17"/>
        <v>2013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s="5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s="13" t="str">
        <f t="shared" si="16"/>
        <v>Dec</v>
      </c>
      <c r="Q152" s="12" t="str">
        <f t="shared" si="17"/>
        <v>2018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s="5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s="13" t="str">
        <f t="shared" si="16"/>
        <v>Jun</v>
      </c>
      <c r="Q153" s="12" t="str">
        <f t="shared" si="17"/>
        <v>2014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hidden="1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s="5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s="13" t="str">
        <f t="shared" si="16"/>
        <v>Feb</v>
      </c>
      <c r="Q154" s="12" t="str">
        <f t="shared" si="17"/>
        <v>2017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s="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s="13" t="str">
        <f t="shared" si="16"/>
        <v>Oct</v>
      </c>
      <c r="Q155" s="12" t="str">
        <f t="shared" si="17"/>
        <v>2012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s="5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s="13" t="str">
        <f t="shared" si="16"/>
        <v>May</v>
      </c>
      <c r="Q156" s="12" t="str">
        <f t="shared" si="17"/>
        <v>2016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s="5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s="13" t="str">
        <f t="shared" si="16"/>
        <v>Mar</v>
      </c>
      <c r="Q157" s="12" t="str">
        <f t="shared" si="17"/>
        <v>2010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hidden="1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s="5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s="13" t="str">
        <f t="shared" si="16"/>
        <v>Oct</v>
      </c>
      <c r="Q158" s="12" t="str">
        <f t="shared" si="17"/>
        <v>2019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s="5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s="13" t="str">
        <f t="shared" si="16"/>
        <v>Dec</v>
      </c>
      <c r="Q159" s="12" t="str">
        <f t="shared" si="17"/>
        <v>2014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hidden="1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s="5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s="13" t="str">
        <f t="shared" si="16"/>
        <v>Dec</v>
      </c>
      <c r="Q160" s="12" t="str">
        <f t="shared" si="17"/>
        <v>2015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hidden="1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s="5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s="13" t="str">
        <f t="shared" si="16"/>
        <v>Mar</v>
      </c>
      <c r="Q161" s="12" t="str">
        <f t="shared" si="17"/>
        <v>2019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hidden="1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s="5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s="13" t="str">
        <f t="shared" si="16"/>
        <v>Apr</v>
      </c>
      <c r="Q162" s="12" t="str">
        <f t="shared" si="17"/>
        <v>2019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s="5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s="13" t="str">
        <f t="shared" si="16"/>
        <v>Sep</v>
      </c>
      <c r="Q163" s="12" t="str">
        <f t="shared" si="17"/>
        <v>2015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1.5" hidden="1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s="5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s="13" t="str">
        <f t="shared" si="16"/>
        <v>Dec</v>
      </c>
      <c r="Q164" s="12" t="str">
        <f t="shared" si="17"/>
        <v>2019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hidden="1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s="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s="13" t="str">
        <f t="shared" si="16"/>
        <v>Oct</v>
      </c>
      <c r="Q165" s="12" t="str">
        <f t="shared" si="17"/>
        <v>2017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hidden="1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s="5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s="13" t="str">
        <f t="shared" si="16"/>
        <v>Oct</v>
      </c>
      <c r="Q166" s="12" t="str">
        <f t="shared" si="17"/>
        <v>2017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hidden="1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s="5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s="13" t="str">
        <f t="shared" si="16"/>
        <v>Aug</v>
      </c>
      <c r="Q167" s="12" t="str">
        <f t="shared" si="17"/>
        <v>2017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hidden="1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s="5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s="13" t="str">
        <f t="shared" si="16"/>
        <v>Dec</v>
      </c>
      <c r="Q168" s="12" t="str">
        <f t="shared" si="17"/>
        <v>2010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hidden="1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s="5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s="13" t="str">
        <f t="shared" si="16"/>
        <v>Jun</v>
      </c>
      <c r="Q169" s="12" t="str">
        <f t="shared" si="17"/>
        <v>2013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s="5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s="13" t="str">
        <f t="shared" si="16"/>
        <v>Feb</v>
      </c>
      <c r="Q170" s="12" t="str">
        <f t="shared" si="17"/>
        <v>2019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hidden="1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s="5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s="13" t="str">
        <f t="shared" si="16"/>
        <v>Jun</v>
      </c>
      <c r="Q171" s="12" t="str">
        <f t="shared" si="17"/>
        <v>2012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s="5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s="13" t="str">
        <f t="shared" si="16"/>
        <v>Aug</v>
      </c>
      <c r="Q172" s="12" t="str">
        <f t="shared" si="17"/>
        <v>2017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s="5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s="13" t="str">
        <f t="shared" si="16"/>
        <v>Mar</v>
      </c>
      <c r="Q173" s="12" t="str">
        <f t="shared" si="17"/>
        <v>2014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s="5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s="13" t="str">
        <f t="shared" si="16"/>
        <v>Jul</v>
      </c>
      <c r="Q174" s="12" t="str">
        <f t="shared" si="17"/>
        <v>2014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hidden="1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s="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s="13" t="str">
        <f t="shared" si="16"/>
        <v>May</v>
      </c>
      <c r="Q175" s="12" t="str">
        <f t="shared" si="17"/>
        <v>2013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hidden="1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s="5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s="13" t="str">
        <f t="shared" si="16"/>
        <v>Oct</v>
      </c>
      <c r="Q176" s="12" t="str">
        <f t="shared" si="17"/>
        <v>2015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s="5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s="13" t="str">
        <f t="shared" si="16"/>
        <v>Aug</v>
      </c>
      <c r="Q177" s="12" t="str">
        <f t="shared" si="17"/>
        <v>2016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s="5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s="13" t="str">
        <f t="shared" si="16"/>
        <v>Sep</v>
      </c>
      <c r="Q178" s="12" t="str">
        <f t="shared" si="17"/>
        <v>2016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hidden="1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s="5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s="13" t="str">
        <f t="shared" si="16"/>
        <v>Nov</v>
      </c>
      <c r="Q179" s="12" t="str">
        <f t="shared" si="17"/>
        <v>2010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s="5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s="13" t="str">
        <f t="shared" si="16"/>
        <v>Sep</v>
      </c>
      <c r="Q180" s="12" t="str">
        <f t="shared" si="17"/>
        <v>2017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.5" hidden="1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s="5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s="13" t="str">
        <f t="shared" si="16"/>
        <v>Mar</v>
      </c>
      <c r="Q181" s="12" t="str">
        <f t="shared" si="17"/>
        <v>2013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hidden="1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s="5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s="13" t="str">
        <f t="shared" si="16"/>
        <v>Mar</v>
      </c>
      <c r="Q182" s="12" t="str">
        <f t="shared" si="17"/>
        <v>2010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s="5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s="13" t="str">
        <f t="shared" si="16"/>
        <v>Oct</v>
      </c>
      <c r="Q183" s="12" t="str">
        <f t="shared" si="17"/>
        <v>2017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.5" hidden="1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s="5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s="13" t="str">
        <f t="shared" si="16"/>
        <v>Jun</v>
      </c>
      <c r="Q184" s="12" t="str">
        <f t="shared" si="17"/>
        <v>2019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s="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s="13" t="str">
        <f t="shared" si="16"/>
        <v>Sep</v>
      </c>
      <c r="Q185" s="12" t="str">
        <f t="shared" si="17"/>
        <v>2010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hidden="1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s="5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s="13" t="str">
        <f t="shared" si="16"/>
        <v>May</v>
      </c>
      <c r="Q186" s="12" t="str">
        <f t="shared" si="17"/>
        <v>2019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s="5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s="13" t="str">
        <f t="shared" si="16"/>
        <v>May</v>
      </c>
      <c r="Q187" s="12" t="str">
        <f t="shared" si="17"/>
        <v>2018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s="5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s="13" t="str">
        <f t="shared" si="16"/>
        <v>May</v>
      </c>
      <c r="Q188" s="12" t="str">
        <f t="shared" si="17"/>
        <v>2014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hidden="1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s="5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s="13" t="str">
        <f t="shared" si="16"/>
        <v>Feb</v>
      </c>
      <c r="Q189" s="12" t="str">
        <f t="shared" si="17"/>
        <v>2013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s="5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s="13" t="str">
        <f t="shared" si="16"/>
        <v>Dec</v>
      </c>
      <c r="Q190" s="12" t="str">
        <f t="shared" si="17"/>
        <v>2014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hidden="1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s="5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s="13" t="str">
        <f t="shared" si="16"/>
        <v>Mar</v>
      </c>
      <c r="Q191" s="12" t="str">
        <f t="shared" si="17"/>
        <v>2016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s="5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s="13" t="str">
        <f t="shared" si="16"/>
        <v>Jun</v>
      </c>
      <c r="Q192" s="12" t="str">
        <f t="shared" si="17"/>
        <v>2013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s="5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s="13" t="str">
        <f t="shared" si="16"/>
        <v>Mar</v>
      </c>
      <c r="Q193" s="12" t="str">
        <f t="shared" si="17"/>
        <v>2019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s="5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s="13" t="str">
        <f t="shared" si="16"/>
        <v>Jun</v>
      </c>
      <c r="Q194" s="12" t="str">
        <f t="shared" si="17"/>
        <v>2014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s="5" t="s">
        <v>14</v>
      </c>
      <c r="H195">
        <v>65</v>
      </c>
      <c r="I195" s="7">
        <f t="shared" ref="I195:I258" si="19">IF(H195=0,"",E195/H195)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0">(((L195/60)/60)/24)+DATE(1970,1,1)</f>
        <v>43198.208333333328</v>
      </c>
      <c r="N195">
        <v>1523509200</v>
      </c>
      <c r="O195" s="11">
        <f t="shared" ref="O195:O258" si="21">((($N195/60)/60)/24)+DATE(1970,1,1)</f>
        <v>43202.208333333328</v>
      </c>
      <c r="P195" s="13" t="str">
        <f t="shared" ref="P195:P258" si="22">TEXT(M195,"mmm")</f>
        <v>Apr</v>
      </c>
      <c r="Q195" s="12" t="str">
        <f t="shared" ref="Q195:Q258" si="23">TEXT(O195,"yyyy")</f>
        <v>2018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hidden="1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s="5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s="13" t="str">
        <f t="shared" si="22"/>
        <v>Sep</v>
      </c>
      <c r="Q196" s="12" t="str">
        <f t="shared" si="23"/>
        <v>2015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hidden="1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s="5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s="13" t="str">
        <f t="shared" si="22"/>
        <v>Jul</v>
      </c>
      <c r="Q197" s="12" t="str">
        <f t="shared" si="23"/>
        <v>2018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s="5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s="13" t="str">
        <f t="shared" si="22"/>
        <v>Sep</v>
      </c>
      <c r="Q198" s="12" t="str">
        <f t="shared" si="23"/>
        <v>2016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hidden="1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s="5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s="13" t="str">
        <f t="shared" si="22"/>
        <v>Jun</v>
      </c>
      <c r="Q199" s="12" t="str">
        <f t="shared" si="23"/>
        <v>2017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s="5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s="13" t="str">
        <f t="shared" si="22"/>
        <v>Aug</v>
      </c>
      <c r="Q200" s="12" t="str">
        <f t="shared" si="23"/>
        <v>2010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s="5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s="13" t="str">
        <f t="shared" si="22"/>
        <v>Jul</v>
      </c>
      <c r="Q201" s="12" t="str">
        <f t="shared" si="23"/>
        <v>2015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s="5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s="13" t="str">
        <f t="shared" si="22"/>
        <v>Mar</v>
      </c>
      <c r="Q202" s="12" t="str">
        <f t="shared" si="23"/>
        <v>2010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hidden="1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s="5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s="13" t="str">
        <f t="shared" si="22"/>
        <v>Jul</v>
      </c>
      <c r="Q203" s="12" t="str">
        <f t="shared" si="23"/>
        <v>2014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hidden="1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s="5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s="13" t="str">
        <f t="shared" si="22"/>
        <v>Oct</v>
      </c>
      <c r="Q204" s="12" t="str">
        <f t="shared" si="23"/>
        <v>2011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.5" hidden="1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s="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s="13" t="str">
        <f t="shared" si="22"/>
        <v>Jan</v>
      </c>
      <c r="Q205" s="12" t="str">
        <f t="shared" si="23"/>
        <v>2017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s="5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s="13" t="str">
        <f t="shared" si="22"/>
        <v>Apr</v>
      </c>
      <c r="Q206" s="12" t="str">
        <f t="shared" si="23"/>
        <v>2011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hidden="1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s="5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s="13" t="str">
        <f t="shared" si="22"/>
        <v>Oct</v>
      </c>
      <c r="Q207" s="12" t="str">
        <f t="shared" si="23"/>
        <v>2018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hidden="1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s="5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s="13" t="str">
        <f t="shared" si="22"/>
        <v>Feb</v>
      </c>
      <c r="Q208" s="12" t="str">
        <f t="shared" si="23"/>
        <v>2010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1.5" hidden="1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s="5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s="13" t="str">
        <f t="shared" si="22"/>
        <v>Aug</v>
      </c>
      <c r="Q209" s="12" t="str">
        <f t="shared" si="23"/>
        <v>2018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hidden="1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s="5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s="13" t="str">
        <f t="shared" si="22"/>
        <v>Nov</v>
      </c>
      <c r="Q210" s="12" t="str">
        <f t="shared" si="23"/>
        <v>2017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hidden="1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s="5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s="13" t="str">
        <f t="shared" si="22"/>
        <v>May</v>
      </c>
      <c r="Q211" s="12" t="str">
        <f t="shared" si="23"/>
        <v>2016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s="5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s="13" t="str">
        <f t="shared" si="22"/>
        <v>Mar</v>
      </c>
      <c r="Q212" s="12" t="str">
        <f t="shared" si="23"/>
        <v>2017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s="5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s="13" t="str">
        <f t="shared" si="22"/>
        <v>Aug</v>
      </c>
      <c r="Q213" s="12" t="str">
        <f t="shared" si="23"/>
        <v>2013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idden="1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s="5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s="13" t="str">
        <f t="shared" si="22"/>
        <v>Dec</v>
      </c>
      <c r="Q214" s="12" t="str">
        <f t="shared" si="23"/>
        <v>2020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.5" hidden="1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s="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s="13" t="str">
        <f t="shared" si="22"/>
        <v>Nov</v>
      </c>
      <c r="Q215" s="12" t="str">
        <f t="shared" si="23"/>
        <v>2010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hidden="1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s="5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s="13" t="str">
        <f t="shared" si="22"/>
        <v>Aug</v>
      </c>
      <c r="Q216" s="12" t="str">
        <f t="shared" si="23"/>
        <v>2010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s="5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s="13" t="str">
        <f t="shared" si="22"/>
        <v>Feb</v>
      </c>
      <c r="Q217" s="12" t="str">
        <f t="shared" si="23"/>
        <v>2019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hidden="1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s="5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s="13" t="str">
        <f t="shared" si="22"/>
        <v>Nov</v>
      </c>
      <c r="Q218" s="12" t="str">
        <f t="shared" si="23"/>
        <v>2011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s="5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s="13" t="str">
        <f t="shared" si="22"/>
        <v>Apr</v>
      </c>
      <c r="Q219" s="12" t="str">
        <f t="shared" si="23"/>
        <v>2019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hidden="1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s="5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s="13" t="str">
        <f t="shared" si="22"/>
        <v>Nov</v>
      </c>
      <c r="Q220" s="12" t="str">
        <f t="shared" si="23"/>
        <v>2011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hidden="1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s="5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s="13" t="str">
        <f t="shared" si="22"/>
        <v>Aug</v>
      </c>
      <c r="Q221" s="12" t="str">
        <f t="shared" si="23"/>
        <v>2012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s="5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s="13" t="str">
        <f t="shared" si="22"/>
        <v>Jul</v>
      </c>
      <c r="Q222" s="12" t="str">
        <f t="shared" si="23"/>
        <v>2011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s="5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s="13" t="str">
        <f t="shared" si="22"/>
        <v>Jun</v>
      </c>
      <c r="Q223" s="12" t="str">
        <f t="shared" si="23"/>
        <v>2012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idden="1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s="5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s="13" t="str">
        <f t="shared" si="22"/>
        <v>Oct</v>
      </c>
      <c r="Q224" s="12" t="str">
        <f t="shared" si="23"/>
        <v>2014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s="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s="13" t="str">
        <f t="shared" si="22"/>
        <v>Mar</v>
      </c>
      <c r="Q225" s="12" t="str">
        <f t="shared" si="23"/>
        <v>2016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hidden="1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s="5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s="13" t="str">
        <f t="shared" si="22"/>
        <v>Sep</v>
      </c>
      <c r="Q226" s="12" t="str">
        <f t="shared" si="23"/>
        <v>2014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hidden="1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s="5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s="13" t="str">
        <f t="shared" si="22"/>
        <v>May</v>
      </c>
      <c r="Q227" s="12" t="str">
        <f t="shared" si="23"/>
        <v>2014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hidden="1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s="5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s="13" t="str">
        <f t="shared" si="22"/>
        <v>Apr</v>
      </c>
      <c r="Q228" s="12" t="str">
        <f t="shared" si="23"/>
        <v>2010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hidden="1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s="5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s="13" t="str">
        <f t="shared" si="22"/>
        <v>May</v>
      </c>
      <c r="Q229" s="12" t="str">
        <f t="shared" si="23"/>
        <v>2015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hidden="1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s="5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s="13" t="str">
        <f t="shared" si="22"/>
        <v>Aug</v>
      </c>
      <c r="Q230" s="12" t="str">
        <f t="shared" si="23"/>
        <v>2016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hidden="1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s="5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s="13" t="str">
        <f t="shared" si="22"/>
        <v>Jun</v>
      </c>
      <c r="Q231" s="12" t="str">
        <f t="shared" si="23"/>
        <v>2017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hidden="1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s="5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s="13" t="str">
        <f t="shared" si="22"/>
        <v>Dec</v>
      </c>
      <c r="Q232" s="12" t="str">
        <f t="shared" si="23"/>
        <v>2019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hidden="1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s="5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s="13" t="str">
        <f t="shared" si="22"/>
        <v>May</v>
      </c>
      <c r="Q233" s="12" t="str">
        <f t="shared" si="23"/>
        <v>2013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hidden="1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s="5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s="13" t="str">
        <f t="shared" si="22"/>
        <v>Jul</v>
      </c>
      <c r="Q234" s="12" t="str">
        <f t="shared" si="23"/>
        <v>2016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hidden="1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s="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s="13" t="str">
        <f t="shared" si="22"/>
        <v>Jun</v>
      </c>
      <c r="Q235" s="12" t="str">
        <f t="shared" si="23"/>
        <v>2011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hidden="1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s="5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s="13" t="str">
        <f t="shared" si="22"/>
        <v>Aug</v>
      </c>
      <c r="Q236" s="12" t="str">
        <f t="shared" si="23"/>
        <v>2017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s="5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s="13" t="str">
        <f t="shared" si="22"/>
        <v>Feb</v>
      </c>
      <c r="Q237" s="12" t="str">
        <f t="shared" si="23"/>
        <v>2017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s="5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s="13" t="str">
        <f t="shared" si="22"/>
        <v>Jun</v>
      </c>
      <c r="Q238" s="12" t="str">
        <f t="shared" si="23"/>
        <v>2019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.5" hidden="1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s="5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s="13" t="str">
        <f t="shared" si="22"/>
        <v>Apr</v>
      </c>
      <c r="Q239" s="12" t="str">
        <f t="shared" si="23"/>
        <v>2014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hidden="1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s="5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s="13" t="str">
        <f t="shared" si="22"/>
        <v>Dec</v>
      </c>
      <c r="Q240" s="12" t="str">
        <f t="shared" si="23"/>
        <v>2018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s="5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s="13" t="str">
        <f t="shared" si="22"/>
        <v>Aug</v>
      </c>
      <c r="Q241" s="12" t="str">
        <f t="shared" si="23"/>
        <v>2015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hidden="1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s="5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s="13" t="str">
        <f t="shared" si="22"/>
        <v>Aug</v>
      </c>
      <c r="Q242" s="12" t="str">
        <f t="shared" si="23"/>
        <v>2010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hidden="1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s="5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s="13" t="str">
        <f t="shared" si="22"/>
        <v>Apr</v>
      </c>
      <c r="Q243" s="12" t="str">
        <f t="shared" si="23"/>
        <v>2014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hidden="1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s="5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s="13" t="str">
        <f t="shared" si="22"/>
        <v>May</v>
      </c>
      <c r="Q244" s="12" t="str">
        <f t="shared" si="23"/>
        <v>2017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.5" hidden="1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s="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s="13" t="str">
        <f t="shared" si="22"/>
        <v>Mar</v>
      </c>
      <c r="Q245" s="12" t="str">
        <f t="shared" si="23"/>
        <v>2018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.5" hidden="1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s="5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s="13" t="str">
        <f t="shared" si="22"/>
        <v>Jul</v>
      </c>
      <c r="Q246" s="12" t="str">
        <f t="shared" si="23"/>
        <v>2014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hidden="1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s="5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s="13" t="str">
        <f t="shared" si="22"/>
        <v>Apr</v>
      </c>
      <c r="Q247" s="12" t="str">
        <f t="shared" si="23"/>
        <v>2014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hidden="1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s="5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s="13" t="str">
        <f t="shared" si="22"/>
        <v>Aug</v>
      </c>
      <c r="Q248" s="12" t="str">
        <f t="shared" si="23"/>
        <v>2013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hidden="1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s="5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s="13" t="str">
        <f t="shared" si="22"/>
        <v>Dec</v>
      </c>
      <c r="Q249" s="12" t="str">
        <f t="shared" si="23"/>
        <v>2017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hidden="1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s="5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s="13" t="str">
        <f t="shared" si="22"/>
        <v>Dec</v>
      </c>
      <c r="Q250" s="12" t="str">
        <f t="shared" si="23"/>
        <v>2015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hidden="1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s="5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s="13" t="str">
        <f t="shared" si="22"/>
        <v>Jan</v>
      </c>
      <c r="Q251" s="12" t="str">
        <f t="shared" si="23"/>
        <v>2015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s="5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s="13" t="str">
        <f t="shared" si="22"/>
        <v>Jan</v>
      </c>
      <c r="Q252" s="12" t="str">
        <f t="shared" si="23"/>
        <v>2010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s="5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s="13" t="str">
        <f t="shared" si="22"/>
        <v>Dec</v>
      </c>
      <c r="Q253" s="12" t="str">
        <f t="shared" si="23"/>
        <v>2012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.5" hidden="1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s="5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s="13" t="str">
        <f t="shared" si="22"/>
        <v>Oct</v>
      </c>
      <c r="Q254" s="12" t="str">
        <f t="shared" si="23"/>
        <v>2013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s="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s="13" t="str">
        <f t="shared" si="22"/>
        <v>Apr</v>
      </c>
      <c r="Q255" s="12" t="str">
        <f t="shared" si="23"/>
        <v>2011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.5" hidden="1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s="5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s="13" t="str">
        <f t="shared" si="22"/>
        <v>Feb</v>
      </c>
      <c r="Q256" s="12" t="str">
        <f t="shared" si="23"/>
        <v>2017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.5" hidden="1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s="5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s="13" t="str">
        <f t="shared" si="22"/>
        <v>Feb</v>
      </c>
      <c r="Q257" s="12" t="str">
        <f t="shared" si="23"/>
        <v>2011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s="5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s="13" t="str">
        <f t="shared" si="22"/>
        <v>Jan</v>
      </c>
      <c r="Q258" s="12" t="str">
        <f t="shared" si="23"/>
        <v>2016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hidden="1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s="5" t="s">
        <v>20</v>
      </c>
      <c r="H259">
        <v>92</v>
      </c>
      <c r="I259" s="7">
        <f t="shared" ref="I259:I322" si="25">IF(H259=0,"",E259/H259)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6">(((L259/60)/60)/24)+DATE(1970,1,1)</f>
        <v>41338.25</v>
      </c>
      <c r="N259">
        <v>1363669200</v>
      </c>
      <c r="O259" s="11">
        <f t="shared" ref="O259:O322" si="27">((($N259/60)/60)/24)+DATE(1970,1,1)</f>
        <v>41352.208333333336</v>
      </c>
      <c r="P259" s="13" t="str">
        <f t="shared" ref="P259:P322" si="28">TEXT(M259,"mmm")</f>
        <v>Mar</v>
      </c>
      <c r="Q259" s="12" t="str">
        <f t="shared" ref="Q259:Q322" si="29">TEXT(O259,"yyyy")</f>
        <v>2013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hidden="1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s="5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s="13" t="str">
        <f t="shared" si="28"/>
        <v>Dec</v>
      </c>
      <c r="Q260" s="12" t="str">
        <f t="shared" si="29"/>
        <v>2016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.5" hidden="1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s="5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s="13" t="str">
        <f t="shared" si="28"/>
        <v>Dec</v>
      </c>
      <c r="Q261" s="12" t="str">
        <f t="shared" si="29"/>
        <v>2012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hidden="1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s="5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s="13" t="str">
        <f t="shared" si="28"/>
        <v>Sep</v>
      </c>
      <c r="Q262" s="12" t="str">
        <f t="shared" si="29"/>
        <v>2012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1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s="5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s="13" t="str">
        <f t="shared" si="28"/>
        <v>Aug</v>
      </c>
      <c r="Q263" s="12" t="str">
        <f t="shared" si="29"/>
        <v>2010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hidden="1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s="5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s="13" t="str">
        <f t="shared" si="28"/>
        <v>Apr</v>
      </c>
      <c r="Q264" s="12" t="str">
        <f t="shared" si="29"/>
        <v>2011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hidden="1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s="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s="13" t="str">
        <f t="shared" si="28"/>
        <v>Jan</v>
      </c>
      <c r="Q265" s="12" t="str">
        <f t="shared" si="29"/>
        <v>2010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hidden="1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s="5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s="13" t="str">
        <f t="shared" si="28"/>
        <v>Feb</v>
      </c>
      <c r="Q266" s="12" t="str">
        <f t="shared" si="29"/>
        <v>2013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hidden="1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s="5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s="13" t="str">
        <f t="shared" si="28"/>
        <v>Jan</v>
      </c>
      <c r="Q267" s="12" t="str">
        <f t="shared" si="29"/>
        <v>2016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s="5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s="13" t="str">
        <f t="shared" si="28"/>
        <v>Nov</v>
      </c>
      <c r="Q268" s="12" t="str">
        <f t="shared" si="29"/>
        <v>2014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hidden="1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s="5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s="13" t="str">
        <f t="shared" si="28"/>
        <v>Oct</v>
      </c>
      <c r="Q269" s="12" t="str">
        <f t="shared" si="29"/>
        <v>2012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hidden="1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s="5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s="13" t="str">
        <f t="shared" si="28"/>
        <v>Oct</v>
      </c>
      <c r="Q270" s="12" t="str">
        <f t="shared" si="29"/>
        <v>2012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hidden="1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s="5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s="13" t="str">
        <f t="shared" si="28"/>
        <v>Jan</v>
      </c>
      <c r="Q271" s="12" t="str">
        <f t="shared" si="29"/>
        <v>2019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hidden="1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s="5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s="13" t="str">
        <f t="shared" si="28"/>
        <v>Dec</v>
      </c>
      <c r="Q272" s="12" t="str">
        <f t="shared" si="29"/>
        <v>2010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.5" hidden="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s="5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s="13" t="str">
        <f t="shared" si="28"/>
        <v>Dec</v>
      </c>
      <c r="Q273" s="12" t="str">
        <f t="shared" si="29"/>
        <v>2016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hidden="1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s="5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s="13" t="str">
        <f t="shared" si="28"/>
        <v>Jul</v>
      </c>
      <c r="Q274" s="12" t="str">
        <f t="shared" si="29"/>
        <v>2019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hidden="1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s="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s="13" t="str">
        <f t="shared" si="28"/>
        <v>Sep</v>
      </c>
      <c r="Q275" s="12" t="str">
        <f t="shared" si="29"/>
        <v>2017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s="5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s="13" t="str">
        <f t="shared" si="28"/>
        <v>Nov</v>
      </c>
      <c r="Q276" s="12" t="str">
        <f t="shared" si="29"/>
        <v>2017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.5" hidden="1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s="5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s="13" t="str">
        <f t="shared" si="28"/>
        <v>Apr</v>
      </c>
      <c r="Q277" s="12" t="str">
        <f t="shared" si="29"/>
        <v>2019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s="5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s="13" t="str">
        <f t="shared" si="28"/>
        <v>Apr</v>
      </c>
      <c r="Q278" s="12" t="str">
        <f t="shared" si="29"/>
        <v>2012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.5" hidden="1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s="5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s="13" t="str">
        <f t="shared" si="28"/>
        <v>Jul</v>
      </c>
      <c r="Q279" s="12" t="str">
        <f t="shared" si="29"/>
        <v>2010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hidden="1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s="5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s="13" t="str">
        <f t="shared" si="28"/>
        <v>Nov</v>
      </c>
      <c r="Q280" s="12" t="str">
        <f t="shared" si="29"/>
        <v>2012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hidden="1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s="5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s="13" t="str">
        <f t="shared" si="28"/>
        <v>Sep</v>
      </c>
      <c r="Q281" s="12" t="str">
        <f t="shared" si="29"/>
        <v>2018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.5" hidden="1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s="5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s="13" t="str">
        <f t="shared" si="28"/>
        <v>Nov</v>
      </c>
      <c r="Q282" s="12" t="str">
        <f t="shared" si="29"/>
        <v>2017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s="5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s="13" t="str">
        <f t="shared" si="28"/>
        <v>Mar</v>
      </c>
      <c r="Q283" s="12" t="str">
        <f t="shared" si="29"/>
        <v>2012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hidden="1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s="5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s="13" t="str">
        <f t="shared" si="28"/>
        <v>Nov</v>
      </c>
      <c r="Q284" s="12" t="str">
        <f t="shared" si="29"/>
        <v>2016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s="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s="13" t="str">
        <f t="shared" si="28"/>
        <v>May</v>
      </c>
      <c r="Q285" s="12" t="str">
        <f t="shared" si="29"/>
        <v>2016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s="5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s="13" t="str">
        <f t="shared" si="28"/>
        <v>May</v>
      </c>
      <c r="Q286" s="12" t="str">
        <f t="shared" si="29"/>
        <v>2012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hidden="1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s="5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s="13" t="str">
        <f t="shared" si="28"/>
        <v>Sep</v>
      </c>
      <c r="Q287" s="12" t="str">
        <f t="shared" si="29"/>
        <v>2016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hidden="1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s="5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s="13" t="str">
        <f t="shared" si="28"/>
        <v>Nov</v>
      </c>
      <c r="Q288" s="12" t="str">
        <f t="shared" si="29"/>
        <v>2016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hidden="1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s="5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s="13" t="str">
        <f t="shared" si="28"/>
        <v>Apr</v>
      </c>
      <c r="Q289" s="12" t="str">
        <f t="shared" si="29"/>
        <v>2015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s="5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s="13" t="str">
        <f t="shared" si="28"/>
        <v>Mar</v>
      </c>
      <c r="Q290" s="12" t="str">
        <f t="shared" si="29"/>
        <v>2012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hidden="1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s="5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s="13" t="str">
        <f t="shared" si="28"/>
        <v>Aug</v>
      </c>
      <c r="Q291" s="12" t="str">
        <f t="shared" si="29"/>
        <v>2015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s="5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s="13" t="str">
        <f t="shared" si="28"/>
        <v>May</v>
      </c>
      <c r="Q292" s="12" t="str">
        <f t="shared" si="29"/>
        <v>2013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hidden="1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s="5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s="13" t="str">
        <f t="shared" si="28"/>
        <v>Oct</v>
      </c>
      <c r="Q293" s="12" t="str">
        <f t="shared" si="29"/>
        <v>2011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s="5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s="13" t="str">
        <f t="shared" si="28"/>
        <v>Mar</v>
      </c>
      <c r="Q294" s="12" t="str">
        <f t="shared" si="29"/>
        <v>2012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idden="1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s="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s="13" t="str">
        <f t="shared" si="28"/>
        <v>Oct</v>
      </c>
      <c r="Q295" s="12" t="str">
        <f t="shared" si="29"/>
        <v>2010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hidden="1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s="5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s="13" t="str">
        <f t="shared" si="28"/>
        <v>Oct</v>
      </c>
      <c r="Q296" s="12" t="str">
        <f t="shared" si="29"/>
        <v>2018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s="5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s="13" t="str">
        <f t="shared" si="28"/>
        <v>Oct</v>
      </c>
      <c r="Q297" s="12" t="str">
        <f t="shared" si="29"/>
        <v>2013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s="5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s="13" t="str">
        <f t="shared" si="28"/>
        <v>Jan</v>
      </c>
      <c r="Q298" s="12" t="str">
        <f t="shared" si="29"/>
        <v>2019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s="5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s="13" t="str">
        <f t="shared" si="28"/>
        <v>Jan</v>
      </c>
      <c r="Q299" s="12" t="str">
        <f t="shared" si="29"/>
        <v>2014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hidden="1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s="5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s="13" t="str">
        <f t="shared" si="28"/>
        <v>Feb</v>
      </c>
      <c r="Q300" s="12" t="str">
        <f t="shared" si="29"/>
        <v>2016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s="5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s="13" t="str">
        <f t="shared" si="28"/>
        <v>Mar</v>
      </c>
      <c r="Q301" s="12" t="str">
        <f t="shared" si="29"/>
        <v>2016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s="5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s="13" t="str">
        <f t="shared" si="28"/>
        <v>Aug</v>
      </c>
      <c r="Q302" s="12" t="str">
        <f t="shared" si="29"/>
        <v>2017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idden="1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s="5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s="13" t="str">
        <f t="shared" si="28"/>
        <v>Feb</v>
      </c>
      <c r="Q303" s="12" t="str">
        <f t="shared" si="29"/>
        <v>2015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s="5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s="13" t="str">
        <f t="shared" si="28"/>
        <v>Sep</v>
      </c>
      <c r="Q304" s="12" t="str">
        <f t="shared" si="29"/>
        <v>2018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s="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s="13" t="str">
        <f t="shared" si="28"/>
        <v>Jan</v>
      </c>
      <c r="Q305" s="12" t="str">
        <f t="shared" si="29"/>
        <v>2016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hidden="1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s="5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s="13" t="str">
        <f t="shared" si="28"/>
        <v>Aug</v>
      </c>
      <c r="Q306" s="12" t="str">
        <f t="shared" si="29"/>
        <v>2016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hidden="1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s="5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s="13" t="str">
        <f t="shared" si="28"/>
        <v>Mar</v>
      </c>
      <c r="Q307" s="12" t="str">
        <f t="shared" si="29"/>
        <v>2016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s="5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s="13" t="str">
        <f t="shared" si="28"/>
        <v>Jul</v>
      </c>
      <c r="Q308" s="12" t="str">
        <f t="shared" si="29"/>
        <v>2017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hidden="1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s="5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s="13" t="str">
        <f t="shared" si="28"/>
        <v>Jun</v>
      </c>
      <c r="Q309" s="12" t="str">
        <f t="shared" si="29"/>
        <v>2012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s="5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s="13" t="str">
        <f t="shared" si="28"/>
        <v>Apr</v>
      </c>
      <c r="Q310" s="12" t="str">
        <f t="shared" si="29"/>
        <v>2011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hidden="1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s="5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s="13" t="str">
        <f t="shared" si="28"/>
        <v>Sep</v>
      </c>
      <c r="Q311" s="12" t="str">
        <f t="shared" si="29"/>
        <v>2011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s="5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s="13" t="str">
        <f t="shared" si="28"/>
        <v>Apr</v>
      </c>
      <c r="Q312" s="12" t="str">
        <f t="shared" si="29"/>
        <v>2010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hidden="1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s="5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s="13" t="str">
        <f t="shared" si="28"/>
        <v>Feb</v>
      </c>
      <c r="Q313" s="12" t="str">
        <f t="shared" si="29"/>
        <v>2011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hidden="1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s="5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s="13" t="str">
        <f t="shared" si="28"/>
        <v>Oct</v>
      </c>
      <c r="Q314" s="12" t="str">
        <f t="shared" si="29"/>
        <v>2013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hidden="1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s="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s="13" t="str">
        <f t="shared" si="28"/>
        <v>Feb</v>
      </c>
      <c r="Q315" s="12" t="str">
        <f t="shared" si="29"/>
        <v>2012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hidden="1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s="5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s="13" t="str">
        <f t="shared" si="28"/>
        <v>Mar</v>
      </c>
      <c r="Q316" s="12" t="str">
        <f t="shared" si="29"/>
        <v>2019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s="5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s="13" t="str">
        <f t="shared" si="28"/>
        <v>May</v>
      </c>
      <c r="Q317" s="12" t="str">
        <f t="shared" si="29"/>
        <v>2014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s="5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s="13" t="str">
        <f t="shared" si="28"/>
        <v>Nov</v>
      </c>
      <c r="Q318" s="12" t="str">
        <f t="shared" si="29"/>
        <v>2019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s="5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s="13" t="str">
        <f t="shared" si="28"/>
        <v>May</v>
      </c>
      <c r="Q319" s="12" t="str">
        <f t="shared" si="29"/>
        <v>2017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s="5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s="13" t="str">
        <f t="shared" si="28"/>
        <v>Feb</v>
      </c>
      <c r="Q320" s="12" t="str">
        <f t="shared" si="29"/>
        <v>2014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hidden="1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s="5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s="13" t="str">
        <f t="shared" si="28"/>
        <v>Aug</v>
      </c>
      <c r="Q321" s="12" t="str">
        <f t="shared" si="29"/>
        <v>2010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s="5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s="13" t="str">
        <f t="shared" si="28"/>
        <v>May</v>
      </c>
      <c r="Q322" s="12" t="str">
        <f t="shared" si="29"/>
        <v>2011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s="5" t="s">
        <v>14</v>
      </c>
      <c r="H323">
        <v>2468</v>
      </c>
      <c r="I323" s="7">
        <f t="shared" ref="I323:I386" si="31">IF(H323=0,"",E323/H323)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2">(((L323/60)/60)/24)+DATE(1970,1,1)</f>
        <v>40634.208333333336</v>
      </c>
      <c r="N323">
        <v>1302325200</v>
      </c>
      <c r="O323" s="11">
        <f t="shared" ref="O323:O386" si="33">((($N323/60)/60)/24)+DATE(1970,1,1)</f>
        <v>40642.208333333336</v>
      </c>
      <c r="P323" s="13" t="str">
        <f t="shared" ref="P323:P386" si="34">TEXT(M323,"mmm")</f>
        <v>Apr</v>
      </c>
      <c r="Q323" s="12" t="str">
        <f t="shared" ref="Q323:Q386" si="35">TEXT(O323,"yyyy")</f>
        <v>2011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.5" hidden="1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s="5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s="13" t="str">
        <f t="shared" si="34"/>
        <v>Nov</v>
      </c>
      <c r="Q324" s="12" t="str">
        <f t="shared" si="35"/>
        <v>2010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s="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s="13" t="str">
        <f t="shared" si="34"/>
        <v>Mar</v>
      </c>
      <c r="Q325" s="12" t="str">
        <f t="shared" si="35"/>
        <v>2014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hidden="1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s="5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s="13" t="str">
        <f t="shared" si="34"/>
        <v>Jun</v>
      </c>
      <c r="Q326" s="12" t="str">
        <f t="shared" si="35"/>
        <v>2015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s="5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s="13" t="str">
        <f t="shared" si="34"/>
        <v>Jun</v>
      </c>
      <c r="Q327" s="12" t="str">
        <f t="shared" si="35"/>
        <v>2018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s="5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s="13" t="str">
        <f t="shared" si="34"/>
        <v>Dec</v>
      </c>
      <c r="Q328" s="12" t="str">
        <f t="shared" si="35"/>
        <v>2016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s="5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s="13" t="str">
        <f t="shared" si="34"/>
        <v>Aug</v>
      </c>
      <c r="Q329" s="12" t="str">
        <f t="shared" si="35"/>
        <v>2019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.5" hidden="1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s="5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s="13" t="str">
        <f t="shared" si="34"/>
        <v>Nov</v>
      </c>
      <c r="Q330" s="12" t="str">
        <f t="shared" si="35"/>
        <v>2018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hidden="1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s="5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s="13" t="str">
        <f t="shared" si="34"/>
        <v>Dec</v>
      </c>
      <c r="Q331" s="12" t="str">
        <f t="shared" si="35"/>
        <v>2016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.5" hidden="1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s="5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s="13" t="str">
        <f t="shared" si="34"/>
        <v>Dec</v>
      </c>
      <c r="Q332" s="12" t="str">
        <f t="shared" si="35"/>
        <v>2017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hidden="1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s="5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s="13" t="str">
        <f t="shared" si="34"/>
        <v>Dec</v>
      </c>
      <c r="Q333" s="12" t="str">
        <f t="shared" si="35"/>
        <v>2011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.5" hidden="1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s="5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s="13" t="str">
        <f t="shared" si="34"/>
        <v>Mar</v>
      </c>
      <c r="Q334" s="12" t="str">
        <f t="shared" si="35"/>
        <v>2013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hidden="1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s="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s="13" t="str">
        <f t="shared" si="34"/>
        <v>Nov</v>
      </c>
      <c r="Q335" s="12" t="str">
        <f t="shared" si="35"/>
        <v>2018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hidden="1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s="5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s="13" t="str">
        <f t="shared" si="34"/>
        <v>Jan</v>
      </c>
      <c r="Q336" s="12" t="str">
        <f t="shared" si="35"/>
        <v>2018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hidden="1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s="5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s="13" t="str">
        <f t="shared" si="34"/>
        <v>Nov</v>
      </c>
      <c r="Q337" s="12" t="str">
        <f t="shared" si="35"/>
        <v>2019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s="5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s="13" t="str">
        <f t="shared" si="34"/>
        <v>Dec</v>
      </c>
      <c r="Q338" s="12" t="str">
        <f t="shared" si="35"/>
        <v>2010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hidden="1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s="5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s="13" t="str">
        <f t="shared" si="34"/>
        <v>Nov</v>
      </c>
      <c r="Q339" s="12" t="str">
        <f t="shared" si="35"/>
        <v>2019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hidden="1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s="5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s="13" t="str">
        <f t="shared" si="34"/>
        <v>Oct</v>
      </c>
      <c r="Q340" s="12" t="str">
        <f t="shared" si="35"/>
        <v>2011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hidden="1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s="5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s="13" t="str">
        <f t="shared" si="34"/>
        <v>Aug</v>
      </c>
      <c r="Q341" s="12" t="str">
        <f t="shared" si="35"/>
        <v>2017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s="5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s="13" t="str">
        <f t="shared" si="34"/>
        <v>Dec</v>
      </c>
      <c r="Q342" s="12" t="str">
        <f t="shared" si="35"/>
        <v>2011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s="5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s="13" t="str">
        <f t="shared" si="34"/>
        <v>Aug</v>
      </c>
      <c r="Q343" s="12" t="str">
        <f t="shared" si="35"/>
        <v>2015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s="5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s="13" t="str">
        <f t="shared" si="34"/>
        <v>Jul</v>
      </c>
      <c r="Q344" s="12" t="str">
        <f t="shared" si="35"/>
        <v>2013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s="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s="13" t="str">
        <f t="shared" si="34"/>
        <v>Nov</v>
      </c>
      <c r="Q345" s="12" t="str">
        <f t="shared" si="35"/>
        <v>2014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s="5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s="13" t="str">
        <f t="shared" si="34"/>
        <v>Jan</v>
      </c>
      <c r="Q346" s="12" t="str">
        <f t="shared" si="35"/>
        <v>2018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s="5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s="13" t="str">
        <f t="shared" si="34"/>
        <v>Jul</v>
      </c>
      <c r="Q347" s="12" t="str">
        <f t="shared" si="35"/>
        <v>2015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s="5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s="13" t="str">
        <f t="shared" si="34"/>
        <v>Aug</v>
      </c>
      <c r="Q348" s="12" t="str">
        <f t="shared" si="35"/>
        <v>2017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hidden="1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s="5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s="13" t="str">
        <f t="shared" si="34"/>
        <v>Feb</v>
      </c>
      <c r="Q349" s="12" t="str">
        <f t="shared" si="35"/>
        <v>2015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s="5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s="13" t="str">
        <f t="shared" si="34"/>
        <v>Feb</v>
      </c>
      <c r="Q350" s="12" t="str">
        <f t="shared" si="35"/>
        <v>2017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s="5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s="13" t="str">
        <f t="shared" si="34"/>
        <v>Jul</v>
      </c>
      <c r="Q351" s="12" t="str">
        <f t="shared" si="35"/>
        <v>2017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s="5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s="13" t="str">
        <f t="shared" si="34"/>
        <v>May</v>
      </c>
      <c r="Q352" s="12" t="str">
        <f t="shared" si="35"/>
        <v>2015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hidden="1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s="5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s="13" t="str">
        <f t="shared" si="34"/>
        <v>Aug</v>
      </c>
      <c r="Q353" s="12" t="str">
        <f t="shared" si="35"/>
        <v>2015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s="5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s="13" t="str">
        <f t="shared" si="34"/>
        <v>Nov</v>
      </c>
      <c r="Q354" s="12" t="str">
        <f t="shared" si="35"/>
        <v>2015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hidden="1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s="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s="13" t="str">
        <f t="shared" si="34"/>
        <v>Jul</v>
      </c>
      <c r="Q355" s="12" t="str">
        <f t="shared" si="35"/>
        <v>2019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hidden="1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s="5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s="13" t="str">
        <f t="shared" si="34"/>
        <v>Sep</v>
      </c>
      <c r="Q356" s="12" t="str">
        <f t="shared" si="35"/>
        <v>2013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hidden="1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s="5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s="13" t="str">
        <f t="shared" si="34"/>
        <v>Jan</v>
      </c>
      <c r="Q357" s="12" t="str">
        <f t="shared" si="35"/>
        <v>2017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s="5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s="13" t="str">
        <f t="shared" si="34"/>
        <v>Jan</v>
      </c>
      <c r="Q358" s="12" t="str">
        <f t="shared" si="35"/>
        <v>2012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hidden="1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s="5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s="13" t="str">
        <f t="shared" si="34"/>
        <v>Sep</v>
      </c>
      <c r="Q359" s="12" t="str">
        <f t="shared" si="35"/>
        <v>2015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s="5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s="13" t="str">
        <f t="shared" si="34"/>
        <v>Aug</v>
      </c>
      <c r="Q360" s="12" t="str">
        <f t="shared" si="35"/>
        <v>2018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hidden="1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s="5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s="13" t="str">
        <f t="shared" si="34"/>
        <v>Aug</v>
      </c>
      <c r="Q361" s="12" t="str">
        <f t="shared" si="35"/>
        <v>2011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hidden="1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s="5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s="13" t="str">
        <f t="shared" si="34"/>
        <v>Jan</v>
      </c>
      <c r="Q362" s="12" t="str">
        <f t="shared" si="35"/>
        <v>2011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hidden="1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s="5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s="13" t="str">
        <f t="shared" si="34"/>
        <v>Oct</v>
      </c>
      <c r="Q363" s="12" t="str">
        <f t="shared" si="35"/>
        <v>2017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hidden="1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s="5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s="13" t="str">
        <f t="shared" si="34"/>
        <v>Jan</v>
      </c>
      <c r="Q364" s="12" t="str">
        <f t="shared" si="35"/>
        <v>2011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hidden="1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s="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s="13" t="str">
        <f t="shared" si="34"/>
        <v>Dec</v>
      </c>
      <c r="Q365" s="12" t="str">
        <f t="shared" si="35"/>
        <v>2011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hidden="1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s="5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s="13" t="str">
        <f t="shared" si="34"/>
        <v>Mar</v>
      </c>
      <c r="Q366" s="12" t="str">
        <f t="shared" si="35"/>
        <v>2018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hidden="1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s="5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s="13" t="str">
        <f t="shared" si="34"/>
        <v>Dec</v>
      </c>
      <c r="Q367" s="12" t="str">
        <f t="shared" si="35"/>
        <v>2017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hidden="1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s="5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s="13" t="str">
        <f t="shared" si="34"/>
        <v>Jan</v>
      </c>
      <c r="Q368" s="12" t="str">
        <f t="shared" si="35"/>
        <v>2011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s="5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s="13" t="str">
        <f t="shared" si="34"/>
        <v>Oct</v>
      </c>
      <c r="Q369" s="12" t="str">
        <f t="shared" si="35"/>
        <v>2014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hidden="1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s="5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s="13" t="str">
        <f t="shared" si="34"/>
        <v>Oct</v>
      </c>
      <c r="Q370" s="12" t="str">
        <f t="shared" si="35"/>
        <v>2010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hidden="1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s="5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s="13" t="str">
        <f t="shared" si="34"/>
        <v>Feb</v>
      </c>
      <c r="Q371" s="12" t="str">
        <f t="shared" si="35"/>
        <v>2013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hidden="1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s="5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s="13" t="str">
        <f t="shared" si="34"/>
        <v>Apr</v>
      </c>
      <c r="Q372" s="12" t="str">
        <f t="shared" si="35"/>
        <v>2019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s="5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s="13" t="str">
        <f t="shared" si="34"/>
        <v>Feb</v>
      </c>
      <c r="Q373" s="12" t="str">
        <f t="shared" si="35"/>
        <v>2015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.5" hidden="1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s="5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s="13" t="str">
        <f t="shared" si="34"/>
        <v>Jan</v>
      </c>
      <c r="Q374" s="12" t="str">
        <f t="shared" si="35"/>
        <v>2015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hidden="1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s="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s="13" t="str">
        <f t="shared" si="34"/>
        <v>Aug</v>
      </c>
      <c r="Q375" s="12" t="str">
        <f t="shared" si="35"/>
        <v>2017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s="5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s="13" t="str">
        <f t="shared" si="34"/>
        <v>Jan</v>
      </c>
      <c r="Q376" s="12" t="str">
        <f t="shared" si="35"/>
        <v>2019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s="5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s="13" t="str">
        <f t="shared" si="34"/>
        <v>Oct</v>
      </c>
      <c r="Q377" s="12" t="str">
        <f t="shared" si="35"/>
        <v>2015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hidden="1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s="5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s="13" t="str">
        <f t="shared" si="34"/>
        <v>Jul</v>
      </c>
      <c r="Q378" s="12" t="str">
        <f t="shared" si="35"/>
        <v>2014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s="5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s="13" t="str">
        <f t="shared" si="34"/>
        <v>Oct</v>
      </c>
      <c r="Q379" s="12" t="str">
        <f t="shared" si="35"/>
        <v>2019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s="5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s="13" t="str">
        <f t="shared" si="34"/>
        <v>May</v>
      </c>
      <c r="Q380" s="12" t="str">
        <f t="shared" si="35"/>
        <v>2018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s="5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s="13" t="str">
        <f t="shared" si="34"/>
        <v>Oct</v>
      </c>
      <c r="Q381" s="12" t="str">
        <f t="shared" si="35"/>
        <v>2011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.5" hidden="1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s="5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s="13" t="str">
        <f t="shared" si="34"/>
        <v>Jun</v>
      </c>
      <c r="Q382" s="12" t="str">
        <f t="shared" si="35"/>
        <v>2013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hidden="1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s="5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s="13" t="str">
        <f t="shared" si="34"/>
        <v>Jun</v>
      </c>
      <c r="Q383" s="12" t="str">
        <f t="shared" si="35"/>
        <v>2015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s="5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s="13" t="str">
        <f t="shared" si="34"/>
        <v>Oct</v>
      </c>
      <c r="Q384" s="12" t="str">
        <f t="shared" si="35"/>
        <v>2017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hidden="1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s="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s="13" t="str">
        <f t="shared" si="34"/>
        <v>Feb</v>
      </c>
      <c r="Q385" s="12" t="str">
        <f t="shared" si="35"/>
        <v>2019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idden="1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s="5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s="13" t="str">
        <f t="shared" si="34"/>
        <v>Feb</v>
      </c>
      <c r="Q386" s="12" t="str">
        <f t="shared" si="35"/>
        <v>2017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.5" hidden="1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s="5" t="s">
        <v>20</v>
      </c>
      <c r="H387">
        <v>1137</v>
      </c>
      <c r="I387" s="7">
        <f t="shared" ref="I387:I450" si="37">IF(H387=0,"",E387/H387)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8">(((L387/60)/60)/24)+DATE(1970,1,1)</f>
        <v>43553.208333333328</v>
      </c>
      <c r="N387">
        <v>1556600400</v>
      </c>
      <c r="O387" s="11">
        <f t="shared" ref="O387:O450" si="39">((($N387/60)/60)/24)+DATE(1970,1,1)</f>
        <v>43585.208333333328</v>
      </c>
      <c r="P387" s="13" t="str">
        <f t="shared" ref="P387:P450" si="40">TEXT(M387,"mmm")</f>
        <v>Mar</v>
      </c>
      <c r="Q387" s="12" t="str">
        <f t="shared" ref="Q387:Q450" si="41">TEXT(O387,"yyyy")</f>
        <v>2019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s="5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s="13" t="str">
        <f t="shared" si="40"/>
        <v>Jun</v>
      </c>
      <c r="Q388" s="12" t="str">
        <f t="shared" si="41"/>
        <v>2010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s="5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s="13" t="str">
        <f t="shared" si="40"/>
        <v>Jun</v>
      </c>
      <c r="Q389" s="12" t="str">
        <f t="shared" si="41"/>
        <v>2012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hidden="1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s="5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s="13" t="str">
        <f t="shared" si="40"/>
        <v>Jan</v>
      </c>
      <c r="Q390" s="12" t="str">
        <f t="shared" si="41"/>
        <v>2012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hidden="1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s="5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s="13" t="str">
        <f t="shared" si="40"/>
        <v>Oct</v>
      </c>
      <c r="Q391" s="12" t="str">
        <f t="shared" si="41"/>
        <v>2010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hidden="1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s="5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s="13" t="str">
        <f t="shared" si="40"/>
        <v>Sep</v>
      </c>
      <c r="Q392" s="12" t="str">
        <f t="shared" si="41"/>
        <v>2013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s="5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s="13" t="str">
        <f t="shared" si="40"/>
        <v>Jan</v>
      </c>
      <c r="Q393" s="12" t="str">
        <f t="shared" si="41"/>
        <v>2014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s="5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s="13" t="str">
        <f t="shared" si="40"/>
        <v>Jan</v>
      </c>
      <c r="Q394" s="12" t="str">
        <f t="shared" si="41"/>
        <v>2011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hidden="1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s="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s="13" t="str">
        <f t="shared" si="40"/>
        <v>Jul</v>
      </c>
      <c r="Q395" s="12" t="str">
        <f t="shared" si="41"/>
        <v>2017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hidden="1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s="5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s="13" t="str">
        <f t="shared" si="40"/>
        <v>Jul</v>
      </c>
      <c r="Q396" s="12" t="str">
        <f t="shared" si="41"/>
        <v>2013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.5" hidden="1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s="5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s="13" t="str">
        <f t="shared" si="40"/>
        <v>Dec</v>
      </c>
      <c r="Q397" s="12" t="str">
        <f t="shared" si="41"/>
        <v>2011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hidden="1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s="5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s="13" t="str">
        <f t="shared" si="40"/>
        <v>Oct</v>
      </c>
      <c r="Q398" s="12" t="str">
        <f t="shared" si="41"/>
        <v>2018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hidden="1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s="5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s="13" t="str">
        <f t="shared" si="40"/>
        <v>May</v>
      </c>
      <c r="Q399" s="12" t="str">
        <f t="shared" si="41"/>
        <v>2013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idden="1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s="5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s="13" t="str">
        <f t="shared" si="40"/>
        <v>May</v>
      </c>
      <c r="Q400" s="12" t="str">
        <f t="shared" si="41"/>
        <v>2018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s="5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s="13" t="str">
        <f t="shared" si="40"/>
        <v>Feb</v>
      </c>
      <c r="Q401" s="12" t="str">
        <f t="shared" si="41"/>
        <v>2011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s="5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s="13" t="str">
        <f t="shared" si="40"/>
        <v>Aug</v>
      </c>
      <c r="Q402" s="12" t="str">
        <f t="shared" si="41"/>
        <v>2013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hidden="1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s="5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s="13" t="str">
        <f t="shared" si="40"/>
        <v>Oct</v>
      </c>
      <c r="Q403" s="12" t="str">
        <f t="shared" si="41"/>
        <v>2019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s="5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s="13" t="str">
        <f t="shared" si="40"/>
        <v>Jan</v>
      </c>
      <c r="Q404" s="12" t="str">
        <f t="shared" si="41"/>
        <v>2012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s="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s="13" t="str">
        <f t="shared" si="40"/>
        <v>May</v>
      </c>
      <c r="Q405" s="12" t="str">
        <f t="shared" si="41"/>
        <v>2010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hidden="1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s="5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s="13" t="str">
        <f t="shared" si="40"/>
        <v>Nov</v>
      </c>
      <c r="Q406" s="12" t="str">
        <f t="shared" si="41"/>
        <v>2017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s="5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s="13" t="str">
        <f t="shared" si="40"/>
        <v>Jun</v>
      </c>
      <c r="Q407" s="12" t="str">
        <f t="shared" si="41"/>
        <v>2018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hidden="1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s="5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s="13" t="str">
        <f t="shared" si="40"/>
        <v>Jan</v>
      </c>
      <c r="Q408" s="12" t="str">
        <f t="shared" si="41"/>
        <v>2013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hidden="1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s="5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s="13" t="str">
        <f t="shared" si="40"/>
        <v>Oct</v>
      </c>
      <c r="Q409" s="12" t="str">
        <f t="shared" si="41"/>
        <v>2019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hidden="1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s="5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s="13" t="str">
        <f t="shared" si="40"/>
        <v>Jun</v>
      </c>
      <c r="Q410" s="12" t="str">
        <f t="shared" si="41"/>
        <v>2016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s="5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s="13" t="str">
        <f t="shared" si="40"/>
        <v>Apr</v>
      </c>
      <c r="Q411" s="12" t="str">
        <f t="shared" si="41"/>
        <v>2017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hidden="1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s="5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s="13" t="str">
        <f t="shared" si="40"/>
        <v>Apr</v>
      </c>
      <c r="Q412" s="12" t="str">
        <f t="shared" si="41"/>
        <v>2015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hidden="1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s="5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s="13" t="str">
        <f t="shared" si="40"/>
        <v>May</v>
      </c>
      <c r="Q413" s="12" t="str">
        <f t="shared" si="41"/>
        <v>2017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hidden="1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s="5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s="13" t="str">
        <f t="shared" si="40"/>
        <v>Jan</v>
      </c>
      <c r="Q414" s="12" t="str">
        <f t="shared" si="41"/>
        <v>2014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hidden="1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s="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s="13" t="str">
        <f t="shared" si="40"/>
        <v>Nov</v>
      </c>
      <c r="Q415" s="12" t="str">
        <f t="shared" si="41"/>
        <v>2018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s="5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s="13" t="str">
        <f t="shared" si="40"/>
        <v>Apr</v>
      </c>
      <c r="Q416" s="12" t="str">
        <f t="shared" si="41"/>
        <v>2010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s="5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s="13" t="str">
        <f t="shared" si="40"/>
        <v>Jan</v>
      </c>
      <c r="Q417" s="12" t="str">
        <f t="shared" si="41"/>
        <v>2012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s="5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s="13" t="str">
        <f t="shared" si="40"/>
        <v>Jan</v>
      </c>
      <c r="Q418" s="12" t="str">
        <f t="shared" si="41"/>
        <v>2011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s="5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s="13" t="str">
        <f t="shared" si="40"/>
        <v>Nov</v>
      </c>
      <c r="Q419" s="12" t="str">
        <f t="shared" si="41"/>
        <v>2018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s="5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s="13" t="str">
        <f t="shared" si="40"/>
        <v>May</v>
      </c>
      <c r="Q420" s="12" t="str">
        <f t="shared" si="41"/>
        <v>2012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hidden="1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s="5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s="13" t="str">
        <f t="shared" si="40"/>
        <v>Dec</v>
      </c>
      <c r="Q421" s="12" t="str">
        <f t="shared" si="41"/>
        <v>2011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hidden="1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s="5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s="13" t="str">
        <f t="shared" si="40"/>
        <v>Jun</v>
      </c>
      <c r="Q422" s="12" t="str">
        <f t="shared" si="41"/>
        <v>2017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s="5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s="13" t="str">
        <f t="shared" si="40"/>
        <v>Jun</v>
      </c>
      <c r="Q423" s="12" t="str">
        <f t="shared" si="41"/>
        <v>2017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.5" hidden="1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s="5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s="13" t="str">
        <f t="shared" si="40"/>
        <v>Apr</v>
      </c>
      <c r="Q424" s="12" t="str">
        <f t="shared" si="41"/>
        <v>2010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s="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s="13" t="str">
        <f t="shared" si="40"/>
        <v>Sep</v>
      </c>
      <c r="Q425" s="12" t="str">
        <f t="shared" si="41"/>
        <v>2011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s="5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s="13" t="str">
        <f t="shared" si="40"/>
        <v>Apr</v>
      </c>
      <c r="Q426" s="12" t="str">
        <f t="shared" si="41"/>
        <v>2018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hidden="1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s="5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s="13" t="str">
        <f t="shared" si="40"/>
        <v>Jul</v>
      </c>
      <c r="Q427" s="12" t="str">
        <f t="shared" si="41"/>
        <v>2015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hidden="1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s="5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s="13" t="str">
        <f t="shared" si="40"/>
        <v>Feb</v>
      </c>
      <c r="Q428" s="12" t="str">
        <f t="shared" si="41"/>
        <v>2013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hidden="1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s="5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s="13" t="str">
        <f t="shared" si="40"/>
        <v>Sep</v>
      </c>
      <c r="Q429" s="12" t="str">
        <f t="shared" si="41"/>
        <v>2014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s="5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s="13" t="str">
        <f t="shared" si="40"/>
        <v>Feb</v>
      </c>
      <c r="Q430" s="12" t="str">
        <f t="shared" si="41"/>
        <v>2011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hidden="1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s="5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s="13" t="str">
        <f t="shared" si="40"/>
        <v>Feb</v>
      </c>
      <c r="Q431" s="12" t="str">
        <f t="shared" si="41"/>
        <v>2014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s="5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s="13" t="str">
        <f t="shared" si="40"/>
        <v>Sep</v>
      </c>
      <c r="Q432" s="12" t="str">
        <f t="shared" si="41"/>
        <v>2019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hidden="1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s="5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s="13" t="str">
        <f t="shared" si="40"/>
        <v>Jun</v>
      </c>
      <c r="Q433" s="12" t="str">
        <f t="shared" si="41"/>
        <v>2018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s="5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s="13" t="str">
        <f t="shared" si="40"/>
        <v>May</v>
      </c>
      <c r="Q434" s="12" t="str">
        <f t="shared" si="41"/>
        <v>2014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s="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s="13" t="str">
        <f t="shared" si="40"/>
        <v>Nov</v>
      </c>
      <c r="Q435" s="12" t="str">
        <f t="shared" si="41"/>
        <v>2013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hidden="1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s="5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s="13" t="str">
        <f t="shared" si="40"/>
        <v>Dec</v>
      </c>
      <c r="Q436" s="12" t="str">
        <f t="shared" si="41"/>
        <v>2016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hidden="1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s="5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s="13" t="str">
        <f t="shared" si="40"/>
        <v>Dec</v>
      </c>
      <c r="Q437" s="12" t="str">
        <f t="shared" si="41"/>
        <v>2014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hidden="1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s="5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s="13" t="str">
        <f t="shared" si="40"/>
        <v>Apr</v>
      </c>
      <c r="Q438" s="12" t="str">
        <f t="shared" si="41"/>
        <v>2019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hidden="1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s="5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s="13" t="str">
        <f t="shared" si="40"/>
        <v>Sep</v>
      </c>
      <c r="Q439" s="12" t="str">
        <f t="shared" si="41"/>
        <v>2015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.5" hidden="1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s="5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s="13" t="str">
        <f t="shared" si="40"/>
        <v>Mar</v>
      </c>
      <c r="Q440" s="12" t="str">
        <f t="shared" si="41"/>
        <v>2013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hidden="1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s="5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s="13" t="str">
        <f t="shared" si="40"/>
        <v>Nov</v>
      </c>
      <c r="Q441" s="12" t="str">
        <f t="shared" si="41"/>
        <v>2016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hidden="1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s="5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s="13" t="str">
        <f t="shared" si="40"/>
        <v>Jun</v>
      </c>
      <c r="Q442" s="12" t="str">
        <f t="shared" si="41"/>
        <v>2017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s="5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s="13" t="str">
        <f t="shared" si="40"/>
        <v>Apr</v>
      </c>
      <c r="Q443" s="12" t="str">
        <f t="shared" si="41"/>
        <v>2012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hidden="1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s="5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s="13" t="str">
        <f t="shared" si="40"/>
        <v>Sep</v>
      </c>
      <c r="Q444" s="12" t="str">
        <f t="shared" si="41"/>
        <v>2017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hidden="1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s="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s="13" t="str">
        <f t="shared" si="40"/>
        <v>Sep</v>
      </c>
      <c r="Q445" s="12" t="str">
        <f t="shared" si="41"/>
        <v>2010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hidden="1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s="5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s="13" t="str">
        <f t="shared" si="40"/>
        <v>Jul</v>
      </c>
      <c r="Q446" s="12" t="str">
        <f t="shared" si="41"/>
        <v>2011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.5" hidden="1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s="5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s="13" t="str">
        <f t="shared" si="40"/>
        <v>Dec</v>
      </c>
      <c r="Q447" s="12" t="str">
        <f t="shared" si="41"/>
        <v>2010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s="5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s="13" t="str">
        <f t="shared" si="40"/>
        <v>Dec</v>
      </c>
      <c r="Q448" s="12" t="str">
        <f t="shared" si="41"/>
        <v>2012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1.5" hidden="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s="5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s="13" t="str">
        <f t="shared" si="40"/>
        <v>Dec</v>
      </c>
      <c r="Q449" s="12" t="str">
        <f t="shared" si="41"/>
        <v>2018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s="5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s="13" t="str">
        <f t="shared" si="40"/>
        <v>Apr</v>
      </c>
      <c r="Q450" s="12" t="str">
        <f t="shared" si="41"/>
        <v>2013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hidden="1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s="5" t="s">
        <v>20</v>
      </c>
      <c r="H451">
        <v>86</v>
      </c>
      <c r="I451" s="7">
        <f t="shared" ref="I451:I514" si="43">IF(H451=0,"",E451/H451)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4">(((L451/60)/60)/24)+DATE(1970,1,1)</f>
        <v>43530.25</v>
      </c>
      <c r="N451">
        <v>1553317200</v>
      </c>
      <c r="O451" s="11">
        <f t="shared" ref="O451:O514" si="45">((($N451/60)/60)/24)+DATE(1970,1,1)</f>
        <v>43547.208333333328</v>
      </c>
      <c r="P451" s="13" t="str">
        <f t="shared" ref="P451:P514" si="46">TEXT(M451,"mmm")</f>
        <v>Mar</v>
      </c>
      <c r="Q451" s="12" t="str">
        <f t="shared" ref="Q451:Q514" si="47">TEXT(O451,"yyyy")</f>
        <v>2019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s="5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s="13" t="str">
        <f t="shared" si="46"/>
        <v>Oct</v>
      </c>
      <c r="Q452" s="12" t="str">
        <f t="shared" si="47"/>
        <v>2018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hidden="1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s="5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s="13" t="str">
        <f t="shared" si="46"/>
        <v>Jul</v>
      </c>
      <c r="Q453" s="12" t="str">
        <f t="shared" si="47"/>
        <v>2017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s="5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s="13" t="str">
        <f t="shared" si="46"/>
        <v>Jul</v>
      </c>
      <c r="Q454" s="12" t="str">
        <f t="shared" si="47"/>
        <v>2010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s="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s="13" t="str">
        <f t="shared" si="46"/>
        <v>Dec</v>
      </c>
      <c r="Q455" s="12" t="str">
        <f t="shared" si="47"/>
        <v>2017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s="5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s="13" t="str">
        <f t="shared" si="46"/>
        <v>Oct</v>
      </c>
      <c r="Q456" s="12" t="str">
        <f t="shared" si="47"/>
        <v>2013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hidden="1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s="5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s="13" t="str">
        <f t="shared" si="46"/>
        <v>Sep</v>
      </c>
      <c r="Q457" s="12" t="str">
        <f t="shared" si="47"/>
        <v>2011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.5" hidden="1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s="5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s="13" t="str">
        <f t="shared" si="46"/>
        <v>Feb</v>
      </c>
      <c r="Q458" s="12" t="str">
        <f t="shared" si="47"/>
        <v>2018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s="5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s="13" t="str">
        <f t="shared" si="46"/>
        <v>Oct</v>
      </c>
      <c r="Q459" s="12" t="str">
        <f t="shared" si="47"/>
        <v>2016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hidden="1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s="5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s="13" t="str">
        <f t="shared" si="46"/>
        <v>Mar</v>
      </c>
      <c r="Q460" s="12" t="str">
        <f t="shared" si="47"/>
        <v>2010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s="5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s="13" t="str">
        <f t="shared" si="46"/>
        <v>Dec</v>
      </c>
      <c r="Q461" s="12" t="str">
        <f t="shared" si="47"/>
        <v>2015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hidden="1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s="5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s="13" t="str">
        <f t="shared" si="46"/>
        <v>Aug</v>
      </c>
      <c r="Q462" s="12" t="str">
        <f t="shared" si="47"/>
        <v>2010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hidden="1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s="5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s="13" t="str">
        <f t="shared" si="46"/>
        <v>Apr</v>
      </c>
      <c r="Q463" s="12" t="str">
        <f t="shared" si="47"/>
        <v>2014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s="5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s="13" t="str">
        <f t="shared" si="46"/>
        <v>Jan</v>
      </c>
      <c r="Q464" s="12" t="str">
        <f t="shared" si="47"/>
        <v>2013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.5" hidden="1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s="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s="13" t="str">
        <f t="shared" si="46"/>
        <v>Dec</v>
      </c>
      <c r="Q465" s="12" t="str">
        <f t="shared" si="47"/>
        <v>2014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hidden="1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s="5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s="13" t="str">
        <f t="shared" si="46"/>
        <v>Feb</v>
      </c>
      <c r="Q466" s="12" t="str">
        <f t="shared" si="47"/>
        <v>2018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hidden="1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s="5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s="13" t="str">
        <f t="shared" si="46"/>
        <v>Jan</v>
      </c>
      <c r="Q467" s="12" t="str">
        <f t="shared" si="47"/>
        <v>2018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hidden="1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s="5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s="13" t="str">
        <f t="shared" si="46"/>
        <v>May</v>
      </c>
      <c r="Q468" s="12" t="str">
        <f t="shared" si="47"/>
        <v>2013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.5" hidden="1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s="5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s="13" t="str">
        <f t="shared" si="46"/>
        <v>Nov</v>
      </c>
      <c r="Q469" s="12" t="str">
        <f t="shared" si="47"/>
        <v>2015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s="5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s="13" t="str">
        <f t="shared" si="46"/>
        <v>Apr</v>
      </c>
      <c r="Q470" s="12" t="str">
        <f t="shared" si="47"/>
        <v>2019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hidden="1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s="5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s="13" t="str">
        <f t="shared" si="46"/>
        <v>May</v>
      </c>
      <c r="Q471" s="12" t="str">
        <f t="shared" si="47"/>
        <v>2015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hidden="1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s="5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s="13" t="str">
        <f t="shared" si="46"/>
        <v>Dec</v>
      </c>
      <c r="Q472" s="12" t="str">
        <f t="shared" si="47"/>
        <v>2016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hidden="1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s="5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s="13" t="str">
        <f t="shared" si="46"/>
        <v>May</v>
      </c>
      <c r="Q473" s="12" t="str">
        <f t="shared" si="47"/>
        <v>2012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s="5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s="13" t="str">
        <f t="shared" si="46"/>
        <v>Mar</v>
      </c>
      <c r="Q474" s="12" t="str">
        <f t="shared" si="47"/>
        <v>2019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hidden="1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s="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s="13" t="str">
        <f t="shared" si="46"/>
        <v>Jun</v>
      </c>
      <c r="Q475" s="12" t="str">
        <f t="shared" si="47"/>
        <v>2018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hidden="1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s="5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s="13" t="str">
        <f t="shared" si="46"/>
        <v>Dec</v>
      </c>
      <c r="Q476" s="12" t="str">
        <f t="shared" si="47"/>
        <v>2014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.5" hidden="1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s="5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s="13" t="str">
        <f t="shared" si="46"/>
        <v>Jun</v>
      </c>
      <c r="Q477" s="12" t="str">
        <f t="shared" si="47"/>
        <v>2013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s="5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s="13" t="str">
        <f t="shared" si="46"/>
        <v>Aug</v>
      </c>
      <c r="Q478" s="12" t="str">
        <f t="shared" si="47"/>
        <v>2018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s="5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s="13" t="str">
        <f t="shared" si="46"/>
        <v>Jun</v>
      </c>
      <c r="Q479" s="12" t="str">
        <f t="shared" si="47"/>
        <v>2011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hidden="1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s="5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s="13" t="str">
        <f t="shared" si="46"/>
        <v>Mar</v>
      </c>
      <c r="Q480" s="12" t="str">
        <f t="shared" si="47"/>
        <v>2015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hidden="1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s="5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s="13" t="str">
        <f t="shared" si="46"/>
        <v>Jul</v>
      </c>
      <c r="Q481" s="12" t="str">
        <f t="shared" si="47"/>
        <v>2017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idden="1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s="5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s="13" t="str">
        <f t="shared" si="46"/>
        <v>Mar</v>
      </c>
      <c r="Q482" s="12" t="str">
        <f t="shared" si="47"/>
        <v>2010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s="5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s="13" t="str">
        <f t="shared" si="46"/>
        <v>Oct</v>
      </c>
      <c r="Q483" s="12" t="str">
        <f t="shared" si="47"/>
        <v>2014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s="5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s="13" t="str">
        <f t="shared" si="46"/>
        <v>Feb</v>
      </c>
      <c r="Q484" s="12" t="str">
        <f t="shared" si="47"/>
        <v>2012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s="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s="13" t="str">
        <f t="shared" si="46"/>
        <v>Dec</v>
      </c>
      <c r="Q485" s="12" t="str">
        <f t="shared" si="47"/>
        <v>2019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hidden="1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s="5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s="13" t="str">
        <f t="shared" si="46"/>
        <v>Aug</v>
      </c>
      <c r="Q486" s="12" t="str">
        <f t="shared" si="47"/>
        <v>2014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s="5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s="13" t="str">
        <f t="shared" si="46"/>
        <v>Jun</v>
      </c>
      <c r="Q487" s="12" t="str">
        <f t="shared" si="47"/>
        <v>2019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s="5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s="13" t="str">
        <f t="shared" si="46"/>
        <v>Mar</v>
      </c>
      <c r="Q488" s="12" t="str">
        <f t="shared" si="47"/>
        <v>2018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hidden="1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s="5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s="13" t="str">
        <f t="shared" si="46"/>
        <v>Apr</v>
      </c>
      <c r="Q489" s="12" t="str">
        <f t="shared" si="47"/>
        <v>2017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hidden="1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s="5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s="13" t="str">
        <f t="shared" si="46"/>
        <v>Feb</v>
      </c>
      <c r="Q490" s="12" t="str">
        <f t="shared" si="47"/>
        <v>2016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hidden="1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s="5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s="13" t="str">
        <f t="shared" si="46"/>
        <v>Aug</v>
      </c>
      <c r="Q491" s="12" t="str">
        <f t="shared" si="47"/>
        <v>2010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hidden="1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s="5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s="13" t="str">
        <f t="shared" si="46"/>
        <v>Nov</v>
      </c>
      <c r="Q492" s="12" t="str">
        <f t="shared" si="47"/>
        <v>2019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.5" hidden="1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s="5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s="13" t="str">
        <f t="shared" si="46"/>
        <v>Jul</v>
      </c>
      <c r="Q493" s="12" t="str">
        <f t="shared" si="47"/>
        <v>2013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idden="1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s="5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s="13" t="str">
        <f t="shared" si="46"/>
        <v>Jun</v>
      </c>
      <c r="Q494" s="12" t="str">
        <f t="shared" si="47"/>
        <v>2010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hidden="1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s="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s="13" t="str">
        <f t="shared" si="46"/>
        <v>Jun</v>
      </c>
      <c r="Q495" s="12" t="str">
        <f t="shared" si="47"/>
        <v>2019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idden="1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s="5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s="13" t="str">
        <f t="shared" si="46"/>
        <v>Mar</v>
      </c>
      <c r="Q496" s="12" t="str">
        <f t="shared" si="47"/>
        <v>2012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hidden="1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s="5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s="13" t="str">
        <f t="shared" si="46"/>
        <v>Jun</v>
      </c>
      <c r="Q497" s="12" t="str">
        <f t="shared" si="47"/>
        <v>2014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s="5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s="13" t="str">
        <f t="shared" si="46"/>
        <v>May</v>
      </c>
      <c r="Q498" s="12" t="str">
        <f t="shared" si="47"/>
        <v>2017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s="5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s="13" t="str">
        <f t="shared" si="46"/>
        <v>Dec</v>
      </c>
      <c r="Q499" s="12" t="str">
        <f t="shared" si="47"/>
        <v>2016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s="5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s="13" t="str">
        <f t="shared" si="46"/>
        <v>Jan</v>
      </c>
      <c r="Q500" s="12" t="str">
        <f t="shared" si="47"/>
        <v>2015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s="5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s="13" t="str">
        <f t="shared" si="46"/>
        <v>Mar</v>
      </c>
      <c r="Q501" s="12" t="str">
        <f t="shared" si="47"/>
        <v>2016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s="5" t="s">
        <v>14</v>
      </c>
      <c r="H502">
        <v>0</v>
      </c>
      <c r="I502" s="7" t="str">
        <f t="shared" si="43"/>
        <v/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s="13" t="str">
        <f t="shared" si="46"/>
        <v>May</v>
      </c>
      <c r="Q502" s="12" t="str">
        <f t="shared" si="47"/>
        <v>2013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s="5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s="13" t="str">
        <f t="shared" si="46"/>
        <v>Mar</v>
      </c>
      <c r="Q503" s="12" t="str">
        <f t="shared" si="47"/>
        <v>2013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hidden="1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s="5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s="13" t="str">
        <f t="shared" si="46"/>
        <v>Jul</v>
      </c>
      <c r="Q504" s="12" t="str">
        <f t="shared" si="47"/>
        <v>2012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.5" hidden="1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s="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s="13" t="str">
        <f t="shared" si="46"/>
        <v>Jul</v>
      </c>
      <c r="Q505" s="12" t="str">
        <f t="shared" si="47"/>
        <v>2015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s="5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s="13" t="str">
        <f t="shared" si="46"/>
        <v>May</v>
      </c>
      <c r="Q506" s="12" t="str">
        <f t="shared" si="47"/>
        <v>2015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s="5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s="13" t="str">
        <f t="shared" si="46"/>
        <v>Mar</v>
      </c>
      <c r="Q507" s="12" t="str">
        <f t="shared" si="47"/>
        <v>2013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hidden="1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s="5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s="13" t="str">
        <f t="shared" si="46"/>
        <v>Nov</v>
      </c>
      <c r="Q508" s="12" t="str">
        <f t="shared" si="47"/>
        <v>2017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s="5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s="13" t="str">
        <f t="shared" si="46"/>
        <v>Apr</v>
      </c>
      <c r="Q509" s="12" t="str">
        <f t="shared" si="47"/>
        <v>2013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hidden="1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s="5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s="13" t="str">
        <f t="shared" si="46"/>
        <v>Jul</v>
      </c>
      <c r="Q510" s="12" t="str">
        <f t="shared" si="47"/>
        <v>2018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s="5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s="13" t="str">
        <f t="shared" si="46"/>
        <v>May</v>
      </c>
      <c r="Q511" s="12" t="str">
        <f t="shared" si="47"/>
        <v>2012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hidden="1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s="5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s="13" t="str">
        <f t="shared" si="46"/>
        <v>May</v>
      </c>
      <c r="Q512" s="12" t="str">
        <f t="shared" si="47"/>
        <v>2018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s="5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s="13" t="str">
        <f t="shared" si="46"/>
        <v>Jul</v>
      </c>
      <c r="Q513" s="12" t="str">
        <f t="shared" si="47"/>
        <v>2019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hidden="1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s="5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s="13" t="str">
        <f t="shared" si="46"/>
        <v>Jul</v>
      </c>
      <c r="Q514" s="12" t="str">
        <f t="shared" si="47"/>
        <v>2014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hidden="1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s="5" t="s">
        <v>74</v>
      </c>
      <c r="H515">
        <v>35</v>
      </c>
      <c r="I515" s="7">
        <f t="shared" ref="I515:I578" si="49">IF(H515=0,"",E515/H515)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0">(((L515/60)/60)/24)+DATE(1970,1,1)</f>
        <v>40430.208333333336</v>
      </c>
      <c r="N515">
        <v>1284181200</v>
      </c>
      <c r="O515" s="11">
        <f t="shared" ref="O515:O578" si="51">((($N515/60)/60)/24)+DATE(1970,1,1)</f>
        <v>40432.208333333336</v>
      </c>
      <c r="P515" s="13" t="str">
        <f t="shared" ref="P515:P578" si="52">TEXT(M515,"mmm")</f>
        <v>Sep</v>
      </c>
      <c r="Q515" s="12" t="str">
        <f t="shared" ref="Q515:Q578" si="53">TEXT(O515,"yyyy")</f>
        <v>2010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hidden="1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s="5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s="13" t="str">
        <f t="shared" si="52"/>
        <v>Dec</v>
      </c>
      <c r="Q516" s="12" t="str">
        <f t="shared" si="53"/>
        <v>2013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s="5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s="13" t="str">
        <f t="shared" si="52"/>
        <v>Dec</v>
      </c>
      <c r="Q517" s="12" t="str">
        <f t="shared" si="53"/>
        <v>2011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s="5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s="13" t="str">
        <f t="shared" si="52"/>
        <v>Aug</v>
      </c>
      <c r="Q518" s="12" t="str">
        <f t="shared" si="53"/>
        <v>2010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hidden="1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s="5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s="13" t="str">
        <f t="shared" si="52"/>
        <v>May</v>
      </c>
      <c r="Q519" s="12" t="str">
        <f t="shared" si="53"/>
        <v>2017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s="5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s="13" t="str">
        <f t="shared" si="52"/>
        <v>Feb</v>
      </c>
      <c r="Q520" s="12" t="str">
        <f t="shared" si="53"/>
        <v>2018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hidden="1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s="5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s="13" t="str">
        <f t="shared" si="52"/>
        <v>Jan</v>
      </c>
      <c r="Q521" s="12" t="str">
        <f t="shared" si="53"/>
        <v>2015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hidden="1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s="5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s="13" t="str">
        <f t="shared" si="52"/>
        <v>Apr</v>
      </c>
      <c r="Q522" s="12" t="str">
        <f t="shared" si="53"/>
        <v>2019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hidden="1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s="5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s="13" t="str">
        <f t="shared" si="52"/>
        <v>Aug</v>
      </c>
      <c r="Q523" s="12" t="str">
        <f t="shared" si="53"/>
        <v>2016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s="5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s="13" t="str">
        <f t="shared" si="52"/>
        <v>Jul</v>
      </c>
      <c r="Q524" s="12" t="str">
        <f t="shared" si="53"/>
        <v>2012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hidden="1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s="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s="13" t="str">
        <f t="shared" si="52"/>
        <v>Mar</v>
      </c>
      <c r="Q525" s="12" t="str">
        <f t="shared" si="53"/>
        <v>2010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s="5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s="13" t="str">
        <f t="shared" si="52"/>
        <v>Apr</v>
      </c>
      <c r="Q526" s="12" t="str">
        <f t="shared" si="53"/>
        <v>2010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s="5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s="13" t="str">
        <f t="shared" si="52"/>
        <v>Nov</v>
      </c>
      <c r="Q527" s="12" t="str">
        <f t="shared" si="53"/>
        <v>2010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.5" hidden="1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s="5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s="13" t="str">
        <f t="shared" si="52"/>
        <v>Dec</v>
      </c>
      <c r="Q528" s="12" t="str">
        <f t="shared" si="53"/>
        <v>2016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s="5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s="13" t="str">
        <f t="shared" si="52"/>
        <v>Feb</v>
      </c>
      <c r="Q529" s="12" t="str">
        <f t="shared" si="53"/>
        <v>2016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s="5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s="13" t="str">
        <f t="shared" si="52"/>
        <v>Nov</v>
      </c>
      <c r="Q530" s="12" t="str">
        <f t="shared" si="53"/>
        <v>2014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s="5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s="13" t="str">
        <f t="shared" si="52"/>
        <v>May</v>
      </c>
      <c r="Q531" s="12" t="str">
        <f t="shared" si="53"/>
        <v>2014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s="5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s="13" t="str">
        <f t="shared" si="52"/>
        <v>Aug</v>
      </c>
      <c r="Q532" s="12" t="str">
        <f t="shared" si="53"/>
        <v>2010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.5" hidden="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s="5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s="13" t="str">
        <f t="shared" si="52"/>
        <v>Nov</v>
      </c>
      <c r="Q533" s="12" t="str">
        <f t="shared" si="53"/>
        <v>2014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hidden="1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s="5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s="13" t="str">
        <f t="shared" si="52"/>
        <v>Jan</v>
      </c>
      <c r="Q534" s="12" t="str">
        <f t="shared" si="53"/>
        <v>2018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hidden="1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s="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s="13" t="str">
        <f t="shared" si="52"/>
        <v>Jul</v>
      </c>
      <c r="Q535" s="12" t="str">
        <f t="shared" si="53"/>
        <v>2013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s="5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s="13" t="str">
        <f t="shared" si="52"/>
        <v>Aug</v>
      </c>
      <c r="Q536" s="12" t="str">
        <f t="shared" si="53"/>
        <v>2018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hidden="1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s="5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s="13" t="str">
        <f t="shared" si="52"/>
        <v>Jun</v>
      </c>
      <c r="Q537" s="12" t="str">
        <f t="shared" si="53"/>
        <v>2018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hidden="1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s="5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s="13" t="str">
        <f t="shared" si="52"/>
        <v>Aug</v>
      </c>
      <c r="Q538" s="12" t="str">
        <f t="shared" si="53"/>
        <v>2010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hidden="1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s="5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s="13" t="str">
        <f t="shared" si="52"/>
        <v>Aug</v>
      </c>
      <c r="Q539" s="12" t="str">
        <f t="shared" si="53"/>
        <v>2018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s="5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s="13" t="str">
        <f t="shared" si="52"/>
        <v>Sep</v>
      </c>
      <c r="Q540" s="12" t="str">
        <f t="shared" si="53"/>
        <v>2013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s="5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s="13" t="str">
        <f t="shared" si="52"/>
        <v>Jul</v>
      </c>
      <c r="Q541" s="12" t="str">
        <f t="shared" si="53"/>
        <v>2019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idden="1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s="5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s="13" t="str">
        <f t="shared" si="52"/>
        <v>May</v>
      </c>
      <c r="Q542" s="12" t="str">
        <f t="shared" si="53"/>
        <v>2018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s="5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s="13" t="str">
        <f t="shared" si="52"/>
        <v>Jun</v>
      </c>
      <c r="Q543" s="12" t="str">
        <f t="shared" si="53"/>
        <v>2015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s="5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s="13" t="str">
        <f t="shared" si="52"/>
        <v>Jan</v>
      </c>
      <c r="Q544" s="12" t="str">
        <f t="shared" si="53"/>
        <v>2016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s="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s="13" t="str">
        <f t="shared" si="52"/>
        <v>Sep</v>
      </c>
      <c r="Q545" s="12" t="str">
        <f t="shared" si="53"/>
        <v>2013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.5" hidden="1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s="5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s="13" t="str">
        <f t="shared" si="52"/>
        <v>Jan</v>
      </c>
      <c r="Q546" s="12" t="str">
        <f t="shared" si="53"/>
        <v>2016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s="5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s="13" t="str">
        <f t="shared" si="52"/>
        <v>Dec</v>
      </c>
      <c r="Q547" s="12" t="str">
        <f t="shared" si="53"/>
        <v>2020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hidden="1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s="5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s="13" t="str">
        <f t="shared" si="52"/>
        <v>Sep</v>
      </c>
      <c r="Q548" s="12" t="str">
        <f t="shared" si="53"/>
        <v>2018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hidden="1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s="5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s="13" t="str">
        <f t="shared" si="52"/>
        <v>Jan</v>
      </c>
      <c r="Q549" s="12" t="str">
        <f t="shared" si="53"/>
        <v>2015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hidden="1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s="5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s="13" t="str">
        <f t="shared" si="52"/>
        <v>Apr</v>
      </c>
      <c r="Q550" s="12" t="str">
        <f t="shared" si="53"/>
        <v>2016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.5" hidden="1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s="5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s="13" t="str">
        <f t="shared" si="52"/>
        <v>May</v>
      </c>
      <c r="Q551" s="12" t="str">
        <f t="shared" si="53"/>
        <v>2013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.5" hidden="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s="5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s="13" t="str">
        <f t="shared" si="52"/>
        <v>Feb</v>
      </c>
      <c r="Q552" s="12" t="str">
        <f t="shared" si="53"/>
        <v>2012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s="5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s="13" t="str">
        <f t="shared" si="52"/>
        <v>Dec</v>
      </c>
      <c r="Q553" s="12" t="str">
        <f t="shared" si="53"/>
        <v>2015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s="5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s="13" t="str">
        <f t="shared" si="52"/>
        <v>Nov</v>
      </c>
      <c r="Q554" s="12" t="str">
        <f t="shared" si="53"/>
        <v>2016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s="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s="13" t="str">
        <f t="shared" si="52"/>
        <v>Jan</v>
      </c>
      <c r="Q555" s="12" t="str">
        <f t="shared" si="53"/>
        <v>2011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.5" hidden="1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s="5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s="13" t="str">
        <f t="shared" si="52"/>
        <v>Dec</v>
      </c>
      <c r="Q556" s="12" t="str">
        <f t="shared" si="53"/>
        <v>2016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hidden="1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s="5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s="13" t="str">
        <f t="shared" si="52"/>
        <v>Apr</v>
      </c>
      <c r="Q557" s="12" t="str">
        <f t="shared" si="53"/>
        <v>2014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hidden="1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s="5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s="13" t="str">
        <f t="shared" si="52"/>
        <v>Sep</v>
      </c>
      <c r="Q558" s="12" t="str">
        <f t="shared" si="53"/>
        <v>2011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hidden="1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s="5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s="13" t="str">
        <f t="shared" si="52"/>
        <v>Oct</v>
      </c>
      <c r="Q559" s="12" t="str">
        <f t="shared" si="53"/>
        <v>2015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hidden="1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s="5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s="13" t="str">
        <f t="shared" si="52"/>
        <v>Feb</v>
      </c>
      <c r="Q560" s="12" t="str">
        <f t="shared" si="53"/>
        <v>2016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hidden="1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s="5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s="13" t="str">
        <f t="shared" si="52"/>
        <v>Aug</v>
      </c>
      <c r="Q561" s="12" t="str">
        <f t="shared" si="53"/>
        <v>2016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hidden="1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s="5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s="13" t="str">
        <f t="shared" si="52"/>
        <v>Nov</v>
      </c>
      <c r="Q562" s="12" t="str">
        <f t="shared" si="53"/>
        <v>2011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hidden="1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s="5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s="13" t="str">
        <f t="shared" si="52"/>
        <v>Oct</v>
      </c>
      <c r="Q563" s="12" t="str">
        <f t="shared" si="53"/>
        <v>2011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s="5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s="13" t="str">
        <f t="shared" si="52"/>
        <v>Mar</v>
      </c>
      <c r="Q564" s="12" t="str">
        <f t="shared" si="53"/>
        <v>2019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hidden="1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s="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s="13" t="str">
        <f t="shared" si="52"/>
        <v>Nov</v>
      </c>
      <c r="Q565" s="12" t="str">
        <f t="shared" si="53"/>
        <v>2018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s="5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s="13" t="str">
        <f t="shared" si="52"/>
        <v>Mar</v>
      </c>
      <c r="Q566" s="12" t="str">
        <f t="shared" si="53"/>
        <v>2015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hidden="1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s="5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s="13" t="str">
        <f t="shared" si="52"/>
        <v>Nov</v>
      </c>
      <c r="Q567" s="12" t="str">
        <f t="shared" si="53"/>
        <v>2011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s="5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s="13" t="str">
        <f t="shared" si="52"/>
        <v>Feb</v>
      </c>
      <c r="Q568" s="12" t="str">
        <f t="shared" si="53"/>
        <v>2016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.5" hidden="1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s="5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s="13" t="str">
        <f t="shared" si="52"/>
        <v>Jul</v>
      </c>
      <c r="Q569" s="12" t="str">
        <f t="shared" si="53"/>
        <v>2014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hidden="1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s="5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s="13" t="str">
        <f t="shared" si="52"/>
        <v>Jul</v>
      </c>
      <c r="Q570" s="12" t="str">
        <f t="shared" si="53"/>
        <v>2010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hidden="1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s="5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s="13" t="str">
        <f t="shared" si="52"/>
        <v>Jan</v>
      </c>
      <c r="Q571" s="12" t="str">
        <f t="shared" si="53"/>
        <v>2011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hidden="1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s="5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s="13" t="str">
        <f t="shared" si="52"/>
        <v>Dec</v>
      </c>
      <c r="Q572" s="12" t="str">
        <f t="shared" si="53"/>
        <v>2014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s="5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s="13" t="str">
        <f t="shared" si="52"/>
        <v>Jun</v>
      </c>
      <c r="Q573" s="12" t="str">
        <f t="shared" si="53"/>
        <v>2015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hidden="1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s="5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s="13" t="str">
        <f t="shared" si="52"/>
        <v>Sep</v>
      </c>
      <c r="Q574" s="12" t="str">
        <f t="shared" si="53"/>
        <v>2015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hidden="1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s="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s="13" t="str">
        <f t="shared" si="52"/>
        <v>May</v>
      </c>
      <c r="Q575" s="12" t="str">
        <f t="shared" si="53"/>
        <v>2014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hidden="1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s="5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s="13" t="str">
        <f t="shared" si="52"/>
        <v>Dec</v>
      </c>
      <c r="Q576" s="12" t="str">
        <f t="shared" si="53"/>
        <v>2019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s="5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s="13" t="str">
        <f t="shared" si="52"/>
        <v>May</v>
      </c>
      <c r="Q577" s="12" t="str">
        <f t="shared" si="53"/>
        <v>2014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s="5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s="13" t="str">
        <f t="shared" si="52"/>
        <v>Nov</v>
      </c>
      <c r="Q578" s="12" t="str">
        <f t="shared" si="53"/>
        <v>2017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hidden="1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s="5" t="s">
        <v>74</v>
      </c>
      <c r="H579">
        <v>37</v>
      </c>
      <c r="I579" s="7">
        <f t="shared" ref="I579:I642" si="55">IF(H579=0,"",E579/H579)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6">(((L579/60)/60)/24)+DATE(1970,1,1)</f>
        <v>40613.25</v>
      </c>
      <c r="N579">
        <v>1302066000</v>
      </c>
      <c r="O579" s="11">
        <f t="shared" ref="O579:O642" si="57">((($N579/60)/60)/24)+DATE(1970,1,1)</f>
        <v>40639.208333333336</v>
      </c>
      <c r="P579" s="13" t="str">
        <f t="shared" ref="P579:P642" si="58">TEXT(M579,"mmm")</f>
        <v>Mar</v>
      </c>
      <c r="Q579" s="12" t="str">
        <f t="shared" ref="Q579:Q642" si="59">TEXT(O579,"yyyy")</f>
        <v>2011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s="5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s="13" t="str">
        <f t="shared" si="58"/>
        <v>Dec</v>
      </c>
      <c r="Q580" s="12" t="str">
        <f t="shared" si="59"/>
        <v>2011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hidden="1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s="5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s="13" t="str">
        <f t="shared" si="58"/>
        <v>Aug</v>
      </c>
      <c r="Q581" s="12" t="str">
        <f t="shared" si="59"/>
        <v>2011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hidden="1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s="5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s="13" t="str">
        <f t="shared" si="58"/>
        <v>Feb</v>
      </c>
      <c r="Q582" s="12" t="str">
        <f t="shared" si="59"/>
        <v>2014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s="5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s="13" t="str">
        <f t="shared" si="58"/>
        <v>Apr</v>
      </c>
      <c r="Q583" s="12" t="str">
        <f t="shared" si="59"/>
        <v>2011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s="5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s="13" t="str">
        <f t="shared" si="58"/>
        <v>Jun</v>
      </c>
      <c r="Q584" s="12" t="str">
        <f t="shared" si="59"/>
        <v>2015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.5" hidden="1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s="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s="13" t="str">
        <f t="shared" si="58"/>
        <v>Feb</v>
      </c>
      <c r="Q585" s="12" t="str">
        <f t="shared" si="59"/>
        <v>2012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hidden="1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s="5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s="13" t="str">
        <f t="shared" si="58"/>
        <v>Apr</v>
      </c>
      <c r="Q586" s="12" t="str">
        <f t="shared" si="59"/>
        <v>2012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hidden="1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s="5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s="13" t="str">
        <f t="shared" si="58"/>
        <v>Mar</v>
      </c>
      <c r="Q587" s="12" t="str">
        <f t="shared" si="59"/>
        <v>2010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hidden="1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s="5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s="13" t="str">
        <f t="shared" si="58"/>
        <v>Nov</v>
      </c>
      <c r="Q588" s="12" t="str">
        <f t="shared" si="59"/>
        <v>2010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s="5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s="13" t="str">
        <f t="shared" si="58"/>
        <v>Jan</v>
      </c>
      <c r="Q589" s="12" t="str">
        <f t="shared" si="59"/>
        <v>2019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s="5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s="13" t="str">
        <f t="shared" si="58"/>
        <v>Mar</v>
      </c>
      <c r="Q590" s="12" t="str">
        <f t="shared" si="59"/>
        <v>2010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s="5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s="13" t="str">
        <f t="shared" si="58"/>
        <v>Jul</v>
      </c>
      <c r="Q591" s="12" t="str">
        <f t="shared" si="59"/>
        <v>2015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s="5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s="13" t="str">
        <f t="shared" si="58"/>
        <v>Dec</v>
      </c>
      <c r="Q592" s="12" t="str">
        <f t="shared" si="59"/>
        <v>2015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hidden="1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s="5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s="13" t="str">
        <f t="shared" si="58"/>
        <v>Jul</v>
      </c>
      <c r="Q593" s="12" t="str">
        <f t="shared" si="59"/>
        <v>2010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s="5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s="13" t="str">
        <f t="shared" si="58"/>
        <v>May</v>
      </c>
      <c r="Q594" s="12" t="str">
        <f t="shared" si="59"/>
        <v>2014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hidden="1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s="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s="13" t="str">
        <f t="shared" si="58"/>
        <v>Mar</v>
      </c>
      <c r="Q595" s="12" t="str">
        <f t="shared" si="59"/>
        <v>2014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s="5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s="13" t="str">
        <f t="shared" si="58"/>
        <v>Jun</v>
      </c>
      <c r="Q596" s="12" t="str">
        <f t="shared" si="59"/>
        <v>2016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.5" hidden="1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s="5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s="13" t="str">
        <f t="shared" si="58"/>
        <v>Mar</v>
      </c>
      <c r="Q597" s="12" t="str">
        <f t="shared" si="59"/>
        <v>2010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s="5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s="13" t="str">
        <f t="shared" si="58"/>
        <v>Mar</v>
      </c>
      <c r="Q598" s="12" t="str">
        <f t="shared" si="59"/>
        <v>2016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hidden="1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s="5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s="13" t="str">
        <f t="shared" si="58"/>
        <v>Nov</v>
      </c>
      <c r="Q599" s="12" t="str">
        <f t="shared" si="59"/>
        <v>2019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hidden="1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s="5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s="13" t="str">
        <f t="shared" si="58"/>
        <v>Jun</v>
      </c>
      <c r="Q600" s="12" t="str">
        <f t="shared" si="59"/>
        <v>2010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s="5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s="13" t="str">
        <f t="shared" si="58"/>
        <v>Feb</v>
      </c>
      <c r="Q601" s="12" t="str">
        <f t="shared" si="59"/>
        <v>2015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s="5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s="13" t="str">
        <f t="shared" si="58"/>
        <v>Jul</v>
      </c>
      <c r="Q602" s="12" t="str">
        <f t="shared" si="59"/>
        <v>2013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idden="1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s="5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s="13" t="str">
        <f t="shared" si="58"/>
        <v>May</v>
      </c>
      <c r="Q603" s="12" t="str">
        <f t="shared" si="59"/>
        <v>2014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idden="1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s="5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s="13" t="str">
        <f t="shared" si="58"/>
        <v>Jun</v>
      </c>
      <c r="Q604" s="12" t="str">
        <f t="shared" si="59"/>
        <v>2015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hidden="1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s="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s="13" t="str">
        <f t="shared" si="58"/>
        <v>Apr</v>
      </c>
      <c r="Q605" s="12" t="str">
        <f t="shared" si="59"/>
        <v>2019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hidden="1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s="5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s="13" t="str">
        <f t="shared" si="58"/>
        <v>Jan</v>
      </c>
      <c r="Q606" s="12" t="str">
        <f t="shared" si="59"/>
        <v>2011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hidden="1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s="5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s="13" t="str">
        <f t="shared" si="58"/>
        <v>Oct</v>
      </c>
      <c r="Q607" s="12" t="str">
        <f t="shared" si="59"/>
        <v>2015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hidden="1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s="5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s="13" t="str">
        <f t="shared" si="58"/>
        <v>Mar</v>
      </c>
      <c r="Q608" s="12" t="str">
        <f t="shared" si="59"/>
        <v>2016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hidden="1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s="5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s="13" t="str">
        <f t="shared" si="58"/>
        <v>Mar</v>
      </c>
      <c r="Q609" s="12" t="str">
        <f t="shared" si="59"/>
        <v>2014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idden="1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s="5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s="13" t="str">
        <f t="shared" si="58"/>
        <v>Mar</v>
      </c>
      <c r="Q610" s="12" t="str">
        <f t="shared" si="59"/>
        <v>2019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hidden="1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s="5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s="13" t="str">
        <f t="shared" si="58"/>
        <v>Jan</v>
      </c>
      <c r="Q611" s="12" t="str">
        <f t="shared" si="59"/>
        <v>2019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.5" hidden="1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s="5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s="13" t="str">
        <f t="shared" si="58"/>
        <v>Dec</v>
      </c>
      <c r="Q612" s="12" t="str">
        <f t="shared" si="59"/>
        <v>2012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hidden="1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s="5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s="13" t="str">
        <f t="shared" si="58"/>
        <v>Jul</v>
      </c>
      <c r="Q613" s="12" t="str">
        <f t="shared" si="59"/>
        <v>2013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hidden="1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s="5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s="13" t="str">
        <f t="shared" si="58"/>
        <v>Oct</v>
      </c>
      <c r="Q614" s="12" t="str">
        <f t="shared" si="59"/>
        <v>2010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hidden="1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s="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s="13" t="str">
        <f t="shared" si="58"/>
        <v>Aug</v>
      </c>
      <c r="Q615" s="12" t="str">
        <f t="shared" si="59"/>
        <v>2017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.5" hidden="1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s="5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s="13" t="str">
        <f t="shared" si="58"/>
        <v>Jan</v>
      </c>
      <c r="Q616" s="12" t="str">
        <f t="shared" si="59"/>
        <v>2017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hidden="1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s="5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s="13" t="str">
        <f t="shared" si="58"/>
        <v>Apr</v>
      </c>
      <c r="Q617" s="12" t="str">
        <f t="shared" si="59"/>
        <v>2016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hidden="1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s="5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s="13" t="str">
        <f t="shared" si="58"/>
        <v>Sep</v>
      </c>
      <c r="Q618" s="12" t="str">
        <f t="shared" si="59"/>
        <v>2013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hidden="1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s="5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s="13" t="str">
        <f t="shared" si="58"/>
        <v>Jun</v>
      </c>
      <c r="Q619" s="12" t="str">
        <f t="shared" si="59"/>
        <v>2014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s="5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s="13" t="str">
        <f t="shared" si="58"/>
        <v>May</v>
      </c>
      <c r="Q620" s="12" t="str">
        <f t="shared" si="59"/>
        <v>2013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s="5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s="13" t="str">
        <f t="shared" si="58"/>
        <v>May</v>
      </c>
      <c r="Q621" s="12" t="str">
        <f t="shared" si="59"/>
        <v>2011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hidden="1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s="5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s="13" t="str">
        <f t="shared" si="58"/>
        <v>Jul</v>
      </c>
      <c r="Q622" s="12" t="str">
        <f t="shared" si="59"/>
        <v>2016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hidden="1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s="5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s="13" t="str">
        <f t="shared" si="58"/>
        <v>Sep</v>
      </c>
      <c r="Q623" s="12" t="str">
        <f t="shared" si="59"/>
        <v>2016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s="5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s="13" t="str">
        <f t="shared" si="58"/>
        <v>Apr</v>
      </c>
      <c r="Q624" s="12" t="str">
        <f t="shared" si="59"/>
        <v>2018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hidden="1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s="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s="13" t="str">
        <f t="shared" si="58"/>
        <v>Jul</v>
      </c>
      <c r="Q625" s="12" t="str">
        <f t="shared" si="59"/>
        <v>2015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hidden="1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s="5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s="13" t="str">
        <f t="shared" si="58"/>
        <v>Jan</v>
      </c>
      <c r="Q626" s="12" t="str">
        <f t="shared" si="59"/>
        <v>2015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s="5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s="13" t="str">
        <f t="shared" si="58"/>
        <v>Jan</v>
      </c>
      <c r="Q627" s="12" t="str">
        <f t="shared" si="59"/>
        <v>2020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.5" hidden="1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s="5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s="13" t="str">
        <f t="shared" si="58"/>
        <v>Sep</v>
      </c>
      <c r="Q628" s="12" t="str">
        <f t="shared" si="59"/>
        <v>2010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hidden="1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s="5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s="13" t="str">
        <f t="shared" si="58"/>
        <v>Jun</v>
      </c>
      <c r="Q629" s="12" t="str">
        <f t="shared" si="59"/>
        <v>2010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idden="1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s="5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s="13" t="str">
        <f t="shared" si="58"/>
        <v>Oct</v>
      </c>
      <c r="Q630" s="12" t="str">
        <f t="shared" si="59"/>
        <v>2010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s="5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s="13" t="str">
        <f t="shared" si="58"/>
        <v>Jul</v>
      </c>
      <c r="Q631" s="12" t="str">
        <f t="shared" si="59"/>
        <v>2016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hidden="1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s="5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s="13" t="str">
        <f t="shared" si="58"/>
        <v>May</v>
      </c>
      <c r="Q632" s="12" t="str">
        <f t="shared" si="59"/>
        <v>2019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hidden="1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s="5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s="13" t="str">
        <f t="shared" si="58"/>
        <v>Mar</v>
      </c>
      <c r="Q633" s="12" t="str">
        <f t="shared" si="59"/>
        <v>2019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hidden="1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s="5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s="13" t="str">
        <f t="shared" si="58"/>
        <v>Nov</v>
      </c>
      <c r="Q634" s="12" t="str">
        <f t="shared" si="59"/>
        <v>2014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s="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s="13" t="str">
        <f t="shared" si="58"/>
        <v>Nov</v>
      </c>
      <c r="Q635" s="12" t="str">
        <f t="shared" si="59"/>
        <v>2015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hidden="1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s="5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s="13" t="str">
        <f t="shared" si="58"/>
        <v>Mar</v>
      </c>
      <c r="Q636" s="12" t="str">
        <f t="shared" si="59"/>
        <v>2017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hidden="1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s="5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s="13" t="str">
        <f t="shared" si="58"/>
        <v>Feb</v>
      </c>
      <c r="Q637" s="12" t="str">
        <f t="shared" si="59"/>
        <v>2013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s="5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s="13" t="str">
        <f t="shared" si="58"/>
        <v>Jan</v>
      </c>
      <c r="Q638" s="12" t="str">
        <f t="shared" si="59"/>
        <v>2012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s="5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s="13" t="str">
        <f t="shared" si="58"/>
        <v>Nov</v>
      </c>
      <c r="Q639" s="12" t="str">
        <f t="shared" si="59"/>
        <v>2016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s="5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s="13" t="str">
        <f t="shared" si="58"/>
        <v>Jul</v>
      </c>
      <c r="Q640" s="12" t="str">
        <f t="shared" si="59"/>
        <v>2010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hidden="1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s="5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s="13" t="str">
        <f t="shared" si="58"/>
        <v>Jul</v>
      </c>
      <c r="Q641" s="12" t="str">
        <f t="shared" si="59"/>
        <v>2018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s="5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s="13" t="str">
        <f t="shared" si="58"/>
        <v>Jan</v>
      </c>
      <c r="Q642" s="12" t="str">
        <f t="shared" si="59"/>
        <v>2016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.5" hidden="1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s="5" t="s">
        <v>20</v>
      </c>
      <c r="H643">
        <v>194</v>
      </c>
      <c r="I643" s="7">
        <f t="shared" ref="I643:I706" si="61">IF(H643=0,"",E643/H643)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2">(((L643/60)/60)/24)+DATE(1970,1,1)</f>
        <v>42786.25</v>
      </c>
      <c r="N643">
        <v>1489986000</v>
      </c>
      <c r="O643" s="11">
        <f t="shared" ref="O643:O706" si="63">((($N643/60)/60)/24)+DATE(1970,1,1)</f>
        <v>42814.208333333328</v>
      </c>
      <c r="P643" s="13" t="str">
        <f t="shared" ref="P643:P706" si="64">TEXT(M643,"mmm")</f>
        <v>Feb</v>
      </c>
      <c r="Q643" s="12" t="str">
        <f t="shared" ref="Q643:Q706" si="65">TEXT(O643,"yyyy")</f>
        <v>2017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hidden="1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s="5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s="13" t="str">
        <f t="shared" si="64"/>
        <v>Dec</v>
      </c>
      <c r="Q644" s="12" t="str">
        <f t="shared" si="65"/>
        <v>2018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hidden="1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s="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s="13" t="str">
        <f t="shared" si="64"/>
        <v>Mar</v>
      </c>
      <c r="Q645" s="12" t="str">
        <f t="shared" si="65"/>
        <v>2017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s="5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s="13" t="str">
        <f t="shared" si="64"/>
        <v>Dec</v>
      </c>
      <c r="Q646" s="12" t="str">
        <f t="shared" si="65"/>
        <v>2019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s="5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s="13" t="str">
        <f t="shared" si="64"/>
        <v>Sep</v>
      </c>
      <c r="Q647" s="12" t="str">
        <f t="shared" si="65"/>
        <v>2018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s="5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s="13" t="str">
        <f t="shared" si="64"/>
        <v>Mar</v>
      </c>
      <c r="Q648" s="12" t="str">
        <f t="shared" si="65"/>
        <v>2013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s="5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s="13" t="str">
        <f t="shared" si="64"/>
        <v>Apr</v>
      </c>
      <c r="Q649" s="12" t="str">
        <f t="shared" si="65"/>
        <v>2018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hidden="1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s="5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s="13" t="str">
        <f t="shared" si="64"/>
        <v>Jul</v>
      </c>
      <c r="Q650" s="12" t="str">
        <f t="shared" si="65"/>
        <v>2017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s="5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s="13" t="str">
        <f t="shared" si="64"/>
        <v>Oct</v>
      </c>
      <c r="Q651" s="12" t="str">
        <f t="shared" si="65"/>
        <v>2010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s="5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s="13" t="str">
        <f t="shared" si="64"/>
        <v>Jul</v>
      </c>
      <c r="Q652" s="12" t="str">
        <f t="shared" si="65"/>
        <v>2014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s="5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s="13" t="str">
        <f t="shared" si="64"/>
        <v>Feb</v>
      </c>
      <c r="Q653" s="12" t="str">
        <f t="shared" si="65"/>
        <v>2014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hidden="1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s="5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s="13" t="str">
        <f t="shared" si="64"/>
        <v>Aug</v>
      </c>
      <c r="Q654" s="12" t="str">
        <f t="shared" si="65"/>
        <v>2016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hidden="1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s="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s="13" t="str">
        <f t="shared" si="64"/>
        <v>Apr</v>
      </c>
      <c r="Q655" s="12" t="str">
        <f t="shared" si="65"/>
        <v>2016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hidden="1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s="5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s="13" t="str">
        <f t="shared" si="64"/>
        <v>Aug</v>
      </c>
      <c r="Q656" s="12" t="str">
        <f t="shared" si="65"/>
        <v>2015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hidden="1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s="5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s="13" t="str">
        <f t="shared" si="64"/>
        <v>Mar</v>
      </c>
      <c r="Q657" s="12" t="str">
        <f t="shared" si="65"/>
        <v>2017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s="5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s="13" t="str">
        <f t="shared" si="64"/>
        <v>Dec</v>
      </c>
      <c r="Q658" s="12" t="str">
        <f t="shared" si="65"/>
        <v>2018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s="5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s="13" t="str">
        <f t="shared" si="64"/>
        <v>Dec</v>
      </c>
      <c r="Q659" s="12" t="str">
        <f t="shared" si="65"/>
        <v>2018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hidden="1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s="5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s="13" t="str">
        <f t="shared" si="64"/>
        <v>Aug</v>
      </c>
      <c r="Q660" s="12" t="str">
        <f t="shared" si="65"/>
        <v>2015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s="5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s="13" t="str">
        <f t="shared" si="64"/>
        <v>Jan</v>
      </c>
      <c r="Q661" s="12" t="str">
        <f t="shared" si="65"/>
        <v>2011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s="5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s="13" t="str">
        <f t="shared" si="64"/>
        <v>Aug</v>
      </c>
      <c r="Q662" s="12" t="str">
        <f t="shared" si="65"/>
        <v>2015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s="5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s="13" t="str">
        <f t="shared" si="64"/>
        <v>Mar</v>
      </c>
      <c r="Q663" s="12" t="str">
        <f t="shared" si="65"/>
        <v>2012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s="5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s="13" t="str">
        <f t="shared" si="64"/>
        <v>Dec</v>
      </c>
      <c r="Q664" s="12" t="str">
        <f t="shared" si="65"/>
        <v>2018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s="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s="13" t="str">
        <f t="shared" si="64"/>
        <v>Oct</v>
      </c>
      <c r="Q665" s="12" t="str">
        <f t="shared" si="65"/>
        <v>2010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s="5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s="13" t="str">
        <f t="shared" si="64"/>
        <v>Feb</v>
      </c>
      <c r="Q666" s="12" t="str">
        <f t="shared" si="65"/>
        <v>2012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hidden="1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s="5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s="13" t="str">
        <f t="shared" si="64"/>
        <v>Jul</v>
      </c>
      <c r="Q667" s="12" t="str">
        <f t="shared" si="65"/>
        <v>2011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hidden="1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s="5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s="13" t="str">
        <f t="shared" si="64"/>
        <v>Aug</v>
      </c>
      <c r="Q668" s="12" t="str">
        <f t="shared" si="65"/>
        <v>2013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.5" hidden="1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s="5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s="13" t="str">
        <f t="shared" si="64"/>
        <v>Sep</v>
      </c>
      <c r="Q669" s="12" t="str">
        <f t="shared" si="65"/>
        <v>2014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s="5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s="13" t="str">
        <f t="shared" si="64"/>
        <v>Aug</v>
      </c>
      <c r="Q670" s="12" t="str">
        <f t="shared" si="65"/>
        <v>2012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hidden="1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s="5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s="13" t="str">
        <f t="shared" si="64"/>
        <v>Jun</v>
      </c>
      <c r="Q671" s="12" t="str">
        <f t="shared" si="65"/>
        <v>2017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.5" hidden="1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s="5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s="13" t="str">
        <f t="shared" si="64"/>
        <v>Feb</v>
      </c>
      <c r="Q672" s="12" t="str">
        <f t="shared" si="65"/>
        <v>2016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.5" hidden="1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s="5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s="13" t="str">
        <f t="shared" si="64"/>
        <v>Jul</v>
      </c>
      <c r="Q673" s="12" t="str">
        <f t="shared" si="65"/>
        <v>2010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s="5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s="13" t="str">
        <f t="shared" si="64"/>
        <v>Mar</v>
      </c>
      <c r="Q674" s="12" t="str">
        <f t="shared" si="65"/>
        <v>2018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s="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s="13" t="str">
        <f t="shared" si="64"/>
        <v>Apr</v>
      </c>
      <c r="Q675" s="12" t="str">
        <f t="shared" si="65"/>
        <v>2016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hidden="1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s="5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s="13" t="str">
        <f t="shared" si="64"/>
        <v>Aug</v>
      </c>
      <c r="Q676" s="12" t="str">
        <f t="shared" si="65"/>
        <v>2011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hidden="1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s="5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s="13" t="str">
        <f t="shared" si="64"/>
        <v>Sep</v>
      </c>
      <c r="Q677" s="12" t="str">
        <f t="shared" si="65"/>
        <v>2019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hidden="1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s="5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s="13" t="str">
        <f t="shared" si="64"/>
        <v>Sep</v>
      </c>
      <c r="Q678" s="12" t="str">
        <f t="shared" si="65"/>
        <v>2012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s="5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s="13" t="str">
        <f t="shared" si="64"/>
        <v>Jul</v>
      </c>
      <c r="Q679" s="12" t="str">
        <f t="shared" si="65"/>
        <v>2016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hidden="1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s="5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s="13" t="str">
        <f t="shared" si="64"/>
        <v>Jan</v>
      </c>
      <c r="Q680" s="12" t="str">
        <f t="shared" si="65"/>
        <v>2019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hidden="1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s="5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s="13" t="str">
        <f t="shared" si="64"/>
        <v>Oct</v>
      </c>
      <c r="Q681" s="12" t="str">
        <f t="shared" si="65"/>
        <v>2019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s="5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s="13" t="str">
        <f t="shared" si="64"/>
        <v>Dec</v>
      </c>
      <c r="Q682" s="12" t="str">
        <f t="shared" si="65"/>
        <v>2019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s="5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s="13" t="str">
        <f t="shared" si="64"/>
        <v>Dec</v>
      </c>
      <c r="Q683" s="12" t="str">
        <f t="shared" si="65"/>
        <v>2011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hidden="1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s="5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s="13" t="str">
        <f t="shared" si="64"/>
        <v>Dec</v>
      </c>
      <c r="Q684" s="12" t="str">
        <f t="shared" si="65"/>
        <v>2013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hidden="1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s="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s="13" t="str">
        <f t="shared" si="64"/>
        <v>Sep</v>
      </c>
      <c r="Q685" s="12" t="str">
        <f t="shared" si="65"/>
        <v>2018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hidden="1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s="5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s="13" t="str">
        <f t="shared" si="64"/>
        <v>Jun</v>
      </c>
      <c r="Q686" s="12" t="str">
        <f t="shared" si="65"/>
        <v>2010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s="5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s="13" t="str">
        <f t="shared" si="64"/>
        <v>Aug</v>
      </c>
      <c r="Q687" s="12" t="str">
        <f t="shared" si="65"/>
        <v>2015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hidden="1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s="5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s="13" t="str">
        <f t="shared" si="64"/>
        <v>Mar</v>
      </c>
      <c r="Q688" s="12" t="str">
        <f t="shared" si="65"/>
        <v>2018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hidden="1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s="5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s="13" t="str">
        <f t="shared" si="64"/>
        <v>Mar</v>
      </c>
      <c r="Q689" s="12" t="str">
        <f t="shared" si="65"/>
        <v>2017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hidden="1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s="5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s="13" t="str">
        <f t="shared" si="64"/>
        <v>Jan</v>
      </c>
      <c r="Q690" s="12" t="str">
        <f t="shared" si="65"/>
        <v>2019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hidden="1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s="5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s="13" t="str">
        <f t="shared" si="64"/>
        <v>Oct</v>
      </c>
      <c r="Q691" s="12" t="str">
        <f t="shared" si="65"/>
        <v>2013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hidden="1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s="5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s="13" t="str">
        <f t="shared" si="64"/>
        <v>Nov</v>
      </c>
      <c r="Q692" s="12" t="str">
        <f t="shared" si="65"/>
        <v>2011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hidden="1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s="5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s="13" t="str">
        <f t="shared" si="64"/>
        <v>Oct</v>
      </c>
      <c r="Q693" s="12" t="str">
        <f t="shared" si="65"/>
        <v>2012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s="5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s="13" t="str">
        <f t="shared" si="64"/>
        <v>Jul</v>
      </c>
      <c r="Q694" s="12" t="str">
        <f t="shared" si="65"/>
        <v>2019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s="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s="13" t="str">
        <f t="shared" si="64"/>
        <v>Oct</v>
      </c>
      <c r="Q695" s="12" t="str">
        <f t="shared" si="65"/>
        <v>2017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s="5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s="13" t="str">
        <f t="shared" si="64"/>
        <v>Nov</v>
      </c>
      <c r="Q696" s="12" t="str">
        <f t="shared" si="65"/>
        <v>2018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hidden="1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s="5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s="13" t="str">
        <f t="shared" si="64"/>
        <v>Nov</v>
      </c>
      <c r="Q697" s="12" t="str">
        <f t="shared" si="65"/>
        <v>2015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s="5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s="13" t="str">
        <f t="shared" si="64"/>
        <v>Apr</v>
      </c>
      <c r="Q698" s="12" t="str">
        <f t="shared" si="65"/>
        <v>2015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idden="1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s="5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s="13" t="str">
        <f t="shared" si="64"/>
        <v>Mar</v>
      </c>
      <c r="Q699" s="12" t="str">
        <f t="shared" si="65"/>
        <v>2018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hidden="1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s="5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s="13" t="str">
        <f t="shared" si="64"/>
        <v>Nov</v>
      </c>
      <c r="Q700" s="12" t="str">
        <f t="shared" si="65"/>
        <v>2011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s="5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s="13" t="str">
        <f t="shared" si="64"/>
        <v>Jun</v>
      </c>
      <c r="Q701" s="12" t="str">
        <f t="shared" si="65"/>
        <v>2019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s="5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s="13" t="str">
        <f t="shared" si="64"/>
        <v>Jan</v>
      </c>
      <c r="Q702" s="12" t="str">
        <f t="shared" si="65"/>
        <v>2010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.5" hidden="1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s="5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s="13" t="str">
        <f t="shared" si="64"/>
        <v>Mar</v>
      </c>
      <c r="Q703" s="12" t="str">
        <f t="shared" si="65"/>
        <v>2011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s="5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s="13" t="str">
        <f t="shared" si="64"/>
        <v>Jul</v>
      </c>
      <c r="Q704" s="12" t="str">
        <f t="shared" si="65"/>
        <v>2013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hidden="1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s="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s="13" t="str">
        <f t="shared" si="64"/>
        <v>Apr</v>
      </c>
      <c r="Q705" s="12" t="str">
        <f t="shared" si="65"/>
        <v>2012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.5" hidden="1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s="5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s="13" t="str">
        <f t="shared" si="64"/>
        <v>Jul</v>
      </c>
      <c r="Q706" s="12" t="str">
        <f t="shared" si="65"/>
        <v>2016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s="5" t="s">
        <v>14</v>
      </c>
      <c r="H707">
        <v>2025</v>
      </c>
      <c r="I707" s="7">
        <f t="shared" ref="I707:I770" si="67">IF(H707=0,"",E707/H707)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8">(((L707/60)/60)/24)+DATE(1970,1,1)</f>
        <v>41619.25</v>
      </c>
      <c r="N707">
        <v>1387087200</v>
      </c>
      <c r="O707" s="11">
        <f t="shared" ref="O707:O770" si="69">((($N707/60)/60)/24)+DATE(1970,1,1)</f>
        <v>41623.25</v>
      </c>
      <c r="P707" s="13" t="str">
        <f t="shared" ref="P707:P770" si="70">TEXT(M707,"mmm")</f>
        <v>Dec</v>
      </c>
      <c r="Q707" s="12" t="str">
        <f t="shared" ref="Q707:Q770" si="71">TEXT(O707,"yyyy")</f>
        <v>2013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.5" hidden="1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s="5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s="13" t="str">
        <f t="shared" si="70"/>
        <v>Jan</v>
      </c>
      <c r="Q708" s="12" t="str">
        <f t="shared" si="71"/>
        <v>2019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.5" hidden="1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s="5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s="13" t="str">
        <f t="shared" si="70"/>
        <v>Dec</v>
      </c>
      <c r="Q709" s="12" t="str">
        <f t="shared" si="71"/>
        <v>2019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hidden="1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s="5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s="13" t="str">
        <f t="shared" si="70"/>
        <v>May</v>
      </c>
      <c r="Q710" s="12" t="str">
        <f t="shared" si="71"/>
        <v>2017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hidden="1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s="5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s="13" t="str">
        <f t="shared" si="70"/>
        <v>Apr</v>
      </c>
      <c r="Q711" s="12" t="str">
        <f t="shared" si="71"/>
        <v>2012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.5" hidden="1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s="5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s="13" t="str">
        <f t="shared" si="70"/>
        <v>Jul</v>
      </c>
      <c r="Q712" s="12" t="str">
        <f t="shared" si="71"/>
        <v>2018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s="5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s="13" t="str">
        <f t="shared" si="70"/>
        <v>Jan</v>
      </c>
      <c r="Q713" s="12" t="str">
        <f t="shared" si="71"/>
        <v>2016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.5" hidden="1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s="5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s="13" t="str">
        <f t="shared" si="70"/>
        <v>Jul</v>
      </c>
      <c r="Q714" s="12" t="str">
        <f t="shared" si="71"/>
        <v>2016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hidden="1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s="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s="13" t="str">
        <f t="shared" si="70"/>
        <v>Aug</v>
      </c>
      <c r="Q715" s="12" t="str">
        <f t="shared" si="71"/>
        <v>2016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hidden="1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s="5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s="13" t="str">
        <f t="shared" si="70"/>
        <v>Aug</v>
      </c>
      <c r="Q716" s="12" t="str">
        <f t="shared" si="71"/>
        <v>2014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s="5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s="13" t="str">
        <f t="shared" si="70"/>
        <v>Aug</v>
      </c>
      <c r="Q717" s="12" t="str">
        <f t="shared" si="71"/>
        <v>2010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hidden="1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s="5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s="13" t="str">
        <f t="shared" si="70"/>
        <v>Jul</v>
      </c>
      <c r="Q718" s="12" t="str">
        <f t="shared" si="71"/>
        <v>2013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.5" hidden="1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s="5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s="13" t="str">
        <f t="shared" si="70"/>
        <v>Aug</v>
      </c>
      <c r="Q719" s="12" t="str">
        <f t="shared" si="71"/>
        <v>2011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hidden="1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s="5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s="13" t="str">
        <f t="shared" si="70"/>
        <v>Jun</v>
      </c>
      <c r="Q720" s="12" t="str">
        <f t="shared" si="71"/>
        <v>2013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hidden="1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s="5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s="13" t="str">
        <f t="shared" si="70"/>
        <v>May</v>
      </c>
      <c r="Q721" s="12" t="str">
        <f t="shared" si="71"/>
        <v>2012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.5" hidden="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s="5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s="13" t="str">
        <f t="shared" si="70"/>
        <v>Feb</v>
      </c>
      <c r="Q722" s="12" t="str">
        <f t="shared" si="71"/>
        <v>2018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hidden="1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s="5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s="13" t="str">
        <f t="shared" si="70"/>
        <v>Apr</v>
      </c>
      <c r="Q723" s="12" t="str">
        <f t="shared" si="71"/>
        <v>2018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hidden="1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s="5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s="13" t="str">
        <f t="shared" si="70"/>
        <v>Nov</v>
      </c>
      <c r="Q724" s="12" t="str">
        <f t="shared" si="71"/>
        <v>2017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hidden="1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s="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s="13" t="str">
        <f t="shared" si="70"/>
        <v>Mar</v>
      </c>
      <c r="Q725" s="12" t="str">
        <f t="shared" si="71"/>
        <v>2016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.5" hidden="1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s="5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s="13" t="str">
        <f t="shared" si="70"/>
        <v>Oct</v>
      </c>
      <c r="Q726" s="12" t="str">
        <f t="shared" si="71"/>
        <v>2014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s="5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s="13" t="str">
        <f t="shared" si="70"/>
        <v>Nov</v>
      </c>
      <c r="Q727" s="12" t="str">
        <f t="shared" si="71"/>
        <v>2014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hidden="1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s="5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s="13" t="str">
        <f t="shared" si="70"/>
        <v>Oct</v>
      </c>
      <c r="Q728" s="12" t="str">
        <f t="shared" si="71"/>
        <v>2010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hidden="1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s="5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s="13" t="str">
        <f t="shared" si="70"/>
        <v>Jan</v>
      </c>
      <c r="Q729" s="12" t="str">
        <f t="shared" si="71"/>
        <v>2019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s="5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s="13" t="str">
        <f t="shared" si="70"/>
        <v>May</v>
      </c>
      <c r="Q730" s="12" t="str">
        <f t="shared" si="71"/>
        <v>2016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.5" hidden="1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s="5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s="13" t="str">
        <f t="shared" si="70"/>
        <v>Feb</v>
      </c>
      <c r="Q731" s="12" t="str">
        <f t="shared" si="71"/>
        <v>2013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hidden="1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s="5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s="13" t="str">
        <f t="shared" si="70"/>
        <v>May</v>
      </c>
      <c r="Q732" s="12" t="str">
        <f t="shared" si="71"/>
        <v>2015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hidden="1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s="5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s="13" t="str">
        <f t="shared" si="70"/>
        <v>Jul</v>
      </c>
      <c r="Q733" s="12" t="str">
        <f t="shared" si="71"/>
        <v>2017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s="5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s="13" t="str">
        <f t="shared" si="70"/>
        <v>Mar</v>
      </c>
      <c r="Q734" s="12" t="str">
        <f t="shared" si="71"/>
        <v>2017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hidden="1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s="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s="13" t="str">
        <f t="shared" si="70"/>
        <v>Jul</v>
      </c>
      <c r="Q735" s="12" t="str">
        <f t="shared" si="71"/>
        <v>2014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hidden="1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s="5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s="13" t="str">
        <f t="shared" si="70"/>
        <v>Jan</v>
      </c>
      <c r="Q736" s="12" t="str">
        <f t="shared" si="71"/>
        <v>2017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.5" hidden="1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s="5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s="13" t="str">
        <f t="shared" si="70"/>
        <v>Mar</v>
      </c>
      <c r="Q737" s="12" t="str">
        <f t="shared" si="71"/>
        <v>2016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hidden="1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s="5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s="13" t="str">
        <f t="shared" si="70"/>
        <v>Feb</v>
      </c>
      <c r="Q738" s="12" t="str">
        <f t="shared" si="71"/>
        <v>2015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.5" hidden="1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s="5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s="13" t="str">
        <f t="shared" si="70"/>
        <v>Nov</v>
      </c>
      <c r="Q739" s="12" t="str">
        <f t="shared" si="71"/>
        <v>2016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s="5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s="13" t="str">
        <f t="shared" si="70"/>
        <v>Nov</v>
      </c>
      <c r="Q740" s="12" t="str">
        <f t="shared" si="71"/>
        <v>2014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s="5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s="13" t="str">
        <f t="shared" si="70"/>
        <v>Jun</v>
      </c>
      <c r="Q741" s="12" t="str">
        <f t="shared" si="71"/>
        <v>2012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s="5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s="13" t="str">
        <f t="shared" si="70"/>
        <v>Feb</v>
      </c>
      <c r="Q742" s="12" t="str">
        <f t="shared" si="71"/>
        <v>2017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hidden="1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s="5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s="13" t="str">
        <f t="shared" si="70"/>
        <v>May</v>
      </c>
      <c r="Q743" s="12" t="str">
        <f t="shared" si="71"/>
        <v>2010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hidden="1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s="5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s="13" t="str">
        <f t="shared" si="70"/>
        <v>Jan</v>
      </c>
      <c r="Q744" s="12" t="str">
        <f t="shared" si="71"/>
        <v>2010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s="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s="13" t="str">
        <f t="shared" si="70"/>
        <v>Oct</v>
      </c>
      <c r="Q745" s="12" t="str">
        <f t="shared" si="71"/>
        <v>2015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hidden="1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s="5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s="13" t="str">
        <f t="shared" si="70"/>
        <v>Aug</v>
      </c>
      <c r="Q746" s="12" t="str">
        <f t="shared" si="71"/>
        <v>2018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s="5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s="13" t="str">
        <f t="shared" si="70"/>
        <v>May</v>
      </c>
      <c r="Q747" s="12" t="str">
        <f t="shared" si="71"/>
        <v>2010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hidden="1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s="5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s="13" t="str">
        <f t="shared" si="70"/>
        <v>Oct</v>
      </c>
      <c r="Q748" s="12" t="str">
        <f t="shared" si="71"/>
        <v>2011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hidden="1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s="5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s="13" t="str">
        <f t="shared" si="70"/>
        <v>Sep</v>
      </c>
      <c r="Q749" s="12" t="str">
        <f t="shared" si="71"/>
        <v>2010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hidden="1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s="5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s="13" t="str">
        <f t="shared" si="70"/>
        <v>Mar</v>
      </c>
      <c r="Q750" s="12" t="str">
        <f t="shared" si="71"/>
        <v>2010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hidden="1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s="5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s="13" t="str">
        <f t="shared" si="70"/>
        <v>Oct</v>
      </c>
      <c r="Q751" s="12" t="str">
        <f t="shared" si="71"/>
        <v>2014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s="5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s="13" t="str">
        <f t="shared" si="70"/>
        <v>Jul</v>
      </c>
      <c r="Q752" s="12" t="str">
        <f t="shared" si="71"/>
        <v>2010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hidden="1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s="5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s="13" t="str">
        <f t="shared" si="70"/>
        <v>Mar</v>
      </c>
      <c r="Q753" s="12" t="str">
        <f t="shared" si="71"/>
        <v>2016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hidden="1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s="5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s="13" t="str">
        <f t="shared" si="70"/>
        <v>Aug</v>
      </c>
      <c r="Q754" s="12" t="str">
        <f t="shared" si="71"/>
        <v>2010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hidden="1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s="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s="13" t="str">
        <f t="shared" si="70"/>
        <v>May</v>
      </c>
      <c r="Q755" s="12" t="str">
        <f t="shared" si="71"/>
        <v>2010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hidden="1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s="5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s="13" t="str">
        <f t="shared" si="70"/>
        <v>Oct</v>
      </c>
      <c r="Q756" s="12" t="str">
        <f t="shared" si="71"/>
        <v>2012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hidden="1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s="5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s="13" t="str">
        <f t="shared" si="70"/>
        <v>Dec</v>
      </c>
      <c r="Q757" s="12" t="str">
        <f t="shared" si="71"/>
        <v>2018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hidden="1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s="5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s="13" t="str">
        <f t="shared" si="70"/>
        <v>Jan</v>
      </c>
      <c r="Q758" s="12" t="str">
        <f t="shared" si="71"/>
        <v>2015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hidden="1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s="5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s="13" t="str">
        <f t="shared" si="70"/>
        <v>May</v>
      </c>
      <c r="Q759" s="12" t="str">
        <f t="shared" si="71"/>
        <v>2011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hidden="1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s="5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s="13" t="str">
        <f t="shared" si="70"/>
        <v>Oct</v>
      </c>
      <c r="Q760" s="12" t="str">
        <f t="shared" si="71"/>
        <v>2014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s="5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s="13" t="str">
        <f t="shared" si="70"/>
        <v>Feb</v>
      </c>
      <c r="Q761" s="12" t="str">
        <f t="shared" si="71"/>
        <v>2018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s="5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s="13" t="str">
        <f t="shared" si="70"/>
        <v>Aug</v>
      </c>
      <c r="Q762" s="12" t="str">
        <f t="shared" si="71"/>
        <v>2019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hidden="1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s="5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s="13" t="str">
        <f t="shared" si="70"/>
        <v>Jul</v>
      </c>
      <c r="Q763" s="12" t="str">
        <f t="shared" si="71"/>
        <v>2017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hidden="1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s="5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s="13" t="str">
        <f t="shared" si="70"/>
        <v>Nov</v>
      </c>
      <c r="Q764" s="12" t="str">
        <f t="shared" si="71"/>
        <v>2012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hidden="1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s="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s="13" t="str">
        <f t="shared" si="70"/>
        <v>May</v>
      </c>
      <c r="Q765" s="12" t="str">
        <f t="shared" si="71"/>
        <v>2012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.5" hidden="1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s="5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s="13" t="str">
        <f t="shared" si="70"/>
        <v>May</v>
      </c>
      <c r="Q766" s="12" t="str">
        <f t="shared" si="71"/>
        <v>2011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hidden="1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s="5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s="13" t="str">
        <f t="shared" si="70"/>
        <v>Apr</v>
      </c>
      <c r="Q767" s="12" t="str">
        <f t="shared" si="71"/>
        <v>2017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s="5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s="13" t="str">
        <f t="shared" si="70"/>
        <v>Sep</v>
      </c>
      <c r="Q768" s="12" t="str">
        <f t="shared" si="71"/>
        <v>2018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s="5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s="13" t="str">
        <f t="shared" si="70"/>
        <v>Oct</v>
      </c>
      <c r="Q769" s="12" t="str">
        <f t="shared" si="71"/>
        <v>2015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hidden="1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s="5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s="13" t="str">
        <f t="shared" si="70"/>
        <v>Dec</v>
      </c>
      <c r="Q770" s="12" t="str">
        <f t="shared" si="71"/>
        <v>2013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s="5" t="s">
        <v>14</v>
      </c>
      <c r="H771">
        <v>3410</v>
      </c>
      <c r="I771" s="7">
        <f t="shared" ref="I771:I834" si="73">IF(H771=0,"",E771/H771)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4">(((L771/60)/60)/24)+DATE(1970,1,1)</f>
        <v>41501.208333333336</v>
      </c>
      <c r="N771">
        <v>1378789200</v>
      </c>
      <c r="O771" s="11">
        <f t="shared" ref="O771:O834" si="75">((($N771/60)/60)/24)+DATE(1970,1,1)</f>
        <v>41527.208333333336</v>
      </c>
      <c r="P771" s="13" t="str">
        <f t="shared" ref="P771:P834" si="76">TEXT(M771,"mmm")</f>
        <v>Aug</v>
      </c>
      <c r="Q771" s="12" t="str">
        <f t="shared" ref="Q771:Q834" si="77">TEXT(O771,"yyyy")</f>
        <v>2013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hidden="1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s="5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s="13" t="str">
        <f t="shared" si="76"/>
        <v>Apr</v>
      </c>
      <c r="Q772" s="12" t="str">
        <f t="shared" si="77"/>
        <v>2014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hidden="1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s="5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s="13" t="str">
        <f t="shared" si="76"/>
        <v>Jan</v>
      </c>
      <c r="Q773" s="12" t="str">
        <f t="shared" si="77"/>
        <v>2019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hidden="1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s="5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s="13" t="str">
        <f t="shared" si="76"/>
        <v>Feb</v>
      </c>
      <c r="Q774" s="12" t="str">
        <f t="shared" si="77"/>
        <v>2019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hidden="1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s="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s="13" t="str">
        <f t="shared" si="76"/>
        <v>Apr</v>
      </c>
      <c r="Q775" s="12" t="str">
        <f t="shared" si="77"/>
        <v>2017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hidden="1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s="5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s="13" t="str">
        <f t="shared" si="76"/>
        <v>May</v>
      </c>
      <c r="Q776" s="12" t="str">
        <f t="shared" si="77"/>
        <v>2016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s="5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s="13" t="str">
        <f t="shared" si="76"/>
        <v>Nov</v>
      </c>
      <c r="Q777" s="12" t="str">
        <f t="shared" si="77"/>
        <v>2014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s="5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s="13" t="str">
        <f t="shared" si="76"/>
        <v>Jul</v>
      </c>
      <c r="Q778" s="12" t="str">
        <f t="shared" si="77"/>
        <v>2019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s="5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s="13" t="str">
        <f t="shared" si="76"/>
        <v>Sep</v>
      </c>
      <c r="Q779" s="12" t="str">
        <f t="shared" si="77"/>
        <v>2011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hidden="1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s="5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s="13" t="str">
        <f t="shared" si="76"/>
        <v>Aug</v>
      </c>
      <c r="Q780" s="12" t="str">
        <f t="shared" si="77"/>
        <v>2011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s="5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s="13" t="str">
        <f t="shared" si="76"/>
        <v>Aug</v>
      </c>
      <c r="Q781" s="12" t="str">
        <f t="shared" si="77"/>
        <v>2015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hidden="1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s="5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s="13" t="str">
        <f t="shared" si="76"/>
        <v>Jul</v>
      </c>
      <c r="Q782" s="12" t="str">
        <f t="shared" si="77"/>
        <v>2016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hidden="1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s="5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s="13" t="str">
        <f t="shared" si="76"/>
        <v>Oct</v>
      </c>
      <c r="Q783" s="12" t="str">
        <f t="shared" si="77"/>
        <v>2010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hidden="1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s="5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s="13" t="str">
        <f t="shared" si="76"/>
        <v>Mar</v>
      </c>
      <c r="Q784" s="12" t="str">
        <f t="shared" si="77"/>
        <v>2011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hidden="1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s="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s="13" t="str">
        <f t="shared" si="76"/>
        <v>Dec</v>
      </c>
      <c r="Q785" s="12" t="str">
        <f t="shared" si="77"/>
        <v>2013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hidden="1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s="5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s="13" t="str">
        <f t="shared" si="76"/>
        <v>Mar</v>
      </c>
      <c r="Q786" s="12" t="str">
        <f t="shared" si="77"/>
        <v>2016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.5" hidden="1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s="5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s="13" t="str">
        <f t="shared" si="76"/>
        <v>Apr</v>
      </c>
      <c r="Q787" s="12" t="str">
        <f t="shared" si="77"/>
        <v>2019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hidden="1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s="5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s="13" t="str">
        <f t="shared" si="76"/>
        <v>Mar</v>
      </c>
      <c r="Q788" s="12" t="str">
        <f t="shared" si="77"/>
        <v>2018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s="5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s="13" t="str">
        <f t="shared" si="76"/>
        <v>May</v>
      </c>
      <c r="Q789" s="12" t="str">
        <f t="shared" si="77"/>
        <v>2011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hidden="1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s="5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s="13" t="str">
        <f t="shared" si="76"/>
        <v>Oct</v>
      </c>
      <c r="Q790" s="12" t="str">
        <f t="shared" si="77"/>
        <v>2012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s="5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s="13" t="str">
        <f t="shared" si="76"/>
        <v>May</v>
      </c>
      <c r="Q791" s="12" t="str">
        <f t="shared" si="77"/>
        <v>2014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hidden="1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s="5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s="13" t="str">
        <f t="shared" si="76"/>
        <v>Feb</v>
      </c>
      <c r="Q792" s="12" t="str">
        <f t="shared" si="77"/>
        <v>2010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s="5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s="13" t="str">
        <f t="shared" si="76"/>
        <v>Dec</v>
      </c>
      <c r="Q793" s="12" t="str">
        <f t="shared" si="77"/>
        <v>2016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s="5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s="13" t="str">
        <f t="shared" si="76"/>
        <v>Jun</v>
      </c>
      <c r="Q794" s="12" t="str">
        <f t="shared" si="77"/>
        <v>2013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hidden="1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s="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s="13" t="str">
        <f t="shared" si="76"/>
        <v>Jun</v>
      </c>
      <c r="Q795" s="12" t="str">
        <f t="shared" si="77"/>
        <v>2013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hidden="1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s="5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s="13" t="str">
        <f t="shared" si="76"/>
        <v>Dec</v>
      </c>
      <c r="Q796" s="12" t="str">
        <f t="shared" si="77"/>
        <v>2018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s="5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s="13" t="str">
        <f t="shared" si="76"/>
        <v>Nov</v>
      </c>
      <c r="Q797" s="12" t="str">
        <f t="shared" si="77"/>
        <v>2016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s="5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s="13" t="str">
        <f t="shared" si="76"/>
        <v>Aug</v>
      </c>
      <c r="Q798" s="12" t="str">
        <f t="shared" si="77"/>
        <v>2014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hidden="1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s="5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s="13" t="str">
        <f t="shared" si="76"/>
        <v>Dec</v>
      </c>
      <c r="Q799" s="12" t="str">
        <f t="shared" si="77"/>
        <v>2019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hidden="1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s="5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s="13" t="str">
        <f t="shared" si="76"/>
        <v>May</v>
      </c>
      <c r="Q800" s="12" t="str">
        <f t="shared" si="77"/>
        <v>2012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s="5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s="13" t="str">
        <f t="shared" si="76"/>
        <v>Jan</v>
      </c>
      <c r="Q801" s="12" t="str">
        <f t="shared" si="77"/>
        <v>2016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s="5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s="13" t="str">
        <f t="shared" si="76"/>
        <v>Jun</v>
      </c>
      <c r="Q802" s="12" t="str">
        <f t="shared" si="77"/>
        <v>2015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hidden="1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s="5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s="13" t="str">
        <f t="shared" si="76"/>
        <v>Dec</v>
      </c>
      <c r="Q803" s="12" t="str">
        <f t="shared" si="77"/>
        <v>2020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.5" hidden="1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s="5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s="13" t="str">
        <f t="shared" si="76"/>
        <v>Jul</v>
      </c>
      <c r="Q804" s="12" t="str">
        <f t="shared" si="77"/>
        <v>2019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.5" hidden="1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s="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s="13" t="str">
        <f t="shared" si="76"/>
        <v>Jan</v>
      </c>
      <c r="Q805" s="12" t="str">
        <f t="shared" si="77"/>
        <v>2019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hidden="1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s="5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s="13" t="str">
        <f t="shared" si="76"/>
        <v>Jan</v>
      </c>
      <c r="Q806" s="12" t="str">
        <f t="shared" si="77"/>
        <v>2018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s="5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s="13" t="str">
        <f t="shared" si="76"/>
        <v>Nov</v>
      </c>
      <c r="Q807" s="12" t="str">
        <f t="shared" si="77"/>
        <v>2015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hidden="1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s="5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s="13" t="str">
        <f t="shared" si="76"/>
        <v>Mar</v>
      </c>
      <c r="Q808" s="12" t="str">
        <f t="shared" si="77"/>
        <v>2012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hidden="1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s="5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s="13" t="str">
        <f t="shared" si="76"/>
        <v>Oct</v>
      </c>
      <c r="Q809" s="12" t="str">
        <f t="shared" si="77"/>
        <v>2019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s="5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s="13" t="str">
        <f t="shared" si="76"/>
        <v>May</v>
      </c>
      <c r="Q810" s="12" t="str">
        <f t="shared" si="77"/>
        <v>2016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s="5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s="13" t="str">
        <f t="shared" si="76"/>
        <v>Aug</v>
      </c>
      <c r="Q811" s="12" t="str">
        <f t="shared" si="77"/>
        <v>2012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hidden="1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s="5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s="13" t="str">
        <f t="shared" si="76"/>
        <v>Nov</v>
      </c>
      <c r="Q812" s="12" t="str">
        <f t="shared" si="77"/>
        <v>2017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s="5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s="13" t="str">
        <f t="shared" si="76"/>
        <v>Jan</v>
      </c>
      <c r="Q813" s="12" t="str">
        <f t="shared" si="77"/>
        <v>2016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hidden="1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s="5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s="13" t="str">
        <f t="shared" si="76"/>
        <v>Apr</v>
      </c>
      <c r="Q814" s="12" t="str">
        <f t="shared" si="77"/>
        <v>2018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hidden="1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s="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s="13" t="str">
        <f t="shared" si="76"/>
        <v>Aug</v>
      </c>
      <c r="Q815" s="12" t="str">
        <f t="shared" si="77"/>
        <v>2012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s="5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s="13" t="str">
        <f t="shared" si="76"/>
        <v>May</v>
      </c>
      <c r="Q816" s="12" t="str">
        <f t="shared" si="77"/>
        <v>2016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.5" hidden="1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s="5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s="13" t="str">
        <f t="shared" si="76"/>
        <v>Nov</v>
      </c>
      <c r="Q817" s="12" t="str">
        <f t="shared" si="77"/>
        <v>2017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hidden="1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s="5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s="13" t="str">
        <f t="shared" si="76"/>
        <v>Feb</v>
      </c>
      <c r="Q818" s="12" t="str">
        <f t="shared" si="77"/>
        <v>2014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hidden="1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s="5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s="13" t="str">
        <f t="shared" si="76"/>
        <v>May</v>
      </c>
      <c r="Q819" s="12" t="str">
        <f t="shared" si="77"/>
        <v>2019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hidden="1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s="5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s="13" t="str">
        <f t="shared" si="76"/>
        <v>Jan</v>
      </c>
      <c r="Q820" s="12" t="str">
        <f t="shared" si="77"/>
        <v>2019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s="5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s="13" t="str">
        <f t="shared" si="76"/>
        <v>Nov</v>
      </c>
      <c r="Q821" s="12" t="str">
        <f t="shared" si="77"/>
        <v>2012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hidden="1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s="5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s="13" t="str">
        <f t="shared" si="76"/>
        <v>Jul</v>
      </c>
      <c r="Q822" s="12" t="str">
        <f t="shared" si="77"/>
        <v>2018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hidden="1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s="5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s="13" t="str">
        <f t="shared" si="76"/>
        <v>Feb</v>
      </c>
      <c r="Q823" s="12" t="str">
        <f t="shared" si="77"/>
        <v>2017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hidden="1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s="5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s="13" t="str">
        <f t="shared" si="76"/>
        <v>Feb</v>
      </c>
      <c r="Q824" s="12" t="str">
        <f t="shared" si="77"/>
        <v>2014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hidden="1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s="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s="13" t="str">
        <f t="shared" si="76"/>
        <v>Sep</v>
      </c>
      <c r="Q825" s="12" t="str">
        <f t="shared" si="77"/>
        <v>2014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hidden="1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s="5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s="13" t="str">
        <f t="shared" si="76"/>
        <v>Jun</v>
      </c>
      <c r="Q826" s="12" t="str">
        <f t="shared" si="77"/>
        <v>2010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hidden="1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s="5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s="13" t="str">
        <f t="shared" si="76"/>
        <v>Jul</v>
      </c>
      <c r="Q827" s="12" t="str">
        <f t="shared" si="77"/>
        <v>2017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.5" hidden="1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s="5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s="13" t="str">
        <f t="shared" si="76"/>
        <v>Dec</v>
      </c>
      <c r="Q828" s="12" t="str">
        <f t="shared" si="77"/>
        <v>2011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.5" hidden="1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s="5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s="13" t="str">
        <f t="shared" si="76"/>
        <v>May</v>
      </c>
      <c r="Q829" s="12" t="str">
        <f t="shared" si="77"/>
        <v>2011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s="5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s="13" t="str">
        <f t="shared" si="76"/>
        <v>Aug</v>
      </c>
      <c r="Q830" s="12" t="str">
        <f t="shared" si="77"/>
        <v>2018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s="5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s="13" t="str">
        <f t="shared" si="76"/>
        <v>Jun</v>
      </c>
      <c r="Q831" s="12" t="str">
        <f t="shared" si="77"/>
        <v>2015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s="5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s="13" t="str">
        <f t="shared" si="76"/>
        <v>Jan</v>
      </c>
      <c r="Q832" s="12" t="str">
        <f t="shared" si="77"/>
        <v>2018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1.5" hidden="1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s="5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s="13" t="str">
        <f t="shared" si="76"/>
        <v>Mar</v>
      </c>
      <c r="Q833" s="12" t="str">
        <f t="shared" si="77"/>
        <v>2012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hidden="1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s="5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s="13" t="str">
        <f t="shared" si="76"/>
        <v>Oct</v>
      </c>
      <c r="Q834" s="12" t="str">
        <f t="shared" si="77"/>
        <v>2015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hidden="1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s="5" t="s">
        <v>20</v>
      </c>
      <c r="H835">
        <v>165</v>
      </c>
      <c r="I835" s="7">
        <f t="shared" ref="I835:I898" si="79">IF(H835=0,"",E835/H835)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0">(((L835/60)/60)/24)+DATE(1970,1,1)</f>
        <v>40588.25</v>
      </c>
      <c r="N835">
        <v>1298613600</v>
      </c>
      <c r="O835" s="11">
        <f t="shared" ref="O835:O898" si="81">((($N835/60)/60)/24)+DATE(1970,1,1)</f>
        <v>40599.25</v>
      </c>
      <c r="P835" s="13" t="str">
        <f t="shared" ref="P835:P898" si="82">TEXT(M835,"mmm")</f>
        <v>Feb</v>
      </c>
      <c r="Q835" s="12" t="str">
        <f t="shared" ref="Q835:Q898" si="83">TEXT(O835,"yyyy")</f>
        <v>2011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hidden="1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s="5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s="13" t="str">
        <f t="shared" si="82"/>
        <v>Jun</v>
      </c>
      <c r="Q836" s="12" t="str">
        <f t="shared" si="83"/>
        <v>2013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s="5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s="13" t="str">
        <f t="shared" si="82"/>
        <v>Feb</v>
      </c>
      <c r="Q837" s="12" t="str">
        <f t="shared" si="83"/>
        <v>2015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s="5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s="13" t="str">
        <f t="shared" si="82"/>
        <v>Feb</v>
      </c>
      <c r="Q838" s="12" t="str">
        <f t="shared" si="83"/>
        <v>2010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hidden="1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s="5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s="13" t="str">
        <f t="shared" si="82"/>
        <v>Mar</v>
      </c>
      <c r="Q839" s="12" t="str">
        <f t="shared" si="83"/>
        <v>2011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hidden="1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s="5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s="13" t="str">
        <f t="shared" si="82"/>
        <v>Sep</v>
      </c>
      <c r="Q840" s="12" t="str">
        <f t="shared" si="83"/>
        <v>2018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hidden="1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s="5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s="13" t="str">
        <f t="shared" si="82"/>
        <v>Mar</v>
      </c>
      <c r="Q841" s="12" t="str">
        <f t="shared" si="83"/>
        <v>2014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hidden="1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s="5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s="13" t="str">
        <f t="shared" si="82"/>
        <v>Jul</v>
      </c>
      <c r="Q842" s="12" t="str">
        <f t="shared" si="83"/>
        <v>2014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hidden="1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s="5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s="13" t="str">
        <f t="shared" si="82"/>
        <v>Feb</v>
      </c>
      <c r="Q843" s="12" t="str">
        <f t="shared" si="83"/>
        <v>2016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.5" hidden="1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s="5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s="13" t="str">
        <f t="shared" si="82"/>
        <v>Jun</v>
      </c>
      <c r="Q844" s="12" t="str">
        <f t="shared" si="83"/>
        <v>2018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s="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s="13" t="str">
        <f t="shared" si="82"/>
        <v>Aug</v>
      </c>
      <c r="Q845" s="12" t="str">
        <f t="shared" si="83"/>
        <v>2018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hidden="1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s="5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s="13" t="str">
        <f t="shared" si="82"/>
        <v>Jan</v>
      </c>
      <c r="Q846" s="12" t="str">
        <f t="shared" si="83"/>
        <v>2012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hidden="1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s="5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s="13" t="str">
        <f t="shared" si="82"/>
        <v>May</v>
      </c>
      <c r="Q847" s="12" t="str">
        <f t="shared" si="83"/>
        <v>2018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hidden="1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s="5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s="13" t="str">
        <f t="shared" si="82"/>
        <v>Jul</v>
      </c>
      <c r="Q848" s="12" t="str">
        <f t="shared" si="83"/>
        <v>2018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hidden="1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s="5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s="13" t="str">
        <f t="shared" si="82"/>
        <v>Jan</v>
      </c>
      <c r="Q849" s="12" t="str">
        <f t="shared" si="83"/>
        <v>2018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idden="1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s="5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s="13" t="str">
        <f t="shared" si="82"/>
        <v>Jun</v>
      </c>
      <c r="Q850" s="12" t="str">
        <f t="shared" si="83"/>
        <v>2010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hidden="1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s="5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s="13" t="str">
        <f t="shared" si="82"/>
        <v>Feb</v>
      </c>
      <c r="Q851" s="12" t="str">
        <f t="shared" si="83"/>
        <v>2012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s="5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s="13" t="str">
        <f t="shared" si="82"/>
        <v>Nov</v>
      </c>
      <c r="Q852" s="12" t="str">
        <f t="shared" si="83"/>
        <v>2011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.5" hidden="1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s="5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s="13" t="str">
        <f t="shared" si="82"/>
        <v>May</v>
      </c>
      <c r="Q853" s="12" t="str">
        <f t="shared" si="83"/>
        <v>2012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s="5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s="13" t="str">
        <f t="shared" si="82"/>
        <v>Jul</v>
      </c>
      <c r="Q854" s="12" t="str">
        <f t="shared" si="83"/>
        <v>2011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hidden="1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s="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s="13" t="str">
        <f t="shared" si="82"/>
        <v>Jun</v>
      </c>
      <c r="Q855" s="12" t="str">
        <f t="shared" si="83"/>
        <v>2011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idden="1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s="5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s="13" t="str">
        <f t="shared" si="82"/>
        <v>Nov</v>
      </c>
      <c r="Q856" s="12" t="str">
        <f t="shared" si="83"/>
        <v>2019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hidden="1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s="5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s="13" t="str">
        <f t="shared" si="82"/>
        <v>Jun</v>
      </c>
      <c r="Q857" s="12" t="str">
        <f t="shared" si="83"/>
        <v>2011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hidden="1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s="5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s="13" t="str">
        <f t="shared" si="82"/>
        <v>Apr</v>
      </c>
      <c r="Q858" s="12" t="str">
        <f t="shared" si="83"/>
        <v>2012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.5" hidden="1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s="5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s="13" t="str">
        <f t="shared" si="82"/>
        <v>Feb</v>
      </c>
      <c r="Q859" s="12" t="str">
        <f t="shared" si="83"/>
        <v>2012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s="5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s="13" t="str">
        <f t="shared" si="82"/>
        <v>Apr</v>
      </c>
      <c r="Q860" s="12" t="str">
        <f t="shared" si="83"/>
        <v>2018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s="5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s="13" t="str">
        <f t="shared" si="82"/>
        <v>Mar</v>
      </c>
      <c r="Q861" s="12" t="str">
        <f t="shared" si="83"/>
        <v>2013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.5" hidden="1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s="5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s="13" t="str">
        <f t="shared" si="82"/>
        <v>Feb</v>
      </c>
      <c r="Q862" s="12" t="str">
        <f t="shared" si="83"/>
        <v>2019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hidden="1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s="5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s="13" t="str">
        <f t="shared" si="82"/>
        <v>Mar</v>
      </c>
      <c r="Q863" s="12" t="str">
        <f t="shared" si="83"/>
        <v>2010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hidden="1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s="5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s="13" t="str">
        <f t="shared" si="82"/>
        <v>Aug</v>
      </c>
      <c r="Q864" s="12" t="str">
        <f t="shared" si="83"/>
        <v>2011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hidden="1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s="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s="13" t="str">
        <f t="shared" si="82"/>
        <v>Jun</v>
      </c>
      <c r="Q865" s="12" t="str">
        <f t="shared" si="83"/>
        <v>2015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hidden="1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s="5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s="13" t="str">
        <f t="shared" si="82"/>
        <v>Aug</v>
      </c>
      <c r="Q866" s="12" t="str">
        <f t="shared" si="83"/>
        <v>2016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hidden="1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s="5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s="13" t="str">
        <f t="shared" si="82"/>
        <v>Sep</v>
      </c>
      <c r="Q867" s="12" t="str">
        <f t="shared" si="83"/>
        <v>2014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hidden="1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s="5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s="13" t="str">
        <f t="shared" si="82"/>
        <v>May</v>
      </c>
      <c r="Q868" s="12" t="str">
        <f t="shared" si="83"/>
        <v>2011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.5" hidden="1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s="5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s="13" t="str">
        <f t="shared" si="82"/>
        <v>Oct</v>
      </c>
      <c r="Q869" s="12" t="str">
        <f t="shared" si="83"/>
        <v>2018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idden="1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s="5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s="13" t="str">
        <f t="shared" si="82"/>
        <v>Oct</v>
      </c>
      <c r="Q870" s="12" t="str">
        <f t="shared" si="83"/>
        <v>2013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s="5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s="13" t="str">
        <f t="shared" si="82"/>
        <v>Jun</v>
      </c>
      <c r="Q871" s="12" t="str">
        <f t="shared" si="83"/>
        <v>2010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s="5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s="13" t="str">
        <f t="shared" si="82"/>
        <v>Aug</v>
      </c>
      <c r="Q872" s="12" t="str">
        <f t="shared" si="83"/>
        <v>2015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.5" hidden="1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s="5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s="13" t="str">
        <f t="shared" si="82"/>
        <v>Nov</v>
      </c>
      <c r="Q873" s="12" t="str">
        <f t="shared" si="83"/>
        <v>2017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hidden="1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s="5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s="13" t="str">
        <f t="shared" si="82"/>
        <v>Sep</v>
      </c>
      <c r="Q874" s="12" t="str">
        <f t="shared" si="83"/>
        <v>2018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hidden="1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s="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s="13" t="str">
        <f t="shared" si="82"/>
        <v>Jan</v>
      </c>
      <c r="Q875" s="12" t="str">
        <f t="shared" si="83"/>
        <v>2014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hidden="1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s="5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s="13" t="str">
        <f t="shared" si="82"/>
        <v>Apr</v>
      </c>
      <c r="Q876" s="12" t="str">
        <f t="shared" si="83"/>
        <v>2010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s="5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s="13" t="str">
        <f t="shared" si="82"/>
        <v>Jan</v>
      </c>
      <c r="Q877" s="12" t="str">
        <f t="shared" si="83"/>
        <v>2011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s="5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s="13" t="str">
        <f t="shared" si="82"/>
        <v>Jun</v>
      </c>
      <c r="Q878" s="12" t="str">
        <f t="shared" si="83"/>
        <v>2019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s="5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s="13" t="str">
        <f t="shared" si="82"/>
        <v>Jul</v>
      </c>
      <c r="Q879" s="12" t="str">
        <f t="shared" si="83"/>
        <v>2016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s="5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s="13" t="str">
        <f t="shared" si="82"/>
        <v>Jan</v>
      </c>
      <c r="Q880" s="12" t="str">
        <f t="shared" si="83"/>
        <v>2020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hidden="1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s="5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s="13" t="str">
        <f t="shared" si="82"/>
        <v>Feb</v>
      </c>
      <c r="Q881" s="12" t="str">
        <f t="shared" si="83"/>
        <v>2017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hidden="1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s="5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s="13" t="str">
        <f t="shared" si="82"/>
        <v>Jul</v>
      </c>
      <c r="Q882" s="12" t="str">
        <f t="shared" si="83"/>
        <v>2019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s="5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s="13" t="str">
        <f t="shared" si="82"/>
        <v>Jul</v>
      </c>
      <c r="Q883" s="12" t="str">
        <f t="shared" si="83"/>
        <v>2015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hidden="1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s="5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s="13" t="str">
        <f t="shared" si="82"/>
        <v>Jan</v>
      </c>
      <c r="Q884" s="12" t="str">
        <f t="shared" si="83"/>
        <v>2015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.5" hidden="1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s="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s="13" t="str">
        <f t="shared" si="82"/>
        <v>May</v>
      </c>
      <c r="Q885" s="12" t="str">
        <f t="shared" si="83"/>
        <v>2010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s="5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s="13" t="str">
        <f t="shared" si="82"/>
        <v>May</v>
      </c>
      <c r="Q886" s="12" t="str">
        <f t="shared" si="83"/>
        <v>2014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hidden="1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s="5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s="13" t="str">
        <f t="shared" si="82"/>
        <v>Jun</v>
      </c>
      <c r="Q887" s="12" t="str">
        <f t="shared" si="83"/>
        <v>2010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s="5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s="13" t="str">
        <f t="shared" si="82"/>
        <v>Aug</v>
      </c>
      <c r="Q888" s="12" t="str">
        <f t="shared" si="83"/>
        <v>2010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s="5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s="13" t="str">
        <f t="shared" si="82"/>
        <v>Jul</v>
      </c>
      <c r="Q889" s="12" t="str">
        <f t="shared" si="83"/>
        <v>2015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.5" hidden="1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s="5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s="13" t="str">
        <f t="shared" si="82"/>
        <v>Apr</v>
      </c>
      <c r="Q890" s="12" t="str">
        <f t="shared" si="83"/>
        <v>2017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hidden="1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s="5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s="13" t="str">
        <f t="shared" si="82"/>
        <v>Mar</v>
      </c>
      <c r="Q891" s="12" t="str">
        <f t="shared" si="83"/>
        <v>2014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hidden="1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s="5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s="13" t="str">
        <f t="shared" si="82"/>
        <v>Jun</v>
      </c>
      <c r="Q892" s="12" t="str">
        <f t="shared" si="83"/>
        <v>2019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.5" hidden="1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s="5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s="13" t="str">
        <f t="shared" si="82"/>
        <v>Dec</v>
      </c>
      <c r="Q893" s="12" t="str">
        <f t="shared" si="83"/>
        <v>2012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hidden="1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s="5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s="13" t="str">
        <f t="shared" si="82"/>
        <v>May</v>
      </c>
      <c r="Q894" s="12" t="str">
        <f t="shared" si="83"/>
        <v>2010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hidden="1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s="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s="13" t="str">
        <f t="shared" si="82"/>
        <v>Jun</v>
      </c>
      <c r="Q895" s="12" t="str">
        <f t="shared" si="83"/>
        <v>2015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hidden="1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s="5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s="13" t="str">
        <f t="shared" si="82"/>
        <v>Jul</v>
      </c>
      <c r="Q896" s="12" t="str">
        <f t="shared" si="83"/>
        <v>2013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s="5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s="13" t="str">
        <f t="shared" si="82"/>
        <v>Feb</v>
      </c>
      <c r="Q897" s="12" t="str">
        <f t="shared" si="83"/>
        <v>2018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.5" hidden="1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s="5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s="13" t="str">
        <f t="shared" si="82"/>
        <v>Jul</v>
      </c>
      <c r="Q898" s="12" t="str">
        <f t="shared" si="83"/>
        <v>2011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s="5" t="s">
        <v>14</v>
      </c>
      <c r="H899">
        <v>27</v>
      </c>
      <c r="I899" s="7">
        <f t="shared" ref="I899:I962" si="85">IF(H899=0,"",E899/H899)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6">(((L899/60)/60)/24)+DATE(1970,1,1)</f>
        <v>43583.208333333328</v>
      </c>
      <c r="N899">
        <v>1556600400</v>
      </c>
      <c r="O899" s="11">
        <f t="shared" ref="O899:O962" si="87">((($N899/60)/60)/24)+DATE(1970,1,1)</f>
        <v>43585.208333333328</v>
      </c>
      <c r="P899" s="13" t="str">
        <f t="shared" ref="P899:P962" si="88">TEXT(M899,"mmm")</f>
        <v>Apr</v>
      </c>
      <c r="Q899" s="12" t="str">
        <f t="shared" ref="Q899:Q962" si="89">TEXT(O899,"yyyy")</f>
        <v>2019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s="5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s="13" t="str">
        <f t="shared" si="88"/>
        <v>Dec</v>
      </c>
      <c r="Q900" s="12" t="str">
        <f t="shared" si="89"/>
        <v>2019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hidden="1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s="5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s="13" t="str">
        <f t="shared" si="88"/>
        <v>Oct</v>
      </c>
      <c r="Q901" s="12" t="str">
        <f t="shared" si="89"/>
        <v>2013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s="5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s="13" t="str">
        <f t="shared" si="88"/>
        <v>Sep</v>
      </c>
      <c r="Q902" s="12" t="str">
        <f t="shared" si="89"/>
        <v>2014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hidden="1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s="5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s="13" t="str">
        <f t="shared" si="88"/>
        <v>Jul</v>
      </c>
      <c r="Q903" s="12" t="str">
        <f t="shared" si="89"/>
        <v>2018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hidden="1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s="5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s="13" t="str">
        <f t="shared" si="88"/>
        <v>Jan</v>
      </c>
      <c r="Q904" s="12" t="str">
        <f t="shared" si="89"/>
        <v>2016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.5" hidden="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s="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s="13" t="str">
        <f t="shared" si="88"/>
        <v>May</v>
      </c>
      <c r="Q905" s="12" t="str">
        <f t="shared" si="89"/>
        <v>2012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s="5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s="13" t="str">
        <f t="shared" si="88"/>
        <v>Oct</v>
      </c>
      <c r="Q906" s="12" t="str">
        <f t="shared" si="89"/>
        <v>2012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hidden="1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s="5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s="13" t="str">
        <f t="shared" si="88"/>
        <v>Sep</v>
      </c>
      <c r="Q907" s="12" t="str">
        <f t="shared" si="89"/>
        <v>2013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.5" hidden="1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s="5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s="13" t="str">
        <f t="shared" si="88"/>
        <v>May</v>
      </c>
      <c r="Q908" s="12" t="str">
        <f t="shared" si="89"/>
        <v>2017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s="5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s="13" t="str">
        <f t="shared" si="88"/>
        <v>Apr</v>
      </c>
      <c r="Q909" s="12" t="str">
        <f t="shared" si="89"/>
        <v>2011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hidden="1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s="5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s="13" t="str">
        <f t="shared" si="88"/>
        <v>May</v>
      </c>
      <c r="Q910" s="12" t="str">
        <f t="shared" si="89"/>
        <v>2012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hidden="1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s="5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s="13" t="str">
        <f t="shared" si="88"/>
        <v>Jun</v>
      </c>
      <c r="Q911" s="12" t="str">
        <f t="shared" si="89"/>
        <v>2018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hidden="1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s="5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s="13" t="str">
        <f t="shared" si="88"/>
        <v>Jan</v>
      </c>
      <c r="Q912" s="12" t="str">
        <f t="shared" si="89"/>
        <v>2015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hidden="1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s="5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s="13" t="str">
        <f t="shared" si="88"/>
        <v>Sep</v>
      </c>
      <c r="Q913" s="12" t="str">
        <f t="shared" si="89"/>
        <v>2019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hidden="1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s="5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s="13" t="str">
        <f t="shared" si="88"/>
        <v>Sep</v>
      </c>
      <c r="Q914" s="12" t="str">
        <f t="shared" si="89"/>
        <v>2012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s="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s="13" t="str">
        <f t="shared" si="88"/>
        <v>May</v>
      </c>
      <c r="Q915" s="12" t="str">
        <f t="shared" si="89"/>
        <v>2019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s="5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s="13" t="str">
        <f t="shared" si="88"/>
        <v>Aug</v>
      </c>
      <c r="Q916" s="12" t="str">
        <f t="shared" si="89"/>
        <v>2013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hidden="1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s="5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s="13" t="str">
        <f t="shared" si="88"/>
        <v>Aug</v>
      </c>
      <c r="Q917" s="12" t="str">
        <f t="shared" si="89"/>
        <v>2017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s="5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s="13" t="str">
        <f t="shared" si="88"/>
        <v>Dec</v>
      </c>
      <c r="Q918" s="12" t="str">
        <f t="shared" si="89"/>
        <v>2014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hidden="1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s="5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s="13" t="str">
        <f t="shared" si="88"/>
        <v>Jun</v>
      </c>
      <c r="Q919" s="12" t="str">
        <f t="shared" si="89"/>
        <v>2011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hidden="1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s="5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s="13" t="str">
        <f t="shared" si="88"/>
        <v>Jul</v>
      </c>
      <c r="Q920" s="12" t="str">
        <f t="shared" si="89"/>
        <v>2012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s="5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s="13" t="str">
        <f t="shared" si="88"/>
        <v>Oct</v>
      </c>
      <c r="Q921" s="12" t="str">
        <f t="shared" si="89"/>
        <v>2017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hidden="1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s="5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s="13" t="str">
        <f t="shared" si="88"/>
        <v>Feb</v>
      </c>
      <c r="Q922" s="12" t="str">
        <f t="shared" si="89"/>
        <v>2019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s="5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s="13" t="str">
        <f t="shared" si="88"/>
        <v>Feb</v>
      </c>
      <c r="Q923" s="12" t="str">
        <f t="shared" si="89"/>
        <v>2012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hidden="1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s="5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s="13" t="str">
        <f t="shared" si="88"/>
        <v>Dec</v>
      </c>
      <c r="Q924" s="12" t="str">
        <f t="shared" si="89"/>
        <v>2018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hidden="1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s="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s="13" t="str">
        <f t="shared" si="88"/>
        <v>Jul</v>
      </c>
      <c r="Q925" s="12" t="str">
        <f t="shared" si="89"/>
        <v>2010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hidden="1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s="5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s="13" t="str">
        <f t="shared" si="88"/>
        <v>Oct</v>
      </c>
      <c r="Q926" s="12" t="str">
        <f t="shared" si="89"/>
        <v>2019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.5" hidden="1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s="5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s="13" t="str">
        <f t="shared" si="88"/>
        <v>Sep</v>
      </c>
      <c r="Q927" s="12" t="str">
        <f t="shared" si="89"/>
        <v>2017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s="5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s="13" t="str">
        <f t="shared" si="88"/>
        <v>May</v>
      </c>
      <c r="Q928" s="12" t="str">
        <f t="shared" si="89"/>
        <v>2016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s="5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s="13" t="str">
        <f t="shared" si="88"/>
        <v>Jul</v>
      </c>
      <c r="Q929" s="12" t="str">
        <f t="shared" si="89"/>
        <v>2012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hidden="1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s="5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s="13" t="str">
        <f t="shared" si="88"/>
        <v>Dec</v>
      </c>
      <c r="Q930" s="12" t="str">
        <f t="shared" si="89"/>
        <v>2014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hidden="1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s="5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s="13" t="str">
        <f t="shared" si="88"/>
        <v>May</v>
      </c>
      <c r="Q931" s="12" t="str">
        <f t="shared" si="89"/>
        <v>2017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hidden="1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s="5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s="13" t="str">
        <f t="shared" si="88"/>
        <v>Feb</v>
      </c>
      <c r="Q932" s="12" t="str">
        <f t="shared" si="89"/>
        <v>2015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s="5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s="13" t="str">
        <f t="shared" si="88"/>
        <v>Jun</v>
      </c>
      <c r="Q933" s="12" t="str">
        <f t="shared" si="89"/>
        <v>2014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hidden="1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s="5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s="13" t="str">
        <f t="shared" si="88"/>
        <v>Mar</v>
      </c>
      <c r="Q934" s="12" t="str">
        <f t="shared" si="89"/>
        <v>2014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hidden="1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s="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s="13" t="str">
        <f t="shared" si="88"/>
        <v>Apr</v>
      </c>
      <c r="Q935" s="12" t="str">
        <f t="shared" si="89"/>
        <v>2013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hidden="1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s="5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s="13" t="str">
        <f t="shared" si="88"/>
        <v>Feb</v>
      </c>
      <c r="Q936" s="12" t="str">
        <f t="shared" si="89"/>
        <v>2016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.5" hidden="1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s="5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s="13" t="str">
        <f t="shared" si="88"/>
        <v>Jul</v>
      </c>
      <c r="Q937" s="12" t="str">
        <f t="shared" si="89"/>
        <v>2015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s="5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s="13" t="str">
        <f t="shared" si="88"/>
        <v>Jul</v>
      </c>
      <c r="Q938" s="12" t="str">
        <f t="shared" si="89"/>
        <v>2019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hidden="1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s="5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s="13" t="str">
        <f t="shared" si="88"/>
        <v>Nov</v>
      </c>
      <c r="Q939" s="12" t="str">
        <f t="shared" si="89"/>
        <v>2015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hidden="1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s="5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s="13" t="str">
        <f t="shared" si="88"/>
        <v>Jun</v>
      </c>
      <c r="Q940" s="12" t="str">
        <f t="shared" si="89"/>
        <v>2018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s="5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s="13" t="str">
        <f t="shared" si="88"/>
        <v>May</v>
      </c>
      <c r="Q941" s="12" t="str">
        <f t="shared" si="89"/>
        <v>2011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hidden="1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s="5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s="13" t="str">
        <f t="shared" si="88"/>
        <v>Dec</v>
      </c>
      <c r="Q942" s="12" t="str">
        <f t="shared" si="89"/>
        <v>2012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s="5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s="13" t="str">
        <f t="shared" si="88"/>
        <v>Jan</v>
      </c>
      <c r="Q943" s="12" t="str">
        <f t="shared" si="89"/>
        <v>2011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s="5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s="13" t="str">
        <f t="shared" si="88"/>
        <v>Jan</v>
      </c>
      <c r="Q944" s="12" t="str">
        <f t="shared" si="89"/>
        <v>2011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hidden="1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s="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s="13" t="str">
        <f t="shared" si="88"/>
        <v>Sep</v>
      </c>
      <c r="Q945" s="12" t="str">
        <f t="shared" si="89"/>
        <v>2014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s="5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s="13" t="str">
        <f t="shared" si="88"/>
        <v>Feb</v>
      </c>
      <c r="Q946" s="12" t="str">
        <f t="shared" si="89"/>
        <v>2017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s="5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s="13" t="str">
        <f t="shared" si="88"/>
        <v>Apr</v>
      </c>
      <c r="Q947" s="12" t="str">
        <f t="shared" si="89"/>
        <v>2012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s="5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s="13" t="str">
        <f t="shared" si="88"/>
        <v>Jun</v>
      </c>
      <c r="Q948" s="12" t="str">
        <f t="shared" si="89"/>
        <v>2011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s="5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s="13" t="str">
        <f t="shared" si="88"/>
        <v>Sep</v>
      </c>
      <c r="Q949" s="12" t="str">
        <f t="shared" si="89"/>
        <v>2014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hidden="1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s="5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s="13" t="str">
        <f t="shared" si="88"/>
        <v>Dec</v>
      </c>
      <c r="Q950" s="12" t="str">
        <f t="shared" si="89"/>
        <v>2014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.5" hidden="1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s="5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s="13" t="str">
        <f t="shared" si="88"/>
        <v>Apr</v>
      </c>
      <c r="Q951" s="12" t="str">
        <f t="shared" si="89"/>
        <v>2015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s="5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s="13" t="str">
        <f t="shared" si="88"/>
        <v>Apr</v>
      </c>
      <c r="Q952" s="12" t="str">
        <f t="shared" si="89"/>
        <v>2019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hidden="1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s="5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s="13" t="str">
        <f t="shared" si="88"/>
        <v>Dec</v>
      </c>
      <c r="Q953" s="12" t="str">
        <f t="shared" si="89"/>
        <v>2016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hidden="1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s="5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s="13" t="str">
        <f t="shared" si="88"/>
        <v>Aug</v>
      </c>
      <c r="Q954" s="12" t="str">
        <f t="shared" si="89"/>
        <v>2016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s="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s="13" t="str">
        <f t="shared" si="88"/>
        <v>Dec</v>
      </c>
      <c r="Q955" s="12" t="str">
        <f t="shared" si="89"/>
        <v>2016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hidden="1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s="5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s="13" t="str">
        <f t="shared" si="88"/>
        <v>Sep</v>
      </c>
      <c r="Q956" s="12" t="str">
        <f t="shared" si="89"/>
        <v>2012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.5" hidden="1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s="5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s="13" t="str">
        <f t="shared" si="88"/>
        <v>Nov</v>
      </c>
      <c r="Q957" s="12" t="str">
        <f t="shared" si="89"/>
        <v>2012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s="5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s="13" t="str">
        <f t="shared" si="88"/>
        <v>Dec</v>
      </c>
      <c r="Q958" s="12" t="str">
        <f t="shared" si="89"/>
        <v>2015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hidden="1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s="5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s="13" t="str">
        <f t="shared" si="88"/>
        <v>Feb</v>
      </c>
      <c r="Q959" s="12" t="str">
        <f t="shared" si="89"/>
        <v>2012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.5" hidden="1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s="5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s="13" t="str">
        <f t="shared" si="88"/>
        <v>Jun</v>
      </c>
      <c r="Q960" s="12" t="str">
        <f t="shared" si="89"/>
        <v>2010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s="5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s="13" t="str">
        <f t="shared" si="88"/>
        <v>Jun</v>
      </c>
      <c r="Q961" s="12" t="str">
        <f t="shared" si="89"/>
        <v>2010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s="5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s="13" t="str">
        <f t="shared" si="88"/>
        <v>Feb</v>
      </c>
      <c r="Q962" s="12" t="str">
        <f t="shared" si="89"/>
        <v>2016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idden="1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s="5" t="s">
        <v>20</v>
      </c>
      <c r="H963">
        <v>155</v>
      </c>
      <c r="I963" s="7">
        <f t="shared" ref="I963:I1001" si="91">IF(H963=0,"",E963/H963)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2">(((L963/60)/60)/24)+DATE(1970,1,1)</f>
        <v>40591.25</v>
      </c>
      <c r="N963">
        <v>1298268000</v>
      </c>
      <c r="O963" s="11">
        <f t="shared" ref="O963:O1001" si="93">((($N963/60)/60)/24)+DATE(1970,1,1)</f>
        <v>40595.25</v>
      </c>
      <c r="P963" s="13" t="str">
        <f t="shared" ref="P963:P1001" si="94">TEXT(M963,"mmm")</f>
        <v>Feb</v>
      </c>
      <c r="Q963" s="12" t="str">
        <f t="shared" ref="Q963:Q1001" si="95">TEXT(O963,"yyyy")</f>
        <v>2011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hidden="1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s="5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s="13" t="str">
        <f t="shared" si="94"/>
        <v>Nov</v>
      </c>
      <c r="Q964" s="12" t="str">
        <f t="shared" si="95"/>
        <v>2013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s="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s="13" t="str">
        <f t="shared" si="94"/>
        <v>Mar</v>
      </c>
      <c r="Q965" s="12" t="str">
        <f t="shared" si="95"/>
        <v>2011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hidden="1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s="5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s="13" t="str">
        <f t="shared" si="94"/>
        <v>May</v>
      </c>
      <c r="Q966" s="12" t="str">
        <f t="shared" si="95"/>
        <v>2015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hidden="1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s="5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s="13" t="str">
        <f t="shared" si="94"/>
        <v>Jan</v>
      </c>
      <c r="Q967" s="12" t="str">
        <f t="shared" si="95"/>
        <v>2010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hidden="1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s="5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s="13" t="str">
        <f t="shared" si="94"/>
        <v>Jun</v>
      </c>
      <c r="Q968" s="12" t="str">
        <f t="shared" si="95"/>
        <v>2017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hidden="1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s="5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s="13" t="str">
        <f t="shared" si="94"/>
        <v>Apr</v>
      </c>
      <c r="Q969" s="12" t="str">
        <f t="shared" si="95"/>
        <v>2012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.5" hidden="1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s="5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s="13" t="str">
        <f t="shared" si="94"/>
        <v>Jan</v>
      </c>
      <c r="Q970" s="12" t="str">
        <f t="shared" si="95"/>
        <v>2011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idden="1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s="5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s="13" t="str">
        <f t="shared" si="94"/>
        <v>Dec</v>
      </c>
      <c r="Q971" s="12" t="str">
        <f t="shared" si="95"/>
        <v>2019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s="5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s="13" t="str">
        <f t="shared" si="94"/>
        <v>May</v>
      </c>
      <c r="Q972" s="12" t="str">
        <f t="shared" si="95"/>
        <v>2011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s="5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s="13" t="str">
        <f t="shared" si="94"/>
        <v>Oct</v>
      </c>
      <c r="Q973" s="12" t="str">
        <f t="shared" si="95"/>
        <v>2013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1.5" hidden="1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s="5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s="13" t="str">
        <f t="shared" si="94"/>
        <v>Jun</v>
      </c>
      <c r="Q974" s="12" t="str">
        <f t="shared" si="95"/>
        <v>2014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s="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s="13" t="str">
        <f t="shared" si="94"/>
        <v>Dec</v>
      </c>
      <c r="Q975" s="12" t="str">
        <f t="shared" si="95"/>
        <v>2010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hidden="1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s="5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s="13" t="str">
        <f t="shared" si="94"/>
        <v>May</v>
      </c>
      <c r="Q976" s="12" t="str">
        <f t="shared" si="95"/>
        <v>2013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hidden="1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s="5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s="13" t="str">
        <f t="shared" si="94"/>
        <v>Nov</v>
      </c>
      <c r="Q977" s="12" t="str">
        <f t="shared" si="95"/>
        <v>2016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.5" hidden="1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s="5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s="13" t="str">
        <f t="shared" si="94"/>
        <v>Jan</v>
      </c>
      <c r="Q978" s="12" t="str">
        <f t="shared" si="95"/>
        <v>2011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s="5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s="13" t="str">
        <f t="shared" si="94"/>
        <v>Feb</v>
      </c>
      <c r="Q979" s="12" t="str">
        <f t="shared" si="95"/>
        <v>2018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idden="1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s="5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s="13" t="str">
        <f t="shared" si="94"/>
        <v>Nov</v>
      </c>
      <c r="Q980" s="12" t="str">
        <f t="shared" si="95"/>
        <v>2016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hidden="1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s="5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s="13" t="str">
        <f t="shared" si="94"/>
        <v>Mar</v>
      </c>
      <c r="Q981" s="12" t="str">
        <f t="shared" si="95"/>
        <v>2015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s="5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s="13" t="str">
        <f t="shared" si="94"/>
        <v>Oct</v>
      </c>
      <c r="Q982" s="12" t="str">
        <f t="shared" si="95"/>
        <v>2015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hidden="1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s="5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s="13" t="str">
        <f t="shared" si="94"/>
        <v>Dec</v>
      </c>
      <c r="Q983" s="12" t="str">
        <f t="shared" si="95"/>
        <v>2018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s="5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s="13" t="str">
        <f t="shared" si="94"/>
        <v>Jul</v>
      </c>
      <c r="Q984" s="12" t="str">
        <f t="shared" si="95"/>
        <v>2011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hidden="1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s="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s="13" t="str">
        <f t="shared" si="94"/>
        <v>Aug</v>
      </c>
      <c r="Q985" s="12" t="str">
        <f t="shared" si="95"/>
        <v>2019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.5" hidden="1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s="5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s="13" t="str">
        <f t="shared" si="94"/>
        <v>Sep</v>
      </c>
      <c r="Q986" s="12" t="str">
        <f t="shared" si="95"/>
        <v>2019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s="5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s="13" t="str">
        <f t="shared" si="94"/>
        <v>Dec</v>
      </c>
      <c r="Q987" s="12" t="str">
        <f t="shared" si="95"/>
        <v>2014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s="5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s="13" t="str">
        <f t="shared" si="94"/>
        <v>Apr</v>
      </c>
      <c r="Q988" s="12" t="str">
        <f t="shared" si="95"/>
        <v>2011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hidden="1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s="5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s="13" t="str">
        <f t="shared" si="94"/>
        <v>Apr</v>
      </c>
      <c r="Q989" s="12" t="str">
        <f t="shared" si="95"/>
        <v>2017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s="5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s="13" t="str">
        <f t="shared" si="94"/>
        <v>Nov</v>
      </c>
      <c r="Q990" s="12" t="str">
        <f t="shared" si="95"/>
        <v>2016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hidden="1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s="5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s="13" t="str">
        <f t="shared" si="94"/>
        <v>Apr</v>
      </c>
      <c r="Q991" s="12" t="str">
        <f t="shared" si="95"/>
        <v>2019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s="5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s="13" t="str">
        <f t="shared" si="94"/>
        <v>Mar</v>
      </c>
      <c r="Q992" s="12" t="str">
        <f t="shared" si="95"/>
        <v>2016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hidden="1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s="5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s="13" t="str">
        <f t="shared" si="94"/>
        <v>Sep</v>
      </c>
      <c r="Q993" s="12" t="str">
        <f t="shared" si="95"/>
        <v>2014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hidden="1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s="5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s="13" t="str">
        <f t="shared" si="94"/>
        <v>May</v>
      </c>
      <c r="Q994" s="12" t="str">
        <f t="shared" si="95"/>
        <v>2018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hidden="1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s="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s="13" t="str">
        <f t="shared" si="94"/>
        <v>Dec</v>
      </c>
      <c r="Q995" s="12" t="str">
        <f t="shared" si="95"/>
        <v>2016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s="5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s="13" t="str">
        <f t="shared" si="94"/>
        <v>Oct</v>
      </c>
      <c r="Q996" s="12" t="str">
        <f t="shared" si="95"/>
        <v>2014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hidden="1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s="5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s="13" t="str">
        <f t="shared" si="94"/>
        <v>Nov</v>
      </c>
      <c r="Q997" s="12" t="str">
        <f t="shared" si="95"/>
        <v>2018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s="5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s="13" t="str">
        <f t="shared" si="94"/>
        <v>Jan</v>
      </c>
      <c r="Q998" s="12" t="str">
        <f t="shared" si="95"/>
        <v>2013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hidden="1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s="5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s="13" t="str">
        <f t="shared" si="94"/>
        <v>Jan</v>
      </c>
      <c r="Q999" s="12" t="str">
        <f t="shared" si="95"/>
        <v>2014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s="5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s="13" t="str">
        <f t="shared" si="94"/>
        <v>Feb</v>
      </c>
      <c r="Q1000" s="12" t="str">
        <f t="shared" si="95"/>
        <v>2010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hidden="1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s="5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s="13" t="str">
        <f t="shared" si="94"/>
        <v>Jun</v>
      </c>
      <c r="Q1001" s="12" t="str">
        <f t="shared" si="95"/>
        <v>2016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T1001">
    <filterColumn colId="5"/>
    <filterColumn colId="6">
      <filters>
        <filter val="failed"/>
      </filters>
    </filterColumn>
    <filterColumn colId="8"/>
    <filterColumn colId="12"/>
    <filterColumn colId="14"/>
    <filterColumn colId="15"/>
    <filterColumn colId="16"/>
  </autoFilter>
  <conditionalFormatting sqref="G1:G1048576">
    <cfRule type="containsText" dxfId="6" priority="4" operator="containsText" text="live">
      <formula>NOT(ISERROR(SEARCH("live",G1)))</formula>
    </cfRule>
    <cfRule type="containsText" dxfId="5" priority="5" operator="containsText" text="canceled">
      <formula>NOT(ISERROR(SEARCH("canceled",G1)))</formula>
    </cfRule>
    <cfRule type="containsText" dxfId="4" priority="6" operator="containsText" text="successful">
      <formula>NOT(ISERROR(SEARCH("successful",G1)))</formula>
    </cfRule>
    <cfRule type="containsText" dxfId="3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min" val="0"/>
        <cfvo type="percentile" val="50"/>
        <cfvo type="percentile" val="100"/>
        <color rgb="FFF8696B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2" sqref="C2"/>
    </sheetView>
  </sheetViews>
  <sheetFormatPr defaultRowHeight="15.75"/>
  <cols>
    <col min="1" max="1" width="12.375" customWidth="1"/>
    <col min="2" max="2" width="16.5" customWidth="1"/>
    <col min="3" max="3" width="15.25" customWidth="1"/>
    <col min="4" max="4" width="5.625" customWidth="1"/>
    <col min="5" max="5" width="3.875" customWidth="1"/>
    <col min="6" max="6" width="9.25" bestFit="1" customWidth="1"/>
    <col min="7" max="7" width="11" bestFit="1" customWidth="1"/>
  </cols>
  <sheetData>
    <row r="1" spans="1:7">
      <c r="B1" s="8" t="s">
        <v>6</v>
      </c>
      <c r="C1" t="s">
        <v>2068</v>
      </c>
    </row>
    <row r="2" spans="1:7">
      <c r="B2" s="8" t="s">
        <v>2073</v>
      </c>
      <c r="C2" t="s">
        <v>2068</v>
      </c>
    </row>
    <row r="4" spans="1:7">
      <c r="A4" s="9"/>
      <c r="B4" s="8" t="s">
        <v>2069</v>
      </c>
      <c r="C4" s="8" t="s">
        <v>2070</v>
      </c>
    </row>
    <row r="5" spans="1:7">
      <c r="A5" s="9"/>
      <c r="B5" s="8" t="s">
        <v>2066</v>
      </c>
      <c r="C5" t="s">
        <v>74</v>
      </c>
      <c r="D5" t="s">
        <v>14</v>
      </c>
      <c r="E5" t="s">
        <v>47</v>
      </c>
      <c r="F5" t="s">
        <v>20</v>
      </c>
      <c r="G5" t="s">
        <v>2067</v>
      </c>
    </row>
    <row r="6" spans="1:7">
      <c r="A6" s="9"/>
      <c r="B6" s="9" t="s">
        <v>2041</v>
      </c>
      <c r="C6" s="10">
        <v>11</v>
      </c>
      <c r="D6" s="10">
        <v>60</v>
      </c>
      <c r="E6" s="10">
        <v>5</v>
      </c>
      <c r="F6" s="10">
        <v>102</v>
      </c>
      <c r="G6" s="10">
        <v>178</v>
      </c>
    </row>
    <row r="7" spans="1:7">
      <c r="A7" s="9"/>
      <c r="B7" s="9" t="s">
        <v>2033</v>
      </c>
      <c r="C7" s="10">
        <v>4</v>
      </c>
      <c r="D7" s="10">
        <v>20</v>
      </c>
      <c r="E7" s="10"/>
      <c r="F7" s="10">
        <v>22</v>
      </c>
      <c r="G7" s="10">
        <v>46</v>
      </c>
    </row>
    <row r="8" spans="1:7">
      <c r="A8" s="9"/>
      <c r="B8" s="9" t="s">
        <v>2050</v>
      </c>
      <c r="C8" s="10">
        <v>1</v>
      </c>
      <c r="D8" s="10">
        <v>23</v>
      </c>
      <c r="E8" s="10">
        <v>3</v>
      </c>
      <c r="F8" s="10">
        <v>21</v>
      </c>
      <c r="G8" s="10">
        <v>48</v>
      </c>
    </row>
    <row r="9" spans="1:7">
      <c r="A9" s="9"/>
      <c r="B9" s="9" t="s">
        <v>2064</v>
      </c>
      <c r="C9" s="10"/>
      <c r="D9" s="10"/>
      <c r="E9" s="10"/>
      <c r="F9" s="10">
        <v>4</v>
      </c>
      <c r="G9" s="10">
        <v>4</v>
      </c>
    </row>
    <row r="10" spans="1:7">
      <c r="A10" s="9"/>
      <c r="B10" s="9" t="s">
        <v>2035</v>
      </c>
      <c r="C10" s="10">
        <v>10</v>
      </c>
      <c r="D10" s="10">
        <v>66</v>
      </c>
      <c r="E10" s="10"/>
      <c r="F10" s="10">
        <v>99</v>
      </c>
      <c r="G10" s="10">
        <v>175</v>
      </c>
    </row>
    <row r="11" spans="1:7">
      <c r="A11" s="9"/>
      <c r="B11" s="9" t="s">
        <v>2054</v>
      </c>
      <c r="C11" s="10">
        <v>4</v>
      </c>
      <c r="D11" s="10">
        <v>11</v>
      </c>
      <c r="E11" s="10">
        <v>1</v>
      </c>
      <c r="F11" s="10">
        <v>26</v>
      </c>
      <c r="G11" s="10">
        <v>42</v>
      </c>
    </row>
    <row r="12" spans="1:7">
      <c r="A12" s="9"/>
      <c r="B12" s="9" t="s">
        <v>2047</v>
      </c>
      <c r="C12" s="10">
        <v>2</v>
      </c>
      <c r="D12" s="10">
        <v>24</v>
      </c>
      <c r="E12" s="10">
        <v>1</v>
      </c>
      <c r="F12" s="10">
        <v>40</v>
      </c>
      <c r="G12" s="10">
        <v>67</v>
      </c>
    </row>
    <row r="13" spans="1:7">
      <c r="A13" s="9"/>
      <c r="B13" s="9" t="s">
        <v>2037</v>
      </c>
      <c r="C13" s="10">
        <v>2</v>
      </c>
      <c r="D13" s="10">
        <v>28</v>
      </c>
      <c r="E13" s="10">
        <v>2</v>
      </c>
      <c r="F13" s="10">
        <v>64</v>
      </c>
      <c r="G13" s="10">
        <v>96</v>
      </c>
    </row>
    <row r="14" spans="1:7">
      <c r="B14" s="9" t="s">
        <v>2039</v>
      </c>
      <c r="C14" s="10">
        <v>23</v>
      </c>
      <c r="D14" s="10">
        <v>132</v>
      </c>
      <c r="E14" s="10">
        <v>2</v>
      </c>
      <c r="F14" s="10">
        <v>187</v>
      </c>
      <c r="G14" s="10">
        <v>344</v>
      </c>
    </row>
    <row r="15" spans="1:7">
      <c r="B15" s="9" t="s">
        <v>2067</v>
      </c>
      <c r="C15" s="10">
        <v>57</v>
      </c>
      <c r="D15" s="10">
        <v>364</v>
      </c>
      <c r="E15" s="10">
        <v>14</v>
      </c>
      <c r="F15" s="10">
        <v>565</v>
      </c>
      <c r="G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1:H30"/>
  <sheetViews>
    <sheetView workbookViewId="0">
      <selection activeCell="C3" sqref="C3"/>
    </sheetView>
  </sheetViews>
  <sheetFormatPr defaultRowHeight="15.75"/>
  <cols>
    <col min="3" max="3" width="16.5" customWidth="1"/>
    <col min="4" max="4" width="15.25" customWidth="1"/>
    <col min="5" max="5" width="5.625" customWidth="1"/>
    <col min="6" max="6" width="3.875" customWidth="1"/>
    <col min="7" max="7" width="9.25" bestFit="1" customWidth="1"/>
    <col min="8" max="8" width="11" bestFit="1" customWidth="1"/>
  </cols>
  <sheetData>
    <row r="1" spans="3:8">
      <c r="C1" s="8" t="s">
        <v>6</v>
      </c>
      <c r="D1" t="s">
        <v>2068</v>
      </c>
    </row>
    <row r="2" spans="3:8">
      <c r="C2" s="8" t="s">
        <v>2031</v>
      </c>
      <c r="D2" t="s">
        <v>2068</v>
      </c>
    </row>
    <row r="4" spans="3:8">
      <c r="C4" s="8" t="s">
        <v>2069</v>
      </c>
      <c r="D4" s="8" t="s">
        <v>2070</v>
      </c>
    </row>
    <row r="5" spans="3:8">
      <c r="C5" s="8" t="s">
        <v>2066</v>
      </c>
      <c r="D5" t="s">
        <v>74</v>
      </c>
      <c r="E5" t="s">
        <v>14</v>
      </c>
      <c r="F5" t="s">
        <v>47</v>
      </c>
      <c r="G5" t="s">
        <v>20</v>
      </c>
      <c r="H5" t="s">
        <v>2067</v>
      </c>
    </row>
    <row r="6" spans="3:8">
      <c r="C6" s="9" t="s">
        <v>2049</v>
      </c>
      <c r="D6" s="10">
        <v>1</v>
      </c>
      <c r="E6" s="10">
        <v>10</v>
      </c>
      <c r="F6" s="10">
        <v>2</v>
      </c>
      <c r="G6" s="10">
        <v>21</v>
      </c>
      <c r="H6" s="10">
        <v>34</v>
      </c>
    </row>
    <row r="7" spans="3:8">
      <c r="C7" s="9" t="s">
        <v>2065</v>
      </c>
      <c r="D7" s="10"/>
      <c r="E7" s="10"/>
      <c r="F7" s="10"/>
      <c r="G7" s="10">
        <v>4</v>
      </c>
      <c r="H7" s="10">
        <v>4</v>
      </c>
    </row>
    <row r="8" spans="3:8">
      <c r="C8" s="9" t="s">
        <v>2042</v>
      </c>
      <c r="D8" s="10">
        <v>4</v>
      </c>
      <c r="E8" s="10">
        <v>21</v>
      </c>
      <c r="F8" s="10">
        <v>1</v>
      </c>
      <c r="G8" s="10">
        <v>34</v>
      </c>
      <c r="H8" s="10">
        <v>60</v>
      </c>
    </row>
    <row r="9" spans="3:8">
      <c r="C9" s="9" t="s">
        <v>2044</v>
      </c>
      <c r="D9" s="10">
        <v>2</v>
      </c>
      <c r="E9" s="10">
        <v>12</v>
      </c>
      <c r="F9" s="10">
        <v>1</v>
      </c>
      <c r="G9" s="10">
        <v>22</v>
      </c>
      <c r="H9" s="10">
        <v>37</v>
      </c>
    </row>
    <row r="10" spans="3:8">
      <c r="C10" s="9" t="s">
        <v>2043</v>
      </c>
      <c r="D10" s="10"/>
      <c r="E10" s="10">
        <v>8</v>
      </c>
      <c r="F10" s="10"/>
      <c r="G10" s="10">
        <v>10</v>
      </c>
      <c r="H10" s="10">
        <v>18</v>
      </c>
    </row>
    <row r="11" spans="3:8">
      <c r="C11" s="9" t="s">
        <v>2053</v>
      </c>
      <c r="D11" s="10">
        <v>1</v>
      </c>
      <c r="E11" s="10">
        <v>7</v>
      </c>
      <c r="F11" s="10"/>
      <c r="G11" s="10">
        <v>9</v>
      </c>
      <c r="H11" s="10">
        <v>17</v>
      </c>
    </row>
    <row r="12" spans="3:8">
      <c r="C12" s="9" t="s">
        <v>2034</v>
      </c>
      <c r="D12" s="10">
        <v>4</v>
      </c>
      <c r="E12" s="10">
        <v>20</v>
      </c>
      <c r="F12" s="10"/>
      <c r="G12" s="10">
        <v>22</v>
      </c>
      <c r="H12" s="10">
        <v>46</v>
      </c>
    </row>
    <row r="13" spans="3:8">
      <c r="C13" s="9" t="s">
        <v>2045</v>
      </c>
      <c r="D13" s="10">
        <v>3</v>
      </c>
      <c r="E13" s="10">
        <v>19</v>
      </c>
      <c r="F13" s="10"/>
      <c r="G13" s="10">
        <v>23</v>
      </c>
      <c r="H13" s="10">
        <v>45</v>
      </c>
    </row>
    <row r="14" spans="3:8">
      <c r="C14" s="9" t="s">
        <v>2058</v>
      </c>
      <c r="D14" s="10">
        <v>1</v>
      </c>
      <c r="E14" s="10">
        <v>6</v>
      </c>
      <c r="F14" s="10"/>
      <c r="G14" s="10">
        <v>10</v>
      </c>
      <c r="H14" s="10">
        <v>17</v>
      </c>
    </row>
    <row r="15" spans="3:8">
      <c r="C15" s="9" t="s">
        <v>2057</v>
      </c>
      <c r="D15" s="10"/>
      <c r="E15" s="10">
        <v>3</v>
      </c>
      <c r="F15" s="10"/>
      <c r="G15" s="10">
        <v>4</v>
      </c>
      <c r="H15" s="10">
        <v>7</v>
      </c>
    </row>
    <row r="16" spans="3:8">
      <c r="C16" s="9" t="s">
        <v>2061</v>
      </c>
      <c r="D16" s="10"/>
      <c r="E16" s="10">
        <v>8</v>
      </c>
      <c r="F16" s="10">
        <v>1</v>
      </c>
      <c r="G16" s="10">
        <v>4</v>
      </c>
      <c r="H16" s="10">
        <v>13</v>
      </c>
    </row>
    <row r="17" spans="3:8">
      <c r="C17" s="9" t="s">
        <v>2048</v>
      </c>
      <c r="D17" s="10">
        <v>1</v>
      </c>
      <c r="E17" s="10">
        <v>6</v>
      </c>
      <c r="F17" s="10">
        <v>1</v>
      </c>
      <c r="G17" s="10">
        <v>13</v>
      </c>
      <c r="H17" s="10">
        <v>21</v>
      </c>
    </row>
    <row r="18" spans="3:8">
      <c r="C18" s="9" t="s">
        <v>2055</v>
      </c>
      <c r="D18" s="10">
        <v>4</v>
      </c>
      <c r="E18" s="10">
        <v>11</v>
      </c>
      <c r="F18" s="10">
        <v>1</v>
      </c>
      <c r="G18" s="10">
        <v>26</v>
      </c>
      <c r="H18" s="10">
        <v>42</v>
      </c>
    </row>
    <row r="19" spans="3:8">
      <c r="C19" s="9" t="s">
        <v>2040</v>
      </c>
      <c r="D19" s="10">
        <v>23</v>
      </c>
      <c r="E19" s="10">
        <v>132</v>
      </c>
      <c r="F19" s="10">
        <v>2</v>
      </c>
      <c r="G19" s="10">
        <v>187</v>
      </c>
      <c r="H19" s="10">
        <v>344</v>
      </c>
    </row>
    <row r="20" spans="3:8">
      <c r="C20" s="9" t="s">
        <v>2056</v>
      </c>
      <c r="D20" s="10"/>
      <c r="E20" s="10">
        <v>4</v>
      </c>
      <c r="F20" s="10"/>
      <c r="G20" s="10">
        <v>4</v>
      </c>
      <c r="H20" s="10">
        <v>8</v>
      </c>
    </row>
    <row r="21" spans="3:8">
      <c r="C21" s="9" t="s">
        <v>2036</v>
      </c>
      <c r="D21" s="10">
        <v>6</v>
      </c>
      <c r="E21" s="10">
        <v>30</v>
      </c>
      <c r="F21" s="10"/>
      <c r="G21" s="10">
        <v>49</v>
      </c>
      <c r="H21" s="10">
        <v>85</v>
      </c>
    </row>
    <row r="22" spans="3:8">
      <c r="C22" s="9" t="s">
        <v>2063</v>
      </c>
      <c r="D22" s="10"/>
      <c r="E22" s="10">
        <v>9</v>
      </c>
      <c r="F22" s="10"/>
      <c r="G22" s="10">
        <v>5</v>
      </c>
      <c r="H22" s="10">
        <v>14</v>
      </c>
    </row>
    <row r="23" spans="3:8">
      <c r="C23" s="9" t="s">
        <v>2052</v>
      </c>
      <c r="D23" s="10">
        <v>1</v>
      </c>
      <c r="E23" s="10">
        <v>5</v>
      </c>
      <c r="F23" s="10">
        <v>1</v>
      </c>
      <c r="G23" s="10">
        <v>9</v>
      </c>
      <c r="H23" s="10">
        <v>16</v>
      </c>
    </row>
    <row r="24" spans="3:8">
      <c r="C24" s="9" t="s">
        <v>2060</v>
      </c>
      <c r="D24" s="10">
        <v>3</v>
      </c>
      <c r="E24" s="10">
        <v>3</v>
      </c>
      <c r="F24" s="10"/>
      <c r="G24" s="10">
        <v>11</v>
      </c>
      <c r="H24" s="10">
        <v>17</v>
      </c>
    </row>
    <row r="25" spans="3:8">
      <c r="C25" s="9" t="s">
        <v>2059</v>
      </c>
      <c r="D25" s="10"/>
      <c r="E25" s="10">
        <v>7</v>
      </c>
      <c r="F25" s="10"/>
      <c r="G25" s="10">
        <v>14</v>
      </c>
      <c r="H25" s="10">
        <v>21</v>
      </c>
    </row>
    <row r="26" spans="3:8">
      <c r="C26" s="9" t="s">
        <v>2051</v>
      </c>
      <c r="D26" s="10">
        <v>1</v>
      </c>
      <c r="E26" s="10">
        <v>15</v>
      </c>
      <c r="F26" s="10">
        <v>2</v>
      </c>
      <c r="G26" s="10">
        <v>17</v>
      </c>
      <c r="H26" s="10">
        <v>35</v>
      </c>
    </row>
    <row r="27" spans="3:8">
      <c r="C27" s="9" t="s">
        <v>2046</v>
      </c>
      <c r="D27" s="10"/>
      <c r="E27" s="10">
        <v>16</v>
      </c>
      <c r="F27" s="10">
        <v>1</v>
      </c>
      <c r="G27" s="10">
        <v>28</v>
      </c>
      <c r="H27" s="10">
        <v>45</v>
      </c>
    </row>
    <row r="28" spans="3:8">
      <c r="C28" s="9" t="s">
        <v>2038</v>
      </c>
      <c r="D28" s="10">
        <v>2</v>
      </c>
      <c r="E28" s="10">
        <v>12</v>
      </c>
      <c r="F28" s="10">
        <v>1</v>
      </c>
      <c r="G28" s="10">
        <v>36</v>
      </c>
      <c r="H28" s="10">
        <v>51</v>
      </c>
    </row>
    <row r="29" spans="3:8">
      <c r="C29" s="9" t="s">
        <v>2062</v>
      </c>
      <c r="D29" s="10"/>
      <c r="E29" s="10"/>
      <c r="F29" s="10"/>
      <c r="G29" s="10">
        <v>3</v>
      </c>
      <c r="H29" s="10">
        <v>3</v>
      </c>
    </row>
    <row r="30" spans="3:8">
      <c r="C30" s="9" t="s">
        <v>2067</v>
      </c>
      <c r="D30" s="10">
        <v>57</v>
      </c>
      <c r="E30" s="10">
        <v>364</v>
      </c>
      <c r="F30" s="10">
        <v>14</v>
      </c>
      <c r="G30" s="10">
        <v>565</v>
      </c>
      <c r="H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G18"/>
  <sheetViews>
    <sheetView workbookViewId="0">
      <selection activeCell="N25" sqref="N25"/>
    </sheetView>
  </sheetViews>
  <sheetFormatPr defaultRowHeight="15.75"/>
  <cols>
    <col min="3" max="3" width="16.5" customWidth="1"/>
    <col min="4" max="4" width="15.25" customWidth="1"/>
    <col min="5" max="5" width="5.625" customWidth="1"/>
    <col min="6" max="6" width="9.25" customWidth="1"/>
    <col min="7" max="8" width="11" bestFit="1" customWidth="1"/>
  </cols>
  <sheetData>
    <row r="1" spans="3:7">
      <c r="C1" s="8" t="s">
        <v>2031</v>
      </c>
      <c r="D1" t="s">
        <v>2068</v>
      </c>
    </row>
    <row r="2" spans="3:7">
      <c r="C2" s="8" t="s">
        <v>2073</v>
      </c>
      <c r="D2" t="s">
        <v>2068</v>
      </c>
    </row>
    <row r="4" spans="3:7">
      <c r="C4" s="8" t="s">
        <v>2069</v>
      </c>
      <c r="D4" s="8" t="s">
        <v>2070</v>
      </c>
    </row>
    <row r="5" spans="3:7">
      <c r="C5" s="8" t="s">
        <v>2066</v>
      </c>
      <c r="D5" t="s">
        <v>74</v>
      </c>
      <c r="E5" t="s">
        <v>14</v>
      </c>
      <c r="F5" t="s">
        <v>20</v>
      </c>
      <c r="G5" t="s">
        <v>2067</v>
      </c>
    </row>
    <row r="6" spans="3:7">
      <c r="C6" s="9" t="s">
        <v>2075</v>
      </c>
      <c r="D6" s="10">
        <v>6</v>
      </c>
      <c r="E6" s="10">
        <v>36</v>
      </c>
      <c r="F6" s="10">
        <v>49</v>
      </c>
      <c r="G6" s="10">
        <v>91</v>
      </c>
    </row>
    <row r="7" spans="3:7">
      <c r="C7" s="9" t="s">
        <v>2076</v>
      </c>
      <c r="D7" s="10">
        <v>7</v>
      </c>
      <c r="E7" s="10">
        <v>28</v>
      </c>
      <c r="F7" s="10">
        <v>44</v>
      </c>
      <c r="G7" s="10">
        <v>79</v>
      </c>
    </row>
    <row r="8" spans="3:7">
      <c r="C8" s="9" t="s">
        <v>2077</v>
      </c>
      <c r="D8" s="10">
        <v>4</v>
      </c>
      <c r="E8" s="10">
        <v>33</v>
      </c>
      <c r="F8" s="10">
        <v>49</v>
      </c>
      <c r="G8" s="10">
        <v>86</v>
      </c>
    </row>
    <row r="9" spans="3:7">
      <c r="C9" s="9" t="s">
        <v>2078</v>
      </c>
      <c r="D9" s="10">
        <v>1</v>
      </c>
      <c r="E9" s="10">
        <v>30</v>
      </c>
      <c r="F9" s="10">
        <v>46</v>
      </c>
      <c r="G9" s="10">
        <v>77</v>
      </c>
    </row>
    <row r="10" spans="3:7">
      <c r="C10" s="9" t="s">
        <v>2079</v>
      </c>
      <c r="D10" s="10">
        <v>3</v>
      </c>
      <c r="E10" s="10">
        <v>35</v>
      </c>
      <c r="F10" s="10">
        <v>46</v>
      </c>
      <c r="G10" s="10">
        <v>84</v>
      </c>
    </row>
    <row r="11" spans="3:7">
      <c r="C11" s="9" t="s">
        <v>2080</v>
      </c>
      <c r="D11" s="10">
        <v>3</v>
      </c>
      <c r="E11" s="10">
        <v>28</v>
      </c>
      <c r="F11" s="10">
        <v>55</v>
      </c>
      <c r="G11" s="10">
        <v>86</v>
      </c>
    </row>
    <row r="12" spans="3:7">
      <c r="C12" s="9" t="s">
        <v>2081</v>
      </c>
      <c r="D12" s="10">
        <v>4</v>
      </c>
      <c r="E12" s="10">
        <v>31</v>
      </c>
      <c r="F12" s="10">
        <v>58</v>
      </c>
      <c r="G12" s="10">
        <v>93</v>
      </c>
    </row>
    <row r="13" spans="3:7">
      <c r="C13" s="9" t="s">
        <v>2082</v>
      </c>
      <c r="D13" s="10">
        <v>8</v>
      </c>
      <c r="E13" s="10">
        <v>35</v>
      </c>
      <c r="F13" s="10">
        <v>41</v>
      </c>
      <c r="G13" s="10">
        <v>84</v>
      </c>
    </row>
    <row r="14" spans="3:7">
      <c r="C14" s="9" t="s">
        <v>2083</v>
      </c>
      <c r="D14" s="10">
        <v>5</v>
      </c>
      <c r="E14" s="10">
        <v>23</v>
      </c>
      <c r="F14" s="10">
        <v>45</v>
      </c>
      <c r="G14" s="10">
        <v>73</v>
      </c>
    </row>
    <row r="15" spans="3:7">
      <c r="C15" s="9" t="s">
        <v>2084</v>
      </c>
      <c r="D15" s="10">
        <v>6</v>
      </c>
      <c r="E15" s="10">
        <v>26</v>
      </c>
      <c r="F15" s="10">
        <v>45</v>
      </c>
      <c r="G15" s="10">
        <v>77</v>
      </c>
    </row>
    <row r="16" spans="3:7">
      <c r="C16" s="9" t="s">
        <v>2085</v>
      </c>
      <c r="D16" s="10">
        <v>3</v>
      </c>
      <c r="E16" s="10">
        <v>27</v>
      </c>
      <c r="F16" s="10">
        <v>45</v>
      </c>
      <c r="G16" s="10">
        <v>75</v>
      </c>
    </row>
    <row r="17" spans="3:7">
      <c r="C17" s="9" t="s">
        <v>2086</v>
      </c>
      <c r="D17" s="10">
        <v>7</v>
      </c>
      <c r="E17" s="10">
        <v>32</v>
      </c>
      <c r="F17" s="10">
        <v>42</v>
      </c>
      <c r="G17" s="10">
        <v>81</v>
      </c>
    </row>
    <row r="18" spans="3:7">
      <c r="C18" s="9" t="s">
        <v>2067</v>
      </c>
      <c r="D18" s="10">
        <v>57</v>
      </c>
      <c r="E18" s="10">
        <v>364</v>
      </c>
      <c r="F18" s="10">
        <v>565</v>
      </c>
      <c r="G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I13"/>
  <sheetViews>
    <sheetView workbookViewId="0">
      <selection activeCell="C3" sqref="C3"/>
    </sheetView>
  </sheetViews>
  <sheetFormatPr defaultRowHeight="15.75"/>
  <cols>
    <col min="2" max="2" width="16.75" bestFit="1" customWidth="1"/>
    <col min="3" max="3" width="19.75" customWidth="1"/>
    <col min="4" max="4" width="12.625" bestFit="1" customWidth="1"/>
    <col min="5" max="5" width="15.875" bestFit="1" customWidth="1"/>
    <col min="6" max="6" width="12" bestFit="1" customWidth="1"/>
    <col min="7" max="7" width="18.75" bestFit="1" customWidth="1"/>
    <col min="8" max="8" width="15.5" bestFit="1" customWidth="1"/>
    <col min="9" max="9" width="18.75" bestFit="1" customWidth="1"/>
  </cols>
  <sheetData>
    <row r="2" spans="2:9">
      <c r="B2" t="s">
        <v>2087</v>
      </c>
      <c r="C2" t="s">
        <v>2088</v>
      </c>
      <c r="D2" t="s">
        <v>2089</v>
      </c>
      <c r="E2" t="s">
        <v>2090</v>
      </c>
      <c r="F2" t="s">
        <v>2091</v>
      </c>
      <c r="G2" t="s">
        <v>2092</v>
      </c>
      <c r="H2" t="s">
        <v>2093</v>
      </c>
      <c r="I2" t="s">
        <v>2094</v>
      </c>
    </row>
    <row r="3" spans="2:9">
      <c r="B3" t="s">
        <v>2095</v>
      </c>
      <c r="C3">
        <f>COUNTIFS(Crowdfunding!$G2:$G$1001, "successful", Crowdfunding!$D$2:$D$1001, "&lt;1000")</f>
        <v>30</v>
      </c>
      <c r="D3">
        <f>COUNTIFS(Crowdfunding!$G2:$G$1001, "failed", Crowdfunding!$E$2:$E$1001, "&lt;1000")</f>
        <v>45</v>
      </c>
      <c r="E3">
        <f>COUNTIFS(Crowdfunding!$G2:$G$1001, "canceled", Crowdfunding!$E$2:$E$1001, "&lt;1000")</f>
        <v>2</v>
      </c>
      <c r="F3">
        <f>SUM(C3:E3)</f>
        <v>77</v>
      </c>
      <c r="G3" s="15">
        <f>C3/$F3</f>
        <v>0.38961038961038963</v>
      </c>
      <c r="H3" s="15">
        <f t="shared" ref="H3:I13" si="0">D3/$F3</f>
        <v>0.58441558441558439</v>
      </c>
      <c r="I3" s="15">
        <f t="shared" si="0"/>
        <v>2.5974025974025976E-2</v>
      </c>
    </row>
    <row r="4" spans="2:9">
      <c r="B4" t="s">
        <v>2096</v>
      </c>
      <c r="C4">
        <f>COUNTIFS(Crowdfunding!$G$2:$G$1001, "successful", Crowdfunding!$D$2:$D$1001, "&gt;=1000",Crowdfunding!$D$2:$D$1001, "&lt;=4999")</f>
        <v>191</v>
      </c>
      <c r="D4">
        <f>COUNTIFS(Crowdfunding!$G$2:$G$1001, "failed",  Crowdfunding!$D$2:$D$1001, "&gt;=1000",Crowdfunding!$D$2:$D$1001, "&lt;=4999")</f>
        <v>38</v>
      </c>
      <c r="E4">
        <f>COUNTIFS(Crowdfunding!$G$2:$G$1001, "canceled", Crowdfunding!$D$2:$D$1001, "&gt;=1000",Crowdfunding!$D$2:$D$1001, "&lt;=4999")</f>
        <v>2</v>
      </c>
      <c r="F4">
        <f t="shared" ref="F4:F13" si="1">SUM(C4:E4)</f>
        <v>231</v>
      </c>
      <c r="G4" s="15">
        <f t="shared" ref="G4:G13" si="2">C4/$F4</f>
        <v>0.82683982683982682</v>
      </c>
      <c r="H4" s="15">
        <f t="shared" si="0"/>
        <v>0.16450216450216451</v>
      </c>
      <c r="I4" s="15">
        <f t="shared" si="0"/>
        <v>8.658008658008658E-3</v>
      </c>
    </row>
    <row r="5" spans="2:9">
      <c r="B5" t="s">
        <v>2097</v>
      </c>
      <c r="C5">
        <f>COUNTIFS(Crowdfunding!$G$2:$G$1001, "successful", Crowdfunding!$D$2:$D$1001, "&gt;=5000",Crowdfunding!$D$2:$D$1001, "&lt;=9999")</f>
        <v>164</v>
      </c>
      <c r="D5">
        <f>COUNTIFS(Crowdfunding!$G$2:$G$1001, "failed", Crowdfunding!$D$2:$D$1001, "&gt;=5000",Crowdfunding!$D$2:$D$1001, "&lt;=9999")</f>
        <v>126</v>
      </c>
      <c r="E5">
        <f>COUNTIFS(Crowdfunding!$G$2:$G$1001, "canceled", Crowdfunding!$D$2:$D$1001, "&gt;=5000",Crowdfunding!$D$2:$D$1001, "&lt;=9999")</f>
        <v>25</v>
      </c>
      <c r="F5">
        <f t="shared" si="1"/>
        <v>315</v>
      </c>
      <c r="G5" s="15">
        <f t="shared" si="2"/>
        <v>0.52063492063492067</v>
      </c>
      <c r="H5" s="15">
        <f t="shared" si="0"/>
        <v>0.4</v>
      </c>
      <c r="I5" s="15">
        <f t="shared" si="0"/>
        <v>7.9365079365079361E-2</v>
      </c>
    </row>
    <row r="6" spans="2:9">
      <c r="B6" t="s">
        <v>2098</v>
      </c>
      <c r="C6">
        <f>COUNTIFS(Crowdfunding!$G$2:$G$1001, "successful", Crowdfunding!$D$2:$D$1001, "&gt;=10000",Crowdfunding!$D$2:$D$1001, "&lt;=14999")</f>
        <v>4</v>
      </c>
      <c r="D6">
        <f>COUNTIFS(Crowdfunding!$G$2:$G$1001, "failed", Crowdfunding!$D$2:$D$1001, "&gt;=10000",Crowdfunding!$D$2:$D$1001, "&lt;=14999")</f>
        <v>5</v>
      </c>
      <c r="E6">
        <f>COUNTIFS(Crowdfunding!$G$2:$G$1001, "canceled", Crowdfunding!$D$2:$D$1001, "&gt;=10000",Crowdfunding!$D$2:$D$1001, "&lt;=14999")</f>
        <v>0</v>
      </c>
      <c r="F6">
        <f t="shared" si="1"/>
        <v>9</v>
      </c>
      <c r="G6" s="15">
        <f t="shared" si="2"/>
        <v>0.44444444444444442</v>
      </c>
      <c r="H6" s="15">
        <f t="shared" si="0"/>
        <v>0.55555555555555558</v>
      </c>
      <c r="I6" s="15">
        <f t="shared" si="0"/>
        <v>0</v>
      </c>
    </row>
    <row r="7" spans="2:9">
      <c r="B7" t="s">
        <v>2099</v>
      </c>
      <c r="C7">
        <f>COUNTIFS(Crowdfunding!$G$2:$G$1001, "successful", Crowdfunding!$D$2:$D$1001, "&gt;=15000",Crowdfunding!$D$2:$D$1001, "&lt;=19999")</f>
        <v>10</v>
      </c>
      <c r="D7">
        <f>COUNTIFS(Crowdfunding!$G$2:$G$1001, "failed", Crowdfunding!$D$2:$D$1001, "&gt;=15000",Crowdfunding!$D$2:$D$1001, "&lt;=19999")</f>
        <v>0</v>
      </c>
      <c r="E7">
        <f>COUNTIFS(Crowdfunding!$G$2:$G$1001, "canceled", Crowdfunding!$D$2:$D$1001, "&gt;=15000",Crowdfunding!$D$2:$D$1001, "&lt;=19999")</f>
        <v>0</v>
      </c>
      <c r="F7">
        <f t="shared" si="1"/>
        <v>10</v>
      </c>
      <c r="G7" s="15">
        <f t="shared" si="2"/>
        <v>1</v>
      </c>
      <c r="H7" s="15">
        <f t="shared" si="0"/>
        <v>0</v>
      </c>
      <c r="I7" s="15">
        <f t="shared" si="0"/>
        <v>0</v>
      </c>
    </row>
    <row r="8" spans="2:9">
      <c r="B8" t="s">
        <v>2100</v>
      </c>
      <c r="C8">
        <f>COUNTIFS(Crowdfunding!$G$2:$G$1001, "successful", Crowdfunding!$D$2:$D$1001, "&gt;=20000",Crowdfunding!$D$2:$D$1001, "&lt;=24999")</f>
        <v>7</v>
      </c>
      <c r="D8">
        <f>COUNTIFS(Crowdfunding!$G$2:$G$1001, "failed", Crowdfunding!$D$2:$D$1001, "&gt;=20000",Crowdfunding!$D$2:$D$1001, "&lt;=24999")</f>
        <v>0</v>
      </c>
      <c r="E8">
        <f>COUNTIFS(Crowdfunding!$G$2:$G$1001, "canceled", Crowdfunding!$D$2:$D$1001, "&gt;=20000",Crowdfunding!$D$2:$D$1001, "&lt;=24999")</f>
        <v>0</v>
      </c>
      <c r="F8">
        <f t="shared" si="1"/>
        <v>7</v>
      </c>
      <c r="G8" s="15">
        <f t="shared" si="2"/>
        <v>1</v>
      </c>
      <c r="H8" s="15">
        <f t="shared" si="0"/>
        <v>0</v>
      </c>
      <c r="I8" s="15">
        <f t="shared" si="0"/>
        <v>0</v>
      </c>
    </row>
    <row r="9" spans="2:9">
      <c r="B9" t="s">
        <v>2101</v>
      </c>
      <c r="C9">
        <f>COUNTIFS(Crowdfunding!$G$2:$G$1001, "successful", Crowdfunding!$D$2:$D$1001, "&gt;=25000",Crowdfunding!$D$2:$D$1001, "&lt;=29999")</f>
        <v>11</v>
      </c>
      <c r="D9">
        <f>COUNTIFS(Crowdfunding!$G$2:$G$1001, "failed", Crowdfunding!$D$2:$D$1001, "&gt;=25000",Crowdfunding!$D$2:$D$1001, "&lt;=29999")</f>
        <v>3</v>
      </c>
      <c r="E9">
        <f>COUNTIFS(Crowdfunding!$G$2:$G$1001, "canceled", Crowdfunding!$D$2:$D$1001, "&gt;=25000",Crowdfunding!$D$2:$D$1001, "&lt;=29999")</f>
        <v>0</v>
      </c>
      <c r="F9">
        <f t="shared" si="1"/>
        <v>14</v>
      </c>
      <c r="G9" s="15">
        <f t="shared" si="2"/>
        <v>0.7857142857142857</v>
      </c>
      <c r="H9" s="15">
        <f t="shared" si="0"/>
        <v>0.21428571428571427</v>
      </c>
      <c r="I9" s="15">
        <f t="shared" si="0"/>
        <v>0</v>
      </c>
    </row>
    <row r="10" spans="2:9">
      <c r="B10" t="s">
        <v>2102</v>
      </c>
      <c r="C10">
        <f>COUNTIFS(Crowdfunding!$G$2:$G$1001, "successful", Crowdfunding!$D$2:$D$1001, "&gt;=30000", Crowdfunding!$D$2:$D$1001, "&lt;=34999")</f>
        <v>7</v>
      </c>
      <c r="D10">
        <f>COUNTIFS(Crowdfunding!$G$2:$G$1001, "failed", Crowdfunding!$D$2:$D$1001, "&gt;=30000", Crowdfunding!$D$2:$D$1001, "&lt;=34999")</f>
        <v>0</v>
      </c>
      <c r="E10">
        <f>COUNTIFS(Crowdfunding!$G$2:$G$1001, "canceled", Crowdfunding!$D$2:$D$1001, "&gt;=30000", Crowdfunding!$D$2:$D$1001, "&lt;=34999")</f>
        <v>0</v>
      </c>
      <c r="F10">
        <f t="shared" si="1"/>
        <v>7</v>
      </c>
      <c r="G10" s="15">
        <f t="shared" si="2"/>
        <v>1</v>
      </c>
      <c r="H10" s="15">
        <f t="shared" si="0"/>
        <v>0</v>
      </c>
      <c r="I10" s="15">
        <f t="shared" si="0"/>
        <v>0</v>
      </c>
    </row>
    <row r="11" spans="2:9">
      <c r="B11" t="s">
        <v>2103</v>
      </c>
      <c r="C11">
        <f>COUNTIFS(Crowdfunding!$G$2:$G$1001, "successful", Crowdfunding!$D$2:$D$1001, "&gt;=40000", Crowdfunding!$D$2:$D$1001, "&lt;=44999")</f>
        <v>11</v>
      </c>
      <c r="D11">
        <f>COUNTIFS(Crowdfunding!$G$2:$G$1001, "failed", Crowdfunding!$D$2:$D$1001, "&gt;=40000", Crowdfunding!$D$2:$D$1001, "&lt;=44999")</f>
        <v>3</v>
      </c>
      <c r="E11">
        <f>COUNTIFS(Crowdfunding!$G$2:$G$1001, "canceled", Crowdfunding!$D$2:$D$1001, "&gt;=40000", Crowdfunding!$D$2:$D$1001, "&lt;=44999")</f>
        <v>0</v>
      </c>
      <c r="F11">
        <f t="shared" si="1"/>
        <v>14</v>
      </c>
      <c r="G11" s="15">
        <f t="shared" si="2"/>
        <v>0.7857142857142857</v>
      </c>
      <c r="H11" s="15">
        <f t="shared" si="0"/>
        <v>0.21428571428571427</v>
      </c>
      <c r="I11" s="15">
        <f t="shared" si="0"/>
        <v>0</v>
      </c>
    </row>
    <row r="12" spans="2:9">
      <c r="B12" t="s">
        <v>2104</v>
      </c>
      <c r="C12">
        <f>COUNTIFS(Crowdfunding!$G$2:$G$1001, "successful",Crowdfunding!$D$2:$D$1001, "&gt;=45000",Crowdfunding!$D$2:$D$1001, "&lt;=49999")</f>
        <v>8</v>
      </c>
      <c r="D12">
        <f>COUNTIFS(Crowdfunding!$G$2:$G$1001, "failed", Crowdfunding!$D$2:$D$1001, "&gt;=45000",Crowdfunding!$D$2:$D$1001, "&lt;=49999")</f>
        <v>3</v>
      </c>
      <c r="E12">
        <f>COUNTIFS(Crowdfunding!$G$2:$G$1001, "canceled", Crowdfunding!$D$2:$D$1001, "&gt;=45000",Crowdfunding!$D$2:$D$1001, "&lt;=49999")</f>
        <v>0</v>
      </c>
      <c r="F12">
        <f t="shared" si="1"/>
        <v>11</v>
      </c>
      <c r="G12" s="15">
        <f t="shared" si="2"/>
        <v>0.72727272727272729</v>
      </c>
      <c r="H12" s="15">
        <f t="shared" si="0"/>
        <v>0.27272727272727271</v>
      </c>
      <c r="I12" s="15">
        <f t="shared" si="0"/>
        <v>0</v>
      </c>
    </row>
    <row r="13" spans="2:9">
      <c r="B13" t="s">
        <v>2105</v>
      </c>
      <c r="C13">
        <f>COUNTIFS(Crowdfunding!$G$2:$G$1001, "successful", Crowdfunding!$E$2:$E$1001, "&gt;=50000")</f>
        <v>169</v>
      </c>
      <c r="D13">
        <f>COUNTIFS(Crowdfunding!$G$2:$G$1001, "failed", Crowdfunding!$E$2:$E$1001, "&gt;=50000")</f>
        <v>100</v>
      </c>
      <c r="E13">
        <f>COUNTIFS(Crowdfunding!$G$2:$G$1001, "canceled", Crowdfunding!$E$2:$E$1001, "&gt;=50000")</f>
        <v>13</v>
      </c>
      <c r="F13">
        <f t="shared" si="1"/>
        <v>282</v>
      </c>
      <c r="G13" s="15">
        <f t="shared" si="2"/>
        <v>0.599290780141844</v>
      </c>
      <c r="H13" s="15">
        <f t="shared" si="0"/>
        <v>0.3546099290780142</v>
      </c>
      <c r="I13" s="15">
        <f t="shared" si="0"/>
        <v>4.6099290780141841E-2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6:M572"/>
  <sheetViews>
    <sheetView tabSelected="1" workbookViewId="0">
      <selection activeCell="M24" sqref="M24"/>
    </sheetView>
  </sheetViews>
  <sheetFormatPr defaultRowHeight="15.75"/>
  <cols>
    <col min="5" max="5" width="12.25" bestFit="1" customWidth="1"/>
    <col min="8" max="8" width="12.25" bestFit="1" customWidth="1"/>
    <col min="12" max="12" width="21.5" bestFit="1" customWidth="1"/>
  </cols>
  <sheetData>
    <row r="6" spans="4:13" ht="16.5" thickBot="1"/>
    <row r="7" spans="4:13" ht="16.5" thickBot="1">
      <c r="D7" t="s">
        <v>2106</v>
      </c>
      <c r="E7" t="s">
        <v>2107</v>
      </c>
      <c r="G7" t="s">
        <v>2106</v>
      </c>
      <c r="H7" t="s">
        <v>2107</v>
      </c>
      <c r="L7" s="20" t="s">
        <v>2108</v>
      </c>
      <c r="M7" s="14" t="s">
        <v>2113</v>
      </c>
    </row>
    <row r="8" spans="4:13">
      <c r="D8" t="s">
        <v>20</v>
      </c>
      <c r="E8">
        <v>158</v>
      </c>
      <c r="G8" t="s">
        <v>14</v>
      </c>
      <c r="H8">
        <v>0</v>
      </c>
      <c r="L8" s="16" t="s">
        <v>2109</v>
      </c>
      <c r="M8" s="18">
        <f>AVERAGE(E8:E572)</f>
        <v>851.14690265486729</v>
      </c>
    </row>
    <row r="9" spans="4:13">
      <c r="D9" t="s">
        <v>20</v>
      </c>
      <c r="E9">
        <v>1425</v>
      </c>
      <c r="G9" t="s">
        <v>14</v>
      </c>
      <c r="H9">
        <v>24</v>
      </c>
      <c r="L9" s="16" t="s">
        <v>2110</v>
      </c>
      <c r="M9" s="18">
        <f>MEDIAN(E8:E572)</f>
        <v>201</v>
      </c>
    </row>
    <row r="10" spans="4:13">
      <c r="D10" t="s">
        <v>20</v>
      </c>
      <c r="E10">
        <v>174</v>
      </c>
      <c r="G10" t="s">
        <v>14</v>
      </c>
      <c r="H10">
        <v>53</v>
      </c>
      <c r="L10" s="16" t="s">
        <v>2111</v>
      </c>
      <c r="M10" s="18">
        <f>MIN(E8:E572)</f>
        <v>16</v>
      </c>
    </row>
    <row r="11" spans="4:13" ht="16.5" thickBot="1">
      <c r="D11" t="s">
        <v>20</v>
      </c>
      <c r="E11">
        <v>227</v>
      </c>
      <c r="G11" t="s">
        <v>14</v>
      </c>
      <c r="H11">
        <v>18</v>
      </c>
      <c r="L11" s="17" t="s">
        <v>2112</v>
      </c>
      <c r="M11" s="19">
        <f>MAX(E8:E572)</f>
        <v>7295</v>
      </c>
    </row>
    <row r="12" spans="4:13">
      <c r="D12" t="s">
        <v>20</v>
      </c>
      <c r="E12">
        <v>220</v>
      </c>
      <c r="G12" t="s">
        <v>14</v>
      </c>
      <c r="H12">
        <v>44</v>
      </c>
    </row>
    <row r="13" spans="4:13" ht="16.5" thickBot="1">
      <c r="D13" t="s">
        <v>20</v>
      </c>
      <c r="E13">
        <v>98</v>
      </c>
      <c r="G13" t="s">
        <v>14</v>
      </c>
      <c r="H13">
        <v>27</v>
      </c>
    </row>
    <row r="14" spans="4:13" ht="16.5" thickBot="1">
      <c r="D14" t="s">
        <v>20</v>
      </c>
      <c r="E14">
        <v>100</v>
      </c>
      <c r="G14" t="s">
        <v>14</v>
      </c>
      <c r="H14">
        <v>55</v>
      </c>
      <c r="L14" s="21" t="s">
        <v>2114</v>
      </c>
      <c r="M14" s="14" t="s">
        <v>2113</v>
      </c>
    </row>
    <row r="15" spans="4:13">
      <c r="D15" t="s">
        <v>20</v>
      </c>
      <c r="E15">
        <v>1249</v>
      </c>
      <c r="G15" t="s">
        <v>14</v>
      </c>
      <c r="H15">
        <v>200</v>
      </c>
      <c r="L15" s="16" t="s">
        <v>2109</v>
      </c>
      <c r="M15" s="18">
        <f>AVERAGE(H8:H371)</f>
        <v>585.61538461538464</v>
      </c>
    </row>
    <row r="16" spans="4:13">
      <c r="D16" t="s">
        <v>20</v>
      </c>
      <c r="E16">
        <v>1396</v>
      </c>
      <c r="G16" t="s">
        <v>14</v>
      </c>
      <c r="H16">
        <v>452</v>
      </c>
      <c r="L16" s="16" t="s">
        <v>2110</v>
      </c>
      <c r="M16" s="18">
        <f>MEDIAN(H8:H371)</f>
        <v>114.5</v>
      </c>
    </row>
    <row r="17" spans="4:13">
      <c r="D17" t="s">
        <v>20</v>
      </c>
      <c r="E17">
        <v>890</v>
      </c>
      <c r="G17" t="s">
        <v>14</v>
      </c>
      <c r="H17">
        <v>674</v>
      </c>
      <c r="L17" s="16" t="s">
        <v>2111</v>
      </c>
      <c r="M17" s="18">
        <f>MIN(H8:H371)</f>
        <v>0</v>
      </c>
    </row>
    <row r="18" spans="4:13" ht="16.5" thickBot="1">
      <c r="D18" t="s">
        <v>20</v>
      </c>
      <c r="E18">
        <v>142</v>
      </c>
      <c r="G18" t="s">
        <v>14</v>
      </c>
      <c r="H18">
        <v>558</v>
      </c>
      <c r="L18" s="17" t="s">
        <v>2112</v>
      </c>
      <c r="M18" s="19">
        <f>MAX(H8:H371)</f>
        <v>6080</v>
      </c>
    </row>
    <row r="19" spans="4:13">
      <c r="D19" t="s">
        <v>20</v>
      </c>
      <c r="E19">
        <v>2673</v>
      </c>
      <c r="G19" t="s">
        <v>14</v>
      </c>
      <c r="H19">
        <v>15</v>
      </c>
    </row>
    <row r="20" spans="4:13">
      <c r="D20" t="s">
        <v>20</v>
      </c>
      <c r="E20">
        <v>163</v>
      </c>
      <c r="G20" t="s">
        <v>14</v>
      </c>
      <c r="H20">
        <v>2307</v>
      </c>
    </row>
    <row r="21" spans="4:13">
      <c r="D21" t="s">
        <v>20</v>
      </c>
      <c r="E21">
        <v>2220</v>
      </c>
      <c r="G21" t="s">
        <v>14</v>
      </c>
      <c r="H21">
        <v>88</v>
      </c>
    </row>
    <row r="22" spans="4:13">
      <c r="D22" t="s">
        <v>20</v>
      </c>
      <c r="E22">
        <v>1606</v>
      </c>
      <c r="G22" t="s">
        <v>14</v>
      </c>
      <c r="H22">
        <v>48</v>
      </c>
    </row>
    <row r="23" spans="4:13">
      <c r="D23" t="s">
        <v>20</v>
      </c>
      <c r="E23">
        <v>129</v>
      </c>
      <c r="G23" t="s">
        <v>14</v>
      </c>
      <c r="H23">
        <v>1</v>
      </c>
    </row>
    <row r="24" spans="4:13">
      <c r="D24" t="s">
        <v>20</v>
      </c>
      <c r="E24">
        <v>226</v>
      </c>
      <c r="G24" t="s">
        <v>14</v>
      </c>
      <c r="H24">
        <v>1467</v>
      </c>
    </row>
    <row r="25" spans="4:13">
      <c r="D25" t="s">
        <v>20</v>
      </c>
      <c r="E25">
        <v>5419</v>
      </c>
      <c r="G25" t="s">
        <v>14</v>
      </c>
      <c r="H25">
        <v>75</v>
      </c>
    </row>
    <row r="26" spans="4:13">
      <c r="D26" t="s">
        <v>20</v>
      </c>
      <c r="E26">
        <v>165</v>
      </c>
      <c r="G26" t="s">
        <v>14</v>
      </c>
      <c r="H26">
        <v>120</v>
      </c>
    </row>
    <row r="27" spans="4:13">
      <c r="D27" t="s">
        <v>20</v>
      </c>
      <c r="E27">
        <v>1965</v>
      </c>
      <c r="G27" t="s">
        <v>14</v>
      </c>
      <c r="H27">
        <v>2253</v>
      </c>
    </row>
    <row r="28" spans="4:13">
      <c r="D28" t="s">
        <v>20</v>
      </c>
      <c r="E28">
        <v>16</v>
      </c>
      <c r="G28" t="s">
        <v>14</v>
      </c>
      <c r="H28">
        <v>5</v>
      </c>
    </row>
    <row r="29" spans="4:13">
      <c r="D29" t="s">
        <v>20</v>
      </c>
      <c r="E29">
        <v>107</v>
      </c>
      <c r="G29" t="s">
        <v>14</v>
      </c>
      <c r="H29">
        <v>38</v>
      </c>
    </row>
    <row r="30" spans="4:13">
      <c r="D30" t="s">
        <v>20</v>
      </c>
      <c r="E30">
        <v>134</v>
      </c>
      <c r="G30" t="s">
        <v>14</v>
      </c>
      <c r="H30">
        <v>12</v>
      </c>
    </row>
    <row r="31" spans="4:13">
      <c r="D31" t="s">
        <v>20</v>
      </c>
      <c r="E31">
        <v>198</v>
      </c>
      <c r="G31" t="s">
        <v>14</v>
      </c>
      <c r="H31">
        <v>1684</v>
      </c>
    </row>
    <row r="32" spans="4:13">
      <c r="D32" t="s">
        <v>20</v>
      </c>
      <c r="E32">
        <v>111</v>
      </c>
      <c r="G32" t="s">
        <v>14</v>
      </c>
      <c r="H32">
        <v>56</v>
      </c>
    </row>
    <row r="33" spans="4:8">
      <c r="D33" t="s">
        <v>20</v>
      </c>
      <c r="E33">
        <v>222</v>
      </c>
      <c r="G33" t="s">
        <v>14</v>
      </c>
      <c r="H33">
        <v>838</v>
      </c>
    </row>
    <row r="34" spans="4:8">
      <c r="D34" t="s">
        <v>20</v>
      </c>
      <c r="E34">
        <v>6212</v>
      </c>
      <c r="G34" t="s">
        <v>14</v>
      </c>
      <c r="H34">
        <v>1000</v>
      </c>
    </row>
    <row r="35" spans="4:8">
      <c r="D35" t="s">
        <v>20</v>
      </c>
      <c r="E35">
        <v>98</v>
      </c>
      <c r="G35" t="s">
        <v>14</v>
      </c>
      <c r="H35">
        <v>1482</v>
      </c>
    </row>
    <row r="36" spans="4:8">
      <c r="D36" t="s">
        <v>20</v>
      </c>
      <c r="E36">
        <v>92</v>
      </c>
      <c r="G36" t="s">
        <v>14</v>
      </c>
      <c r="H36">
        <v>106</v>
      </c>
    </row>
    <row r="37" spans="4:8">
      <c r="D37" t="s">
        <v>20</v>
      </c>
      <c r="E37">
        <v>149</v>
      </c>
      <c r="G37" t="s">
        <v>14</v>
      </c>
      <c r="H37">
        <v>679</v>
      </c>
    </row>
    <row r="38" spans="4:8">
      <c r="D38" t="s">
        <v>20</v>
      </c>
      <c r="E38">
        <v>2431</v>
      </c>
      <c r="G38" t="s">
        <v>14</v>
      </c>
      <c r="H38">
        <v>1220</v>
      </c>
    </row>
    <row r="39" spans="4:8">
      <c r="D39" t="s">
        <v>20</v>
      </c>
      <c r="E39">
        <v>303</v>
      </c>
      <c r="G39" t="s">
        <v>14</v>
      </c>
      <c r="H39">
        <v>1</v>
      </c>
    </row>
    <row r="40" spans="4:8">
      <c r="D40" t="s">
        <v>20</v>
      </c>
      <c r="E40">
        <v>209</v>
      </c>
      <c r="G40" t="s">
        <v>14</v>
      </c>
      <c r="H40">
        <v>37</v>
      </c>
    </row>
    <row r="41" spans="4:8">
      <c r="D41" t="s">
        <v>20</v>
      </c>
      <c r="E41">
        <v>131</v>
      </c>
      <c r="G41" t="s">
        <v>14</v>
      </c>
      <c r="H41">
        <v>60</v>
      </c>
    </row>
    <row r="42" spans="4:8">
      <c r="D42" t="s">
        <v>20</v>
      </c>
      <c r="E42">
        <v>164</v>
      </c>
      <c r="G42" t="s">
        <v>14</v>
      </c>
      <c r="H42">
        <v>296</v>
      </c>
    </row>
    <row r="43" spans="4:8">
      <c r="D43" t="s">
        <v>20</v>
      </c>
      <c r="E43">
        <v>201</v>
      </c>
      <c r="G43" t="s">
        <v>14</v>
      </c>
      <c r="H43">
        <v>3304</v>
      </c>
    </row>
    <row r="44" spans="4:8">
      <c r="D44" t="s">
        <v>20</v>
      </c>
      <c r="E44">
        <v>211</v>
      </c>
      <c r="G44" t="s">
        <v>14</v>
      </c>
      <c r="H44">
        <v>73</v>
      </c>
    </row>
    <row r="45" spans="4:8">
      <c r="D45" t="s">
        <v>20</v>
      </c>
      <c r="E45">
        <v>128</v>
      </c>
      <c r="G45" t="s">
        <v>14</v>
      </c>
      <c r="H45">
        <v>3387</v>
      </c>
    </row>
    <row r="46" spans="4:8">
      <c r="D46" t="s">
        <v>20</v>
      </c>
      <c r="E46">
        <v>1600</v>
      </c>
      <c r="G46" t="s">
        <v>14</v>
      </c>
      <c r="H46">
        <v>662</v>
      </c>
    </row>
    <row r="47" spans="4:8">
      <c r="D47" t="s">
        <v>20</v>
      </c>
      <c r="E47">
        <v>249</v>
      </c>
      <c r="G47" t="s">
        <v>14</v>
      </c>
      <c r="H47">
        <v>774</v>
      </c>
    </row>
    <row r="48" spans="4:8">
      <c r="D48" t="s">
        <v>20</v>
      </c>
      <c r="E48">
        <v>236</v>
      </c>
      <c r="G48" t="s">
        <v>14</v>
      </c>
      <c r="H48">
        <v>672</v>
      </c>
    </row>
    <row r="49" spans="4:8">
      <c r="D49" t="s">
        <v>20</v>
      </c>
      <c r="E49">
        <v>4065</v>
      </c>
      <c r="G49" t="s">
        <v>14</v>
      </c>
      <c r="H49">
        <v>940</v>
      </c>
    </row>
    <row r="50" spans="4:8">
      <c r="D50" t="s">
        <v>20</v>
      </c>
      <c r="E50">
        <v>246</v>
      </c>
      <c r="G50" t="s">
        <v>14</v>
      </c>
      <c r="H50">
        <v>117</v>
      </c>
    </row>
    <row r="51" spans="4:8">
      <c r="D51" t="s">
        <v>20</v>
      </c>
      <c r="E51">
        <v>2475</v>
      </c>
      <c r="G51" t="s">
        <v>14</v>
      </c>
      <c r="H51">
        <v>115</v>
      </c>
    </row>
    <row r="52" spans="4:8">
      <c r="D52" t="s">
        <v>20</v>
      </c>
      <c r="E52">
        <v>76</v>
      </c>
      <c r="G52" t="s">
        <v>14</v>
      </c>
      <c r="H52">
        <v>326</v>
      </c>
    </row>
    <row r="53" spans="4:8">
      <c r="D53" t="s">
        <v>20</v>
      </c>
      <c r="E53">
        <v>54</v>
      </c>
      <c r="G53" t="s">
        <v>14</v>
      </c>
      <c r="H53">
        <v>1</v>
      </c>
    </row>
    <row r="54" spans="4:8">
      <c r="D54" t="s">
        <v>20</v>
      </c>
      <c r="E54">
        <v>88</v>
      </c>
      <c r="G54" t="s">
        <v>14</v>
      </c>
      <c r="H54">
        <v>1467</v>
      </c>
    </row>
    <row r="55" spans="4:8">
      <c r="D55" t="s">
        <v>20</v>
      </c>
      <c r="E55">
        <v>85</v>
      </c>
      <c r="G55" t="s">
        <v>14</v>
      </c>
      <c r="H55">
        <v>5681</v>
      </c>
    </row>
    <row r="56" spans="4:8">
      <c r="D56" t="s">
        <v>20</v>
      </c>
      <c r="E56">
        <v>170</v>
      </c>
      <c r="G56" t="s">
        <v>14</v>
      </c>
      <c r="H56">
        <v>1059</v>
      </c>
    </row>
    <row r="57" spans="4:8">
      <c r="D57" t="s">
        <v>20</v>
      </c>
      <c r="E57">
        <v>330</v>
      </c>
      <c r="G57" t="s">
        <v>14</v>
      </c>
      <c r="H57">
        <v>1194</v>
      </c>
    </row>
    <row r="58" spans="4:8">
      <c r="D58" t="s">
        <v>20</v>
      </c>
      <c r="E58">
        <v>127</v>
      </c>
      <c r="G58" t="s">
        <v>14</v>
      </c>
      <c r="H58">
        <v>30</v>
      </c>
    </row>
    <row r="59" spans="4:8">
      <c r="D59" t="s">
        <v>20</v>
      </c>
      <c r="E59">
        <v>411</v>
      </c>
      <c r="G59" t="s">
        <v>14</v>
      </c>
      <c r="H59">
        <v>75</v>
      </c>
    </row>
    <row r="60" spans="4:8">
      <c r="D60" t="s">
        <v>20</v>
      </c>
      <c r="E60">
        <v>180</v>
      </c>
      <c r="G60" t="s">
        <v>14</v>
      </c>
      <c r="H60">
        <v>955</v>
      </c>
    </row>
    <row r="61" spans="4:8">
      <c r="D61" t="s">
        <v>20</v>
      </c>
      <c r="E61">
        <v>374</v>
      </c>
      <c r="G61" t="s">
        <v>14</v>
      </c>
      <c r="H61">
        <v>67</v>
      </c>
    </row>
    <row r="62" spans="4:8">
      <c r="D62" t="s">
        <v>20</v>
      </c>
      <c r="E62">
        <v>71</v>
      </c>
      <c r="G62" t="s">
        <v>14</v>
      </c>
      <c r="H62">
        <v>5</v>
      </c>
    </row>
    <row r="63" spans="4:8">
      <c r="D63" t="s">
        <v>20</v>
      </c>
      <c r="E63">
        <v>203</v>
      </c>
      <c r="G63" t="s">
        <v>14</v>
      </c>
      <c r="H63">
        <v>26</v>
      </c>
    </row>
    <row r="64" spans="4:8">
      <c r="D64" t="s">
        <v>20</v>
      </c>
      <c r="E64">
        <v>113</v>
      </c>
      <c r="G64" t="s">
        <v>14</v>
      </c>
      <c r="H64">
        <v>1130</v>
      </c>
    </row>
    <row r="65" spans="4:8">
      <c r="D65" t="s">
        <v>20</v>
      </c>
      <c r="E65">
        <v>96</v>
      </c>
      <c r="G65" t="s">
        <v>14</v>
      </c>
      <c r="H65">
        <v>782</v>
      </c>
    </row>
    <row r="66" spans="4:8">
      <c r="D66" t="s">
        <v>20</v>
      </c>
      <c r="E66">
        <v>498</v>
      </c>
      <c r="G66" t="s">
        <v>14</v>
      </c>
      <c r="H66">
        <v>210</v>
      </c>
    </row>
    <row r="67" spans="4:8">
      <c r="D67" t="s">
        <v>20</v>
      </c>
      <c r="E67">
        <v>180</v>
      </c>
      <c r="G67" t="s">
        <v>14</v>
      </c>
      <c r="H67">
        <v>136</v>
      </c>
    </row>
    <row r="68" spans="4:8">
      <c r="D68" t="s">
        <v>20</v>
      </c>
      <c r="E68">
        <v>27</v>
      </c>
      <c r="G68" t="s">
        <v>14</v>
      </c>
      <c r="H68">
        <v>86</v>
      </c>
    </row>
    <row r="69" spans="4:8">
      <c r="D69" t="s">
        <v>20</v>
      </c>
      <c r="E69">
        <v>2331</v>
      </c>
      <c r="G69" t="s">
        <v>14</v>
      </c>
      <c r="H69">
        <v>19</v>
      </c>
    </row>
    <row r="70" spans="4:8">
      <c r="D70" t="s">
        <v>20</v>
      </c>
      <c r="E70">
        <v>113</v>
      </c>
      <c r="G70" t="s">
        <v>14</v>
      </c>
      <c r="H70">
        <v>886</v>
      </c>
    </row>
    <row r="71" spans="4:8">
      <c r="D71" t="s">
        <v>20</v>
      </c>
      <c r="E71">
        <v>164</v>
      </c>
      <c r="G71" t="s">
        <v>14</v>
      </c>
      <c r="H71">
        <v>35</v>
      </c>
    </row>
    <row r="72" spans="4:8">
      <c r="D72" t="s">
        <v>20</v>
      </c>
      <c r="E72">
        <v>164</v>
      </c>
      <c r="G72" t="s">
        <v>14</v>
      </c>
      <c r="H72">
        <v>24</v>
      </c>
    </row>
    <row r="73" spans="4:8">
      <c r="D73" t="s">
        <v>20</v>
      </c>
      <c r="E73">
        <v>336</v>
      </c>
      <c r="G73" t="s">
        <v>14</v>
      </c>
      <c r="H73">
        <v>86</v>
      </c>
    </row>
    <row r="74" spans="4:8">
      <c r="D74" t="s">
        <v>20</v>
      </c>
      <c r="E74">
        <v>1917</v>
      </c>
      <c r="G74" t="s">
        <v>14</v>
      </c>
      <c r="H74">
        <v>243</v>
      </c>
    </row>
    <row r="75" spans="4:8">
      <c r="D75" t="s">
        <v>20</v>
      </c>
      <c r="E75">
        <v>95</v>
      </c>
      <c r="G75" t="s">
        <v>14</v>
      </c>
      <c r="H75">
        <v>65</v>
      </c>
    </row>
    <row r="76" spans="4:8">
      <c r="D76" t="s">
        <v>20</v>
      </c>
      <c r="E76">
        <v>147</v>
      </c>
      <c r="G76" t="s">
        <v>14</v>
      </c>
      <c r="H76">
        <v>100</v>
      </c>
    </row>
    <row r="77" spans="4:8">
      <c r="D77" t="s">
        <v>20</v>
      </c>
      <c r="E77">
        <v>86</v>
      </c>
      <c r="G77" t="s">
        <v>14</v>
      </c>
      <c r="H77">
        <v>168</v>
      </c>
    </row>
    <row r="78" spans="4:8">
      <c r="D78" t="s">
        <v>20</v>
      </c>
      <c r="E78">
        <v>83</v>
      </c>
      <c r="G78" t="s">
        <v>14</v>
      </c>
      <c r="H78">
        <v>13</v>
      </c>
    </row>
    <row r="79" spans="4:8">
      <c r="D79" t="s">
        <v>20</v>
      </c>
      <c r="E79">
        <v>676</v>
      </c>
      <c r="G79" t="s">
        <v>14</v>
      </c>
      <c r="H79">
        <v>1</v>
      </c>
    </row>
    <row r="80" spans="4:8">
      <c r="D80" t="s">
        <v>20</v>
      </c>
      <c r="E80">
        <v>361</v>
      </c>
      <c r="G80" t="s">
        <v>14</v>
      </c>
      <c r="H80">
        <v>40</v>
      </c>
    </row>
    <row r="81" spans="4:8">
      <c r="D81" t="s">
        <v>20</v>
      </c>
      <c r="E81">
        <v>131</v>
      </c>
      <c r="G81" t="s">
        <v>14</v>
      </c>
      <c r="H81">
        <v>226</v>
      </c>
    </row>
    <row r="82" spans="4:8">
      <c r="D82" t="s">
        <v>20</v>
      </c>
      <c r="E82">
        <v>126</v>
      </c>
      <c r="G82" t="s">
        <v>14</v>
      </c>
      <c r="H82">
        <v>1625</v>
      </c>
    </row>
    <row r="83" spans="4:8">
      <c r="D83" t="s">
        <v>20</v>
      </c>
      <c r="E83">
        <v>275</v>
      </c>
      <c r="G83" t="s">
        <v>14</v>
      </c>
      <c r="H83">
        <v>143</v>
      </c>
    </row>
    <row r="84" spans="4:8">
      <c r="D84" t="s">
        <v>20</v>
      </c>
      <c r="E84">
        <v>67</v>
      </c>
      <c r="G84" t="s">
        <v>14</v>
      </c>
      <c r="H84">
        <v>934</v>
      </c>
    </row>
    <row r="85" spans="4:8">
      <c r="D85" t="s">
        <v>20</v>
      </c>
      <c r="E85">
        <v>154</v>
      </c>
      <c r="G85" t="s">
        <v>14</v>
      </c>
      <c r="H85">
        <v>17</v>
      </c>
    </row>
    <row r="86" spans="4:8">
      <c r="D86" t="s">
        <v>20</v>
      </c>
      <c r="E86">
        <v>1782</v>
      </c>
      <c r="G86" t="s">
        <v>14</v>
      </c>
      <c r="H86">
        <v>2179</v>
      </c>
    </row>
    <row r="87" spans="4:8">
      <c r="D87" t="s">
        <v>20</v>
      </c>
      <c r="E87">
        <v>903</v>
      </c>
      <c r="G87" t="s">
        <v>14</v>
      </c>
      <c r="H87">
        <v>931</v>
      </c>
    </row>
    <row r="88" spans="4:8">
      <c r="D88" t="s">
        <v>20</v>
      </c>
      <c r="E88">
        <v>94</v>
      </c>
      <c r="G88" t="s">
        <v>14</v>
      </c>
      <c r="H88">
        <v>92</v>
      </c>
    </row>
    <row r="89" spans="4:8">
      <c r="D89" t="s">
        <v>20</v>
      </c>
      <c r="E89">
        <v>180</v>
      </c>
      <c r="G89" t="s">
        <v>14</v>
      </c>
      <c r="H89">
        <v>57</v>
      </c>
    </row>
    <row r="90" spans="4:8">
      <c r="D90" t="s">
        <v>20</v>
      </c>
      <c r="E90">
        <v>533</v>
      </c>
      <c r="G90" t="s">
        <v>14</v>
      </c>
      <c r="H90">
        <v>41</v>
      </c>
    </row>
    <row r="91" spans="4:8">
      <c r="D91" t="s">
        <v>20</v>
      </c>
      <c r="E91">
        <v>2443</v>
      </c>
      <c r="G91" t="s">
        <v>14</v>
      </c>
      <c r="H91">
        <v>1</v>
      </c>
    </row>
    <row r="92" spans="4:8">
      <c r="D92" t="s">
        <v>20</v>
      </c>
      <c r="E92">
        <v>89</v>
      </c>
      <c r="G92" t="s">
        <v>14</v>
      </c>
      <c r="H92">
        <v>101</v>
      </c>
    </row>
    <row r="93" spans="4:8">
      <c r="D93" t="s">
        <v>20</v>
      </c>
      <c r="E93">
        <v>159</v>
      </c>
      <c r="G93" t="s">
        <v>14</v>
      </c>
      <c r="H93">
        <v>1335</v>
      </c>
    </row>
    <row r="94" spans="4:8">
      <c r="D94" t="s">
        <v>20</v>
      </c>
      <c r="E94">
        <v>50</v>
      </c>
      <c r="G94" t="s">
        <v>14</v>
      </c>
      <c r="H94">
        <v>15</v>
      </c>
    </row>
    <row r="95" spans="4:8">
      <c r="D95" t="s">
        <v>20</v>
      </c>
      <c r="E95">
        <v>186</v>
      </c>
      <c r="G95" t="s">
        <v>14</v>
      </c>
      <c r="H95">
        <v>454</v>
      </c>
    </row>
    <row r="96" spans="4:8">
      <c r="D96" t="s">
        <v>20</v>
      </c>
      <c r="E96">
        <v>1071</v>
      </c>
      <c r="G96" t="s">
        <v>14</v>
      </c>
      <c r="H96">
        <v>3182</v>
      </c>
    </row>
    <row r="97" spans="4:8">
      <c r="D97" t="s">
        <v>20</v>
      </c>
      <c r="E97">
        <v>117</v>
      </c>
      <c r="G97" t="s">
        <v>14</v>
      </c>
      <c r="H97">
        <v>15</v>
      </c>
    </row>
    <row r="98" spans="4:8">
      <c r="D98" t="s">
        <v>20</v>
      </c>
      <c r="E98">
        <v>70</v>
      </c>
      <c r="G98" t="s">
        <v>14</v>
      </c>
      <c r="H98">
        <v>133</v>
      </c>
    </row>
    <row r="99" spans="4:8">
      <c r="D99" t="s">
        <v>20</v>
      </c>
      <c r="E99">
        <v>135</v>
      </c>
      <c r="G99" t="s">
        <v>14</v>
      </c>
      <c r="H99">
        <v>2062</v>
      </c>
    </row>
    <row r="100" spans="4:8">
      <c r="D100" t="s">
        <v>20</v>
      </c>
      <c r="E100">
        <v>768</v>
      </c>
      <c r="G100" t="s">
        <v>14</v>
      </c>
      <c r="H100">
        <v>29</v>
      </c>
    </row>
    <row r="101" spans="4:8">
      <c r="D101" t="s">
        <v>20</v>
      </c>
      <c r="E101">
        <v>199</v>
      </c>
      <c r="G101" t="s">
        <v>14</v>
      </c>
      <c r="H101">
        <v>132</v>
      </c>
    </row>
    <row r="102" spans="4:8">
      <c r="D102" t="s">
        <v>20</v>
      </c>
      <c r="E102">
        <v>107</v>
      </c>
      <c r="G102" t="s">
        <v>14</v>
      </c>
      <c r="H102">
        <v>137</v>
      </c>
    </row>
    <row r="103" spans="4:8">
      <c r="D103" t="s">
        <v>20</v>
      </c>
      <c r="E103">
        <v>195</v>
      </c>
      <c r="G103" t="s">
        <v>14</v>
      </c>
      <c r="H103">
        <v>908</v>
      </c>
    </row>
    <row r="104" spans="4:8">
      <c r="D104" t="s">
        <v>20</v>
      </c>
      <c r="E104">
        <v>3376</v>
      </c>
      <c r="G104" t="s">
        <v>14</v>
      </c>
      <c r="H104">
        <v>10</v>
      </c>
    </row>
    <row r="105" spans="4:8">
      <c r="D105" t="s">
        <v>20</v>
      </c>
      <c r="E105">
        <v>41</v>
      </c>
      <c r="G105" t="s">
        <v>14</v>
      </c>
      <c r="H105">
        <v>1910</v>
      </c>
    </row>
    <row r="106" spans="4:8">
      <c r="D106" t="s">
        <v>20</v>
      </c>
      <c r="E106">
        <v>1821</v>
      </c>
      <c r="G106" t="s">
        <v>14</v>
      </c>
      <c r="H106">
        <v>38</v>
      </c>
    </row>
    <row r="107" spans="4:8">
      <c r="D107" t="s">
        <v>20</v>
      </c>
      <c r="E107">
        <v>164</v>
      </c>
      <c r="G107" t="s">
        <v>14</v>
      </c>
      <c r="H107">
        <v>104</v>
      </c>
    </row>
    <row r="108" spans="4:8">
      <c r="D108" t="s">
        <v>20</v>
      </c>
      <c r="E108">
        <v>157</v>
      </c>
      <c r="G108" t="s">
        <v>14</v>
      </c>
      <c r="H108">
        <v>49</v>
      </c>
    </row>
    <row r="109" spans="4:8">
      <c r="D109" t="s">
        <v>20</v>
      </c>
      <c r="E109">
        <v>246</v>
      </c>
      <c r="G109" t="s">
        <v>14</v>
      </c>
      <c r="H109">
        <v>1</v>
      </c>
    </row>
    <row r="110" spans="4:8">
      <c r="D110" t="s">
        <v>20</v>
      </c>
      <c r="E110">
        <v>1396</v>
      </c>
      <c r="G110" t="s">
        <v>14</v>
      </c>
      <c r="H110">
        <v>245</v>
      </c>
    </row>
    <row r="111" spans="4:8">
      <c r="D111" t="s">
        <v>20</v>
      </c>
      <c r="E111">
        <v>2506</v>
      </c>
      <c r="G111" t="s">
        <v>14</v>
      </c>
      <c r="H111">
        <v>32</v>
      </c>
    </row>
    <row r="112" spans="4:8">
      <c r="D112" t="s">
        <v>20</v>
      </c>
      <c r="E112">
        <v>244</v>
      </c>
      <c r="G112" t="s">
        <v>14</v>
      </c>
      <c r="H112">
        <v>7</v>
      </c>
    </row>
    <row r="113" spans="4:8">
      <c r="D113" t="s">
        <v>20</v>
      </c>
      <c r="E113">
        <v>146</v>
      </c>
      <c r="G113" t="s">
        <v>14</v>
      </c>
      <c r="H113">
        <v>803</v>
      </c>
    </row>
    <row r="114" spans="4:8">
      <c r="D114" t="s">
        <v>20</v>
      </c>
      <c r="E114">
        <v>1267</v>
      </c>
      <c r="G114" t="s">
        <v>14</v>
      </c>
      <c r="H114">
        <v>16</v>
      </c>
    </row>
    <row r="115" spans="4:8">
      <c r="D115" t="s">
        <v>20</v>
      </c>
      <c r="E115">
        <v>1561</v>
      </c>
      <c r="G115" t="s">
        <v>14</v>
      </c>
      <c r="H115">
        <v>31</v>
      </c>
    </row>
    <row r="116" spans="4:8">
      <c r="D116" t="s">
        <v>20</v>
      </c>
      <c r="E116">
        <v>48</v>
      </c>
      <c r="G116" t="s">
        <v>14</v>
      </c>
      <c r="H116">
        <v>108</v>
      </c>
    </row>
    <row r="117" spans="4:8">
      <c r="D117" t="s">
        <v>20</v>
      </c>
      <c r="E117">
        <v>2739</v>
      </c>
      <c r="G117" t="s">
        <v>14</v>
      </c>
      <c r="H117">
        <v>30</v>
      </c>
    </row>
    <row r="118" spans="4:8">
      <c r="D118" t="s">
        <v>20</v>
      </c>
      <c r="E118">
        <v>3537</v>
      </c>
      <c r="G118" t="s">
        <v>14</v>
      </c>
      <c r="H118">
        <v>17</v>
      </c>
    </row>
    <row r="119" spans="4:8">
      <c r="D119" t="s">
        <v>20</v>
      </c>
      <c r="E119">
        <v>2107</v>
      </c>
      <c r="G119" t="s">
        <v>14</v>
      </c>
      <c r="H119">
        <v>80</v>
      </c>
    </row>
    <row r="120" spans="4:8">
      <c r="D120" t="s">
        <v>20</v>
      </c>
      <c r="E120">
        <v>3318</v>
      </c>
      <c r="G120" t="s">
        <v>14</v>
      </c>
      <c r="H120">
        <v>2468</v>
      </c>
    </row>
    <row r="121" spans="4:8">
      <c r="D121" t="s">
        <v>20</v>
      </c>
      <c r="E121">
        <v>340</v>
      </c>
      <c r="G121" t="s">
        <v>14</v>
      </c>
      <c r="H121">
        <v>26</v>
      </c>
    </row>
    <row r="122" spans="4:8">
      <c r="D122" t="s">
        <v>20</v>
      </c>
      <c r="E122">
        <v>1442</v>
      </c>
      <c r="G122" t="s">
        <v>14</v>
      </c>
      <c r="H122">
        <v>73</v>
      </c>
    </row>
    <row r="123" spans="4:8">
      <c r="D123" t="s">
        <v>20</v>
      </c>
      <c r="E123">
        <v>126</v>
      </c>
      <c r="G123" t="s">
        <v>14</v>
      </c>
      <c r="H123">
        <v>128</v>
      </c>
    </row>
    <row r="124" spans="4:8">
      <c r="D124" t="s">
        <v>20</v>
      </c>
      <c r="E124">
        <v>524</v>
      </c>
      <c r="G124" t="s">
        <v>14</v>
      </c>
      <c r="H124">
        <v>33</v>
      </c>
    </row>
    <row r="125" spans="4:8">
      <c r="D125" t="s">
        <v>20</v>
      </c>
      <c r="E125">
        <v>1989</v>
      </c>
      <c r="G125" t="s">
        <v>14</v>
      </c>
      <c r="H125">
        <v>1072</v>
      </c>
    </row>
    <row r="126" spans="4:8">
      <c r="D126" t="s">
        <v>20</v>
      </c>
      <c r="E126">
        <v>157</v>
      </c>
      <c r="G126" t="s">
        <v>14</v>
      </c>
      <c r="H126">
        <v>393</v>
      </c>
    </row>
    <row r="127" spans="4:8">
      <c r="D127" t="s">
        <v>20</v>
      </c>
      <c r="E127">
        <v>4498</v>
      </c>
      <c r="G127" t="s">
        <v>14</v>
      </c>
      <c r="H127">
        <v>1257</v>
      </c>
    </row>
    <row r="128" spans="4:8">
      <c r="D128" t="s">
        <v>20</v>
      </c>
      <c r="E128">
        <v>80</v>
      </c>
      <c r="G128" t="s">
        <v>14</v>
      </c>
      <c r="H128">
        <v>328</v>
      </c>
    </row>
    <row r="129" spans="4:8">
      <c r="D129" t="s">
        <v>20</v>
      </c>
      <c r="E129">
        <v>43</v>
      </c>
      <c r="G129" t="s">
        <v>14</v>
      </c>
      <c r="H129">
        <v>147</v>
      </c>
    </row>
    <row r="130" spans="4:8">
      <c r="D130" t="s">
        <v>20</v>
      </c>
      <c r="E130">
        <v>2053</v>
      </c>
      <c r="G130" t="s">
        <v>14</v>
      </c>
      <c r="H130">
        <v>830</v>
      </c>
    </row>
    <row r="131" spans="4:8">
      <c r="D131" t="s">
        <v>20</v>
      </c>
      <c r="E131">
        <v>168</v>
      </c>
      <c r="G131" t="s">
        <v>14</v>
      </c>
      <c r="H131">
        <v>331</v>
      </c>
    </row>
    <row r="132" spans="4:8">
      <c r="D132" t="s">
        <v>20</v>
      </c>
      <c r="E132">
        <v>4289</v>
      </c>
      <c r="G132" t="s">
        <v>14</v>
      </c>
      <c r="H132">
        <v>25</v>
      </c>
    </row>
    <row r="133" spans="4:8">
      <c r="D133" t="s">
        <v>20</v>
      </c>
      <c r="E133">
        <v>165</v>
      </c>
      <c r="G133" t="s">
        <v>14</v>
      </c>
      <c r="H133">
        <v>3483</v>
      </c>
    </row>
    <row r="134" spans="4:8">
      <c r="D134" t="s">
        <v>20</v>
      </c>
      <c r="E134">
        <v>1815</v>
      </c>
      <c r="G134" t="s">
        <v>14</v>
      </c>
      <c r="H134">
        <v>923</v>
      </c>
    </row>
    <row r="135" spans="4:8">
      <c r="D135" t="s">
        <v>20</v>
      </c>
      <c r="E135">
        <v>397</v>
      </c>
      <c r="G135" t="s">
        <v>14</v>
      </c>
      <c r="H135">
        <v>1</v>
      </c>
    </row>
    <row r="136" spans="4:8">
      <c r="D136" t="s">
        <v>20</v>
      </c>
      <c r="E136">
        <v>1539</v>
      </c>
      <c r="G136" t="s">
        <v>14</v>
      </c>
      <c r="H136">
        <v>33</v>
      </c>
    </row>
    <row r="137" spans="4:8">
      <c r="D137" t="s">
        <v>20</v>
      </c>
      <c r="E137">
        <v>138</v>
      </c>
      <c r="G137" t="s">
        <v>14</v>
      </c>
      <c r="H137">
        <v>40</v>
      </c>
    </row>
    <row r="138" spans="4:8">
      <c r="D138" t="s">
        <v>20</v>
      </c>
      <c r="E138">
        <v>3594</v>
      </c>
      <c r="G138" t="s">
        <v>14</v>
      </c>
      <c r="H138">
        <v>23</v>
      </c>
    </row>
    <row r="139" spans="4:8">
      <c r="D139" t="s">
        <v>20</v>
      </c>
      <c r="E139">
        <v>5880</v>
      </c>
      <c r="G139" t="s">
        <v>14</v>
      </c>
      <c r="H139">
        <v>75</v>
      </c>
    </row>
    <row r="140" spans="4:8">
      <c r="D140" t="s">
        <v>20</v>
      </c>
      <c r="E140">
        <v>112</v>
      </c>
      <c r="G140" t="s">
        <v>14</v>
      </c>
      <c r="H140">
        <v>2176</v>
      </c>
    </row>
    <row r="141" spans="4:8">
      <c r="D141" t="s">
        <v>20</v>
      </c>
      <c r="E141">
        <v>943</v>
      </c>
      <c r="G141" t="s">
        <v>14</v>
      </c>
      <c r="H141">
        <v>441</v>
      </c>
    </row>
    <row r="142" spans="4:8">
      <c r="D142" t="s">
        <v>20</v>
      </c>
      <c r="E142">
        <v>2468</v>
      </c>
      <c r="G142" t="s">
        <v>14</v>
      </c>
      <c r="H142">
        <v>25</v>
      </c>
    </row>
    <row r="143" spans="4:8">
      <c r="D143" t="s">
        <v>20</v>
      </c>
      <c r="E143">
        <v>2551</v>
      </c>
      <c r="G143" t="s">
        <v>14</v>
      </c>
      <c r="H143">
        <v>127</v>
      </c>
    </row>
    <row r="144" spans="4:8">
      <c r="D144" t="s">
        <v>20</v>
      </c>
      <c r="E144">
        <v>101</v>
      </c>
      <c r="G144" t="s">
        <v>14</v>
      </c>
      <c r="H144">
        <v>355</v>
      </c>
    </row>
    <row r="145" spans="4:8">
      <c r="D145" t="s">
        <v>20</v>
      </c>
      <c r="E145">
        <v>92</v>
      </c>
      <c r="G145" t="s">
        <v>14</v>
      </c>
      <c r="H145">
        <v>44</v>
      </c>
    </row>
    <row r="146" spans="4:8">
      <c r="D146" t="s">
        <v>20</v>
      </c>
      <c r="E146">
        <v>62</v>
      </c>
      <c r="G146" t="s">
        <v>14</v>
      </c>
      <c r="H146">
        <v>67</v>
      </c>
    </row>
    <row r="147" spans="4:8">
      <c r="D147" t="s">
        <v>20</v>
      </c>
      <c r="E147">
        <v>149</v>
      </c>
      <c r="G147" t="s">
        <v>14</v>
      </c>
      <c r="H147">
        <v>1068</v>
      </c>
    </row>
    <row r="148" spans="4:8">
      <c r="D148" t="s">
        <v>20</v>
      </c>
      <c r="E148">
        <v>329</v>
      </c>
      <c r="G148" t="s">
        <v>14</v>
      </c>
      <c r="H148">
        <v>424</v>
      </c>
    </row>
    <row r="149" spans="4:8">
      <c r="D149" t="s">
        <v>20</v>
      </c>
      <c r="E149">
        <v>97</v>
      </c>
      <c r="G149" t="s">
        <v>14</v>
      </c>
      <c r="H149">
        <v>151</v>
      </c>
    </row>
    <row r="150" spans="4:8">
      <c r="D150" t="s">
        <v>20</v>
      </c>
      <c r="E150">
        <v>1784</v>
      </c>
      <c r="G150" t="s">
        <v>14</v>
      </c>
      <c r="H150">
        <v>1608</v>
      </c>
    </row>
    <row r="151" spans="4:8">
      <c r="D151" t="s">
        <v>20</v>
      </c>
      <c r="E151">
        <v>1684</v>
      </c>
      <c r="G151" t="s">
        <v>14</v>
      </c>
      <c r="H151">
        <v>941</v>
      </c>
    </row>
    <row r="152" spans="4:8">
      <c r="D152" t="s">
        <v>20</v>
      </c>
      <c r="E152">
        <v>250</v>
      </c>
      <c r="G152" t="s">
        <v>14</v>
      </c>
      <c r="H152">
        <v>1</v>
      </c>
    </row>
    <row r="153" spans="4:8">
      <c r="D153" t="s">
        <v>20</v>
      </c>
      <c r="E153">
        <v>238</v>
      </c>
      <c r="G153" t="s">
        <v>14</v>
      </c>
      <c r="H153">
        <v>40</v>
      </c>
    </row>
    <row r="154" spans="4:8">
      <c r="D154" t="s">
        <v>20</v>
      </c>
      <c r="E154">
        <v>53</v>
      </c>
      <c r="G154" t="s">
        <v>14</v>
      </c>
      <c r="H154">
        <v>3015</v>
      </c>
    </row>
    <row r="155" spans="4:8">
      <c r="D155" t="s">
        <v>20</v>
      </c>
      <c r="E155">
        <v>214</v>
      </c>
      <c r="G155" t="s">
        <v>14</v>
      </c>
      <c r="H155">
        <v>435</v>
      </c>
    </row>
    <row r="156" spans="4:8">
      <c r="D156" t="s">
        <v>20</v>
      </c>
      <c r="E156">
        <v>222</v>
      </c>
      <c r="G156" t="s">
        <v>14</v>
      </c>
      <c r="H156">
        <v>714</v>
      </c>
    </row>
    <row r="157" spans="4:8">
      <c r="D157" t="s">
        <v>20</v>
      </c>
      <c r="E157">
        <v>1884</v>
      </c>
      <c r="G157" t="s">
        <v>14</v>
      </c>
      <c r="H157">
        <v>5497</v>
      </c>
    </row>
    <row r="158" spans="4:8">
      <c r="D158" t="s">
        <v>20</v>
      </c>
      <c r="E158">
        <v>218</v>
      </c>
      <c r="G158" t="s">
        <v>14</v>
      </c>
      <c r="H158">
        <v>418</v>
      </c>
    </row>
    <row r="159" spans="4:8">
      <c r="D159" t="s">
        <v>20</v>
      </c>
      <c r="E159">
        <v>6465</v>
      </c>
      <c r="G159" t="s">
        <v>14</v>
      </c>
      <c r="H159">
        <v>1439</v>
      </c>
    </row>
    <row r="160" spans="4:8">
      <c r="D160" t="s">
        <v>20</v>
      </c>
      <c r="E160">
        <v>59</v>
      </c>
      <c r="G160" t="s">
        <v>14</v>
      </c>
      <c r="H160">
        <v>15</v>
      </c>
    </row>
    <row r="161" spans="4:8">
      <c r="D161" t="s">
        <v>20</v>
      </c>
      <c r="E161">
        <v>88</v>
      </c>
      <c r="G161" t="s">
        <v>14</v>
      </c>
      <c r="H161">
        <v>1999</v>
      </c>
    </row>
    <row r="162" spans="4:8">
      <c r="D162" t="s">
        <v>20</v>
      </c>
      <c r="E162">
        <v>1697</v>
      </c>
      <c r="G162" t="s">
        <v>14</v>
      </c>
      <c r="H162">
        <v>118</v>
      </c>
    </row>
    <row r="163" spans="4:8">
      <c r="D163" t="s">
        <v>20</v>
      </c>
      <c r="E163">
        <v>92</v>
      </c>
      <c r="G163" t="s">
        <v>14</v>
      </c>
      <c r="H163">
        <v>162</v>
      </c>
    </row>
    <row r="164" spans="4:8">
      <c r="D164" t="s">
        <v>20</v>
      </c>
      <c r="E164">
        <v>186</v>
      </c>
      <c r="G164" t="s">
        <v>14</v>
      </c>
      <c r="H164">
        <v>83</v>
      </c>
    </row>
    <row r="165" spans="4:8">
      <c r="D165" t="s">
        <v>20</v>
      </c>
      <c r="E165">
        <v>138</v>
      </c>
      <c r="G165" t="s">
        <v>14</v>
      </c>
      <c r="H165">
        <v>747</v>
      </c>
    </row>
    <row r="166" spans="4:8">
      <c r="D166" t="s">
        <v>20</v>
      </c>
      <c r="E166">
        <v>261</v>
      </c>
      <c r="G166" t="s">
        <v>14</v>
      </c>
      <c r="H166">
        <v>84</v>
      </c>
    </row>
    <row r="167" spans="4:8">
      <c r="D167" t="s">
        <v>20</v>
      </c>
      <c r="E167">
        <v>107</v>
      </c>
      <c r="G167" t="s">
        <v>14</v>
      </c>
      <c r="H167">
        <v>91</v>
      </c>
    </row>
    <row r="168" spans="4:8">
      <c r="D168" t="s">
        <v>20</v>
      </c>
      <c r="E168">
        <v>199</v>
      </c>
      <c r="G168" t="s">
        <v>14</v>
      </c>
      <c r="H168">
        <v>792</v>
      </c>
    </row>
    <row r="169" spans="4:8">
      <c r="D169" t="s">
        <v>20</v>
      </c>
      <c r="E169">
        <v>5512</v>
      </c>
      <c r="G169" t="s">
        <v>14</v>
      </c>
      <c r="H169">
        <v>32</v>
      </c>
    </row>
    <row r="170" spans="4:8">
      <c r="D170" t="s">
        <v>20</v>
      </c>
      <c r="E170">
        <v>86</v>
      </c>
      <c r="G170" t="s">
        <v>14</v>
      </c>
      <c r="H170">
        <v>186</v>
      </c>
    </row>
    <row r="171" spans="4:8">
      <c r="D171" t="s">
        <v>20</v>
      </c>
      <c r="E171">
        <v>2768</v>
      </c>
      <c r="G171" t="s">
        <v>14</v>
      </c>
      <c r="H171">
        <v>605</v>
      </c>
    </row>
    <row r="172" spans="4:8">
      <c r="D172" t="s">
        <v>20</v>
      </c>
      <c r="E172">
        <v>48</v>
      </c>
      <c r="G172" t="s">
        <v>14</v>
      </c>
      <c r="H172">
        <v>1</v>
      </c>
    </row>
    <row r="173" spans="4:8">
      <c r="D173" t="s">
        <v>20</v>
      </c>
      <c r="E173">
        <v>87</v>
      </c>
      <c r="G173" t="s">
        <v>14</v>
      </c>
      <c r="H173">
        <v>31</v>
      </c>
    </row>
    <row r="174" spans="4:8">
      <c r="D174" t="s">
        <v>20</v>
      </c>
      <c r="E174">
        <v>1894</v>
      </c>
      <c r="G174" t="s">
        <v>14</v>
      </c>
      <c r="H174">
        <v>1181</v>
      </c>
    </row>
    <row r="175" spans="4:8">
      <c r="D175" t="s">
        <v>20</v>
      </c>
      <c r="E175">
        <v>282</v>
      </c>
      <c r="G175" t="s">
        <v>14</v>
      </c>
      <c r="H175">
        <v>39</v>
      </c>
    </row>
    <row r="176" spans="4:8">
      <c r="D176" t="s">
        <v>20</v>
      </c>
      <c r="E176">
        <v>116</v>
      </c>
      <c r="G176" t="s">
        <v>14</v>
      </c>
      <c r="H176">
        <v>46</v>
      </c>
    </row>
    <row r="177" spans="4:8">
      <c r="D177" t="s">
        <v>20</v>
      </c>
      <c r="E177">
        <v>83</v>
      </c>
      <c r="G177" t="s">
        <v>14</v>
      </c>
      <c r="H177">
        <v>105</v>
      </c>
    </row>
    <row r="178" spans="4:8">
      <c r="D178" t="s">
        <v>20</v>
      </c>
      <c r="E178">
        <v>91</v>
      </c>
      <c r="G178" t="s">
        <v>14</v>
      </c>
      <c r="H178">
        <v>535</v>
      </c>
    </row>
    <row r="179" spans="4:8">
      <c r="D179" t="s">
        <v>20</v>
      </c>
      <c r="E179">
        <v>546</v>
      </c>
      <c r="G179" t="s">
        <v>14</v>
      </c>
      <c r="H179">
        <v>16</v>
      </c>
    </row>
    <row r="180" spans="4:8">
      <c r="D180" t="s">
        <v>20</v>
      </c>
      <c r="E180">
        <v>393</v>
      </c>
      <c r="G180" t="s">
        <v>14</v>
      </c>
      <c r="H180">
        <v>575</v>
      </c>
    </row>
    <row r="181" spans="4:8">
      <c r="D181" t="s">
        <v>20</v>
      </c>
      <c r="E181">
        <v>133</v>
      </c>
      <c r="G181" t="s">
        <v>14</v>
      </c>
      <c r="H181">
        <v>1120</v>
      </c>
    </row>
    <row r="182" spans="4:8">
      <c r="D182" t="s">
        <v>20</v>
      </c>
      <c r="E182">
        <v>254</v>
      </c>
      <c r="G182" t="s">
        <v>14</v>
      </c>
      <c r="H182">
        <v>113</v>
      </c>
    </row>
    <row r="183" spans="4:8">
      <c r="D183" t="s">
        <v>20</v>
      </c>
      <c r="E183">
        <v>176</v>
      </c>
      <c r="G183" t="s">
        <v>14</v>
      </c>
      <c r="H183">
        <v>1538</v>
      </c>
    </row>
    <row r="184" spans="4:8">
      <c r="D184" t="s">
        <v>20</v>
      </c>
      <c r="E184">
        <v>337</v>
      </c>
      <c r="G184" t="s">
        <v>14</v>
      </c>
      <c r="H184">
        <v>9</v>
      </c>
    </row>
    <row r="185" spans="4:8">
      <c r="D185" t="s">
        <v>20</v>
      </c>
      <c r="E185">
        <v>107</v>
      </c>
      <c r="G185" t="s">
        <v>14</v>
      </c>
      <c r="H185">
        <v>554</v>
      </c>
    </row>
    <row r="186" spans="4:8">
      <c r="D186" t="s">
        <v>20</v>
      </c>
      <c r="E186">
        <v>183</v>
      </c>
      <c r="G186" t="s">
        <v>14</v>
      </c>
      <c r="H186">
        <v>648</v>
      </c>
    </row>
    <row r="187" spans="4:8">
      <c r="D187" t="s">
        <v>20</v>
      </c>
      <c r="E187">
        <v>72</v>
      </c>
      <c r="G187" t="s">
        <v>14</v>
      </c>
      <c r="H187">
        <v>21</v>
      </c>
    </row>
    <row r="188" spans="4:8">
      <c r="D188" t="s">
        <v>20</v>
      </c>
      <c r="E188">
        <v>295</v>
      </c>
      <c r="G188" t="s">
        <v>14</v>
      </c>
      <c r="H188">
        <v>54</v>
      </c>
    </row>
    <row r="189" spans="4:8">
      <c r="D189" t="s">
        <v>20</v>
      </c>
      <c r="E189">
        <v>142</v>
      </c>
      <c r="G189" t="s">
        <v>14</v>
      </c>
      <c r="H189">
        <v>120</v>
      </c>
    </row>
    <row r="190" spans="4:8">
      <c r="D190" t="s">
        <v>20</v>
      </c>
      <c r="E190">
        <v>85</v>
      </c>
      <c r="G190" t="s">
        <v>14</v>
      </c>
      <c r="H190">
        <v>579</v>
      </c>
    </row>
    <row r="191" spans="4:8">
      <c r="D191" t="s">
        <v>20</v>
      </c>
      <c r="E191">
        <v>659</v>
      </c>
      <c r="G191" t="s">
        <v>14</v>
      </c>
      <c r="H191">
        <v>2072</v>
      </c>
    </row>
    <row r="192" spans="4:8">
      <c r="D192" t="s">
        <v>20</v>
      </c>
      <c r="E192">
        <v>121</v>
      </c>
      <c r="G192" t="s">
        <v>14</v>
      </c>
      <c r="H192">
        <v>0</v>
      </c>
    </row>
    <row r="193" spans="4:8">
      <c r="D193" t="s">
        <v>20</v>
      </c>
      <c r="E193">
        <v>3742</v>
      </c>
      <c r="G193" t="s">
        <v>14</v>
      </c>
      <c r="H193">
        <v>1796</v>
      </c>
    </row>
    <row r="194" spans="4:8">
      <c r="D194" t="s">
        <v>20</v>
      </c>
      <c r="E194">
        <v>223</v>
      </c>
      <c r="G194" t="s">
        <v>14</v>
      </c>
      <c r="H194">
        <v>62</v>
      </c>
    </row>
    <row r="195" spans="4:8">
      <c r="D195" t="s">
        <v>20</v>
      </c>
      <c r="E195">
        <v>133</v>
      </c>
      <c r="G195" t="s">
        <v>14</v>
      </c>
      <c r="H195">
        <v>347</v>
      </c>
    </row>
    <row r="196" spans="4:8">
      <c r="D196" t="s">
        <v>20</v>
      </c>
      <c r="E196">
        <v>5168</v>
      </c>
      <c r="G196" t="s">
        <v>14</v>
      </c>
      <c r="H196">
        <v>19</v>
      </c>
    </row>
    <row r="197" spans="4:8">
      <c r="D197" t="s">
        <v>20</v>
      </c>
      <c r="E197">
        <v>307</v>
      </c>
      <c r="G197" t="s">
        <v>14</v>
      </c>
      <c r="H197">
        <v>1258</v>
      </c>
    </row>
    <row r="198" spans="4:8">
      <c r="D198" t="s">
        <v>20</v>
      </c>
      <c r="E198">
        <v>2441</v>
      </c>
      <c r="G198" t="s">
        <v>14</v>
      </c>
      <c r="H198">
        <v>362</v>
      </c>
    </row>
    <row r="199" spans="4:8">
      <c r="D199" t="s">
        <v>20</v>
      </c>
      <c r="E199">
        <v>1385</v>
      </c>
      <c r="G199" t="s">
        <v>14</v>
      </c>
      <c r="H199">
        <v>133</v>
      </c>
    </row>
    <row r="200" spans="4:8">
      <c r="D200" t="s">
        <v>20</v>
      </c>
      <c r="E200">
        <v>190</v>
      </c>
      <c r="G200" t="s">
        <v>14</v>
      </c>
      <c r="H200">
        <v>846</v>
      </c>
    </row>
    <row r="201" spans="4:8">
      <c r="D201" t="s">
        <v>20</v>
      </c>
      <c r="E201">
        <v>470</v>
      </c>
      <c r="G201" t="s">
        <v>14</v>
      </c>
      <c r="H201">
        <v>10</v>
      </c>
    </row>
    <row r="202" spans="4:8">
      <c r="D202" t="s">
        <v>20</v>
      </c>
      <c r="E202">
        <v>253</v>
      </c>
      <c r="G202" t="s">
        <v>14</v>
      </c>
      <c r="H202">
        <v>191</v>
      </c>
    </row>
    <row r="203" spans="4:8">
      <c r="D203" t="s">
        <v>20</v>
      </c>
      <c r="E203">
        <v>1113</v>
      </c>
      <c r="G203" t="s">
        <v>14</v>
      </c>
      <c r="H203">
        <v>1979</v>
      </c>
    </row>
    <row r="204" spans="4:8">
      <c r="D204" t="s">
        <v>20</v>
      </c>
      <c r="E204">
        <v>2283</v>
      </c>
      <c r="G204" t="s">
        <v>14</v>
      </c>
      <c r="H204">
        <v>63</v>
      </c>
    </row>
    <row r="205" spans="4:8">
      <c r="D205" t="s">
        <v>20</v>
      </c>
      <c r="E205">
        <v>1095</v>
      </c>
      <c r="G205" t="s">
        <v>14</v>
      </c>
      <c r="H205">
        <v>6080</v>
      </c>
    </row>
    <row r="206" spans="4:8">
      <c r="D206" t="s">
        <v>20</v>
      </c>
      <c r="E206">
        <v>1690</v>
      </c>
      <c r="G206" t="s">
        <v>14</v>
      </c>
      <c r="H206">
        <v>80</v>
      </c>
    </row>
    <row r="207" spans="4:8">
      <c r="D207" t="s">
        <v>20</v>
      </c>
      <c r="E207">
        <v>191</v>
      </c>
      <c r="G207" t="s">
        <v>14</v>
      </c>
      <c r="H207">
        <v>9</v>
      </c>
    </row>
    <row r="208" spans="4:8">
      <c r="D208" t="s">
        <v>20</v>
      </c>
      <c r="E208">
        <v>2013</v>
      </c>
      <c r="G208" t="s">
        <v>14</v>
      </c>
      <c r="H208">
        <v>1784</v>
      </c>
    </row>
    <row r="209" spans="4:8">
      <c r="D209" t="s">
        <v>20</v>
      </c>
      <c r="E209">
        <v>1703</v>
      </c>
      <c r="G209" t="s">
        <v>14</v>
      </c>
      <c r="H209">
        <v>243</v>
      </c>
    </row>
    <row r="210" spans="4:8">
      <c r="D210" t="s">
        <v>20</v>
      </c>
      <c r="E210">
        <v>80</v>
      </c>
      <c r="G210" t="s">
        <v>14</v>
      </c>
      <c r="H210">
        <v>1296</v>
      </c>
    </row>
    <row r="211" spans="4:8">
      <c r="D211" t="s">
        <v>20</v>
      </c>
      <c r="E211">
        <v>41</v>
      </c>
      <c r="G211" t="s">
        <v>14</v>
      </c>
      <c r="H211">
        <v>77</v>
      </c>
    </row>
    <row r="212" spans="4:8">
      <c r="D212" t="s">
        <v>20</v>
      </c>
      <c r="E212">
        <v>187</v>
      </c>
      <c r="G212" t="s">
        <v>14</v>
      </c>
      <c r="H212">
        <v>395</v>
      </c>
    </row>
    <row r="213" spans="4:8">
      <c r="D213" t="s">
        <v>20</v>
      </c>
      <c r="E213">
        <v>2875</v>
      </c>
      <c r="G213" t="s">
        <v>14</v>
      </c>
      <c r="H213">
        <v>49</v>
      </c>
    </row>
    <row r="214" spans="4:8">
      <c r="D214" t="s">
        <v>20</v>
      </c>
      <c r="E214">
        <v>88</v>
      </c>
      <c r="G214" t="s">
        <v>14</v>
      </c>
      <c r="H214">
        <v>180</v>
      </c>
    </row>
    <row r="215" spans="4:8">
      <c r="D215" t="s">
        <v>20</v>
      </c>
      <c r="E215">
        <v>191</v>
      </c>
      <c r="G215" t="s">
        <v>14</v>
      </c>
      <c r="H215">
        <v>2690</v>
      </c>
    </row>
    <row r="216" spans="4:8">
      <c r="D216" t="s">
        <v>20</v>
      </c>
      <c r="E216">
        <v>139</v>
      </c>
      <c r="G216" t="s">
        <v>14</v>
      </c>
      <c r="H216">
        <v>2779</v>
      </c>
    </row>
    <row r="217" spans="4:8">
      <c r="D217" t="s">
        <v>20</v>
      </c>
      <c r="E217">
        <v>186</v>
      </c>
      <c r="G217" t="s">
        <v>14</v>
      </c>
      <c r="H217">
        <v>92</v>
      </c>
    </row>
    <row r="218" spans="4:8">
      <c r="D218" t="s">
        <v>20</v>
      </c>
      <c r="E218">
        <v>112</v>
      </c>
      <c r="G218" t="s">
        <v>14</v>
      </c>
      <c r="H218">
        <v>1028</v>
      </c>
    </row>
    <row r="219" spans="4:8">
      <c r="D219" t="s">
        <v>20</v>
      </c>
      <c r="E219">
        <v>101</v>
      </c>
      <c r="G219" t="s">
        <v>14</v>
      </c>
      <c r="H219">
        <v>26</v>
      </c>
    </row>
    <row r="220" spans="4:8">
      <c r="D220" t="s">
        <v>20</v>
      </c>
      <c r="E220">
        <v>206</v>
      </c>
      <c r="G220" t="s">
        <v>14</v>
      </c>
      <c r="H220">
        <v>1790</v>
      </c>
    </row>
    <row r="221" spans="4:8">
      <c r="D221" t="s">
        <v>20</v>
      </c>
      <c r="E221">
        <v>154</v>
      </c>
      <c r="G221" t="s">
        <v>14</v>
      </c>
      <c r="H221">
        <v>37</v>
      </c>
    </row>
    <row r="222" spans="4:8">
      <c r="D222" t="s">
        <v>20</v>
      </c>
      <c r="E222">
        <v>5966</v>
      </c>
      <c r="G222" t="s">
        <v>14</v>
      </c>
      <c r="H222">
        <v>35</v>
      </c>
    </row>
    <row r="223" spans="4:8">
      <c r="D223" t="s">
        <v>20</v>
      </c>
      <c r="E223">
        <v>169</v>
      </c>
      <c r="G223" t="s">
        <v>14</v>
      </c>
      <c r="H223">
        <v>558</v>
      </c>
    </row>
    <row r="224" spans="4:8">
      <c r="D224" t="s">
        <v>20</v>
      </c>
      <c r="E224">
        <v>2106</v>
      </c>
      <c r="G224" t="s">
        <v>14</v>
      </c>
      <c r="H224">
        <v>64</v>
      </c>
    </row>
    <row r="225" spans="4:8">
      <c r="D225" t="s">
        <v>20</v>
      </c>
      <c r="E225">
        <v>131</v>
      </c>
      <c r="G225" t="s">
        <v>14</v>
      </c>
      <c r="H225">
        <v>245</v>
      </c>
    </row>
    <row r="226" spans="4:8">
      <c r="D226" t="s">
        <v>20</v>
      </c>
      <c r="E226">
        <v>84</v>
      </c>
      <c r="G226" t="s">
        <v>14</v>
      </c>
      <c r="H226">
        <v>71</v>
      </c>
    </row>
    <row r="227" spans="4:8">
      <c r="D227" t="s">
        <v>20</v>
      </c>
      <c r="E227">
        <v>155</v>
      </c>
      <c r="G227" t="s">
        <v>14</v>
      </c>
      <c r="H227">
        <v>42</v>
      </c>
    </row>
    <row r="228" spans="4:8">
      <c r="D228" t="s">
        <v>20</v>
      </c>
      <c r="E228">
        <v>189</v>
      </c>
      <c r="G228" t="s">
        <v>14</v>
      </c>
      <c r="H228">
        <v>156</v>
      </c>
    </row>
    <row r="229" spans="4:8">
      <c r="D229" t="s">
        <v>20</v>
      </c>
      <c r="E229">
        <v>4799</v>
      </c>
      <c r="G229" t="s">
        <v>14</v>
      </c>
      <c r="H229">
        <v>1368</v>
      </c>
    </row>
    <row r="230" spans="4:8">
      <c r="D230" t="s">
        <v>20</v>
      </c>
      <c r="E230">
        <v>1137</v>
      </c>
      <c r="G230" t="s">
        <v>14</v>
      </c>
      <c r="H230">
        <v>102</v>
      </c>
    </row>
    <row r="231" spans="4:8">
      <c r="D231" t="s">
        <v>20</v>
      </c>
      <c r="E231">
        <v>1152</v>
      </c>
      <c r="G231" t="s">
        <v>14</v>
      </c>
      <c r="H231">
        <v>86</v>
      </c>
    </row>
    <row r="232" spans="4:8">
      <c r="D232" t="s">
        <v>20</v>
      </c>
      <c r="E232">
        <v>50</v>
      </c>
      <c r="G232" t="s">
        <v>14</v>
      </c>
      <c r="H232">
        <v>253</v>
      </c>
    </row>
    <row r="233" spans="4:8">
      <c r="D233" t="s">
        <v>20</v>
      </c>
      <c r="E233">
        <v>3059</v>
      </c>
      <c r="G233" t="s">
        <v>14</v>
      </c>
      <c r="H233">
        <v>157</v>
      </c>
    </row>
    <row r="234" spans="4:8">
      <c r="D234" t="s">
        <v>20</v>
      </c>
      <c r="E234">
        <v>34</v>
      </c>
      <c r="G234" t="s">
        <v>14</v>
      </c>
      <c r="H234">
        <v>183</v>
      </c>
    </row>
    <row r="235" spans="4:8">
      <c r="D235" t="s">
        <v>20</v>
      </c>
      <c r="E235">
        <v>220</v>
      </c>
      <c r="G235" t="s">
        <v>14</v>
      </c>
      <c r="H235">
        <v>82</v>
      </c>
    </row>
    <row r="236" spans="4:8">
      <c r="D236" t="s">
        <v>20</v>
      </c>
      <c r="E236">
        <v>1604</v>
      </c>
      <c r="G236" t="s">
        <v>14</v>
      </c>
      <c r="H236">
        <v>1</v>
      </c>
    </row>
    <row r="237" spans="4:8">
      <c r="D237" t="s">
        <v>20</v>
      </c>
      <c r="E237">
        <v>454</v>
      </c>
      <c r="G237" t="s">
        <v>14</v>
      </c>
      <c r="H237">
        <v>1198</v>
      </c>
    </row>
    <row r="238" spans="4:8">
      <c r="D238" t="s">
        <v>20</v>
      </c>
      <c r="E238">
        <v>123</v>
      </c>
      <c r="G238" t="s">
        <v>14</v>
      </c>
      <c r="H238">
        <v>648</v>
      </c>
    </row>
    <row r="239" spans="4:8">
      <c r="D239" t="s">
        <v>20</v>
      </c>
      <c r="E239">
        <v>299</v>
      </c>
      <c r="G239" t="s">
        <v>14</v>
      </c>
      <c r="H239">
        <v>64</v>
      </c>
    </row>
    <row r="240" spans="4:8">
      <c r="D240" t="s">
        <v>20</v>
      </c>
      <c r="E240">
        <v>2237</v>
      </c>
      <c r="G240" t="s">
        <v>14</v>
      </c>
      <c r="H240">
        <v>62</v>
      </c>
    </row>
    <row r="241" spans="4:8">
      <c r="D241" t="s">
        <v>20</v>
      </c>
      <c r="E241">
        <v>645</v>
      </c>
      <c r="G241" t="s">
        <v>14</v>
      </c>
      <c r="H241">
        <v>750</v>
      </c>
    </row>
    <row r="242" spans="4:8">
      <c r="D242" t="s">
        <v>20</v>
      </c>
      <c r="E242">
        <v>484</v>
      </c>
      <c r="G242" t="s">
        <v>14</v>
      </c>
      <c r="H242">
        <v>105</v>
      </c>
    </row>
    <row r="243" spans="4:8">
      <c r="D243" t="s">
        <v>20</v>
      </c>
      <c r="E243">
        <v>154</v>
      </c>
      <c r="G243" t="s">
        <v>14</v>
      </c>
      <c r="H243">
        <v>2604</v>
      </c>
    </row>
    <row r="244" spans="4:8">
      <c r="D244" t="s">
        <v>20</v>
      </c>
      <c r="E244">
        <v>82</v>
      </c>
      <c r="G244" t="s">
        <v>14</v>
      </c>
      <c r="H244">
        <v>65</v>
      </c>
    </row>
    <row r="245" spans="4:8">
      <c r="D245" t="s">
        <v>20</v>
      </c>
      <c r="E245">
        <v>134</v>
      </c>
      <c r="G245" t="s">
        <v>14</v>
      </c>
      <c r="H245">
        <v>94</v>
      </c>
    </row>
    <row r="246" spans="4:8">
      <c r="D246" t="s">
        <v>20</v>
      </c>
      <c r="E246">
        <v>5203</v>
      </c>
      <c r="G246" t="s">
        <v>14</v>
      </c>
      <c r="H246">
        <v>257</v>
      </c>
    </row>
    <row r="247" spans="4:8">
      <c r="D247" t="s">
        <v>20</v>
      </c>
      <c r="E247">
        <v>94</v>
      </c>
      <c r="G247" t="s">
        <v>14</v>
      </c>
      <c r="H247">
        <v>2928</v>
      </c>
    </row>
    <row r="248" spans="4:8">
      <c r="D248" t="s">
        <v>20</v>
      </c>
      <c r="E248">
        <v>205</v>
      </c>
      <c r="G248" t="s">
        <v>14</v>
      </c>
      <c r="H248">
        <v>4697</v>
      </c>
    </row>
    <row r="249" spans="4:8">
      <c r="D249" t="s">
        <v>20</v>
      </c>
      <c r="E249">
        <v>92</v>
      </c>
      <c r="G249" t="s">
        <v>14</v>
      </c>
      <c r="H249">
        <v>2915</v>
      </c>
    </row>
    <row r="250" spans="4:8">
      <c r="D250" t="s">
        <v>20</v>
      </c>
      <c r="E250">
        <v>219</v>
      </c>
      <c r="G250" t="s">
        <v>14</v>
      </c>
      <c r="H250">
        <v>18</v>
      </c>
    </row>
    <row r="251" spans="4:8">
      <c r="D251" t="s">
        <v>20</v>
      </c>
      <c r="E251">
        <v>2526</v>
      </c>
      <c r="G251" t="s">
        <v>14</v>
      </c>
      <c r="H251">
        <v>602</v>
      </c>
    </row>
    <row r="252" spans="4:8">
      <c r="D252" t="s">
        <v>20</v>
      </c>
      <c r="E252">
        <v>94</v>
      </c>
      <c r="G252" t="s">
        <v>14</v>
      </c>
      <c r="H252">
        <v>1</v>
      </c>
    </row>
    <row r="253" spans="4:8">
      <c r="D253" t="s">
        <v>20</v>
      </c>
      <c r="E253">
        <v>1713</v>
      </c>
      <c r="G253" t="s">
        <v>14</v>
      </c>
      <c r="H253">
        <v>3868</v>
      </c>
    </row>
    <row r="254" spans="4:8">
      <c r="D254" t="s">
        <v>20</v>
      </c>
      <c r="E254">
        <v>249</v>
      </c>
      <c r="G254" t="s">
        <v>14</v>
      </c>
      <c r="H254">
        <v>504</v>
      </c>
    </row>
    <row r="255" spans="4:8">
      <c r="D255" t="s">
        <v>20</v>
      </c>
      <c r="E255">
        <v>192</v>
      </c>
      <c r="G255" t="s">
        <v>14</v>
      </c>
      <c r="H255">
        <v>14</v>
      </c>
    </row>
    <row r="256" spans="4:8">
      <c r="D256" t="s">
        <v>20</v>
      </c>
      <c r="E256">
        <v>247</v>
      </c>
      <c r="G256" t="s">
        <v>14</v>
      </c>
      <c r="H256">
        <v>750</v>
      </c>
    </row>
    <row r="257" spans="4:8">
      <c r="D257" t="s">
        <v>20</v>
      </c>
      <c r="E257">
        <v>2293</v>
      </c>
      <c r="G257" t="s">
        <v>14</v>
      </c>
      <c r="H257">
        <v>77</v>
      </c>
    </row>
    <row r="258" spans="4:8">
      <c r="D258" t="s">
        <v>20</v>
      </c>
      <c r="E258">
        <v>3131</v>
      </c>
      <c r="G258" t="s">
        <v>14</v>
      </c>
      <c r="H258">
        <v>752</v>
      </c>
    </row>
    <row r="259" spans="4:8">
      <c r="D259" t="s">
        <v>20</v>
      </c>
      <c r="E259">
        <v>143</v>
      </c>
      <c r="G259" t="s">
        <v>14</v>
      </c>
      <c r="H259">
        <v>131</v>
      </c>
    </row>
    <row r="260" spans="4:8">
      <c r="D260" t="s">
        <v>20</v>
      </c>
      <c r="E260">
        <v>296</v>
      </c>
      <c r="G260" t="s">
        <v>14</v>
      </c>
      <c r="H260">
        <v>87</v>
      </c>
    </row>
    <row r="261" spans="4:8">
      <c r="D261" t="s">
        <v>20</v>
      </c>
      <c r="E261">
        <v>170</v>
      </c>
      <c r="G261" t="s">
        <v>14</v>
      </c>
      <c r="H261">
        <v>1063</v>
      </c>
    </row>
    <row r="262" spans="4:8">
      <c r="D262" t="s">
        <v>20</v>
      </c>
      <c r="E262">
        <v>86</v>
      </c>
      <c r="G262" t="s">
        <v>14</v>
      </c>
      <c r="H262">
        <v>76</v>
      </c>
    </row>
    <row r="263" spans="4:8">
      <c r="D263" t="s">
        <v>20</v>
      </c>
      <c r="E263">
        <v>6286</v>
      </c>
      <c r="G263" t="s">
        <v>14</v>
      </c>
      <c r="H263">
        <v>4428</v>
      </c>
    </row>
    <row r="264" spans="4:8">
      <c r="D264" t="s">
        <v>20</v>
      </c>
      <c r="E264">
        <v>3727</v>
      </c>
      <c r="G264" t="s">
        <v>14</v>
      </c>
      <c r="H264">
        <v>58</v>
      </c>
    </row>
    <row r="265" spans="4:8">
      <c r="D265" t="s">
        <v>20</v>
      </c>
      <c r="E265">
        <v>1605</v>
      </c>
      <c r="G265" t="s">
        <v>14</v>
      </c>
      <c r="H265">
        <v>111</v>
      </c>
    </row>
    <row r="266" spans="4:8">
      <c r="D266" t="s">
        <v>20</v>
      </c>
      <c r="E266">
        <v>2120</v>
      </c>
      <c r="G266" t="s">
        <v>14</v>
      </c>
      <c r="H266">
        <v>2955</v>
      </c>
    </row>
    <row r="267" spans="4:8">
      <c r="D267" t="s">
        <v>20</v>
      </c>
      <c r="E267">
        <v>50</v>
      </c>
      <c r="G267" t="s">
        <v>14</v>
      </c>
      <c r="H267">
        <v>1657</v>
      </c>
    </row>
    <row r="268" spans="4:8">
      <c r="D268" t="s">
        <v>20</v>
      </c>
      <c r="E268">
        <v>2080</v>
      </c>
      <c r="G268" t="s">
        <v>14</v>
      </c>
      <c r="H268">
        <v>926</v>
      </c>
    </row>
    <row r="269" spans="4:8">
      <c r="D269" t="s">
        <v>20</v>
      </c>
      <c r="E269">
        <v>2105</v>
      </c>
      <c r="G269" t="s">
        <v>14</v>
      </c>
      <c r="H269">
        <v>77</v>
      </c>
    </row>
    <row r="270" spans="4:8">
      <c r="D270" t="s">
        <v>20</v>
      </c>
      <c r="E270">
        <v>2436</v>
      </c>
      <c r="G270" t="s">
        <v>14</v>
      </c>
      <c r="H270">
        <v>1748</v>
      </c>
    </row>
    <row r="271" spans="4:8">
      <c r="D271" t="s">
        <v>20</v>
      </c>
      <c r="E271">
        <v>80</v>
      </c>
      <c r="G271" t="s">
        <v>14</v>
      </c>
      <c r="H271">
        <v>79</v>
      </c>
    </row>
    <row r="272" spans="4:8">
      <c r="D272" t="s">
        <v>20</v>
      </c>
      <c r="E272">
        <v>42</v>
      </c>
      <c r="G272" t="s">
        <v>14</v>
      </c>
      <c r="H272">
        <v>889</v>
      </c>
    </row>
    <row r="273" spans="4:8">
      <c r="D273" t="s">
        <v>20</v>
      </c>
      <c r="E273">
        <v>139</v>
      </c>
      <c r="G273" t="s">
        <v>14</v>
      </c>
      <c r="H273">
        <v>56</v>
      </c>
    </row>
    <row r="274" spans="4:8">
      <c r="D274" t="s">
        <v>20</v>
      </c>
      <c r="E274">
        <v>159</v>
      </c>
      <c r="G274" t="s">
        <v>14</v>
      </c>
      <c r="H274">
        <v>1</v>
      </c>
    </row>
    <row r="275" spans="4:8">
      <c r="D275" t="s">
        <v>20</v>
      </c>
      <c r="E275">
        <v>381</v>
      </c>
      <c r="G275" t="s">
        <v>14</v>
      </c>
      <c r="H275">
        <v>83</v>
      </c>
    </row>
    <row r="276" spans="4:8">
      <c r="D276" t="s">
        <v>20</v>
      </c>
      <c r="E276">
        <v>194</v>
      </c>
      <c r="G276" t="s">
        <v>14</v>
      </c>
      <c r="H276">
        <v>2025</v>
      </c>
    </row>
    <row r="277" spans="4:8">
      <c r="D277" t="s">
        <v>20</v>
      </c>
      <c r="E277">
        <v>106</v>
      </c>
      <c r="G277" t="s">
        <v>14</v>
      </c>
      <c r="H277">
        <v>14</v>
      </c>
    </row>
    <row r="278" spans="4:8">
      <c r="D278" t="s">
        <v>20</v>
      </c>
      <c r="E278">
        <v>142</v>
      </c>
      <c r="G278" t="s">
        <v>14</v>
      </c>
      <c r="H278">
        <v>656</v>
      </c>
    </row>
    <row r="279" spans="4:8">
      <c r="D279" t="s">
        <v>20</v>
      </c>
      <c r="E279">
        <v>211</v>
      </c>
      <c r="G279" t="s">
        <v>14</v>
      </c>
      <c r="H279">
        <v>1596</v>
      </c>
    </row>
    <row r="280" spans="4:8">
      <c r="D280" t="s">
        <v>20</v>
      </c>
      <c r="E280">
        <v>2756</v>
      </c>
      <c r="G280" t="s">
        <v>14</v>
      </c>
      <c r="H280">
        <v>10</v>
      </c>
    </row>
    <row r="281" spans="4:8">
      <c r="D281" t="s">
        <v>20</v>
      </c>
      <c r="E281">
        <v>173</v>
      </c>
      <c r="G281" t="s">
        <v>14</v>
      </c>
      <c r="H281">
        <v>1121</v>
      </c>
    </row>
    <row r="282" spans="4:8">
      <c r="D282" t="s">
        <v>20</v>
      </c>
      <c r="E282">
        <v>87</v>
      </c>
      <c r="G282" t="s">
        <v>14</v>
      </c>
      <c r="H282">
        <v>15</v>
      </c>
    </row>
    <row r="283" spans="4:8">
      <c r="D283" t="s">
        <v>20</v>
      </c>
      <c r="E283">
        <v>1572</v>
      </c>
      <c r="G283" t="s">
        <v>14</v>
      </c>
      <c r="H283">
        <v>191</v>
      </c>
    </row>
    <row r="284" spans="4:8">
      <c r="D284" t="s">
        <v>20</v>
      </c>
      <c r="E284">
        <v>2346</v>
      </c>
      <c r="G284" t="s">
        <v>14</v>
      </c>
      <c r="H284">
        <v>16</v>
      </c>
    </row>
    <row r="285" spans="4:8">
      <c r="D285" t="s">
        <v>20</v>
      </c>
      <c r="E285">
        <v>115</v>
      </c>
      <c r="G285" t="s">
        <v>14</v>
      </c>
      <c r="H285">
        <v>17</v>
      </c>
    </row>
    <row r="286" spans="4:8">
      <c r="D286" t="s">
        <v>20</v>
      </c>
      <c r="E286">
        <v>85</v>
      </c>
      <c r="G286" t="s">
        <v>14</v>
      </c>
      <c r="H286">
        <v>34</v>
      </c>
    </row>
    <row r="287" spans="4:8">
      <c r="D287" t="s">
        <v>20</v>
      </c>
      <c r="E287">
        <v>144</v>
      </c>
      <c r="G287" t="s">
        <v>14</v>
      </c>
      <c r="H287">
        <v>1</v>
      </c>
    </row>
    <row r="288" spans="4:8">
      <c r="D288" t="s">
        <v>20</v>
      </c>
      <c r="E288">
        <v>2443</v>
      </c>
      <c r="G288" t="s">
        <v>14</v>
      </c>
      <c r="H288">
        <v>1274</v>
      </c>
    </row>
    <row r="289" spans="4:8">
      <c r="D289" t="s">
        <v>20</v>
      </c>
      <c r="E289">
        <v>64</v>
      </c>
      <c r="G289" t="s">
        <v>14</v>
      </c>
      <c r="H289">
        <v>210</v>
      </c>
    </row>
    <row r="290" spans="4:8">
      <c r="D290" t="s">
        <v>20</v>
      </c>
      <c r="E290">
        <v>268</v>
      </c>
      <c r="G290" t="s">
        <v>14</v>
      </c>
      <c r="H290">
        <v>248</v>
      </c>
    </row>
    <row r="291" spans="4:8">
      <c r="D291" t="s">
        <v>20</v>
      </c>
      <c r="E291">
        <v>195</v>
      </c>
      <c r="G291" t="s">
        <v>14</v>
      </c>
      <c r="H291">
        <v>513</v>
      </c>
    </row>
    <row r="292" spans="4:8">
      <c r="D292" t="s">
        <v>20</v>
      </c>
      <c r="E292">
        <v>186</v>
      </c>
      <c r="G292" t="s">
        <v>14</v>
      </c>
      <c r="H292">
        <v>3410</v>
      </c>
    </row>
    <row r="293" spans="4:8">
      <c r="D293" t="s">
        <v>20</v>
      </c>
      <c r="E293">
        <v>460</v>
      </c>
      <c r="G293" t="s">
        <v>14</v>
      </c>
      <c r="H293">
        <v>10</v>
      </c>
    </row>
    <row r="294" spans="4:8">
      <c r="D294" t="s">
        <v>20</v>
      </c>
      <c r="E294">
        <v>2528</v>
      </c>
      <c r="G294" t="s">
        <v>14</v>
      </c>
      <c r="H294">
        <v>2201</v>
      </c>
    </row>
    <row r="295" spans="4:8">
      <c r="D295" t="s">
        <v>20</v>
      </c>
      <c r="E295">
        <v>3657</v>
      </c>
      <c r="G295" t="s">
        <v>14</v>
      </c>
      <c r="H295">
        <v>676</v>
      </c>
    </row>
    <row r="296" spans="4:8">
      <c r="D296" t="s">
        <v>20</v>
      </c>
      <c r="E296">
        <v>131</v>
      </c>
      <c r="G296" t="s">
        <v>14</v>
      </c>
      <c r="H296">
        <v>831</v>
      </c>
    </row>
    <row r="297" spans="4:8">
      <c r="D297" t="s">
        <v>20</v>
      </c>
      <c r="E297">
        <v>239</v>
      </c>
      <c r="G297" t="s">
        <v>14</v>
      </c>
      <c r="H297">
        <v>859</v>
      </c>
    </row>
    <row r="298" spans="4:8">
      <c r="D298" t="s">
        <v>20</v>
      </c>
      <c r="E298">
        <v>78</v>
      </c>
      <c r="G298" t="s">
        <v>14</v>
      </c>
      <c r="H298">
        <v>45</v>
      </c>
    </row>
    <row r="299" spans="4:8">
      <c r="D299" t="s">
        <v>20</v>
      </c>
      <c r="E299">
        <v>1773</v>
      </c>
      <c r="G299" t="s">
        <v>14</v>
      </c>
      <c r="H299">
        <v>6</v>
      </c>
    </row>
    <row r="300" spans="4:8">
      <c r="D300" t="s">
        <v>20</v>
      </c>
      <c r="E300">
        <v>32</v>
      </c>
      <c r="G300" t="s">
        <v>14</v>
      </c>
      <c r="H300">
        <v>7</v>
      </c>
    </row>
    <row r="301" spans="4:8">
      <c r="D301" t="s">
        <v>20</v>
      </c>
      <c r="E301">
        <v>369</v>
      </c>
      <c r="G301" t="s">
        <v>14</v>
      </c>
      <c r="H301">
        <v>31</v>
      </c>
    </row>
    <row r="302" spans="4:8">
      <c r="D302" t="s">
        <v>20</v>
      </c>
      <c r="E302">
        <v>89</v>
      </c>
      <c r="G302" t="s">
        <v>14</v>
      </c>
      <c r="H302">
        <v>78</v>
      </c>
    </row>
    <row r="303" spans="4:8">
      <c r="D303" t="s">
        <v>20</v>
      </c>
      <c r="E303">
        <v>147</v>
      </c>
      <c r="G303" t="s">
        <v>14</v>
      </c>
      <c r="H303">
        <v>1225</v>
      </c>
    </row>
    <row r="304" spans="4:8">
      <c r="D304" t="s">
        <v>20</v>
      </c>
      <c r="E304">
        <v>126</v>
      </c>
      <c r="G304" t="s">
        <v>14</v>
      </c>
      <c r="H304">
        <v>1</v>
      </c>
    </row>
    <row r="305" spans="4:8">
      <c r="D305" t="s">
        <v>20</v>
      </c>
      <c r="E305">
        <v>2218</v>
      </c>
      <c r="G305" t="s">
        <v>14</v>
      </c>
      <c r="H305">
        <v>67</v>
      </c>
    </row>
    <row r="306" spans="4:8">
      <c r="D306" t="s">
        <v>20</v>
      </c>
      <c r="E306">
        <v>202</v>
      </c>
      <c r="G306" t="s">
        <v>14</v>
      </c>
      <c r="H306">
        <v>19</v>
      </c>
    </row>
    <row r="307" spans="4:8">
      <c r="D307" t="s">
        <v>20</v>
      </c>
      <c r="E307">
        <v>140</v>
      </c>
      <c r="G307" t="s">
        <v>14</v>
      </c>
      <c r="H307">
        <v>2108</v>
      </c>
    </row>
    <row r="308" spans="4:8">
      <c r="D308" t="s">
        <v>20</v>
      </c>
      <c r="E308">
        <v>1052</v>
      </c>
      <c r="G308" t="s">
        <v>14</v>
      </c>
      <c r="H308">
        <v>679</v>
      </c>
    </row>
    <row r="309" spans="4:8">
      <c r="D309" t="s">
        <v>20</v>
      </c>
      <c r="E309">
        <v>247</v>
      </c>
      <c r="G309" t="s">
        <v>14</v>
      </c>
      <c r="H309">
        <v>36</v>
      </c>
    </row>
    <row r="310" spans="4:8">
      <c r="D310" t="s">
        <v>20</v>
      </c>
      <c r="E310">
        <v>84</v>
      </c>
      <c r="G310" t="s">
        <v>14</v>
      </c>
      <c r="H310">
        <v>47</v>
      </c>
    </row>
    <row r="311" spans="4:8">
      <c r="D311" t="s">
        <v>20</v>
      </c>
      <c r="E311">
        <v>88</v>
      </c>
      <c r="G311" t="s">
        <v>14</v>
      </c>
      <c r="H311">
        <v>70</v>
      </c>
    </row>
    <row r="312" spans="4:8">
      <c r="D312" t="s">
        <v>20</v>
      </c>
      <c r="E312">
        <v>156</v>
      </c>
      <c r="G312" t="s">
        <v>14</v>
      </c>
      <c r="H312">
        <v>154</v>
      </c>
    </row>
    <row r="313" spans="4:8">
      <c r="D313" t="s">
        <v>20</v>
      </c>
      <c r="E313">
        <v>2985</v>
      </c>
      <c r="G313" t="s">
        <v>14</v>
      </c>
      <c r="H313">
        <v>22</v>
      </c>
    </row>
    <row r="314" spans="4:8">
      <c r="D314" t="s">
        <v>20</v>
      </c>
      <c r="E314">
        <v>762</v>
      </c>
      <c r="G314" t="s">
        <v>14</v>
      </c>
      <c r="H314">
        <v>1758</v>
      </c>
    </row>
    <row r="315" spans="4:8">
      <c r="D315" t="s">
        <v>20</v>
      </c>
      <c r="E315">
        <v>554</v>
      </c>
      <c r="G315" t="s">
        <v>14</v>
      </c>
      <c r="H315">
        <v>94</v>
      </c>
    </row>
    <row r="316" spans="4:8">
      <c r="D316" t="s">
        <v>20</v>
      </c>
      <c r="E316">
        <v>135</v>
      </c>
      <c r="G316" t="s">
        <v>14</v>
      </c>
      <c r="H316">
        <v>33</v>
      </c>
    </row>
    <row r="317" spans="4:8">
      <c r="D317" t="s">
        <v>20</v>
      </c>
      <c r="E317">
        <v>122</v>
      </c>
      <c r="G317" t="s">
        <v>14</v>
      </c>
      <c r="H317">
        <v>1</v>
      </c>
    </row>
    <row r="318" spans="4:8">
      <c r="D318" t="s">
        <v>20</v>
      </c>
      <c r="E318">
        <v>221</v>
      </c>
      <c r="G318" t="s">
        <v>14</v>
      </c>
      <c r="H318">
        <v>31</v>
      </c>
    </row>
    <row r="319" spans="4:8">
      <c r="D319" t="s">
        <v>20</v>
      </c>
      <c r="E319">
        <v>126</v>
      </c>
      <c r="G319" t="s">
        <v>14</v>
      </c>
      <c r="H319">
        <v>35</v>
      </c>
    </row>
    <row r="320" spans="4:8">
      <c r="D320" t="s">
        <v>20</v>
      </c>
      <c r="E320">
        <v>1022</v>
      </c>
      <c r="G320" t="s">
        <v>14</v>
      </c>
      <c r="H320">
        <v>63</v>
      </c>
    </row>
    <row r="321" spans="4:8">
      <c r="D321" t="s">
        <v>20</v>
      </c>
      <c r="E321">
        <v>3177</v>
      </c>
      <c r="G321" t="s">
        <v>14</v>
      </c>
      <c r="H321">
        <v>526</v>
      </c>
    </row>
    <row r="322" spans="4:8">
      <c r="D322" t="s">
        <v>20</v>
      </c>
      <c r="E322">
        <v>198</v>
      </c>
      <c r="G322" t="s">
        <v>14</v>
      </c>
      <c r="H322">
        <v>121</v>
      </c>
    </row>
    <row r="323" spans="4:8">
      <c r="D323" t="s">
        <v>20</v>
      </c>
      <c r="E323">
        <v>85</v>
      </c>
      <c r="G323" t="s">
        <v>14</v>
      </c>
      <c r="H323">
        <v>67</v>
      </c>
    </row>
    <row r="324" spans="4:8">
      <c r="D324" t="s">
        <v>20</v>
      </c>
      <c r="E324">
        <v>3596</v>
      </c>
      <c r="G324" t="s">
        <v>14</v>
      </c>
      <c r="H324">
        <v>57</v>
      </c>
    </row>
    <row r="325" spans="4:8">
      <c r="D325" t="s">
        <v>20</v>
      </c>
      <c r="E325">
        <v>244</v>
      </c>
      <c r="G325" t="s">
        <v>14</v>
      </c>
      <c r="H325">
        <v>1229</v>
      </c>
    </row>
    <row r="326" spans="4:8">
      <c r="D326" t="s">
        <v>20</v>
      </c>
      <c r="E326">
        <v>5180</v>
      </c>
      <c r="G326" t="s">
        <v>14</v>
      </c>
      <c r="H326">
        <v>12</v>
      </c>
    </row>
    <row r="327" spans="4:8">
      <c r="D327" t="s">
        <v>20</v>
      </c>
      <c r="E327">
        <v>589</v>
      </c>
      <c r="G327" t="s">
        <v>14</v>
      </c>
      <c r="H327">
        <v>452</v>
      </c>
    </row>
    <row r="328" spans="4:8">
      <c r="D328" t="s">
        <v>20</v>
      </c>
      <c r="E328">
        <v>2725</v>
      </c>
      <c r="G328" t="s">
        <v>14</v>
      </c>
      <c r="H328">
        <v>1886</v>
      </c>
    </row>
    <row r="329" spans="4:8">
      <c r="D329" t="s">
        <v>20</v>
      </c>
      <c r="E329">
        <v>300</v>
      </c>
      <c r="G329" t="s">
        <v>14</v>
      </c>
      <c r="H329">
        <v>1825</v>
      </c>
    </row>
    <row r="330" spans="4:8">
      <c r="D330" t="s">
        <v>20</v>
      </c>
      <c r="E330">
        <v>144</v>
      </c>
      <c r="G330" t="s">
        <v>14</v>
      </c>
      <c r="H330">
        <v>31</v>
      </c>
    </row>
    <row r="331" spans="4:8">
      <c r="D331" t="s">
        <v>20</v>
      </c>
      <c r="E331">
        <v>87</v>
      </c>
      <c r="G331" t="s">
        <v>14</v>
      </c>
      <c r="H331">
        <v>107</v>
      </c>
    </row>
    <row r="332" spans="4:8">
      <c r="D332" t="s">
        <v>20</v>
      </c>
      <c r="E332">
        <v>3116</v>
      </c>
      <c r="G332" t="s">
        <v>14</v>
      </c>
      <c r="H332">
        <v>27</v>
      </c>
    </row>
    <row r="333" spans="4:8">
      <c r="D333" t="s">
        <v>20</v>
      </c>
      <c r="E333">
        <v>909</v>
      </c>
      <c r="G333" t="s">
        <v>14</v>
      </c>
      <c r="H333">
        <v>1221</v>
      </c>
    </row>
    <row r="334" spans="4:8">
      <c r="D334" t="s">
        <v>20</v>
      </c>
      <c r="E334">
        <v>1613</v>
      </c>
      <c r="G334" t="s">
        <v>14</v>
      </c>
      <c r="H334">
        <v>1</v>
      </c>
    </row>
    <row r="335" spans="4:8">
      <c r="D335" t="s">
        <v>20</v>
      </c>
      <c r="E335">
        <v>136</v>
      </c>
      <c r="G335" t="s">
        <v>14</v>
      </c>
      <c r="H335">
        <v>16</v>
      </c>
    </row>
    <row r="336" spans="4:8">
      <c r="D336" t="s">
        <v>20</v>
      </c>
      <c r="E336">
        <v>130</v>
      </c>
      <c r="G336" t="s">
        <v>14</v>
      </c>
      <c r="H336">
        <v>41</v>
      </c>
    </row>
    <row r="337" spans="4:8">
      <c r="D337" t="s">
        <v>20</v>
      </c>
      <c r="E337">
        <v>102</v>
      </c>
      <c r="G337" t="s">
        <v>14</v>
      </c>
      <c r="H337">
        <v>523</v>
      </c>
    </row>
    <row r="338" spans="4:8">
      <c r="D338" t="s">
        <v>20</v>
      </c>
      <c r="E338">
        <v>4006</v>
      </c>
      <c r="G338" t="s">
        <v>14</v>
      </c>
      <c r="H338">
        <v>141</v>
      </c>
    </row>
    <row r="339" spans="4:8">
      <c r="D339" t="s">
        <v>20</v>
      </c>
      <c r="E339">
        <v>1629</v>
      </c>
      <c r="G339" t="s">
        <v>14</v>
      </c>
      <c r="H339">
        <v>52</v>
      </c>
    </row>
    <row r="340" spans="4:8">
      <c r="D340" t="s">
        <v>20</v>
      </c>
      <c r="E340">
        <v>2188</v>
      </c>
      <c r="G340" t="s">
        <v>14</v>
      </c>
      <c r="H340">
        <v>225</v>
      </c>
    </row>
    <row r="341" spans="4:8">
      <c r="D341" t="s">
        <v>20</v>
      </c>
      <c r="E341">
        <v>2409</v>
      </c>
      <c r="G341" t="s">
        <v>14</v>
      </c>
      <c r="H341">
        <v>38</v>
      </c>
    </row>
    <row r="342" spans="4:8">
      <c r="D342" t="s">
        <v>20</v>
      </c>
      <c r="E342">
        <v>194</v>
      </c>
      <c r="G342" t="s">
        <v>14</v>
      </c>
      <c r="H342">
        <v>15</v>
      </c>
    </row>
    <row r="343" spans="4:8">
      <c r="D343" t="s">
        <v>20</v>
      </c>
      <c r="E343">
        <v>1140</v>
      </c>
      <c r="G343" t="s">
        <v>14</v>
      </c>
      <c r="H343">
        <v>37</v>
      </c>
    </row>
    <row r="344" spans="4:8">
      <c r="D344" t="s">
        <v>20</v>
      </c>
      <c r="E344">
        <v>102</v>
      </c>
      <c r="G344" t="s">
        <v>14</v>
      </c>
      <c r="H344">
        <v>112</v>
      </c>
    </row>
    <row r="345" spans="4:8">
      <c r="D345" t="s">
        <v>20</v>
      </c>
      <c r="E345">
        <v>2857</v>
      </c>
      <c r="G345" t="s">
        <v>14</v>
      </c>
      <c r="H345">
        <v>21</v>
      </c>
    </row>
    <row r="346" spans="4:8">
      <c r="D346" t="s">
        <v>20</v>
      </c>
      <c r="E346">
        <v>107</v>
      </c>
      <c r="G346" t="s">
        <v>14</v>
      </c>
      <c r="H346">
        <v>67</v>
      </c>
    </row>
    <row r="347" spans="4:8">
      <c r="D347" t="s">
        <v>20</v>
      </c>
      <c r="E347">
        <v>160</v>
      </c>
      <c r="G347" t="s">
        <v>14</v>
      </c>
      <c r="H347">
        <v>78</v>
      </c>
    </row>
    <row r="348" spans="4:8">
      <c r="D348" t="s">
        <v>20</v>
      </c>
      <c r="E348">
        <v>2230</v>
      </c>
      <c r="G348" t="s">
        <v>14</v>
      </c>
      <c r="H348">
        <v>67</v>
      </c>
    </row>
    <row r="349" spans="4:8">
      <c r="D349" t="s">
        <v>20</v>
      </c>
      <c r="E349">
        <v>316</v>
      </c>
      <c r="G349" t="s">
        <v>14</v>
      </c>
      <c r="H349">
        <v>263</v>
      </c>
    </row>
    <row r="350" spans="4:8">
      <c r="D350" t="s">
        <v>20</v>
      </c>
      <c r="E350">
        <v>117</v>
      </c>
      <c r="G350" t="s">
        <v>14</v>
      </c>
      <c r="H350">
        <v>1691</v>
      </c>
    </row>
    <row r="351" spans="4:8">
      <c r="D351" t="s">
        <v>20</v>
      </c>
      <c r="E351">
        <v>6406</v>
      </c>
      <c r="G351" t="s">
        <v>14</v>
      </c>
      <c r="H351">
        <v>181</v>
      </c>
    </row>
    <row r="352" spans="4:8">
      <c r="D352" t="s">
        <v>20</v>
      </c>
      <c r="E352">
        <v>192</v>
      </c>
      <c r="G352" t="s">
        <v>14</v>
      </c>
      <c r="H352">
        <v>13</v>
      </c>
    </row>
    <row r="353" spans="4:8">
      <c r="D353" t="s">
        <v>20</v>
      </c>
      <c r="E353">
        <v>26</v>
      </c>
      <c r="G353" t="s">
        <v>14</v>
      </c>
      <c r="H353">
        <v>1</v>
      </c>
    </row>
    <row r="354" spans="4:8">
      <c r="D354" t="s">
        <v>20</v>
      </c>
      <c r="E354">
        <v>723</v>
      </c>
      <c r="G354" t="s">
        <v>14</v>
      </c>
      <c r="H354">
        <v>21</v>
      </c>
    </row>
    <row r="355" spans="4:8">
      <c r="D355" t="s">
        <v>20</v>
      </c>
      <c r="E355">
        <v>170</v>
      </c>
      <c r="G355" t="s">
        <v>14</v>
      </c>
      <c r="H355">
        <v>830</v>
      </c>
    </row>
    <row r="356" spans="4:8">
      <c r="D356" t="s">
        <v>20</v>
      </c>
      <c r="E356">
        <v>238</v>
      </c>
      <c r="G356" t="s">
        <v>14</v>
      </c>
      <c r="H356">
        <v>130</v>
      </c>
    </row>
    <row r="357" spans="4:8">
      <c r="D357" t="s">
        <v>20</v>
      </c>
      <c r="E357">
        <v>55</v>
      </c>
      <c r="G357" t="s">
        <v>14</v>
      </c>
      <c r="H357">
        <v>55</v>
      </c>
    </row>
    <row r="358" spans="4:8">
      <c r="D358" t="s">
        <v>20</v>
      </c>
      <c r="E358">
        <v>128</v>
      </c>
      <c r="G358" t="s">
        <v>14</v>
      </c>
      <c r="H358">
        <v>114</v>
      </c>
    </row>
    <row r="359" spans="4:8">
      <c r="D359" t="s">
        <v>20</v>
      </c>
      <c r="E359">
        <v>2144</v>
      </c>
      <c r="G359" t="s">
        <v>14</v>
      </c>
      <c r="H359">
        <v>594</v>
      </c>
    </row>
    <row r="360" spans="4:8">
      <c r="D360" t="s">
        <v>20</v>
      </c>
      <c r="E360">
        <v>2693</v>
      </c>
      <c r="G360" t="s">
        <v>14</v>
      </c>
      <c r="H360">
        <v>24</v>
      </c>
    </row>
    <row r="361" spans="4:8">
      <c r="D361" t="s">
        <v>20</v>
      </c>
      <c r="E361">
        <v>432</v>
      </c>
      <c r="G361" t="s">
        <v>14</v>
      </c>
      <c r="H361">
        <v>252</v>
      </c>
    </row>
    <row r="362" spans="4:8">
      <c r="D362" t="s">
        <v>20</v>
      </c>
      <c r="E362">
        <v>189</v>
      </c>
      <c r="G362" t="s">
        <v>14</v>
      </c>
      <c r="H362">
        <v>67</v>
      </c>
    </row>
    <row r="363" spans="4:8">
      <c r="D363" t="s">
        <v>20</v>
      </c>
      <c r="E363">
        <v>154</v>
      </c>
      <c r="G363" t="s">
        <v>14</v>
      </c>
      <c r="H363">
        <v>742</v>
      </c>
    </row>
    <row r="364" spans="4:8">
      <c r="D364" t="s">
        <v>20</v>
      </c>
      <c r="E364">
        <v>96</v>
      </c>
      <c r="G364" t="s">
        <v>14</v>
      </c>
      <c r="H364">
        <v>75</v>
      </c>
    </row>
    <row r="365" spans="4:8">
      <c r="D365" t="s">
        <v>20</v>
      </c>
      <c r="E365">
        <v>3063</v>
      </c>
      <c r="G365" t="s">
        <v>14</v>
      </c>
      <c r="H365">
        <v>4405</v>
      </c>
    </row>
    <row r="366" spans="4:8">
      <c r="D366" t="s">
        <v>20</v>
      </c>
      <c r="E366">
        <v>2266</v>
      </c>
      <c r="G366" t="s">
        <v>14</v>
      </c>
      <c r="H366">
        <v>92</v>
      </c>
    </row>
    <row r="367" spans="4:8">
      <c r="D367" t="s">
        <v>20</v>
      </c>
      <c r="E367">
        <v>194</v>
      </c>
      <c r="G367" t="s">
        <v>14</v>
      </c>
      <c r="H367">
        <v>64</v>
      </c>
    </row>
    <row r="368" spans="4:8">
      <c r="D368" t="s">
        <v>20</v>
      </c>
      <c r="E368">
        <v>129</v>
      </c>
      <c r="G368" t="s">
        <v>14</v>
      </c>
      <c r="H368">
        <v>64</v>
      </c>
    </row>
    <row r="369" spans="4:8">
      <c r="D369" t="s">
        <v>20</v>
      </c>
      <c r="E369">
        <v>375</v>
      </c>
      <c r="G369" t="s">
        <v>14</v>
      </c>
      <c r="H369">
        <v>842</v>
      </c>
    </row>
    <row r="370" spans="4:8">
      <c r="D370" t="s">
        <v>20</v>
      </c>
      <c r="E370">
        <v>409</v>
      </c>
      <c r="G370" t="s">
        <v>14</v>
      </c>
      <c r="H370">
        <v>112</v>
      </c>
    </row>
    <row r="371" spans="4:8">
      <c r="D371" t="s">
        <v>20</v>
      </c>
      <c r="E371">
        <v>234</v>
      </c>
      <c r="G371" t="s">
        <v>14</v>
      </c>
      <c r="H371">
        <v>374</v>
      </c>
    </row>
    <row r="372" spans="4:8">
      <c r="D372" t="s">
        <v>20</v>
      </c>
      <c r="E372">
        <v>3016</v>
      </c>
    </row>
    <row r="373" spans="4:8">
      <c r="D373" t="s">
        <v>20</v>
      </c>
      <c r="E373">
        <v>264</v>
      </c>
    </row>
    <row r="374" spans="4:8">
      <c r="D374" t="s">
        <v>20</v>
      </c>
      <c r="E374">
        <v>272</v>
      </c>
    </row>
    <row r="375" spans="4:8">
      <c r="D375" t="s">
        <v>20</v>
      </c>
      <c r="E375">
        <v>419</v>
      </c>
    </row>
    <row r="376" spans="4:8">
      <c r="D376" t="s">
        <v>20</v>
      </c>
      <c r="E376">
        <v>1621</v>
      </c>
    </row>
    <row r="377" spans="4:8">
      <c r="D377" t="s">
        <v>20</v>
      </c>
      <c r="E377">
        <v>1101</v>
      </c>
    </row>
    <row r="378" spans="4:8">
      <c r="D378" t="s">
        <v>20</v>
      </c>
      <c r="E378">
        <v>1073</v>
      </c>
    </row>
    <row r="379" spans="4:8">
      <c r="D379" t="s">
        <v>20</v>
      </c>
      <c r="E379">
        <v>331</v>
      </c>
    </row>
    <row r="380" spans="4:8">
      <c r="D380" t="s">
        <v>20</v>
      </c>
      <c r="E380">
        <v>1170</v>
      </c>
    </row>
    <row r="381" spans="4:8">
      <c r="D381" t="s">
        <v>20</v>
      </c>
      <c r="E381">
        <v>363</v>
      </c>
    </row>
    <row r="382" spans="4:8">
      <c r="D382" t="s">
        <v>20</v>
      </c>
      <c r="E382">
        <v>103</v>
      </c>
    </row>
    <row r="383" spans="4:8">
      <c r="D383" t="s">
        <v>20</v>
      </c>
      <c r="E383">
        <v>147</v>
      </c>
    </row>
    <row r="384" spans="4:8">
      <c r="D384" t="s">
        <v>20</v>
      </c>
      <c r="E384">
        <v>110</v>
      </c>
    </row>
    <row r="385" spans="4:5">
      <c r="D385" t="s">
        <v>20</v>
      </c>
      <c r="E385">
        <v>134</v>
      </c>
    </row>
    <row r="386" spans="4:5">
      <c r="D386" t="s">
        <v>20</v>
      </c>
      <c r="E386">
        <v>269</v>
      </c>
    </row>
    <row r="387" spans="4:5">
      <c r="D387" t="s">
        <v>20</v>
      </c>
      <c r="E387">
        <v>175</v>
      </c>
    </row>
    <row r="388" spans="4:5">
      <c r="D388" t="s">
        <v>20</v>
      </c>
      <c r="E388">
        <v>69</v>
      </c>
    </row>
    <row r="389" spans="4:5">
      <c r="D389" t="s">
        <v>20</v>
      </c>
      <c r="E389">
        <v>190</v>
      </c>
    </row>
    <row r="390" spans="4:5">
      <c r="D390" t="s">
        <v>20</v>
      </c>
      <c r="E390">
        <v>237</v>
      </c>
    </row>
    <row r="391" spans="4:5">
      <c r="D391" t="s">
        <v>20</v>
      </c>
      <c r="E391">
        <v>196</v>
      </c>
    </row>
    <row r="392" spans="4:5">
      <c r="D392" t="s">
        <v>20</v>
      </c>
      <c r="E392">
        <v>7295</v>
      </c>
    </row>
    <row r="393" spans="4:5">
      <c r="D393" t="s">
        <v>20</v>
      </c>
      <c r="E393">
        <v>2893</v>
      </c>
    </row>
    <row r="394" spans="4:5">
      <c r="D394" t="s">
        <v>20</v>
      </c>
      <c r="E394">
        <v>820</v>
      </c>
    </row>
    <row r="395" spans="4:5">
      <c r="D395" t="s">
        <v>20</v>
      </c>
      <c r="E395">
        <v>2038</v>
      </c>
    </row>
    <row r="396" spans="4:5">
      <c r="D396" t="s">
        <v>20</v>
      </c>
      <c r="E396">
        <v>116</v>
      </c>
    </row>
    <row r="397" spans="4:5">
      <c r="D397" t="s">
        <v>20</v>
      </c>
      <c r="E397">
        <v>1345</v>
      </c>
    </row>
    <row r="398" spans="4:5">
      <c r="D398" t="s">
        <v>20</v>
      </c>
      <c r="E398">
        <v>168</v>
      </c>
    </row>
    <row r="399" spans="4:5">
      <c r="D399" t="s">
        <v>20</v>
      </c>
      <c r="E399">
        <v>137</v>
      </c>
    </row>
    <row r="400" spans="4:5">
      <c r="D400" t="s">
        <v>20</v>
      </c>
      <c r="E400">
        <v>186</v>
      </c>
    </row>
    <row r="401" spans="4:5">
      <c r="D401" t="s">
        <v>20</v>
      </c>
      <c r="E401">
        <v>125</v>
      </c>
    </row>
    <row r="402" spans="4:5">
      <c r="D402" t="s">
        <v>20</v>
      </c>
      <c r="E402">
        <v>202</v>
      </c>
    </row>
    <row r="403" spans="4:5">
      <c r="D403" t="s">
        <v>20</v>
      </c>
      <c r="E403">
        <v>103</v>
      </c>
    </row>
    <row r="404" spans="4:5">
      <c r="D404" t="s">
        <v>20</v>
      </c>
      <c r="E404">
        <v>1785</v>
      </c>
    </row>
    <row r="405" spans="4:5">
      <c r="D405" t="s">
        <v>20</v>
      </c>
      <c r="E405">
        <v>157</v>
      </c>
    </row>
    <row r="406" spans="4:5">
      <c r="D406" t="s">
        <v>20</v>
      </c>
      <c r="E406">
        <v>555</v>
      </c>
    </row>
    <row r="407" spans="4:5">
      <c r="D407" t="s">
        <v>20</v>
      </c>
      <c r="E407">
        <v>297</v>
      </c>
    </row>
    <row r="408" spans="4:5">
      <c r="D408" t="s">
        <v>20</v>
      </c>
      <c r="E408">
        <v>123</v>
      </c>
    </row>
    <row r="409" spans="4:5">
      <c r="D409" t="s">
        <v>20</v>
      </c>
      <c r="E409">
        <v>3036</v>
      </c>
    </row>
    <row r="410" spans="4:5">
      <c r="D410" t="s">
        <v>20</v>
      </c>
      <c r="E410">
        <v>144</v>
      </c>
    </row>
    <row r="411" spans="4:5">
      <c r="D411" t="s">
        <v>20</v>
      </c>
      <c r="E411">
        <v>121</v>
      </c>
    </row>
    <row r="412" spans="4:5">
      <c r="D412" t="s">
        <v>20</v>
      </c>
      <c r="E412">
        <v>181</v>
      </c>
    </row>
    <row r="413" spans="4:5">
      <c r="D413" t="s">
        <v>20</v>
      </c>
      <c r="E413">
        <v>122</v>
      </c>
    </row>
    <row r="414" spans="4:5">
      <c r="D414" t="s">
        <v>20</v>
      </c>
      <c r="E414">
        <v>1071</v>
      </c>
    </row>
    <row r="415" spans="4:5">
      <c r="D415" t="s">
        <v>20</v>
      </c>
      <c r="E415">
        <v>980</v>
      </c>
    </row>
    <row r="416" spans="4:5">
      <c r="D416" t="s">
        <v>20</v>
      </c>
      <c r="E416">
        <v>536</v>
      </c>
    </row>
    <row r="417" spans="4:5">
      <c r="D417" t="s">
        <v>20</v>
      </c>
      <c r="E417">
        <v>1991</v>
      </c>
    </row>
    <row r="418" spans="4:5">
      <c r="D418" t="s">
        <v>20</v>
      </c>
      <c r="E418">
        <v>180</v>
      </c>
    </row>
    <row r="419" spans="4:5">
      <c r="D419" t="s">
        <v>20</v>
      </c>
      <c r="E419">
        <v>130</v>
      </c>
    </row>
    <row r="420" spans="4:5">
      <c r="D420" t="s">
        <v>20</v>
      </c>
      <c r="E420">
        <v>122</v>
      </c>
    </row>
    <row r="421" spans="4:5">
      <c r="D421" t="s">
        <v>20</v>
      </c>
      <c r="E421">
        <v>140</v>
      </c>
    </row>
    <row r="422" spans="4:5">
      <c r="D422" t="s">
        <v>20</v>
      </c>
      <c r="E422">
        <v>3388</v>
      </c>
    </row>
    <row r="423" spans="4:5">
      <c r="D423" t="s">
        <v>20</v>
      </c>
      <c r="E423">
        <v>280</v>
      </c>
    </row>
    <row r="424" spans="4:5">
      <c r="D424" t="s">
        <v>20</v>
      </c>
      <c r="E424">
        <v>366</v>
      </c>
    </row>
    <row r="425" spans="4:5">
      <c r="D425" t="s">
        <v>20</v>
      </c>
      <c r="E425">
        <v>270</v>
      </c>
    </row>
    <row r="426" spans="4:5">
      <c r="D426" t="s">
        <v>20</v>
      </c>
      <c r="E426">
        <v>137</v>
      </c>
    </row>
    <row r="427" spans="4:5">
      <c r="D427" t="s">
        <v>20</v>
      </c>
      <c r="E427">
        <v>3205</v>
      </c>
    </row>
    <row r="428" spans="4:5">
      <c r="D428" t="s">
        <v>20</v>
      </c>
      <c r="E428">
        <v>288</v>
      </c>
    </row>
    <row r="429" spans="4:5">
      <c r="D429" t="s">
        <v>20</v>
      </c>
      <c r="E429">
        <v>148</v>
      </c>
    </row>
    <row r="430" spans="4:5">
      <c r="D430" t="s">
        <v>20</v>
      </c>
      <c r="E430">
        <v>114</v>
      </c>
    </row>
    <row r="431" spans="4:5">
      <c r="D431" t="s">
        <v>20</v>
      </c>
      <c r="E431">
        <v>1518</v>
      </c>
    </row>
    <row r="432" spans="4:5">
      <c r="D432" t="s">
        <v>20</v>
      </c>
      <c r="E432">
        <v>166</v>
      </c>
    </row>
    <row r="433" spans="4:5">
      <c r="D433" t="s">
        <v>20</v>
      </c>
      <c r="E433">
        <v>100</v>
      </c>
    </row>
    <row r="434" spans="4:5">
      <c r="D434" t="s">
        <v>20</v>
      </c>
      <c r="E434">
        <v>235</v>
      </c>
    </row>
    <row r="435" spans="4:5">
      <c r="D435" t="s">
        <v>20</v>
      </c>
      <c r="E435">
        <v>148</v>
      </c>
    </row>
    <row r="436" spans="4:5">
      <c r="D436" t="s">
        <v>20</v>
      </c>
      <c r="E436">
        <v>198</v>
      </c>
    </row>
    <row r="437" spans="4:5">
      <c r="D437" t="s">
        <v>20</v>
      </c>
      <c r="E437">
        <v>150</v>
      </c>
    </row>
    <row r="438" spans="4:5">
      <c r="D438" t="s">
        <v>20</v>
      </c>
      <c r="E438">
        <v>216</v>
      </c>
    </row>
    <row r="439" spans="4:5">
      <c r="D439" t="s">
        <v>20</v>
      </c>
      <c r="E439">
        <v>5139</v>
      </c>
    </row>
    <row r="440" spans="4:5">
      <c r="D440" t="s">
        <v>20</v>
      </c>
      <c r="E440">
        <v>2353</v>
      </c>
    </row>
    <row r="441" spans="4:5">
      <c r="D441" t="s">
        <v>20</v>
      </c>
      <c r="E441">
        <v>78</v>
      </c>
    </row>
    <row r="442" spans="4:5">
      <c r="D442" t="s">
        <v>20</v>
      </c>
      <c r="E442">
        <v>174</v>
      </c>
    </row>
    <row r="443" spans="4:5">
      <c r="D443" t="s">
        <v>20</v>
      </c>
      <c r="E443">
        <v>164</v>
      </c>
    </row>
    <row r="444" spans="4:5">
      <c r="D444" t="s">
        <v>20</v>
      </c>
      <c r="E444">
        <v>161</v>
      </c>
    </row>
    <row r="445" spans="4:5">
      <c r="D445" t="s">
        <v>20</v>
      </c>
      <c r="E445">
        <v>138</v>
      </c>
    </row>
    <row r="446" spans="4:5">
      <c r="D446" t="s">
        <v>20</v>
      </c>
      <c r="E446">
        <v>3308</v>
      </c>
    </row>
    <row r="447" spans="4:5">
      <c r="D447" t="s">
        <v>20</v>
      </c>
      <c r="E447">
        <v>127</v>
      </c>
    </row>
    <row r="448" spans="4:5">
      <c r="D448" t="s">
        <v>20</v>
      </c>
      <c r="E448">
        <v>207</v>
      </c>
    </row>
    <row r="449" spans="4:5">
      <c r="D449" t="s">
        <v>20</v>
      </c>
      <c r="E449">
        <v>181</v>
      </c>
    </row>
    <row r="450" spans="4:5">
      <c r="D450" t="s">
        <v>20</v>
      </c>
      <c r="E450">
        <v>110</v>
      </c>
    </row>
    <row r="451" spans="4:5">
      <c r="D451" t="s">
        <v>20</v>
      </c>
      <c r="E451">
        <v>185</v>
      </c>
    </row>
    <row r="452" spans="4:5">
      <c r="D452" t="s">
        <v>20</v>
      </c>
      <c r="E452">
        <v>121</v>
      </c>
    </row>
    <row r="453" spans="4:5">
      <c r="D453" t="s">
        <v>20</v>
      </c>
      <c r="E453">
        <v>106</v>
      </c>
    </row>
    <row r="454" spans="4:5">
      <c r="D454" t="s">
        <v>20</v>
      </c>
      <c r="E454">
        <v>142</v>
      </c>
    </row>
    <row r="455" spans="4:5">
      <c r="D455" t="s">
        <v>20</v>
      </c>
      <c r="E455">
        <v>233</v>
      </c>
    </row>
    <row r="456" spans="4:5">
      <c r="D456" t="s">
        <v>20</v>
      </c>
      <c r="E456">
        <v>218</v>
      </c>
    </row>
    <row r="457" spans="4:5">
      <c r="D457" t="s">
        <v>20</v>
      </c>
      <c r="E457">
        <v>76</v>
      </c>
    </row>
    <row r="458" spans="4:5">
      <c r="D458" t="s">
        <v>20</v>
      </c>
      <c r="E458">
        <v>43</v>
      </c>
    </row>
    <row r="459" spans="4:5">
      <c r="D459" t="s">
        <v>20</v>
      </c>
      <c r="E459">
        <v>221</v>
      </c>
    </row>
    <row r="460" spans="4:5">
      <c r="D460" t="s">
        <v>20</v>
      </c>
      <c r="E460">
        <v>2805</v>
      </c>
    </row>
    <row r="461" spans="4:5">
      <c r="D461" t="s">
        <v>20</v>
      </c>
      <c r="E461">
        <v>68</v>
      </c>
    </row>
    <row r="462" spans="4:5">
      <c r="D462" t="s">
        <v>20</v>
      </c>
      <c r="E462">
        <v>183</v>
      </c>
    </row>
    <row r="463" spans="4:5">
      <c r="D463" t="s">
        <v>20</v>
      </c>
      <c r="E463">
        <v>133</v>
      </c>
    </row>
    <row r="464" spans="4:5">
      <c r="D464" t="s">
        <v>20</v>
      </c>
      <c r="E464">
        <v>2489</v>
      </c>
    </row>
    <row r="465" spans="4:5">
      <c r="D465" t="s">
        <v>20</v>
      </c>
      <c r="E465">
        <v>69</v>
      </c>
    </row>
    <row r="466" spans="4:5">
      <c r="D466" t="s">
        <v>20</v>
      </c>
      <c r="E466">
        <v>279</v>
      </c>
    </row>
    <row r="467" spans="4:5">
      <c r="D467" t="s">
        <v>20</v>
      </c>
      <c r="E467">
        <v>210</v>
      </c>
    </row>
    <row r="468" spans="4:5">
      <c r="D468" t="s">
        <v>20</v>
      </c>
      <c r="E468">
        <v>2100</v>
      </c>
    </row>
    <row r="469" spans="4:5">
      <c r="D469" t="s">
        <v>20</v>
      </c>
      <c r="E469">
        <v>252</v>
      </c>
    </row>
    <row r="470" spans="4:5">
      <c r="D470" t="s">
        <v>20</v>
      </c>
      <c r="E470">
        <v>1280</v>
      </c>
    </row>
    <row r="471" spans="4:5">
      <c r="D471" t="s">
        <v>20</v>
      </c>
      <c r="E471">
        <v>157</v>
      </c>
    </row>
    <row r="472" spans="4:5">
      <c r="D472" t="s">
        <v>20</v>
      </c>
      <c r="E472">
        <v>194</v>
      </c>
    </row>
    <row r="473" spans="4:5">
      <c r="D473" t="s">
        <v>20</v>
      </c>
      <c r="E473">
        <v>82</v>
      </c>
    </row>
    <row r="474" spans="4:5">
      <c r="D474" t="s">
        <v>20</v>
      </c>
      <c r="E474">
        <v>4233</v>
      </c>
    </row>
    <row r="475" spans="4:5">
      <c r="D475" t="s">
        <v>20</v>
      </c>
      <c r="E475">
        <v>1297</v>
      </c>
    </row>
    <row r="476" spans="4:5">
      <c r="D476" t="s">
        <v>20</v>
      </c>
      <c r="E476">
        <v>165</v>
      </c>
    </row>
    <row r="477" spans="4:5">
      <c r="D477" t="s">
        <v>20</v>
      </c>
      <c r="E477">
        <v>119</v>
      </c>
    </row>
    <row r="478" spans="4:5">
      <c r="D478" t="s">
        <v>20</v>
      </c>
      <c r="E478">
        <v>1797</v>
      </c>
    </row>
    <row r="479" spans="4:5">
      <c r="D479" t="s">
        <v>20</v>
      </c>
      <c r="E479">
        <v>261</v>
      </c>
    </row>
    <row r="480" spans="4:5">
      <c r="D480" t="s">
        <v>20</v>
      </c>
      <c r="E480">
        <v>157</v>
      </c>
    </row>
    <row r="481" spans="4:5">
      <c r="D481" t="s">
        <v>20</v>
      </c>
      <c r="E481">
        <v>3533</v>
      </c>
    </row>
    <row r="482" spans="4:5">
      <c r="D482" t="s">
        <v>20</v>
      </c>
      <c r="E482">
        <v>155</v>
      </c>
    </row>
    <row r="483" spans="4:5">
      <c r="D483" t="s">
        <v>20</v>
      </c>
      <c r="E483">
        <v>132</v>
      </c>
    </row>
    <row r="484" spans="4:5">
      <c r="D484" t="s">
        <v>20</v>
      </c>
      <c r="E484">
        <v>1354</v>
      </c>
    </row>
    <row r="485" spans="4:5">
      <c r="D485" t="s">
        <v>20</v>
      </c>
      <c r="E485">
        <v>48</v>
      </c>
    </row>
    <row r="486" spans="4:5">
      <c r="D486" t="s">
        <v>20</v>
      </c>
      <c r="E486">
        <v>110</v>
      </c>
    </row>
    <row r="487" spans="4:5">
      <c r="D487" t="s">
        <v>20</v>
      </c>
      <c r="E487">
        <v>172</v>
      </c>
    </row>
    <row r="488" spans="4:5">
      <c r="D488" t="s">
        <v>20</v>
      </c>
      <c r="E488">
        <v>307</v>
      </c>
    </row>
    <row r="489" spans="4:5">
      <c r="D489" t="s">
        <v>20</v>
      </c>
      <c r="E489">
        <v>160</v>
      </c>
    </row>
    <row r="490" spans="4:5">
      <c r="D490" t="s">
        <v>20</v>
      </c>
      <c r="E490">
        <v>1467</v>
      </c>
    </row>
    <row r="491" spans="4:5">
      <c r="D491" t="s">
        <v>20</v>
      </c>
      <c r="E491">
        <v>2662</v>
      </c>
    </row>
    <row r="492" spans="4:5">
      <c r="D492" t="s">
        <v>20</v>
      </c>
      <c r="E492">
        <v>452</v>
      </c>
    </row>
    <row r="493" spans="4:5">
      <c r="D493" t="s">
        <v>20</v>
      </c>
      <c r="E493">
        <v>158</v>
      </c>
    </row>
    <row r="494" spans="4:5">
      <c r="D494" t="s">
        <v>20</v>
      </c>
      <c r="E494">
        <v>225</v>
      </c>
    </row>
    <row r="495" spans="4:5">
      <c r="D495" t="s">
        <v>20</v>
      </c>
      <c r="E495">
        <v>65</v>
      </c>
    </row>
    <row r="496" spans="4:5">
      <c r="D496" t="s">
        <v>20</v>
      </c>
      <c r="E496">
        <v>163</v>
      </c>
    </row>
    <row r="497" spans="4:5">
      <c r="D497" t="s">
        <v>20</v>
      </c>
      <c r="E497">
        <v>85</v>
      </c>
    </row>
    <row r="498" spans="4:5">
      <c r="D498" t="s">
        <v>20</v>
      </c>
      <c r="E498">
        <v>217</v>
      </c>
    </row>
    <row r="499" spans="4:5">
      <c r="D499" t="s">
        <v>20</v>
      </c>
      <c r="E499">
        <v>150</v>
      </c>
    </row>
    <row r="500" spans="4:5">
      <c r="D500" t="s">
        <v>20</v>
      </c>
      <c r="E500">
        <v>3272</v>
      </c>
    </row>
    <row r="501" spans="4:5">
      <c r="D501" t="s">
        <v>20</v>
      </c>
      <c r="E501">
        <v>300</v>
      </c>
    </row>
    <row r="502" spans="4:5">
      <c r="D502" t="s">
        <v>20</v>
      </c>
      <c r="E502">
        <v>126</v>
      </c>
    </row>
    <row r="503" spans="4:5">
      <c r="D503" t="s">
        <v>20</v>
      </c>
      <c r="E503">
        <v>2320</v>
      </c>
    </row>
    <row r="504" spans="4:5">
      <c r="D504" t="s">
        <v>20</v>
      </c>
      <c r="E504">
        <v>81</v>
      </c>
    </row>
    <row r="505" spans="4:5">
      <c r="D505" t="s">
        <v>20</v>
      </c>
      <c r="E505">
        <v>1887</v>
      </c>
    </row>
    <row r="506" spans="4:5">
      <c r="D506" t="s">
        <v>20</v>
      </c>
      <c r="E506">
        <v>4358</v>
      </c>
    </row>
    <row r="507" spans="4:5">
      <c r="D507" t="s">
        <v>20</v>
      </c>
      <c r="E507">
        <v>53</v>
      </c>
    </row>
    <row r="508" spans="4:5">
      <c r="D508" t="s">
        <v>20</v>
      </c>
      <c r="E508">
        <v>2414</v>
      </c>
    </row>
    <row r="509" spans="4:5">
      <c r="D509" t="s">
        <v>20</v>
      </c>
      <c r="E509">
        <v>80</v>
      </c>
    </row>
    <row r="510" spans="4:5">
      <c r="D510" t="s">
        <v>20</v>
      </c>
      <c r="E510">
        <v>193</v>
      </c>
    </row>
    <row r="511" spans="4:5">
      <c r="D511" t="s">
        <v>20</v>
      </c>
      <c r="E511">
        <v>52</v>
      </c>
    </row>
    <row r="512" spans="4:5">
      <c r="D512" t="s">
        <v>20</v>
      </c>
      <c r="E512">
        <v>290</v>
      </c>
    </row>
    <row r="513" spans="4:5">
      <c r="D513" t="s">
        <v>20</v>
      </c>
      <c r="E513">
        <v>122</v>
      </c>
    </row>
    <row r="514" spans="4:5">
      <c r="D514" t="s">
        <v>20</v>
      </c>
      <c r="E514">
        <v>1470</v>
      </c>
    </row>
    <row r="515" spans="4:5">
      <c r="D515" t="s">
        <v>20</v>
      </c>
      <c r="E515">
        <v>165</v>
      </c>
    </row>
    <row r="516" spans="4:5">
      <c r="D516" t="s">
        <v>20</v>
      </c>
      <c r="E516">
        <v>182</v>
      </c>
    </row>
    <row r="517" spans="4:5">
      <c r="D517" t="s">
        <v>20</v>
      </c>
      <c r="E517">
        <v>199</v>
      </c>
    </row>
    <row r="518" spans="4:5">
      <c r="D518" t="s">
        <v>20</v>
      </c>
      <c r="E518">
        <v>56</v>
      </c>
    </row>
    <row r="519" spans="4:5">
      <c r="D519" t="s">
        <v>20</v>
      </c>
      <c r="E519">
        <v>1460</v>
      </c>
    </row>
    <row r="520" spans="4:5">
      <c r="D520" t="s">
        <v>20</v>
      </c>
      <c r="E520">
        <v>123</v>
      </c>
    </row>
    <row r="521" spans="4:5">
      <c r="D521" t="s">
        <v>20</v>
      </c>
      <c r="E521">
        <v>159</v>
      </c>
    </row>
    <row r="522" spans="4:5">
      <c r="D522" t="s">
        <v>20</v>
      </c>
      <c r="E522">
        <v>110</v>
      </c>
    </row>
    <row r="523" spans="4:5">
      <c r="D523" t="s">
        <v>20</v>
      </c>
      <c r="E523">
        <v>236</v>
      </c>
    </row>
    <row r="524" spans="4:5">
      <c r="D524" t="s">
        <v>20</v>
      </c>
      <c r="E524">
        <v>191</v>
      </c>
    </row>
    <row r="525" spans="4:5">
      <c r="D525" t="s">
        <v>20</v>
      </c>
      <c r="E525">
        <v>3934</v>
      </c>
    </row>
    <row r="526" spans="4:5">
      <c r="D526" t="s">
        <v>20</v>
      </c>
      <c r="E526">
        <v>80</v>
      </c>
    </row>
    <row r="527" spans="4:5">
      <c r="D527" t="s">
        <v>20</v>
      </c>
      <c r="E527">
        <v>462</v>
      </c>
    </row>
    <row r="528" spans="4:5">
      <c r="D528" t="s">
        <v>20</v>
      </c>
      <c r="E528">
        <v>179</v>
      </c>
    </row>
    <row r="529" spans="4:5">
      <c r="D529" t="s">
        <v>20</v>
      </c>
      <c r="E529">
        <v>1866</v>
      </c>
    </row>
    <row r="530" spans="4:5">
      <c r="D530" t="s">
        <v>20</v>
      </c>
      <c r="E530">
        <v>156</v>
      </c>
    </row>
    <row r="531" spans="4:5">
      <c r="D531" t="s">
        <v>20</v>
      </c>
      <c r="E531">
        <v>255</v>
      </c>
    </row>
    <row r="532" spans="4:5">
      <c r="D532" t="s">
        <v>20</v>
      </c>
      <c r="E532">
        <v>2261</v>
      </c>
    </row>
    <row r="533" spans="4:5">
      <c r="D533" t="s">
        <v>20</v>
      </c>
      <c r="E533">
        <v>40</v>
      </c>
    </row>
    <row r="534" spans="4:5">
      <c r="D534" t="s">
        <v>20</v>
      </c>
      <c r="E534">
        <v>2289</v>
      </c>
    </row>
    <row r="535" spans="4:5">
      <c r="D535" t="s">
        <v>20</v>
      </c>
      <c r="E535">
        <v>65</v>
      </c>
    </row>
    <row r="536" spans="4:5">
      <c r="D536" t="s">
        <v>20</v>
      </c>
      <c r="E536">
        <v>3777</v>
      </c>
    </row>
    <row r="537" spans="4:5">
      <c r="D537" t="s">
        <v>20</v>
      </c>
      <c r="E537">
        <v>184</v>
      </c>
    </row>
    <row r="538" spans="4:5">
      <c r="D538" t="s">
        <v>20</v>
      </c>
      <c r="E538">
        <v>85</v>
      </c>
    </row>
    <row r="539" spans="4:5">
      <c r="D539" t="s">
        <v>20</v>
      </c>
      <c r="E539">
        <v>144</v>
      </c>
    </row>
    <row r="540" spans="4:5">
      <c r="D540" t="s">
        <v>20</v>
      </c>
      <c r="E540">
        <v>1902</v>
      </c>
    </row>
    <row r="541" spans="4:5">
      <c r="D541" t="s">
        <v>20</v>
      </c>
      <c r="E541">
        <v>105</v>
      </c>
    </row>
    <row r="542" spans="4:5">
      <c r="D542" t="s">
        <v>20</v>
      </c>
      <c r="E542">
        <v>132</v>
      </c>
    </row>
    <row r="543" spans="4:5">
      <c r="D543" t="s">
        <v>20</v>
      </c>
      <c r="E543">
        <v>96</v>
      </c>
    </row>
    <row r="544" spans="4:5">
      <c r="D544" t="s">
        <v>20</v>
      </c>
      <c r="E544">
        <v>114</v>
      </c>
    </row>
    <row r="545" spans="4:5">
      <c r="D545" t="s">
        <v>20</v>
      </c>
      <c r="E545">
        <v>203</v>
      </c>
    </row>
    <row r="546" spans="4:5">
      <c r="D546" t="s">
        <v>20</v>
      </c>
      <c r="E546">
        <v>1559</v>
      </c>
    </row>
    <row r="547" spans="4:5">
      <c r="D547" t="s">
        <v>20</v>
      </c>
      <c r="E547">
        <v>1548</v>
      </c>
    </row>
    <row r="548" spans="4:5">
      <c r="D548" t="s">
        <v>20</v>
      </c>
      <c r="E548">
        <v>80</v>
      </c>
    </row>
    <row r="549" spans="4:5">
      <c r="D549" t="s">
        <v>20</v>
      </c>
      <c r="E549">
        <v>131</v>
      </c>
    </row>
    <row r="550" spans="4:5">
      <c r="D550" t="s">
        <v>20</v>
      </c>
      <c r="E550">
        <v>112</v>
      </c>
    </row>
    <row r="551" spans="4:5">
      <c r="D551" t="s">
        <v>20</v>
      </c>
      <c r="E551">
        <v>155</v>
      </c>
    </row>
    <row r="552" spans="4:5">
      <c r="D552" t="s">
        <v>20</v>
      </c>
      <c r="E552">
        <v>266</v>
      </c>
    </row>
    <row r="553" spans="4:5">
      <c r="D553" t="s">
        <v>20</v>
      </c>
      <c r="E553">
        <v>155</v>
      </c>
    </row>
    <row r="554" spans="4:5">
      <c r="D554" t="s">
        <v>20</v>
      </c>
      <c r="E554">
        <v>207</v>
      </c>
    </row>
    <row r="555" spans="4:5">
      <c r="D555" t="s">
        <v>20</v>
      </c>
      <c r="E555">
        <v>245</v>
      </c>
    </row>
    <row r="556" spans="4:5">
      <c r="D556" t="s">
        <v>20</v>
      </c>
      <c r="E556">
        <v>1573</v>
      </c>
    </row>
    <row r="557" spans="4:5">
      <c r="D557" t="s">
        <v>20</v>
      </c>
      <c r="E557">
        <v>114</v>
      </c>
    </row>
    <row r="558" spans="4:5">
      <c r="D558" t="s">
        <v>20</v>
      </c>
      <c r="E558">
        <v>93</v>
      </c>
    </row>
    <row r="559" spans="4:5">
      <c r="D559" t="s">
        <v>20</v>
      </c>
      <c r="E559">
        <v>1681</v>
      </c>
    </row>
    <row r="560" spans="4:5">
      <c r="D560" t="s">
        <v>20</v>
      </c>
      <c r="E560">
        <v>32</v>
      </c>
    </row>
    <row r="561" spans="4:5">
      <c r="D561" t="s">
        <v>20</v>
      </c>
      <c r="E561">
        <v>135</v>
      </c>
    </row>
    <row r="562" spans="4:5">
      <c r="D562" t="s">
        <v>20</v>
      </c>
      <c r="E562">
        <v>140</v>
      </c>
    </row>
    <row r="563" spans="4:5">
      <c r="D563" t="s">
        <v>20</v>
      </c>
      <c r="E563">
        <v>92</v>
      </c>
    </row>
    <row r="564" spans="4:5">
      <c r="D564" t="s">
        <v>20</v>
      </c>
      <c r="E564">
        <v>1015</v>
      </c>
    </row>
    <row r="565" spans="4:5">
      <c r="D565" t="s">
        <v>20</v>
      </c>
      <c r="E565">
        <v>323</v>
      </c>
    </row>
    <row r="566" spans="4:5">
      <c r="D566" t="s">
        <v>20</v>
      </c>
      <c r="E566">
        <v>2326</v>
      </c>
    </row>
    <row r="567" spans="4:5">
      <c r="D567" t="s">
        <v>20</v>
      </c>
      <c r="E567">
        <v>381</v>
      </c>
    </row>
    <row r="568" spans="4:5">
      <c r="D568" t="s">
        <v>20</v>
      </c>
      <c r="E568">
        <v>480</v>
      </c>
    </row>
    <row r="569" spans="4:5">
      <c r="D569" t="s">
        <v>20</v>
      </c>
      <c r="E569">
        <v>226</v>
      </c>
    </row>
    <row r="570" spans="4:5">
      <c r="D570" t="s">
        <v>20</v>
      </c>
      <c r="E570">
        <v>241</v>
      </c>
    </row>
    <row r="571" spans="4:5">
      <c r="D571" t="s">
        <v>20</v>
      </c>
      <c r="E571">
        <v>132</v>
      </c>
    </row>
    <row r="572" spans="4:5">
      <c r="D572" t="s">
        <v>20</v>
      </c>
      <c r="E572">
        <v>2043</v>
      </c>
    </row>
  </sheetData>
  <conditionalFormatting sqref="D8:D572">
    <cfRule type="cellIs" dxfId="2" priority="2" operator="equal">
      <formula>$D$8</formula>
    </cfRule>
  </conditionalFormatting>
  <conditionalFormatting sqref="G8:G371">
    <cfRule type="cellIs" dxfId="1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bilbow</cp:lastModifiedBy>
  <dcterms:created xsi:type="dcterms:W3CDTF">2021-09-29T18:52:28Z</dcterms:created>
  <dcterms:modified xsi:type="dcterms:W3CDTF">2023-07-18T13:46:49Z</dcterms:modified>
</cp:coreProperties>
</file>