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.wise\Google Drive\02_WORK\03_MISC\Karen_Codling\Part_2\1-2_NHIES\output\01_comparison\"/>
    </mc:Choice>
  </mc:AlternateContent>
  <xr:revisionPtr revIDLastSave="0" documentId="13_ncr:1_{41D0A7D5-4B9F-476F-8F47-8B9646138455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ummary - 2015_16" sheetId="5" r:id="rId1"/>
    <sheet name="Charts" sheetId="6" r:id="rId2"/>
    <sheet name="maize_summary" sheetId="2" r:id="rId3"/>
    <sheet name="mahangu_summary" sheetId="1" r:id="rId4"/>
    <sheet name="sorghum_summary" sheetId="3" r:id="rId5"/>
    <sheet name="MAWF communal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6" l="1"/>
  <c r="F7" i="6"/>
  <c r="F6" i="6"/>
  <c r="F5" i="6"/>
  <c r="F4" i="6"/>
  <c r="F3" i="6"/>
  <c r="D8" i="6"/>
  <c r="D7" i="6"/>
  <c r="D6" i="6"/>
  <c r="D5" i="6"/>
  <c r="D4" i="6"/>
  <c r="D3" i="6"/>
  <c r="B3" i="6"/>
  <c r="B9" i="6" s="1"/>
  <c r="F9" i="6" l="1"/>
  <c r="D9" i="6"/>
  <c r="K5" i="5"/>
  <c r="K8" i="5"/>
  <c r="K13" i="5"/>
  <c r="K16" i="5"/>
  <c r="J7" i="5"/>
  <c r="J10" i="5"/>
  <c r="G4" i="6" s="1"/>
  <c r="J15" i="5"/>
  <c r="C8" i="5"/>
  <c r="C11" i="5"/>
  <c r="C16" i="5"/>
  <c r="B4" i="5"/>
  <c r="B5" i="5"/>
  <c r="B12" i="5"/>
  <c r="C5" i="6" s="1"/>
  <c r="B13" i="5"/>
  <c r="C6" i="6" s="1"/>
  <c r="B3" i="5"/>
  <c r="L4" i="4"/>
  <c r="L5" i="4"/>
  <c r="L6" i="4"/>
  <c r="L7" i="4"/>
  <c r="L8" i="4"/>
  <c r="L9" i="4"/>
  <c r="B10" i="4"/>
  <c r="C10" i="4"/>
  <c r="D10" i="4"/>
  <c r="E10" i="4"/>
  <c r="F10" i="4"/>
  <c r="G10" i="4"/>
  <c r="H10" i="4"/>
  <c r="I10" i="4"/>
  <c r="J10" i="4"/>
  <c r="K10" i="4"/>
  <c r="L11" i="4"/>
  <c r="L13" i="4"/>
  <c r="L14" i="4"/>
  <c r="L15" i="4"/>
  <c r="L16" i="4"/>
  <c r="L17" i="4"/>
  <c r="L18" i="4"/>
  <c r="B19" i="4"/>
  <c r="C19" i="4"/>
  <c r="D19" i="4"/>
  <c r="E19" i="4"/>
  <c r="F19" i="4"/>
  <c r="G19" i="4"/>
  <c r="H19" i="4"/>
  <c r="I19" i="4"/>
  <c r="J19" i="4"/>
  <c r="K19" i="4"/>
  <c r="L20" i="4"/>
  <c r="L22" i="4"/>
  <c r="L23" i="4"/>
  <c r="L24" i="4"/>
  <c r="L25" i="4"/>
  <c r="L26" i="4"/>
  <c r="L27" i="4"/>
  <c r="B28" i="4"/>
  <c r="C28" i="4"/>
  <c r="D28" i="4"/>
  <c r="E28" i="4"/>
  <c r="F28" i="4"/>
  <c r="G28" i="4"/>
  <c r="H28" i="4"/>
  <c r="I28" i="4"/>
  <c r="J28" i="4"/>
  <c r="K28" i="4"/>
  <c r="L29" i="4"/>
  <c r="S15" i="3"/>
  <c r="J16" i="5" s="1"/>
  <c r="G8" i="6" s="1"/>
  <c r="R15" i="3"/>
  <c r="O15" i="3"/>
  <c r="S14" i="3"/>
  <c r="R14" i="3"/>
  <c r="K15" i="5" s="1"/>
  <c r="O14" i="3"/>
  <c r="S13" i="3"/>
  <c r="J14" i="5" s="1"/>
  <c r="G7" i="6" s="1"/>
  <c r="R13" i="3"/>
  <c r="K14" i="5" s="1"/>
  <c r="O13" i="3"/>
  <c r="S12" i="3"/>
  <c r="J13" i="5" s="1"/>
  <c r="G6" i="6" s="1"/>
  <c r="R12" i="3"/>
  <c r="O12" i="3"/>
  <c r="S11" i="3"/>
  <c r="J12" i="5" s="1"/>
  <c r="G5" i="6" s="1"/>
  <c r="R11" i="3"/>
  <c r="K12" i="5" s="1"/>
  <c r="O11" i="3"/>
  <c r="S10" i="3"/>
  <c r="J11" i="5" s="1"/>
  <c r="R10" i="3"/>
  <c r="K11" i="5" s="1"/>
  <c r="O10" i="3"/>
  <c r="S9" i="3"/>
  <c r="R9" i="3"/>
  <c r="K10" i="5" s="1"/>
  <c r="O9" i="3"/>
  <c r="S8" i="3"/>
  <c r="J9" i="5" s="1"/>
  <c r="R8" i="3"/>
  <c r="K9" i="5" s="1"/>
  <c r="O8" i="3"/>
  <c r="S7" i="3"/>
  <c r="J8" i="5" s="1"/>
  <c r="R7" i="3"/>
  <c r="O7" i="3"/>
  <c r="S6" i="3"/>
  <c r="R6" i="3"/>
  <c r="K7" i="5" s="1"/>
  <c r="O6" i="3"/>
  <c r="S5" i="3"/>
  <c r="J6" i="5" s="1"/>
  <c r="G3" i="6" s="1"/>
  <c r="R5" i="3"/>
  <c r="K6" i="5" s="1"/>
  <c r="O5" i="3"/>
  <c r="S4" i="3"/>
  <c r="J5" i="5" s="1"/>
  <c r="R4" i="3"/>
  <c r="O4" i="3"/>
  <c r="S3" i="3"/>
  <c r="J4" i="5" s="1"/>
  <c r="R3" i="3"/>
  <c r="K4" i="5" s="1"/>
  <c r="O3" i="3"/>
  <c r="S2" i="3"/>
  <c r="J3" i="5" s="1"/>
  <c r="R2" i="3"/>
  <c r="R16" i="3" s="1"/>
  <c r="O2" i="3"/>
  <c r="S15" i="2"/>
  <c r="B16" i="5" s="1"/>
  <c r="C8" i="6" s="1"/>
  <c r="R15" i="2"/>
  <c r="O15" i="2"/>
  <c r="S14" i="2"/>
  <c r="B15" i="5" s="1"/>
  <c r="R14" i="2"/>
  <c r="C15" i="5" s="1"/>
  <c r="O14" i="2"/>
  <c r="S13" i="2"/>
  <c r="B14" i="5" s="1"/>
  <c r="C7" i="6" s="1"/>
  <c r="R13" i="2"/>
  <c r="C14" i="5" s="1"/>
  <c r="O13" i="2"/>
  <c r="S12" i="2"/>
  <c r="R12" i="2"/>
  <c r="C13" i="5" s="1"/>
  <c r="O12" i="2"/>
  <c r="S11" i="2"/>
  <c r="R11" i="2"/>
  <c r="C12" i="5" s="1"/>
  <c r="O11" i="2"/>
  <c r="S10" i="2"/>
  <c r="B11" i="5" s="1"/>
  <c r="R10" i="2"/>
  <c r="O10" i="2"/>
  <c r="S9" i="2"/>
  <c r="B10" i="5" s="1"/>
  <c r="C4" i="6" s="1"/>
  <c r="R9" i="2"/>
  <c r="C10" i="5" s="1"/>
  <c r="O9" i="2"/>
  <c r="S8" i="2"/>
  <c r="B9" i="5" s="1"/>
  <c r="R8" i="2"/>
  <c r="C9" i="5" s="1"/>
  <c r="O8" i="2"/>
  <c r="S7" i="2"/>
  <c r="B8" i="5" s="1"/>
  <c r="R7" i="2"/>
  <c r="O7" i="2"/>
  <c r="S6" i="2"/>
  <c r="B7" i="5" s="1"/>
  <c r="R6" i="2"/>
  <c r="C7" i="5" s="1"/>
  <c r="O6" i="2"/>
  <c r="S5" i="2"/>
  <c r="B6" i="5" s="1"/>
  <c r="R5" i="2"/>
  <c r="C6" i="5" s="1"/>
  <c r="O5" i="2"/>
  <c r="S4" i="2"/>
  <c r="R4" i="2"/>
  <c r="C5" i="5" s="1"/>
  <c r="O4" i="2"/>
  <c r="S3" i="2"/>
  <c r="R3" i="2"/>
  <c r="C4" i="5" s="1"/>
  <c r="O3" i="2"/>
  <c r="S2" i="2"/>
  <c r="R2" i="2"/>
  <c r="C3" i="5" s="1"/>
  <c r="O2" i="2"/>
  <c r="S2" i="1"/>
  <c r="F3" i="5" s="1"/>
  <c r="R2" i="1"/>
  <c r="G3" i="5" s="1"/>
  <c r="G9" i="6" l="1"/>
  <c r="C17" i="5"/>
  <c r="C3" i="6"/>
  <c r="C9" i="6" s="1"/>
  <c r="B17" i="5"/>
  <c r="J17" i="5"/>
  <c r="K3" i="5"/>
  <c r="K17" i="5" s="1"/>
  <c r="R16" i="2"/>
  <c r="S16" i="3"/>
  <c r="S16" i="2"/>
  <c r="L28" i="4"/>
  <c r="L10" i="4"/>
  <c r="L19" i="4"/>
  <c r="S3" i="1"/>
  <c r="F4" i="5" s="1"/>
  <c r="S4" i="1"/>
  <c r="F5" i="5" s="1"/>
  <c r="S5" i="1"/>
  <c r="F6" i="5" s="1"/>
  <c r="S6" i="1"/>
  <c r="F7" i="5" s="1"/>
  <c r="S7" i="1"/>
  <c r="F8" i="5" s="1"/>
  <c r="F17" i="5" s="1"/>
  <c r="S8" i="1"/>
  <c r="F9" i="5" s="1"/>
  <c r="S9" i="1"/>
  <c r="F10" i="5" s="1"/>
  <c r="E4" i="6" s="1"/>
  <c r="S10" i="1"/>
  <c r="F11" i="5" s="1"/>
  <c r="S11" i="1"/>
  <c r="F12" i="5" s="1"/>
  <c r="E5" i="6" s="1"/>
  <c r="S12" i="1"/>
  <c r="F13" i="5" s="1"/>
  <c r="E6" i="6" s="1"/>
  <c r="S13" i="1"/>
  <c r="F14" i="5" s="1"/>
  <c r="E7" i="6" s="1"/>
  <c r="S14" i="1"/>
  <c r="F15" i="5" s="1"/>
  <c r="S15" i="1"/>
  <c r="F16" i="5" s="1"/>
  <c r="E8" i="6" s="1"/>
  <c r="R3" i="1"/>
  <c r="G4" i="5" s="1"/>
  <c r="R4" i="1"/>
  <c r="G5" i="5" s="1"/>
  <c r="R5" i="1"/>
  <c r="G6" i="5" s="1"/>
  <c r="R6" i="1"/>
  <c r="G7" i="5" s="1"/>
  <c r="R7" i="1"/>
  <c r="G8" i="5" s="1"/>
  <c r="R8" i="1"/>
  <c r="G9" i="5" s="1"/>
  <c r="R9" i="1"/>
  <c r="G10" i="5" s="1"/>
  <c r="R10" i="1"/>
  <c r="G11" i="5" s="1"/>
  <c r="R11" i="1"/>
  <c r="G12" i="5" s="1"/>
  <c r="R12" i="1"/>
  <c r="G13" i="5" s="1"/>
  <c r="R13" i="1"/>
  <c r="G14" i="5" s="1"/>
  <c r="R14" i="1"/>
  <c r="G15" i="5" s="1"/>
  <c r="R15" i="1"/>
  <c r="G16" i="5" s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G17" i="5" l="1"/>
  <c r="E3" i="6"/>
  <c r="E9" i="6" s="1"/>
  <c r="S16" i="1"/>
  <c r="R16" i="1"/>
</calcChain>
</file>

<file path=xl/sharedStrings.xml><?xml version="1.0" encoding="utf-8"?>
<sst xmlns="http://schemas.openxmlformats.org/spreadsheetml/2006/main" count="181" uniqueCount="66">
  <si>
    <t>region</t>
  </si>
  <si>
    <t>count</t>
  </si>
  <si>
    <t>mean</t>
  </si>
  <si>
    <t>std</t>
  </si>
  <si>
    <t>min</t>
  </si>
  <si>
    <t>max</t>
  </si>
  <si>
    <t>!Karas</t>
  </si>
  <si>
    <t>Erongo</t>
  </si>
  <si>
    <t>Hardap</t>
  </si>
  <si>
    <t>Kavango East</t>
  </si>
  <si>
    <t>Kavango West</t>
  </si>
  <si>
    <t>Khomas</t>
  </si>
  <si>
    <t>Kunene</t>
  </si>
  <si>
    <t>Ohangwena</t>
  </si>
  <si>
    <t>Omaheke</t>
  </si>
  <si>
    <t>Omusati</t>
  </si>
  <si>
    <t>Oshana</t>
  </si>
  <si>
    <t>Oshikoto</t>
  </si>
  <si>
    <t>Otjozondjupa</t>
  </si>
  <si>
    <t>Zambezi</t>
  </si>
  <si>
    <t>Population*</t>
  </si>
  <si>
    <t>Households*</t>
  </si>
  <si>
    <t>HH Size*</t>
  </si>
  <si>
    <r>
      <t>Household (%) produced [crop] in the last 12 months</t>
    </r>
    <r>
      <rPr>
        <b/>
        <vertAlign val="superscript"/>
        <sz val="11"/>
        <color theme="1"/>
        <rFont val="Calibri"/>
        <family val="2"/>
      </rPr>
      <t>ƚ</t>
    </r>
  </si>
  <si>
    <t>N</t>
  </si>
  <si>
    <t>max (ton)</t>
  </si>
  <si>
    <t>mean (wt)</t>
  </si>
  <si>
    <t>50% (wt)</t>
  </si>
  <si>
    <t>Est. TOTAL [maize] production (mean)</t>
  </si>
  <si>
    <t>Est. TOTAL [maize] production (median)</t>
  </si>
  <si>
    <t>Est. TOTAL [millet] production (mean)</t>
  </si>
  <si>
    <t>Est. TOTAL [millet] production (median)</t>
  </si>
  <si>
    <t xml:space="preserve"> </t>
  </si>
  <si>
    <t>Communal: grow for own consumption and then sell suprplus, amount marketd is not the same as amount produced. These figures are "amount produced"</t>
  </si>
  <si>
    <t xml:space="preserve">Source: cereal production data sent by Matheus Ndjodhi, MAWF on 29 June 2020; (i) data on national commercial production and 7 communal regions, and (i) national production for maize commercial and communal, millet, sorghum and wheat. </t>
  </si>
  <si>
    <t xml:space="preserve">No communal wheat </t>
  </si>
  <si>
    <t>Wheat</t>
  </si>
  <si>
    <t>Communal total</t>
  </si>
  <si>
    <t>7 communal regions total</t>
  </si>
  <si>
    <t xml:space="preserve">Kavango East and West </t>
  </si>
  <si>
    <t>Sorghum</t>
  </si>
  <si>
    <t>Pearl millet</t>
  </si>
  <si>
    <t>White maize</t>
  </si>
  <si>
    <t>Average</t>
  </si>
  <si>
    <t>2019/20</t>
  </si>
  <si>
    <t>2018/19</t>
  </si>
  <si>
    <t>2017/18</t>
  </si>
  <si>
    <t>2016/17</t>
  </si>
  <si>
    <t>2015/16</t>
  </si>
  <si>
    <t>2014/15</t>
  </si>
  <si>
    <t>2013/14</t>
  </si>
  <si>
    <t>2012/13</t>
  </si>
  <si>
    <t>2011/12</t>
  </si>
  <si>
    <t>2010/11</t>
  </si>
  <si>
    <t>Tons</t>
  </si>
  <si>
    <t>Region</t>
  </si>
  <si>
    <t>NHIES (median)</t>
  </si>
  <si>
    <t>NHIES (mean)</t>
  </si>
  <si>
    <t>MAWF</t>
  </si>
  <si>
    <t>Maize</t>
  </si>
  <si>
    <t>TOTAL</t>
  </si>
  <si>
    <t>NAB</t>
  </si>
  <si>
    <t>Mahangu</t>
  </si>
  <si>
    <t>---</t>
  </si>
  <si>
    <t>NHIES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</si>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</sst>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164" fontId="20" fillId="0" borderId="0" applyFont="0" applyFill="0" applyBorder="0" applyAlignment="0" applyProtection="0"/>
  </cellStyleXfs>
  <cellXfs count="72">
    <xf numFmtId="0" fontId="0" fillId="0" borderId="0" xfId="0"/>
    <xf numFmtId="9" fontId="0" fillId="0" borderId="0" xfId="0" applyNumberFormat="1"/>
    <xf numFmtId="0" fontId="13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 wrapText="1"/>
    </xf>
    <xf numFmtId="3" fontId="0" fillId="0" borderId="0" xfId="0" applyNumberFormat="1"/>
    <xf numFmtId="165" fontId="0" fillId="0" borderId="0" xfId="0" applyNumberFormat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0" fontId="16" fillId="35" borderId="0" xfId="0" applyFont="1" applyFill="1"/>
    <xf numFmtId="1" fontId="19" fillId="35" borderId="10" xfId="0" applyNumberFormat="1" applyFont="1" applyFill="1" applyBorder="1" applyAlignment="1">
      <alignment horizontal="center"/>
    </xf>
    <xf numFmtId="3" fontId="19" fillId="35" borderId="10" xfId="0" applyNumberFormat="1" applyFont="1" applyFill="1" applyBorder="1" applyAlignment="1">
      <alignment horizontal="center"/>
    </xf>
    <xf numFmtId="0" fontId="16" fillId="35" borderId="0" xfId="0" applyFont="1" applyFill="1" applyAlignment="1">
      <alignment horizontal="center"/>
    </xf>
    <xf numFmtId="0" fontId="0" fillId="35" borderId="0" xfId="0" applyFill="1"/>
    <xf numFmtId="0" fontId="16" fillId="36" borderId="0" xfId="0" applyFont="1" applyFill="1" applyAlignment="1">
      <alignment horizontal="center" wrapText="1"/>
    </xf>
    <xf numFmtId="0" fontId="0" fillId="35" borderId="0" xfId="0" applyFill="1" applyAlignment="1">
      <alignment horizontal="center"/>
    </xf>
    <xf numFmtId="3" fontId="16" fillId="0" borderId="0" xfId="0" applyNumberFormat="1" applyFont="1"/>
    <xf numFmtId="3" fontId="0" fillId="36" borderId="0" xfId="0" applyNumberFormat="1" applyFill="1"/>
    <xf numFmtId="3" fontId="16" fillId="37" borderId="0" xfId="0" applyNumberFormat="1" applyFont="1" applyFill="1"/>
    <xf numFmtId="0" fontId="16" fillId="0" borderId="0" xfId="0" applyFont="1"/>
    <xf numFmtId="9" fontId="16" fillId="37" borderId="0" xfId="0" applyNumberFormat="1" applyFont="1" applyFill="1" applyAlignment="1">
      <alignment horizontal="center"/>
    </xf>
    <xf numFmtId="0" fontId="0" fillId="37" borderId="0" xfId="0" applyFill="1"/>
    <xf numFmtId="0" fontId="0" fillId="0" borderId="0" xfId="0" applyAlignment="1">
      <alignment horizontal="center"/>
    </xf>
    <xf numFmtId="9" fontId="16" fillId="38" borderId="0" xfId="0" applyNumberFormat="1" applyFont="1" applyFill="1"/>
    <xf numFmtId="0" fontId="16" fillId="38" borderId="0" xfId="0" applyFont="1" applyFill="1"/>
    <xf numFmtId="0" fontId="0" fillId="38" borderId="0" xfId="0" applyFill="1"/>
    <xf numFmtId="1" fontId="19" fillId="38" borderId="10" xfId="0" applyNumberFormat="1" applyFont="1" applyFill="1" applyBorder="1" applyAlignment="1">
      <alignment horizontal="center"/>
    </xf>
    <xf numFmtId="0" fontId="1" fillId="0" borderId="0" xfId="42" applyFont="1"/>
    <xf numFmtId="0" fontId="16" fillId="0" borderId="0" xfId="42" applyFont="1"/>
    <xf numFmtId="164" fontId="1" fillId="0" borderId="0" xfId="42" applyNumberFormat="1" applyFont="1"/>
    <xf numFmtId="166" fontId="1" fillId="0" borderId="0" xfId="42" applyNumberFormat="1" applyFont="1"/>
    <xf numFmtId="0" fontId="21" fillId="0" borderId="0" xfId="42" applyFont="1"/>
    <xf numFmtId="0" fontId="16" fillId="36" borderId="0" xfId="42" applyFont="1" applyFill="1"/>
    <xf numFmtId="0" fontId="1" fillId="36" borderId="0" xfId="42" applyFont="1" applyFill="1"/>
    <xf numFmtId="0" fontId="16" fillId="39" borderId="0" xfId="42" applyFont="1" applyFill="1"/>
    <xf numFmtId="166" fontId="1" fillId="39" borderId="0" xfId="43" applyNumberFormat="1" applyFont="1" applyFill="1"/>
    <xf numFmtId="0" fontId="1" fillId="40" borderId="0" xfId="42" applyFont="1" applyFill="1"/>
    <xf numFmtId="166" fontId="22" fillId="40" borderId="0" xfId="43" applyNumberFormat="1" applyFont="1" applyFill="1"/>
    <xf numFmtId="166" fontId="23" fillId="40" borderId="0" xfId="43" applyNumberFormat="1" applyFont="1" applyFill="1"/>
    <xf numFmtId="0" fontId="23" fillId="40" borderId="0" xfId="42" applyFont="1" applyFill="1"/>
    <xf numFmtId="166" fontId="16" fillId="40" borderId="0" xfId="43" applyNumberFormat="1" applyFont="1" applyFill="1"/>
    <xf numFmtId="166" fontId="1" fillId="40" borderId="0" xfId="43" applyNumberFormat="1" applyFont="1" applyFill="1"/>
    <xf numFmtId="0" fontId="16" fillId="41" borderId="0" xfId="42" applyFont="1" applyFill="1"/>
    <xf numFmtId="0" fontId="1" fillId="42" borderId="0" xfId="42" applyFont="1" applyFill="1"/>
    <xf numFmtId="166" fontId="22" fillId="42" borderId="0" xfId="42" applyNumberFormat="1" applyFont="1" applyFill="1"/>
    <xf numFmtId="166" fontId="23" fillId="42" borderId="0" xfId="43" applyNumberFormat="1" applyFont="1" applyFill="1"/>
    <xf numFmtId="0" fontId="23" fillId="42" borderId="0" xfId="42" applyFont="1" applyFill="1"/>
    <xf numFmtId="166" fontId="22" fillId="42" borderId="0" xfId="43" applyNumberFormat="1" applyFont="1" applyFill="1"/>
    <xf numFmtId="166" fontId="16" fillId="42" borderId="0" xfId="42" applyNumberFormat="1" applyFont="1" applyFill="1"/>
    <xf numFmtId="166" fontId="1" fillId="42" borderId="0" xfId="43" applyNumberFormat="1" applyFont="1" applyFill="1"/>
    <xf numFmtId="0" fontId="16" fillId="43" borderId="0" xfId="42" applyFont="1" applyFill="1"/>
    <xf numFmtId="166" fontId="1" fillId="43" borderId="0" xfId="43" applyNumberFormat="1" applyFont="1" applyFill="1"/>
    <xf numFmtId="0" fontId="1" fillId="44" borderId="0" xfId="42" applyFont="1" applyFill="1"/>
    <xf numFmtId="166" fontId="22" fillId="44" borderId="0" xfId="42" applyNumberFormat="1" applyFont="1" applyFill="1"/>
    <xf numFmtId="166" fontId="23" fillId="44" borderId="0" xfId="43" applyNumberFormat="1" applyFont="1" applyFill="1"/>
    <xf numFmtId="0" fontId="23" fillId="44" borderId="0" xfId="42" applyFont="1" applyFill="1"/>
    <xf numFmtId="166" fontId="16" fillId="44" borderId="0" xfId="42" applyNumberFormat="1" applyFont="1" applyFill="1"/>
    <xf numFmtId="166" fontId="1" fillId="44" borderId="0" xfId="43" applyNumberFormat="1" applyFont="1" applyFill="1"/>
    <xf numFmtId="0" fontId="1" fillId="38" borderId="0" xfId="42" applyFont="1" applyFill="1"/>
    <xf numFmtId="0" fontId="16" fillId="38" borderId="0" xfId="42" applyFont="1" applyFill="1"/>
    <xf numFmtId="0" fontId="0" fillId="0" borderId="10" xfId="0" applyBorder="1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3" fontId="0" fillId="0" borderId="10" xfId="0" applyNumberFormat="1" applyBorder="1"/>
    <xf numFmtId="3" fontId="16" fillId="0" borderId="10" xfId="0" applyNumberFormat="1" applyFont="1" applyBorder="1"/>
    <xf numFmtId="0" fontId="16" fillId="0" borderId="10" xfId="0" applyFont="1" applyFill="1" applyBorder="1" applyAlignment="1">
      <alignment horizontal="center" wrapText="1"/>
    </xf>
    <xf numFmtId="3" fontId="16" fillId="0" borderId="10" xfId="0" quotePrefix="1" applyNumberFormat="1" applyFont="1" applyBorder="1" applyAlignment="1">
      <alignment horizontal="right"/>
    </xf>
    <xf numFmtId="0" fontId="1" fillId="0" borderId="0" xfId="42" applyFont="1" applyFill="1"/>
    <xf numFmtId="3" fontId="0" fillId="0" borderId="0" xfId="0" applyNumberFormat="1" applyFill="1"/>
    <xf numFmtId="166" fontId="23" fillId="0" borderId="0" xfId="43" applyNumberFormat="1" applyFont="1" applyFill="1"/>
    <xf numFmtId="3" fontId="1" fillId="44" borderId="0" xfId="43" quotePrefix="1" applyNumberFormat="1" applyFont="1" applyFill="1" applyAlignment="1">
      <alignment horizontal="right"/>
    </xf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42" applyFont="1" applyAlignment="1">
      <alignment horizontal="left"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00000000-0005-0000-0000-00001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DAF4A"/>
      <color rgb="FFE41A1C"/>
      <color rgb="FF377EB8"/>
      <color rgb="FF00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Charts!$B$2:$B$2</c:f>
              <c:strCache>
                <c:ptCount val="1"/>
                <c:pt idx="0">
                  <c:v>MAWF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strRef>
              <c:f>Charts!$A$3:$A$9</c:f>
              <c:strCache>
                <c:ptCount val="7"/>
                <c:pt idx="0">
                  <c:v>Kavango East and West </c:v>
                </c:pt>
                <c:pt idx="1">
                  <c:v>Ohangwena</c:v>
                </c:pt>
                <c:pt idx="2">
                  <c:v>Omusati</c:v>
                </c:pt>
                <c:pt idx="3">
                  <c:v>Oshana</c:v>
                </c:pt>
                <c:pt idx="4">
                  <c:v>Oshikoto</c:v>
                </c:pt>
                <c:pt idx="5">
                  <c:v>Zambezi</c:v>
                </c:pt>
                <c:pt idx="6">
                  <c:v>Total</c:v>
                </c:pt>
              </c:strCache>
            </c:strRef>
          </c:cat>
          <c:val>
            <c:numRef>
              <c:f>Charts!$B$3:$B$9</c:f>
              <c:numCache>
                <c:formatCode>#,##0</c:formatCode>
                <c:ptCount val="7"/>
                <c:pt idx="0" formatCode="_(* #,##0_);_(* \(#,##0\);_(* &quot;-&quot;??_);_(@_)">
                  <c:v>139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_(* #,##0_);_(* \(#,##0\);_(* &quot;-&quot;??_);_(@_)">
                  <c:v>1293</c:v>
                </c:pt>
                <c:pt idx="6" formatCode="_(* #,##0_);_(* \(#,##0\);_(* &quot;-&quot;??_);_(@_)">
                  <c:v>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4C1B-A91D-6568F88EC59C}"/>
            </c:ext>
          </c:extLst>
        </c:ser>
        <c:ser>
          <c:idx val="1"/>
          <c:order val="1"/>
          <c:tx>
            <c:strRef>
              <c:f>Charts!$C$2:$C$2</c:f>
              <c:strCache>
                <c:ptCount val="1"/>
                <c:pt idx="0">
                  <c:v>NHIES</c:v>
                </c:pt>
              </c:strCache>
            </c:strRef>
          </c:tx>
          <c:spPr>
            <a:solidFill>
              <a:srgbClr val="C44E52"/>
            </a:solidFill>
            <a:ln>
              <a:noFill/>
            </a:ln>
            <a:effectLst/>
          </c:spPr>
          <c:invertIfNegative val="0"/>
          <c:cat>
            <c:strRef>
              <c:f>Charts!$A$3:$A$9</c:f>
              <c:strCache>
                <c:ptCount val="7"/>
                <c:pt idx="0">
                  <c:v>Kavango East and West </c:v>
                </c:pt>
                <c:pt idx="1">
                  <c:v>Ohangwena</c:v>
                </c:pt>
                <c:pt idx="2">
                  <c:v>Omusati</c:v>
                </c:pt>
                <c:pt idx="3">
                  <c:v>Oshana</c:v>
                </c:pt>
                <c:pt idx="4">
                  <c:v>Oshikoto</c:v>
                </c:pt>
                <c:pt idx="5">
                  <c:v>Zambezi</c:v>
                </c:pt>
                <c:pt idx="6">
                  <c:v>Total</c:v>
                </c:pt>
              </c:strCache>
            </c:strRef>
          </c:cat>
          <c:val>
            <c:numRef>
              <c:f>Charts!$C$3:$C$9</c:f>
              <c:numCache>
                <c:formatCode>#,##0</c:formatCode>
                <c:ptCount val="7"/>
                <c:pt idx="0">
                  <c:v>1183.9575461235286</c:v>
                </c:pt>
                <c:pt idx="1">
                  <c:v>28.226538703060797</c:v>
                </c:pt>
                <c:pt idx="2">
                  <c:v>91.768402099031007</c:v>
                </c:pt>
                <c:pt idx="3">
                  <c:v>28.06040589202258</c:v>
                </c:pt>
                <c:pt idx="4">
                  <c:v>80.00534050400276</c:v>
                </c:pt>
                <c:pt idx="5">
                  <c:v>744.79519280433988</c:v>
                </c:pt>
                <c:pt idx="6" formatCode="_(* #,##0_);_(* \(#,##0\);_(* &quot;-&quot;??_);_(@_)">
                  <c:v>2156.8134261259856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8-4C1B-A91D-6568F88EC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42767"/>
        <c:axId val="67923311"/>
      </c:barChart>
      <c:catAx>
        <c:axId val="577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7923311"/>
        <c:crosses val="autoZero"/>
        <c:auto val="1"/>
        <c:lblAlgn val="ctr"/>
        <c:lblOffset val="100"/>
        <c:noMultiLvlLbl val="0"/>
      </c:catAx>
      <c:valAx>
        <c:axId val="67923311"/>
        <c:scaling>
          <c:orientation val="minMax"/>
          <c:max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Tonnes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7742767"/>
        <c:crosses val="autoZero"/>
        <c:crossBetween val="between"/>
        <c:majorUnit val="6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Charts!$D$2</c:f>
              <c:strCache>
                <c:ptCount val="1"/>
                <c:pt idx="0">
                  <c:v>MAWF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strRef>
              <c:f>Charts!$A$3:$A$9</c:f>
              <c:strCache>
                <c:ptCount val="7"/>
                <c:pt idx="0">
                  <c:v>Kavango East and West </c:v>
                </c:pt>
                <c:pt idx="1">
                  <c:v>Ohangwena</c:v>
                </c:pt>
                <c:pt idx="2">
                  <c:v>Omusati</c:v>
                </c:pt>
                <c:pt idx="3">
                  <c:v>Oshana</c:v>
                </c:pt>
                <c:pt idx="4">
                  <c:v>Oshikoto</c:v>
                </c:pt>
                <c:pt idx="5">
                  <c:v>Zambezi</c:v>
                </c:pt>
                <c:pt idx="6">
                  <c:v>Total</c:v>
                </c:pt>
              </c:strCache>
            </c:strRef>
          </c:cat>
          <c:val>
            <c:numRef>
              <c:f>Charts!$D$3:$D$9</c:f>
              <c:numCache>
                <c:formatCode>_(* #,##0_);_(* \(#,##0\);_(* "-"??_);_(@_)</c:formatCode>
                <c:ptCount val="7"/>
                <c:pt idx="0">
                  <c:v>763</c:v>
                </c:pt>
                <c:pt idx="1">
                  <c:v>2258</c:v>
                </c:pt>
                <c:pt idx="2">
                  <c:v>3213</c:v>
                </c:pt>
                <c:pt idx="3">
                  <c:v>3156</c:v>
                </c:pt>
                <c:pt idx="4">
                  <c:v>5581</c:v>
                </c:pt>
                <c:pt idx="5">
                  <c:v>331</c:v>
                </c:pt>
                <c:pt idx="6">
                  <c:v>15302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4C1B-A91D-6568F88EC59C}"/>
            </c:ext>
          </c:extLst>
        </c:ser>
        <c:ser>
          <c:idx val="1"/>
          <c:order val="1"/>
          <c:tx>
            <c:strRef>
              <c:f>Charts!$E$2</c:f>
              <c:strCache>
                <c:ptCount val="1"/>
                <c:pt idx="0">
                  <c:v>NHIES</c:v>
                </c:pt>
              </c:strCache>
            </c:strRef>
          </c:tx>
          <c:spPr>
            <a:solidFill>
              <a:srgbClr val="C44E52"/>
            </a:solidFill>
            <a:ln>
              <a:noFill/>
            </a:ln>
            <a:effectLst/>
          </c:spPr>
          <c:invertIfNegative val="0"/>
          <c:cat>
            <c:strRef>
              <c:f>Charts!$A$3:$A$9</c:f>
              <c:strCache>
                <c:ptCount val="7"/>
                <c:pt idx="0">
                  <c:v>Kavango East and West </c:v>
                </c:pt>
                <c:pt idx="1">
                  <c:v>Ohangwena</c:v>
                </c:pt>
                <c:pt idx="2">
                  <c:v>Omusati</c:v>
                </c:pt>
                <c:pt idx="3">
                  <c:v>Oshana</c:v>
                </c:pt>
                <c:pt idx="4">
                  <c:v>Oshikoto</c:v>
                </c:pt>
                <c:pt idx="5">
                  <c:v>Zambezi</c:v>
                </c:pt>
                <c:pt idx="6">
                  <c:v>Total</c:v>
                </c:pt>
              </c:strCache>
            </c:strRef>
          </c:cat>
          <c:val>
            <c:numRef>
              <c:f>Charts!$E$3:$E$9</c:f>
              <c:numCache>
                <c:formatCode>#,##0</c:formatCode>
                <c:ptCount val="7"/>
                <c:pt idx="0">
                  <c:v>2166.2934051019947</c:v>
                </c:pt>
                <c:pt idx="1">
                  <c:v>4614.5366856946748</c:v>
                </c:pt>
                <c:pt idx="2">
                  <c:v>6550.2716682808586</c:v>
                </c:pt>
                <c:pt idx="3">
                  <c:v>2168.0954501381498</c:v>
                </c:pt>
                <c:pt idx="4">
                  <c:v>2828.9008272801875</c:v>
                </c:pt>
                <c:pt idx="5">
                  <c:v>54.219381724944512</c:v>
                </c:pt>
                <c:pt idx="6" formatCode="_(* #,##0_);_(* \(#,##0\);_(* &quot;-&quot;??_);_(@_)">
                  <c:v>18382.317418220813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8-4C1B-A91D-6568F88EC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42767"/>
        <c:axId val="67923311"/>
      </c:barChart>
      <c:catAx>
        <c:axId val="577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7923311"/>
        <c:crosses val="autoZero"/>
        <c:auto val="1"/>
        <c:lblAlgn val="ctr"/>
        <c:lblOffset val="100"/>
        <c:noMultiLvlLbl val="0"/>
      </c:catAx>
      <c:valAx>
        <c:axId val="67923311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Tonnes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7742767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Charts!$F$2</c:f>
              <c:strCache>
                <c:ptCount val="1"/>
                <c:pt idx="0">
                  <c:v>MAWF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strRef>
              <c:f>Charts!$A$3:$A$9</c:f>
              <c:strCache>
                <c:ptCount val="7"/>
                <c:pt idx="0">
                  <c:v>Kavango East and West </c:v>
                </c:pt>
                <c:pt idx="1">
                  <c:v>Ohangwena</c:v>
                </c:pt>
                <c:pt idx="2">
                  <c:v>Omusati</c:v>
                </c:pt>
                <c:pt idx="3">
                  <c:v>Oshana</c:v>
                </c:pt>
                <c:pt idx="4">
                  <c:v>Oshikoto</c:v>
                </c:pt>
                <c:pt idx="5">
                  <c:v>Zambezi</c:v>
                </c:pt>
                <c:pt idx="6">
                  <c:v>Total</c:v>
                </c:pt>
              </c:strCache>
            </c:strRef>
          </c:cat>
          <c:val>
            <c:numRef>
              <c:f>Charts!$F$3:$F$9</c:f>
              <c:numCache>
                <c:formatCode>_(* #,##0_);_(* \(#,##0\);_(* "-"??_);_(@_)</c:formatCode>
                <c:ptCount val="7"/>
                <c:pt idx="0">
                  <c:v>87</c:v>
                </c:pt>
                <c:pt idx="1">
                  <c:v>292</c:v>
                </c:pt>
                <c:pt idx="2">
                  <c:v>92</c:v>
                </c:pt>
                <c:pt idx="3">
                  <c:v>138</c:v>
                </c:pt>
                <c:pt idx="4">
                  <c:v>186</c:v>
                </c:pt>
                <c:pt idx="5">
                  <c:v>876</c:v>
                </c:pt>
                <c:pt idx="6">
                  <c:v>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4C1B-A91D-6568F88EC59C}"/>
            </c:ext>
          </c:extLst>
        </c:ser>
        <c:ser>
          <c:idx val="1"/>
          <c:order val="1"/>
          <c:tx>
            <c:strRef>
              <c:f>Charts!$G$2</c:f>
              <c:strCache>
                <c:ptCount val="1"/>
                <c:pt idx="0">
                  <c:v>NHIES</c:v>
                </c:pt>
              </c:strCache>
            </c:strRef>
          </c:tx>
          <c:spPr>
            <a:solidFill>
              <a:srgbClr val="C44E52"/>
            </a:solidFill>
            <a:ln>
              <a:noFill/>
            </a:ln>
            <a:effectLst/>
          </c:spPr>
          <c:invertIfNegative val="0"/>
          <c:cat>
            <c:strRef>
              <c:f>Charts!$A$3:$A$9</c:f>
              <c:strCache>
                <c:ptCount val="7"/>
                <c:pt idx="0">
                  <c:v>Kavango East and West </c:v>
                </c:pt>
                <c:pt idx="1">
                  <c:v>Ohangwena</c:v>
                </c:pt>
                <c:pt idx="2">
                  <c:v>Omusati</c:v>
                </c:pt>
                <c:pt idx="3">
                  <c:v>Oshana</c:v>
                </c:pt>
                <c:pt idx="4">
                  <c:v>Oshikoto</c:v>
                </c:pt>
                <c:pt idx="5">
                  <c:v>Zambezi</c:v>
                </c:pt>
                <c:pt idx="6">
                  <c:v>Total</c:v>
                </c:pt>
              </c:strCache>
            </c:strRef>
          </c:cat>
          <c:val>
            <c:numRef>
              <c:f>Charts!$G$3:$G$9</c:f>
              <c:numCache>
                <c:formatCode>#,##0</c:formatCode>
                <c:ptCount val="7"/>
                <c:pt idx="0">
                  <c:v>132.13037340731171</c:v>
                </c:pt>
                <c:pt idx="1">
                  <c:v>250.64280216246857</c:v>
                </c:pt>
                <c:pt idx="2">
                  <c:v>694.64861454634365</c:v>
                </c:pt>
                <c:pt idx="3">
                  <c:v>199.29149869916083</c:v>
                </c:pt>
                <c:pt idx="4">
                  <c:v>87.217668522519858</c:v>
                </c:pt>
                <c:pt idx="5">
                  <c:v>26.450448895595855</c:v>
                </c:pt>
                <c:pt idx="6" formatCode="_(* #,##0_);_(* \(#,##0\);_(* &quot;-&quot;??_);_(@_)">
                  <c:v>1390.3814062334006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8-4C1B-A91D-6568F88EC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42767"/>
        <c:axId val="67923311"/>
      </c:barChart>
      <c:catAx>
        <c:axId val="577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7923311"/>
        <c:crosses val="autoZero"/>
        <c:auto val="1"/>
        <c:lblAlgn val="ctr"/>
        <c:lblOffset val="100"/>
        <c:noMultiLvlLbl val="0"/>
      </c:catAx>
      <c:valAx>
        <c:axId val="67923311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Tonnes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7742767"/>
        <c:crosses val="autoZero"/>
        <c:crossBetween val="between"/>
        <c:majorUnit val="4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Charts!$B$1:$B$2</c:f>
              <c:strCache>
                <c:ptCount val="2"/>
                <c:pt idx="0">
                  <c:v>Maize</c:v>
                </c:pt>
                <c:pt idx="1">
                  <c:v>MAWF</c:v>
                </c:pt>
              </c:strCache>
            </c:strRef>
          </c:tx>
          <c:spPr>
            <a:pattFill prst="narHorz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Charts!$A$3:$A$9</c:f>
              <c:strCache>
                <c:ptCount val="7"/>
                <c:pt idx="0">
                  <c:v>Kavango East and West </c:v>
                </c:pt>
                <c:pt idx="1">
                  <c:v>Ohangwena</c:v>
                </c:pt>
                <c:pt idx="2">
                  <c:v>Omusati</c:v>
                </c:pt>
                <c:pt idx="3">
                  <c:v>Oshana</c:v>
                </c:pt>
                <c:pt idx="4">
                  <c:v>Oshikoto</c:v>
                </c:pt>
                <c:pt idx="5">
                  <c:v>Zambezi</c:v>
                </c:pt>
                <c:pt idx="6">
                  <c:v>Total</c:v>
                </c:pt>
              </c:strCache>
            </c:strRef>
          </c:cat>
          <c:val>
            <c:numRef>
              <c:f>Charts!$B$3:$B$9</c:f>
              <c:numCache>
                <c:formatCode>#,##0</c:formatCode>
                <c:ptCount val="7"/>
                <c:pt idx="0" formatCode="_(* #,##0_);_(* \(#,##0\);_(* &quot;-&quot;??_);_(@_)">
                  <c:v>139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_(* #,##0_);_(* \(#,##0\);_(* &quot;-&quot;??_);_(@_)">
                  <c:v>1293</c:v>
                </c:pt>
                <c:pt idx="6" formatCode="_(* #,##0_);_(* \(#,##0\);_(* &quot;-&quot;??_);_(@_)">
                  <c:v>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5-4BEB-A081-B7A6B5C3D7BC}"/>
            </c:ext>
          </c:extLst>
        </c:ser>
        <c:ser>
          <c:idx val="1"/>
          <c:order val="1"/>
          <c:tx>
            <c:strRef>
              <c:f>Charts!$C$1:$C$2</c:f>
              <c:strCache>
                <c:ptCount val="2"/>
                <c:pt idx="0">
                  <c:v>Maize</c:v>
                </c:pt>
                <c:pt idx="1">
                  <c:v>NHIES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strRef>
              <c:f>Charts!$A$3:$A$9</c:f>
              <c:strCache>
                <c:ptCount val="7"/>
                <c:pt idx="0">
                  <c:v>Kavango East and West </c:v>
                </c:pt>
                <c:pt idx="1">
                  <c:v>Ohangwena</c:v>
                </c:pt>
                <c:pt idx="2">
                  <c:v>Omusati</c:v>
                </c:pt>
                <c:pt idx="3">
                  <c:v>Oshana</c:v>
                </c:pt>
                <c:pt idx="4">
                  <c:v>Oshikoto</c:v>
                </c:pt>
                <c:pt idx="5">
                  <c:v>Zambezi</c:v>
                </c:pt>
                <c:pt idx="6">
                  <c:v>Total</c:v>
                </c:pt>
              </c:strCache>
            </c:strRef>
          </c:cat>
          <c:val>
            <c:numRef>
              <c:f>Charts!$C$3:$C$9</c:f>
              <c:numCache>
                <c:formatCode>#,##0</c:formatCode>
                <c:ptCount val="7"/>
                <c:pt idx="0">
                  <c:v>1183.9575461235286</c:v>
                </c:pt>
                <c:pt idx="1">
                  <c:v>28.226538703060797</c:v>
                </c:pt>
                <c:pt idx="2">
                  <c:v>91.768402099031007</c:v>
                </c:pt>
                <c:pt idx="3">
                  <c:v>28.06040589202258</c:v>
                </c:pt>
                <c:pt idx="4">
                  <c:v>80.00534050400276</c:v>
                </c:pt>
                <c:pt idx="5">
                  <c:v>744.79519280433988</c:v>
                </c:pt>
                <c:pt idx="6" formatCode="_(* #,##0_);_(* \(#,##0\);_(* &quot;-&quot;??_);_(@_)">
                  <c:v>2156.8134261259856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5-4BEB-A081-B7A6B5C3D7BC}"/>
            </c:ext>
          </c:extLst>
        </c:ser>
        <c:ser>
          <c:idx val="2"/>
          <c:order val="2"/>
          <c:tx>
            <c:strRef>
              <c:f>Charts!$D$1:$D$2</c:f>
              <c:strCache>
                <c:ptCount val="2"/>
                <c:pt idx="0">
                  <c:v>Mahangu</c:v>
                </c:pt>
                <c:pt idx="1">
                  <c:v>MAWF</c:v>
                </c:pt>
              </c:strCache>
            </c:strRef>
          </c:tx>
          <c:spPr>
            <a:pattFill prst="narHorz">
              <a:fgClr>
                <a:srgbClr val="E41A1C"/>
              </a:fgClr>
              <a:bgClr>
                <a:schemeClr val="bg1"/>
              </a:bgClr>
            </a:pattFill>
            <a:ln>
              <a:noFill/>
              <a:prstDash val="sysDot"/>
            </a:ln>
            <a:effectLst/>
          </c:spPr>
          <c:invertIfNegative val="0"/>
          <c:cat>
            <c:strRef>
              <c:f>Charts!$A$3:$A$9</c:f>
              <c:strCache>
                <c:ptCount val="7"/>
                <c:pt idx="0">
                  <c:v>Kavango East and West </c:v>
                </c:pt>
                <c:pt idx="1">
                  <c:v>Ohangwena</c:v>
                </c:pt>
                <c:pt idx="2">
                  <c:v>Omusati</c:v>
                </c:pt>
                <c:pt idx="3">
                  <c:v>Oshana</c:v>
                </c:pt>
                <c:pt idx="4">
                  <c:v>Oshikoto</c:v>
                </c:pt>
                <c:pt idx="5">
                  <c:v>Zambezi</c:v>
                </c:pt>
                <c:pt idx="6">
                  <c:v>Total</c:v>
                </c:pt>
              </c:strCache>
            </c:strRef>
          </c:cat>
          <c:val>
            <c:numRef>
              <c:f>Charts!$D$3:$D$9</c:f>
              <c:numCache>
                <c:formatCode>_(* #,##0_);_(* \(#,##0\);_(* "-"??_);_(@_)</c:formatCode>
                <c:ptCount val="7"/>
                <c:pt idx="0">
                  <c:v>763</c:v>
                </c:pt>
                <c:pt idx="1">
                  <c:v>2258</c:v>
                </c:pt>
                <c:pt idx="2">
                  <c:v>3213</c:v>
                </c:pt>
                <c:pt idx="3">
                  <c:v>3156</c:v>
                </c:pt>
                <c:pt idx="4">
                  <c:v>5581</c:v>
                </c:pt>
                <c:pt idx="5">
                  <c:v>331</c:v>
                </c:pt>
                <c:pt idx="6">
                  <c:v>15302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65-4BEB-A081-B7A6B5C3D7BC}"/>
            </c:ext>
          </c:extLst>
        </c:ser>
        <c:ser>
          <c:idx val="3"/>
          <c:order val="3"/>
          <c:tx>
            <c:strRef>
              <c:f>Charts!$E$1:$E$2</c:f>
              <c:strCache>
                <c:ptCount val="2"/>
                <c:pt idx="0">
                  <c:v>Mahangu</c:v>
                </c:pt>
                <c:pt idx="1">
                  <c:v>NHIES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strRef>
              <c:f>Charts!$A$3:$A$9</c:f>
              <c:strCache>
                <c:ptCount val="7"/>
                <c:pt idx="0">
                  <c:v>Kavango East and West </c:v>
                </c:pt>
                <c:pt idx="1">
                  <c:v>Ohangwena</c:v>
                </c:pt>
                <c:pt idx="2">
                  <c:v>Omusati</c:v>
                </c:pt>
                <c:pt idx="3">
                  <c:v>Oshana</c:v>
                </c:pt>
                <c:pt idx="4">
                  <c:v>Oshikoto</c:v>
                </c:pt>
                <c:pt idx="5">
                  <c:v>Zambezi</c:v>
                </c:pt>
                <c:pt idx="6">
                  <c:v>Total</c:v>
                </c:pt>
              </c:strCache>
            </c:strRef>
          </c:cat>
          <c:val>
            <c:numRef>
              <c:f>Charts!$E$3:$E$9</c:f>
              <c:numCache>
                <c:formatCode>#,##0</c:formatCode>
                <c:ptCount val="7"/>
                <c:pt idx="0">
                  <c:v>2166.2934051019947</c:v>
                </c:pt>
                <c:pt idx="1">
                  <c:v>4614.5366856946748</c:v>
                </c:pt>
                <c:pt idx="2">
                  <c:v>6550.2716682808586</c:v>
                </c:pt>
                <c:pt idx="3">
                  <c:v>2168.0954501381498</c:v>
                </c:pt>
                <c:pt idx="4">
                  <c:v>2828.9008272801875</c:v>
                </c:pt>
                <c:pt idx="5">
                  <c:v>54.219381724944512</c:v>
                </c:pt>
                <c:pt idx="6" formatCode="_(* #,##0_);_(* \(#,##0\);_(* &quot;-&quot;??_);_(@_)">
                  <c:v>18382.317418220813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65-4BEB-A081-B7A6B5C3D7BC}"/>
            </c:ext>
          </c:extLst>
        </c:ser>
        <c:ser>
          <c:idx val="4"/>
          <c:order val="4"/>
          <c:tx>
            <c:strRef>
              <c:f>Charts!$F$1:$F$2</c:f>
              <c:strCache>
                <c:ptCount val="2"/>
                <c:pt idx="0">
                  <c:v>Sorghum</c:v>
                </c:pt>
                <c:pt idx="1">
                  <c:v>MAWF</c:v>
                </c:pt>
              </c:strCache>
            </c:strRef>
          </c:tx>
          <c:spPr>
            <a:pattFill prst="narHorz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Charts!$A$3:$A$9</c:f>
              <c:strCache>
                <c:ptCount val="7"/>
                <c:pt idx="0">
                  <c:v>Kavango East and West </c:v>
                </c:pt>
                <c:pt idx="1">
                  <c:v>Ohangwena</c:v>
                </c:pt>
                <c:pt idx="2">
                  <c:v>Omusati</c:v>
                </c:pt>
                <c:pt idx="3">
                  <c:v>Oshana</c:v>
                </c:pt>
                <c:pt idx="4">
                  <c:v>Oshikoto</c:v>
                </c:pt>
                <c:pt idx="5">
                  <c:v>Zambezi</c:v>
                </c:pt>
                <c:pt idx="6">
                  <c:v>Total</c:v>
                </c:pt>
              </c:strCache>
            </c:strRef>
          </c:cat>
          <c:val>
            <c:numRef>
              <c:f>Charts!$F$3:$F$9</c:f>
              <c:numCache>
                <c:formatCode>_(* #,##0_);_(* \(#,##0\);_(* "-"??_);_(@_)</c:formatCode>
                <c:ptCount val="7"/>
                <c:pt idx="0">
                  <c:v>87</c:v>
                </c:pt>
                <c:pt idx="1">
                  <c:v>292</c:v>
                </c:pt>
                <c:pt idx="2">
                  <c:v>92</c:v>
                </c:pt>
                <c:pt idx="3">
                  <c:v>138</c:v>
                </c:pt>
                <c:pt idx="4">
                  <c:v>186</c:v>
                </c:pt>
                <c:pt idx="5">
                  <c:v>876</c:v>
                </c:pt>
                <c:pt idx="6">
                  <c:v>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65-4BEB-A081-B7A6B5C3D7BC}"/>
            </c:ext>
          </c:extLst>
        </c:ser>
        <c:ser>
          <c:idx val="5"/>
          <c:order val="5"/>
          <c:tx>
            <c:strRef>
              <c:f>Charts!$G$1:$G$2</c:f>
              <c:strCache>
                <c:ptCount val="2"/>
                <c:pt idx="0">
                  <c:v>Sorghum</c:v>
                </c:pt>
                <c:pt idx="1">
                  <c:v>NHIES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strRef>
              <c:f>Charts!$A$3:$A$9</c:f>
              <c:strCache>
                <c:ptCount val="7"/>
                <c:pt idx="0">
                  <c:v>Kavango East and West </c:v>
                </c:pt>
                <c:pt idx="1">
                  <c:v>Ohangwena</c:v>
                </c:pt>
                <c:pt idx="2">
                  <c:v>Omusati</c:v>
                </c:pt>
                <c:pt idx="3">
                  <c:v>Oshana</c:v>
                </c:pt>
                <c:pt idx="4">
                  <c:v>Oshikoto</c:v>
                </c:pt>
                <c:pt idx="5">
                  <c:v>Zambezi</c:v>
                </c:pt>
                <c:pt idx="6">
                  <c:v>Total</c:v>
                </c:pt>
              </c:strCache>
            </c:strRef>
          </c:cat>
          <c:val>
            <c:numRef>
              <c:f>Charts!$G$3:$G$9</c:f>
              <c:numCache>
                <c:formatCode>#,##0</c:formatCode>
                <c:ptCount val="7"/>
                <c:pt idx="0">
                  <c:v>132.13037340731171</c:v>
                </c:pt>
                <c:pt idx="1">
                  <c:v>250.64280216246857</c:v>
                </c:pt>
                <c:pt idx="2">
                  <c:v>694.64861454634365</c:v>
                </c:pt>
                <c:pt idx="3">
                  <c:v>199.29149869916083</c:v>
                </c:pt>
                <c:pt idx="4">
                  <c:v>87.217668522519858</c:v>
                </c:pt>
                <c:pt idx="5">
                  <c:v>26.450448895595855</c:v>
                </c:pt>
                <c:pt idx="6" formatCode="_(* #,##0_);_(* \(#,##0\);_(* &quot;-&quot;??_);_(@_)">
                  <c:v>1390.3814062334006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65-4BEB-A081-B7A6B5C3D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335519"/>
        <c:axId val="287652799"/>
      </c:barChart>
      <c:catAx>
        <c:axId val="44133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87652799"/>
        <c:crosses val="autoZero"/>
        <c:auto val="1"/>
        <c:lblAlgn val="ctr"/>
        <c:lblOffset val="100"/>
        <c:noMultiLvlLbl val="0"/>
      </c:catAx>
      <c:valAx>
        <c:axId val="2876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/>
                  <a:t>Tonnes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4133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</xdr:row>
      <xdr:rowOff>0</xdr:rowOff>
    </xdr:from>
    <xdr:to>
      <xdr:col>16</xdr:col>
      <xdr:colOff>142875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FC7D8-1F6C-40EC-8CCB-55002E384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170657</xdr:colOff>
      <xdr:row>19</xdr:row>
      <xdr:rowOff>112713</xdr:rowOff>
    </xdr:from>
    <xdr:to>
      <xdr:col>16</xdr:col>
      <xdr:colOff>110649</xdr:colOff>
      <xdr:row>36</xdr:row>
      <xdr:rowOff>182118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65EA0-84D0-4020-A2AF-599D0123B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11906</xdr:colOff>
      <xdr:row>1</xdr:row>
      <xdr:rowOff>73026</xdr:rowOff>
    </xdr:from>
    <xdr:to>
      <xdr:col>25</xdr:col>
      <xdr:colOff>563086</xdr:colOff>
      <xdr:row>18</xdr:row>
      <xdr:rowOff>142431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9DA4E-DE11-4B22-9C17-9EFD6A469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1075530</xdr:colOff>
      <xdr:row>42</xdr:row>
      <xdr:rowOff>73034</xdr:rowOff>
    </xdr:from>
    <xdr:to>
      <xdr:col>10</xdr:col>
      <xdr:colOff>436561</xdr:colOff>
      <xdr:row>63</xdr:row>
      <xdr:rowOff>127009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94F741-B697-4F6B-82F3-B9925F521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zoomScale="80" zoomScaleNormal="80" workbookViewId="0">
      <selection activeCell="L21" sqref="L21"/>
    </sheetView>
  </sheetViews>
  <sheetFormatPr defaultRowHeight="14.5" x14ac:dyDescent="0.35"/>
  <cols>
    <col min="1" max="1" width="14.1796875" customWidth="1"/>
    <col min="2" max="2" width="11.26953125" customWidth="1"/>
  </cols>
  <sheetData>
    <row r="1" spans="1:13" x14ac:dyDescent="0.35">
      <c r="A1" s="58"/>
      <c r="B1" s="69" t="s">
        <v>59</v>
      </c>
      <c r="C1" s="69"/>
      <c r="D1" s="69"/>
      <c r="E1" s="69"/>
      <c r="F1" s="69" t="s">
        <v>62</v>
      </c>
      <c r="G1" s="69"/>
      <c r="H1" s="69"/>
      <c r="I1" s="69"/>
      <c r="J1" s="69" t="s">
        <v>40</v>
      </c>
      <c r="K1" s="69"/>
      <c r="L1" s="69"/>
      <c r="M1" s="69"/>
    </row>
    <row r="2" spans="1:13" ht="29" x14ac:dyDescent="0.35">
      <c r="A2" s="59" t="s">
        <v>55</v>
      </c>
      <c r="B2" s="60" t="s">
        <v>56</v>
      </c>
      <c r="C2" s="60" t="s">
        <v>57</v>
      </c>
      <c r="D2" s="60" t="s">
        <v>58</v>
      </c>
      <c r="E2" s="63" t="s">
        <v>61</v>
      </c>
      <c r="F2" s="60" t="s">
        <v>56</v>
      </c>
      <c r="G2" s="60" t="s">
        <v>57</v>
      </c>
      <c r="H2" s="60" t="s">
        <v>58</v>
      </c>
      <c r="I2" s="63" t="s">
        <v>61</v>
      </c>
      <c r="J2" s="60" t="s">
        <v>56</v>
      </c>
      <c r="K2" s="60" t="s">
        <v>57</v>
      </c>
      <c r="L2" s="60" t="s">
        <v>58</v>
      </c>
      <c r="M2" s="63" t="s">
        <v>61</v>
      </c>
    </row>
    <row r="3" spans="1:13" x14ac:dyDescent="0.35">
      <c r="A3" s="58" t="s">
        <v>6</v>
      </c>
      <c r="B3" s="61">
        <f>maize_summary!S2</f>
        <v>0.79287630957016608</v>
      </c>
      <c r="C3" s="61">
        <f>maize_summary!R2</f>
        <v>1.6378972783769119</v>
      </c>
      <c r="D3" s="58"/>
      <c r="E3" s="58"/>
      <c r="F3" s="61">
        <f>mahangu_summary!S2</f>
        <v>8.2646934757126722</v>
      </c>
      <c r="G3" s="61">
        <f>mahangu_summary!R2</f>
        <v>8.2646934757126722</v>
      </c>
      <c r="H3" s="58"/>
      <c r="I3" s="58"/>
      <c r="J3" s="61">
        <f>sorghum_summary!S2</f>
        <v>0</v>
      </c>
      <c r="K3" s="61">
        <f>sorghum_summary!R2</f>
        <v>0</v>
      </c>
      <c r="L3" s="58"/>
      <c r="M3" s="58"/>
    </row>
    <row r="4" spans="1:13" x14ac:dyDescent="0.35">
      <c r="A4" s="58" t="s">
        <v>7</v>
      </c>
      <c r="B4" s="61">
        <f>maize_summary!S3</f>
        <v>7.8566080674098151</v>
      </c>
      <c r="C4" s="61">
        <f>maize_summary!R3</f>
        <v>7.8566080674098133</v>
      </c>
      <c r="D4" s="58"/>
      <c r="E4" s="58"/>
      <c r="F4" s="61">
        <f>mahangu_summary!S3</f>
        <v>86.470108632385347</v>
      </c>
      <c r="G4" s="61">
        <f>mahangu_summary!R3</f>
        <v>93.158143991855283</v>
      </c>
      <c r="H4" s="58"/>
      <c r="I4" s="58"/>
      <c r="J4" s="61">
        <f>sorghum_summary!S3</f>
        <v>2.0463587816790727</v>
      </c>
      <c r="K4" s="61">
        <f>sorghum_summary!R3</f>
        <v>2.0463587816790727</v>
      </c>
      <c r="L4" s="58"/>
      <c r="M4" s="58"/>
    </row>
    <row r="5" spans="1:13" x14ac:dyDescent="0.35">
      <c r="A5" s="58" t="s">
        <v>8</v>
      </c>
      <c r="B5" s="61">
        <f>maize_summary!S4</f>
        <v>1.24700630134093</v>
      </c>
      <c r="C5" s="61">
        <f>maize_summary!R4</f>
        <v>3.9079844325845157</v>
      </c>
      <c r="D5" s="58"/>
      <c r="E5" s="58"/>
      <c r="F5" s="61">
        <f>mahangu_summary!S4</f>
        <v>44.450624420150326</v>
      </c>
      <c r="G5" s="61">
        <f>mahangu_summary!R4</f>
        <v>38.738609223273116</v>
      </c>
      <c r="H5" s="58"/>
      <c r="I5" s="58"/>
      <c r="J5" s="61">
        <f>sorghum_summary!S4</f>
        <v>5.7184854007376981E-2</v>
      </c>
      <c r="K5" s="61">
        <f>sorghum_summary!R4</f>
        <v>5.7184854007376981E-2</v>
      </c>
      <c r="L5" s="58"/>
      <c r="M5" s="58"/>
    </row>
    <row r="6" spans="1:13" x14ac:dyDescent="0.35">
      <c r="A6" s="58" t="s">
        <v>9</v>
      </c>
      <c r="B6" s="61">
        <f>maize_summary!S5</f>
        <v>572.53377588480043</v>
      </c>
      <c r="C6" s="61">
        <f>maize_summary!R5</f>
        <v>853.86709581826415</v>
      </c>
      <c r="D6" s="58"/>
      <c r="E6" s="58"/>
      <c r="F6" s="61">
        <f>mahangu_summary!S5</f>
        <v>819.86342618821914</v>
      </c>
      <c r="G6" s="61">
        <f>mahangu_summary!R5</f>
        <v>1651.7900305473388</v>
      </c>
      <c r="H6" s="58"/>
      <c r="I6" s="58"/>
      <c r="J6" s="61">
        <f>sorghum_summary!S5</f>
        <v>52.819104792690517</v>
      </c>
      <c r="K6" s="61">
        <f>sorghum_summary!R5</f>
        <v>46.212668222513273</v>
      </c>
      <c r="L6" s="58"/>
      <c r="M6" s="58"/>
    </row>
    <row r="7" spans="1:13" x14ac:dyDescent="0.35">
      <c r="A7" s="58" t="s">
        <v>10</v>
      </c>
      <c r="B7" s="61">
        <f>maize_summary!S6</f>
        <v>611.42377023872825</v>
      </c>
      <c r="C7" s="61">
        <f>maize_summary!R6</f>
        <v>777.41671352532785</v>
      </c>
      <c r="D7" s="58"/>
      <c r="E7" s="58"/>
      <c r="F7" s="61">
        <f>mahangu_summary!S6</f>
        <v>1346.4299789137758</v>
      </c>
      <c r="G7" s="61">
        <f>mahangu_summary!R6</f>
        <v>2053.9825080135329</v>
      </c>
      <c r="H7" s="58"/>
      <c r="I7" s="58"/>
      <c r="J7" s="61">
        <f>sorghum_summary!S6</f>
        <v>79.311268614621198</v>
      </c>
      <c r="K7" s="61">
        <f>sorghum_summary!R6</f>
        <v>98.664728895368611</v>
      </c>
      <c r="L7" s="58"/>
      <c r="M7" s="58"/>
    </row>
    <row r="8" spans="1:13" x14ac:dyDescent="0.35">
      <c r="A8" s="58" t="s">
        <v>11</v>
      </c>
      <c r="B8" s="61">
        <f>maize_summary!S7</f>
        <v>28.829567303015796</v>
      </c>
      <c r="C8" s="61">
        <f>maize_summary!R7</f>
        <v>109.7561799419223</v>
      </c>
      <c r="D8" s="58"/>
      <c r="E8" s="58"/>
      <c r="F8" s="61">
        <f>mahangu_summary!S7</f>
        <v>1651.298470714356</v>
      </c>
      <c r="G8" s="61">
        <f>mahangu_summary!R7</f>
        <v>3647.8735718606708</v>
      </c>
      <c r="H8" s="58"/>
      <c r="I8" s="58"/>
      <c r="J8" s="61">
        <f>sorghum_summary!S7</f>
        <v>71.909003041768671</v>
      </c>
      <c r="K8" s="61">
        <f>sorghum_summary!R7</f>
        <v>225.91517079679173</v>
      </c>
      <c r="L8" s="58"/>
      <c r="M8" s="58"/>
    </row>
    <row r="9" spans="1:13" x14ac:dyDescent="0.35">
      <c r="A9" s="58" t="s">
        <v>12</v>
      </c>
      <c r="B9" s="61">
        <f>maize_summary!S8</f>
        <v>56.410271086017076</v>
      </c>
      <c r="C9" s="61">
        <f>maize_summary!R8</f>
        <v>115.61747977357675</v>
      </c>
      <c r="D9" s="58"/>
      <c r="E9" s="58"/>
      <c r="F9" s="61">
        <f>mahangu_summary!S8</f>
        <v>17.595342985458327</v>
      </c>
      <c r="G9" s="61">
        <f>mahangu_summary!R8</f>
        <v>46.14043697394802</v>
      </c>
      <c r="H9" s="58"/>
      <c r="I9" s="58"/>
      <c r="J9" s="61">
        <f>sorghum_summary!S8</f>
        <v>2.854509398848978</v>
      </c>
      <c r="K9" s="61">
        <f>sorghum_summary!R8</f>
        <v>2.854509398848978</v>
      </c>
      <c r="L9" s="58"/>
      <c r="M9" s="58"/>
    </row>
    <row r="10" spans="1:13" x14ac:dyDescent="0.35">
      <c r="A10" s="58" t="s">
        <v>13</v>
      </c>
      <c r="B10" s="61">
        <f>maize_summary!S9</f>
        <v>28.226538703060797</v>
      </c>
      <c r="C10" s="61">
        <f>maize_summary!R9</f>
        <v>131.21355194900556</v>
      </c>
      <c r="D10" s="58"/>
      <c r="E10" s="58"/>
      <c r="F10" s="61">
        <f>mahangu_summary!S9</f>
        <v>4614.5366856946748</v>
      </c>
      <c r="G10" s="61">
        <f>mahangu_summary!R9</f>
        <v>12363.879470439615</v>
      </c>
      <c r="H10" s="58"/>
      <c r="I10" s="58"/>
      <c r="J10" s="61">
        <f>sorghum_summary!S9</f>
        <v>250.64280216246857</v>
      </c>
      <c r="K10" s="61">
        <f>sorghum_summary!R9</f>
        <v>374.16116079302486</v>
      </c>
      <c r="L10" s="58"/>
      <c r="M10" s="58"/>
    </row>
    <row r="11" spans="1:13" x14ac:dyDescent="0.35">
      <c r="A11" s="58" t="s">
        <v>14</v>
      </c>
      <c r="B11" s="61">
        <f>maize_summary!S10</f>
        <v>9.8943090815057602</v>
      </c>
      <c r="C11" s="61">
        <f>maize_summary!R10</f>
        <v>200.16641147321039</v>
      </c>
      <c r="D11" s="58"/>
      <c r="E11" s="58"/>
      <c r="F11" s="61">
        <f>mahangu_summary!S10</f>
        <v>0</v>
      </c>
      <c r="G11" s="61">
        <f>mahangu_summary!R10</f>
        <v>0</v>
      </c>
      <c r="H11" s="58"/>
      <c r="I11" s="58"/>
      <c r="J11" s="61">
        <f>sorghum_summary!S10</f>
        <v>0</v>
      </c>
      <c r="K11" s="61">
        <f>sorghum_summary!R10</f>
        <v>0</v>
      </c>
      <c r="L11" s="58"/>
      <c r="M11" s="58"/>
    </row>
    <row r="12" spans="1:13" x14ac:dyDescent="0.35">
      <c r="A12" s="58" t="s">
        <v>15</v>
      </c>
      <c r="B12" s="61">
        <f>maize_summary!S11</f>
        <v>91.768402099031007</v>
      </c>
      <c r="C12" s="61">
        <f>maize_summary!R11</f>
        <v>2600.1708921130416</v>
      </c>
      <c r="D12" s="58"/>
      <c r="E12" s="58"/>
      <c r="F12" s="61">
        <f>mahangu_summary!S11</f>
        <v>6550.2716682808586</v>
      </c>
      <c r="G12" s="61">
        <f>mahangu_summary!R11</f>
        <v>14563.086755095383</v>
      </c>
      <c r="H12" s="58"/>
      <c r="I12" s="58"/>
      <c r="J12" s="61">
        <f>sorghum_summary!S11</f>
        <v>694.64861454634365</v>
      </c>
      <c r="K12" s="61">
        <f>sorghum_summary!R11</f>
        <v>1101.8819635587811</v>
      </c>
      <c r="L12" s="58"/>
      <c r="M12" s="58"/>
    </row>
    <row r="13" spans="1:13" x14ac:dyDescent="0.35">
      <c r="A13" s="58" t="s">
        <v>16</v>
      </c>
      <c r="B13" s="61">
        <f>maize_summary!S12</f>
        <v>28.06040589202258</v>
      </c>
      <c r="C13" s="61">
        <f>maize_summary!R12</f>
        <v>102.80219471235888</v>
      </c>
      <c r="D13" s="58"/>
      <c r="E13" s="58"/>
      <c r="F13" s="61">
        <f>mahangu_summary!S12</f>
        <v>2168.0954501381498</v>
      </c>
      <c r="G13" s="61">
        <f>mahangu_summary!R12</f>
        <v>5095.0001511183309</v>
      </c>
      <c r="H13" s="58"/>
      <c r="I13" s="58"/>
      <c r="J13" s="61">
        <f>sorghum_summary!S12</f>
        <v>199.29149869916083</v>
      </c>
      <c r="K13" s="61">
        <f>sorghum_summary!R12</f>
        <v>351.04385688595107</v>
      </c>
      <c r="L13" s="58"/>
      <c r="M13" s="58"/>
    </row>
    <row r="14" spans="1:13" x14ac:dyDescent="0.35">
      <c r="A14" s="58" t="s">
        <v>17</v>
      </c>
      <c r="B14" s="61">
        <f>maize_summary!S13</f>
        <v>80.00534050400276</v>
      </c>
      <c r="C14" s="61">
        <f>maize_summary!R13</f>
        <v>251.73435575302437</v>
      </c>
      <c r="D14" s="58"/>
      <c r="E14" s="58"/>
      <c r="F14" s="61">
        <f>mahangu_summary!S13</f>
        <v>2828.9008272801875</v>
      </c>
      <c r="G14" s="61">
        <f>mahangu_summary!R13</f>
        <v>6612.6486908802235</v>
      </c>
      <c r="H14" s="58"/>
      <c r="I14" s="58"/>
      <c r="J14" s="61">
        <f>sorghum_summary!S13</f>
        <v>87.217668522519858</v>
      </c>
      <c r="K14" s="61">
        <f>sorghum_summary!R13</f>
        <v>251.43963370502598</v>
      </c>
      <c r="L14" s="58"/>
      <c r="M14" s="58"/>
    </row>
    <row r="15" spans="1:13" x14ac:dyDescent="0.35">
      <c r="A15" s="58" t="s">
        <v>18</v>
      </c>
      <c r="B15" s="61">
        <f>maize_summary!S14</f>
        <v>3.2292602207675727</v>
      </c>
      <c r="C15" s="61">
        <f>maize_summary!R14</f>
        <v>40.046739396863487</v>
      </c>
      <c r="D15" s="58"/>
      <c r="E15" s="58"/>
      <c r="F15" s="61">
        <f>mahangu_summary!S14</f>
        <v>1.6172247043353218</v>
      </c>
      <c r="G15" s="61">
        <f>mahangu_summary!R14</f>
        <v>1.6172247043353218</v>
      </c>
      <c r="H15" s="58"/>
      <c r="I15" s="58"/>
      <c r="J15" s="61">
        <f>sorghum_summary!S14</f>
        <v>1.2834664470889923</v>
      </c>
      <c r="K15" s="61">
        <f>sorghum_summary!R14</f>
        <v>5.2508790779481265</v>
      </c>
      <c r="L15" s="58"/>
      <c r="M15" s="58"/>
    </row>
    <row r="16" spans="1:13" x14ac:dyDescent="0.35">
      <c r="A16" s="58" t="s">
        <v>19</v>
      </c>
      <c r="B16" s="61">
        <f>maize_summary!S15</f>
        <v>744.79519280433988</v>
      </c>
      <c r="C16" s="61">
        <f>maize_summary!R15</f>
        <v>3764.459087082917</v>
      </c>
      <c r="D16" s="58"/>
      <c r="E16" s="58"/>
      <c r="F16" s="61">
        <f>mahangu_summary!S15</f>
        <v>54.219381724944512</v>
      </c>
      <c r="G16" s="61">
        <f>mahangu_summary!R15</f>
        <v>108.04774986593759</v>
      </c>
      <c r="H16" s="58"/>
      <c r="I16" s="58"/>
      <c r="J16" s="61">
        <f>sorghum_summary!S15</f>
        <v>26.450448895595855</v>
      </c>
      <c r="K16" s="61">
        <f>sorghum_summary!R15</f>
        <v>41.502492323827475</v>
      </c>
      <c r="L16" s="58"/>
      <c r="M16" s="58"/>
    </row>
    <row r="17" spans="1:13" x14ac:dyDescent="0.35">
      <c r="A17" s="59" t="s">
        <v>60</v>
      </c>
      <c r="B17" s="62">
        <f>SUM(B3:B16)</f>
        <v>2265.0733244956127</v>
      </c>
      <c r="C17" s="62">
        <f>SUM(C3:C16)</f>
        <v>8960.6531913178842</v>
      </c>
      <c r="D17" s="52">
        <v>1432</v>
      </c>
      <c r="E17" s="62">
        <v>38900</v>
      </c>
      <c r="F17" s="62">
        <f>SUM(F3:F16)</f>
        <v>20192.013883153213</v>
      </c>
      <c r="G17" s="62">
        <f>SUM(G3:G16)</f>
        <v>46284.228036190158</v>
      </c>
      <c r="H17" s="43">
        <v>15302</v>
      </c>
      <c r="I17" s="64" t="s">
        <v>63</v>
      </c>
      <c r="J17" s="62">
        <f>SUM(J3:J16)</f>
        <v>1468.5319287567938</v>
      </c>
      <c r="K17" s="62">
        <f>SUM(K3:K16)</f>
        <v>2501.0306072937678</v>
      </c>
      <c r="L17" s="36">
        <v>1671</v>
      </c>
      <c r="M17" s="64" t="s">
        <v>63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tabSelected="1" topLeftCell="A39" zoomScale="80" zoomScaleNormal="80" workbookViewId="0">
      <selection activeCell="R47" sqref="R47"/>
    </sheetView>
  </sheetViews>
  <sheetFormatPr defaultRowHeight="14.5" x14ac:dyDescent="0.35"/>
  <cols>
    <col min="1" max="1" width="21.81640625" customWidth="1"/>
  </cols>
  <sheetData>
    <row r="1" spans="1:7" x14ac:dyDescent="0.35">
      <c r="B1" s="70" t="s">
        <v>59</v>
      </c>
      <c r="C1" s="70"/>
      <c r="D1" s="70" t="s">
        <v>62</v>
      </c>
      <c r="E1" s="70"/>
      <c r="F1" s="70" t="s">
        <v>40</v>
      </c>
      <c r="G1" s="70"/>
    </row>
    <row r="2" spans="1:7" x14ac:dyDescent="0.35">
      <c r="B2" t="s">
        <v>58</v>
      </c>
      <c r="C2" t="s">
        <v>64</v>
      </c>
      <c r="D2" t="s">
        <v>58</v>
      </c>
      <c r="E2" t="s">
        <v>64</v>
      </c>
      <c r="F2" t="s">
        <v>58</v>
      </c>
      <c r="G2" t="s">
        <v>64</v>
      </c>
    </row>
    <row r="3" spans="1:7" x14ac:dyDescent="0.35">
      <c r="A3" s="65" t="s">
        <v>39</v>
      </c>
      <c r="B3" s="55">
        <f>'MAWF communal'!F5</f>
        <v>139</v>
      </c>
      <c r="C3" s="66">
        <f>SUM('Summary - 2015_16'!B6:B7)</f>
        <v>1183.9575461235286</v>
      </c>
      <c r="D3" s="47">
        <f>'MAWF communal'!F14</f>
        <v>763</v>
      </c>
      <c r="E3" s="66">
        <f>SUM('Summary - 2015_16'!F6:F7)</f>
        <v>2166.2934051019947</v>
      </c>
      <c r="F3" s="39">
        <f>'MAWF communal'!F23</f>
        <v>87</v>
      </c>
      <c r="G3" s="4">
        <f>SUM('Summary - 2015_16'!J6:J7)</f>
        <v>132.13037340731171</v>
      </c>
    </row>
    <row r="4" spans="1:7" x14ac:dyDescent="0.35">
      <c r="A4" s="65" t="s">
        <v>13</v>
      </c>
      <c r="B4" s="68">
        <v>0</v>
      </c>
      <c r="C4" s="66">
        <f>'Summary - 2015_16'!B10</f>
        <v>28.226538703060797</v>
      </c>
      <c r="D4" s="47">
        <f>'MAWF communal'!F16</f>
        <v>2258</v>
      </c>
      <c r="E4" s="66">
        <f>'Summary - 2015_16'!F10</f>
        <v>4614.5366856946748</v>
      </c>
      <c r="F4" s="39">
        <f>'MAWF communal'!F25</f>
        <v>292</v>
      </c>
      <c r="G4" s="4">
        <f>'Summary - 2015_16'!J10</f>
        <v>250.64280216246857</v>
      </c>
    </row>
    <row r="5" spans="1:7" x14ac:dyDescent="0.35">
      <c r="A5" s="65" t="s">
        <v>15</v>
      </c>
      <c r="B5" s="68">
        <v>0</v>
      </c>
      <c r="C5" s="66">
        <f>'Summary - 2015_16'!B12</f>
        <v>91.768402099031007</v>
      </c>
      <c r="D5" s="47">
        <f>'MAWF communal'!F15</f>
        <v>3213</v>
      </c>
      <c r="E5" s="66">
        <f>'Summary - 2015_16'!F12</f>
        <v>6550.2716682808586</v>
      </c>
      <c r="F5" s="39">
        <f>'MAWF communal'!F24</f>
        <v>92</v>
      </c>
      <c r="G5" s="4">
        <f>'Summary - 2015_16'!J12</f>
        <v>694.64861454634365</v>
      </c>
    </row>
    <row r="6" spans="1:7" x14ac:dyDescent="0.35">
      <c r="A6" s="65" t="s">
        <v>16</v>
      </c>
      <c r="B6" s="68">
        <v>0</v>
      </c>
      <c r="C6" s="66">
        <f>'Summary - 2015_16'!B13</f>
        <v>28.06040589202258</v>
      </c>
      <c r="D6" s="47">
        <f>'MAWF communal'!F17</f>
        <v>3156</v>
      </c>
      <c r="E6" s="66">
        <f>'Summary - 2015_16'!F13</f>
        <v>2168.0954501381498</v>
      </c>
      <c r="F6" s="39">
        <f>'MAWF communal'!F26</f>
        <v>138</v>
      </c>
      <c r="G6" s="4">
        <f>'Summary - 2015_16'!J13</f>
        <v>199.29149869916083</v>
      </c>
    </row>
    <row r="7" spans="1:7" x14ac:dyDescent="0.35">
      <c r="A7" s="65" t="s">
        <v>17</v>
      </c>
      <c r="B7" s="68">
        <v>0</v>
      </c>
      <c r="C7" s="66">
        <f>'Summary - 2015_16'!B14</f>
        <v>80.00534050400276</v>
      </c>
      <c r="D7" s="47">
        <f>'MAWF communal'!F18</f>
        <v>5581</v>
      </c>
      <c r="E7" s="66">
        <f>'Summary - 2015_16'!F14</f>
        <v>2828.9008272801875</v>
      </c>
      <c r="F7" s="39">
        <f>'MAWF communal'!F27</f>
        <v>186</v>
      </c>
      <c r="G7" s="4">
        <f>'Summary - 2015_16'!J14</f>
        <v>87.217668522519858</v>
      </c>
    </row>
    <row r="8" spans="1:7" x14ac:dyDescent="0.35">
      <c r="A8" s="65" t="s">
        <v>19</v>
      </c>
      <c r="B8" s="55">
        <v>1293</v>
      </c>
      <c r="C8" s="66">
        <f>'Summary - 2015_16'!B16</f>
        <v>744.79519280433988</v>
      </c>
      <c r="D8" s="47">
        <f>'MAWF communal'!F13</f>
        <v>331</v>
      </c>
      <c r="E8" s="66">
        <f>'Summary - 2015_16'!F16</f>
        <v>54.219381724944512</v>
      </c>
      <c r="F8" s="39">
        <f>'MAWF communal'!F22</f>
        <v>876</v>
      </c>
      <c r="G8" s="4">
        <f>'Summary - 2015_16'!J16</f>
        <v>26.450448895595855</v>
      </c>
    </row>
    <row r="9" spans="1:7" x14ac:dyDescent="0.35">
      <c r="A9" s="65" t="s">
        <v>65</v>
      </c>
      <c r="B9" s="67">
        <f>SUM(B3:B8)</f>
        <v>1432</v>
      </c>
      <c r="C9" s="67">
        <f t="shared" ref="C9:G9" si="0">SUM(C3:C8)</f>
        <v>2156.8134261259856</v>
      </c>
      <c r="D9" s="67">
        <f t="shared" si="0"/>
        <v>15302</v>
      </c>
      <c r="E9" s="67">
        <f t="shared" si="0"/>
        <v>18382.317418220813</v>
      </c>
      <c r="F9" s="67">
        <f t="shared" si="0"/>
        <v>1671</v>
      </c>
      <c r="G9" s="67">
        <f t="shared" si="0"/>
        <v>1390.3814062334006</v>
      </c>
    </row>
  </sheetData>
  <sortState xmlns:xlrd2="http://schemas.microsoft.com/office/spreadsheetml/2017/richdata2" ref="A3:F8">
    <sortCondition ref="A3:A8"/>
  </sortState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6"/>
  <sheetViews>
    <sheetView zoomScale="80" zoomScaleNormal="80" workbookViewId="0">
      <selection activeCell="O4" sqref="O4"/>
    </sheetView>
  </sheetViews>
  <sheetFormatPr defaultRowHeight="14.5" x14ac:dyDescent="0.35"/>
  <cols>
    <col min="1" max="3" width="14.1796875" customWidth="1"/>
    <col min="4" max="4" width="14.1796875" style="20" customWidth="1"/>
    <col min="5" max="5" width="14.1796875" customWidth="1"/>
    <col min="8" max="11" width="0" hidden="1" customWidth="1"/>
    <col min="12" max="12" width="12.6328125" customWidth="1"/>
    <col min="13" max="13" width="0" hidden="1" customWidth="1"/>
    <col min="15" max="15" width="11.6328125" customWidth="1"/>
    <col min="17" max="17" width="9.26953125" customWidth="1"/>
    <col min="18" max="19" width="16.08984375" customWidth="1"/>
  </cols>
  <sheetData>
    <row r="1" spans="1:19" ht="60" x14ac:dyDescent="0.35">
      <c r="A1" s="17" t="s">
        <v>0</v>
      </c>
      <c r="B1" s="2" t="s">
        <v>20</v>
      </c>
      <c r="C1" s="2" t="s">
        <v>21</v>
      </c>
      <c r="D1" s="2" t="s">
        <v>22</v>
      </c>
      <c r="E1" s="3" t="s">
        <v>23</v>
      </c>
      <c r="F1" t="s">
        <v>24</v>
      </c>
      <c r="G1" t="s">
        <v>2</v>
      </c>
      <c r="H1" t="s">
        <v>3</v>
      </c>
      <c r="I1" t="s">
        <v>4</v>
      </c>
      <c r="J1" s="1">
        <v>0.25</v>
      </c>
      <c r="K1" s="18">
        <v>0.5</v>
      </c>
      <c r="L1" s="10" t="s">
        <v>27</v>
      </c>
      <c r="M1" s="1">
        <v>0.75</v>
      </c>
      <c r="N1" t="s">
        <v>5</v>
      </c>
      <c r="O1" t="s">
        <v>25</v>
      </c>
      <c r="P1" s="7" t="s">
        <v>26</v>
      </c>
      <c r="R1" s="12" t="s">
        <v>28</v>
      </c>
      <c r="S1" s="12" t="s">
        <v>29</v>
      </c>
    </row>
    <row r="2" spans="1:19" x14ac:dyDescent="0.35">
      <c r="A2" t="s">
        <v>6</v>
      </c>
      <c r="B2" s="4">
        <v>85759</v>
      </c>
      <c r="C2" s="4">
        <v>26348</v>
      </c>
      <c r="D2" s="5">
        <v>3.2548580537422196</v>
      </c>
      <c r="E2" s="6">
        <v>0.25077055487138999</v>
      </c>
      <c r="F2">
        <v>2</v>
      </c>
      <c r="G2">
        <v>31</v>
      </c>
      <c r="H2">
        <v>26.870057685088799</v>
      </c>
      <c r="I2">
        <v>12</v>
      </c>
      <c r="J2">
        <v>21.5</v>
      </c>
      <c r="K2" s="19">
        <v>31</v>
      </c>
      <c r="L2" s="11">
        <v>12</v>
      </c>
      <c r="M2">
        <v>40.5</v>
      </c>
      <c r="N2">
        <v>50</v>
      </c>
      <c r="O2">
        <f>N2/1000</f>
        <v>0.05</v>
      </c>
      <c r="P2" s="8">
        <v>24.789197385880001</v>
      </c>
      <c r="R2" s="15">
        <f>(C2*(E2/100)*P2)/1000</f>
        <v>1.6378972783769119</v>
      </c>
      <c r="S2" s="15">
        <f>(C2*E2/100*L2)/1000</f>
        <v>0.79287630957016608</v>
      </c>
    </row>
    <row r="3" spans="1:19" x14ac:dyDescent="0.35">
      <c r="A3" t="s">
        <v>7</v>
      </c>
      <c r="B3" s="4">
        <v>182402</v>
      </c>
      <c r="C3" s="4">
        <v>58486</v>
      </c>
      <c r="D3" s="5">
        <v>3.1187292685428991</v>
      </c>
      <c r="E3" s="6">
        <v>6.7166570353672794E-2</v>
      </c>
      <c r="F3">
        <v>1</v>
      </c>
      <c r="G3">
        <v>200</v>
      </c>
      <c r="I3">
        <v>200</v>
      </c>
      <c r="J3">
        <v>200</v>
      </c>
      <c r="K3" s="19">
        <v>200</v>
      </c>
      <c r="L3" s="11">
        <v>200</v>
      </c>
      <c r="M3">
        <v>200</v>
      </c>
      <c r="N3">
        <v>200</v>
      </c>
      <c r="O3">
        <f t="shared" ref="O3:O15" si="0">N3/1000</f>
        <v>0.2</v>
      </c>
      <c r="P3" s="8">
        <v>200</v>
      </c>
      <c r="R3" s="15">
        <f t="shared" ref="R3:R15" si="1">(C3*(E3/100)*P3)/1000</f>
        <v>7.8566080674098133</v>
      </c>
      <c r="S3" s="15">
        <f t="shared" ref="S3:S15" si="2">(C3*E3/100*L3)/1000</f>
        <v>7.8566080674098151</v>
      </c>
    </row>
    <row r="4" spans="1:19" x14ac:dyDescent="0.35">
      <c r="A4" t="s">
        <v>8</v>
      </c>
      <c r="B4" s="4">
        <v>87186</v>
      </c>
      <c r="C4" s="4">
        <v>30108</v>
      </c>
      <c r="D4" s="5">
        <v>2.8957752092467119</v>
      </c>
      <c r="E4" s="6">
        <v>0.16567109091815199</v>
      </c>
      <c r="F4">
        <v>2</v>
      </c>
      <c r="G4">
        <v>87.5</v>
      </c>
      <c r="H4">
        <v>88.388347648318401</v>
      </c>
      <c r="I4">
        <v>25</v>
      </c>
      <c r="J4">
        <v>56.25</v>
      </c>
      <c r="K4" s="19">
        <v>87.5</v>
      </c>
      <c r="L4" s="11">
        <v>25</v>
      </c>
      <c r="M4">
        <v>118.75</v>
      </c>
      <c r="N4">
        <v>150</v>
      </c>
      <c r="O4">
        <f t="shared" si="0"/>
        <v>0.15</v>
      </c>
      <c r="P4" s="8">
        <v>78.347327282592403</v>
      </c>
      <c r="R4" s="15">
        <f t="shared" si="1"/>
        <v>3.9079844325845157</v>
      </c>
      <c r="S4" s="15">
        <f t="shared" si="2"/>
        <v>1.24700630134093</v>
      </c>
    </row>
    <row r="5" spans="1:19" x14ac:dyDescent="0.35">
      <c r="A5" t="s">
        <v>9</v>
      </c>
      <c r="B5" s="4">
        <v>148466</v>
      </c>
      <c r="C5" s="4">
        <v>35848</v>
      </c>
      <c r="D5" s="5">
        <v>4.1415420665030132</v>
      </c>
      <c r="E5" s="6">
        <v>15.9711497401473</v>
      </c>
      <c r="F5">
        <v>75</v>
      </c>
      <c r="G5">
        <v>149.06666666666601</v>
      </c>
      <c r="H5">
        <v>177.71038794055301</v>
      </c>
      <c r="I5">
        <v>1</v>
      </c>
      <c r="J5">
        <v>50</v>
      </c>
      <c r="K5" s="19">
        <v>100</v>
      </c>
      <c r="L5" s="11">
        <v>100</v>
      </c>
      <c r="M5">
        <v>175</v>
      </c>
      <c r="N5">
        <v>1050</v>
      </c>
      <c r="O5">
        <f t="shared" si="0"/>
        <v>1.05</v>
      </c>
      <c r="P5" s="8">
        <v>149.13829223414601</v>
      </c>
      <c r="R5" s="15">
        <f t="shared" si="1"/>
        <v>853.86709581826415</v>
      </c>
      <c r="S5" s="15">
        <f t="shared" si="2"/>
        <v>572.53377588480043</v>
      </c>
    </row>
    <row r="6" spans="1:19" x14ac:dyDescent="0.35">
      <c r="A6" t="s">
        <v>10</v>
      </c>
      <c r="B6" s="4">
        <v>89313</v>
      </c>
      <c r="C6" s="4">
        <v>17046</v>
      </c>
      <c r="D6" s="5">
        <v>5.2395283350932766</v>
      </c>
      <c r="E6" s="6">
        <v>35.869046711177297</v>
      </c>
      <c r="F6">
        <v>189</v>
      </c>
      <c r="G6">
        <v>148.16931216931201</v>
      </c>
      <c r="H6">
        <v>254.39062129367801</v>
      </c>
      <c r="I6">
        <v>1</v>
      </c>
      <c r="J6">
        <v>25</v>
      </c>
      <c r="K6" s="19">
        <v>100</v>
      </c>
      <c r="L6" s="11">
        <v>100</v>
      </c>
      <c r="M6">
        <v>150</v>
      </c>
      <c r="N6">
        <v>2500</v>
      </c>
      <c r="O6">
        <f t="shared" si="0"/>
        <v>2.5</v>
      </c>
      <c r="P6" s="8">
        <v>127.148591756874</v>
      </c>
      <c r="R6" s="15">
        <f t="shared" si="1"/>
        <v>777.41671352532785</v>
      </c>
      <c r="S6" s="15">
        <f t="shared" si="2"/>
        <v>611.42377023872825</v>
      </c>
    </row>
    <row r="7" spans="1:19" x14ac:dyDescent="0.35">
      <c r="A7" t="s">
        <v>11</v>
      </c>
      <c r="B7" s="4">
        <v>415780</v>
      </c>
      <c r="C7" s="4">
        <v>119217</v>
      </c>
      <c r="D7" s="5">
        <v>3.4875898571512454</v>
      </c>
      <c r="E7" s="6">
        <v>1.2091214886725801</v>
      </c>
      <c r="F7">
        <v>13</v>
      </c>
      <c r="G7">
        <v>68</v>
      </c>
      <c r="H7">
        <v>106.80745916523399</v>
      </c>
      <c r="I7">
        <v>5</v>
      </c>
      <c r="J7">
        <v>10</v>
      </c>
      <c r="K7" s="19">
        <v>20</v>
      </c>
      <c r="L7" s="11">
        <v>20</v>
      </c>
      <c r="M7">
        <v>80</v>
      </c>
      <c r="N7">
        <v>400</v>
      </c>
      <c r="O7">
        <f t="shared" si="0"/>
        <v>0.4</v>
      </c>
      <c r="P7" s="8">
        <v>76.141399410070903</v>
      </c>
      <c r="R7" s="15">
        <f t="shared" si="1"/>
        <v>109.7561799419223</v>
      </c>
      <c r="S7" s="15">
        <f t="shared" si="2"/>
        <v>28.829567303015796</v>
      </c>
    </row>
    <row r="8" spans="1:19" x14ac:dyDescent="0.35">
      <c r="A8" t="s">
        <v>12</v>
      </c>
      <c r="B8" s="4">
        <v>97269</v>
      </c>
      <c r="C8" s="4">
        <v>21099</v>
      </c>
      <c r="D8" s="5">
        <v>4.6101237025451445</v>
      </c>
      <c r="E8" s="6">
        <v>2.6735992741844199</v>
      </c>
      <c r="F8">
        <v>16</v>
      </c>
      <c r="G8">
        <v>188.75</v>
      </c>
      <c r="H8">
        <v>383.785964655648</v>
      </c>
      <c r="I8">
        <v>10</v>
      </c>
      <c r="J8">
        <v>47.5</v>
      </c>
      <c r="K8" s="19">
        <v>75</v>
      </c>
      <c r="L8" s="11">
        <v>100</v>
      </c>
      <c r="M8">
        <v>162.5</v>
      </c>
      <c r="N8">
        <v>1600</v>
      </c>
      <c r="O8">
        <f t="shared" si="0"/>
        <v>1.6</v>
      </c>
      <c r="P8" s="8">
        <v>204.95820627643801</v>
      </c>
      <c r="R8" s="15">
        <f t="shared" si="1"/>
        <v>115.61747977357675</v>
      </c>
      <c r="S8" s="15">
        <f t="shared" si="2"/>
        <v>56.410271086017076</v>
      </c>
    </row>
    <row r="9" spans="1:19" x14ac:dyDescent="0.35">
      <c r="A9" t="s">
        <v>13</v>
      </c>
      <c r="B9" s="4">
        <v>255510</v>
      </c>
      <c r="C9" s="4">
        <v>49470</v>
      </c>
      <c r="D9" s="5">
        <v>5.1649484536082477</v>
      </c>
      <c r="E9" s="6">
        <v>11.411578210252999</v>
      </c>
      <c r="F9">
        <v>95</v>
      </c>
      <c r="G9">
        <v>23.778947368421001</v>
      </c>
      <c r="H9">
        <v>50.157449744156899</v>
      </c>
      <c r="I9">
        <v>1</v>
      </c>
      <c r="J9">
        <v>2</v>
      </c>
      <c r="K9" s="19">
        <v>4</v>
      </c>
      <c r="L9" s="11">
        <v>5</v>
      </c>
      <c r="M9">
        <v>20</v>
      </c>
      <c r="N9">
        <v>250</v>
      </c>
      <c r="O9">
        <f t="shared" si="0"/>
        <v>0.25</v>
      </c>
      <c r="P9" s="8">
        <v>23.242940505273001</v>
      </c>
      <c r="R9" s="15">
        <f t="shared" si="1"/>
        <v>131.21355194900556</v>
      </c>
      <c r="S9" s="15">
        <f t="shared" si="2"/>
        <v>28.226538703060797</v>
      </c>
    </row>
    <row r="10" spans="1:19" x14ac:dyDescent="0.35">
      <c r="A10" t="s">
        <v>14</v>
      </c>
      <c r="B10" s="4">
        <v>74629</v>
      </c>
      <c r="C10" s="4">
        <v>21169</v>
      </c>
      <c r="D10" s="5">
        <v>3.5253909017903537</v>
      </c>
      <c r="E10" s="6">
        <v>2.33698074578529</v>
      </c>
      <c r="F10">
        <v>17</v>
      </c>
      <c r="G10">
        <v>193.35294117647001</v>
      </c>
      <c r="H10">
        <v>434.619365246256</v>
      </c>
      <c r="I10">
        <v>4</v>
      </c>
      <c r="J10">
        <v>10</v>
      </c>
      <c r="K10" s="19">
        <v>20</v>
      </c>
      <c r="L10" s="11">
        <v>20</v>
      </c>
      <c r="M10">
        <v>80</v>
      </c>
      <c r="N10">
        <v>1600</v>
      </c>
      <c r="O10">
        <f t="shared" si="0"/>
        <v>1.6</v>
      </c>
      <c r="P10" s="8">
        <v>404.609174474562</v>
      </c>
      <c r="R10" s="15">
        <f t="shared" si="1"/>
        <v>200.16641147321039</v>
      </c>
      <c r="S10" s="15">
        <f t="shared" si="2"/>
        <v>9.8943090815057602</v>
      </c>
    </row>
    <row r="11" spans="1:19" x14ac:dyDescent="0.35">
      <c r="A11" t="s">
        <v>15</v>
      </c>
      <c r="B11" s="4">
        <v>249885</v>
      </c>
      <c r="C11" s="4">
        <v>54383</v>
      </c>
      <c r="D11" s="5">
        <v>4.5949101741352996</v>
      </c>
      <c r="E11" s="6">
        <v>8.4372324162910299</v>
      </c>
      <c r="F11">
        <v>71</v>
      </c>
      <c r="G11">
        <v>453.09859154929501</v>
      </c>
      <c r="H11">
        <v>2406.1777167172299</v>
      </c>
      <c r="I11">
        <v>1</v>
      </c>
      <c r="J11">
        <v>9</v>
      </c>
      <c r="K11" s="19">
        <v>20</v>
      </c>
      <c r="L11" s="11">
        <v>20</v>
      </c>
      <c r="M11">
        <v>30</v>
      </c>
      <c r="N11">
        <v>18000</v>
      </c>
      <c r="O11">
        <f t="shared" si="0"/>
        <v>18</v>
      </c>
      <c r="P11" s="8">
        <v>566.68108687499898</v>
      </c>
      <c r="R11" s="15">
        <f t="shared" si="1"/>
        <v>2600.1708921130416</v>
      </c>
      <c r="S11" s="15">
        <f t="shared" si="2"/>
        <v>91.768402099031007</v>
      </c>
    </row>
    <row r="12" spans="1:19" x14ac:dyDescent="0.35">
      <c r="A12" t="s">
        <v>16</v>
      </c>
      <c r="B12" s="4">
        <v>189237</v>
      </c>
      <c r="C12" s="4">
        <v>44544</v>
      </c>
      <c r="D12" s="5">
        <v>4.2483162715517242</v>
      </c>
      <c r="E12" s="6">
        <v>4.19965365960587</v>
      </c>
      <c r="F12">
        <v>36</v>
      </c>
      <c r="G12">
        <v>76.75</v>
      </c>
      <c r="H12">
        <v>330.29937718897997</v>
      </c>
      <c r="I12">
        <v>1</v>
      </c>
      <c r="J12">
        <v>8.75</v>
      </c>
      <c r="K12" s="19">
        <v>17.5</v>
      </c>
      <c r="L12" s="11">
        <v>15</v>
      </c>
      <c r="M12">
        <v>38.75</v>
      </c>
      <c r="N12">
        <v>2000</v>
      </c>
      <c r="O12">
        <f t="shared" si="0"/>
        <v>2</v>
      </c>
      <c r="P12" s="8">
        <v>54.954049011948698</v>
      </c>
      <c r="R12" s="15">
        <f t="shared" si="1"/>
        <v>102.80219471235888</v>
      </c>
      <c r="S12" s="15">
        <f t="shared" si="2"/>
        <v>28.06040589202258</v>
      </c>
    </row>
    <row r="13" spans="1:19" x14ac:dyDescent="0.35">
      <c r="A13" t="s">
        <v>17</v>
      </c>
      <c r="B13" s="4">
        <v>195165</v>
      </c>
      <c r="C13" s="4">
        <v>45407</v>
      </c>
      <c r="D13" s="5">
        <v>4.2981258396282511</v>
      </c>
      <c r="E13" s="6">
        <v>7.0478420070916608</v>
      </c>
      <c r="F13">
        <v>63</v>
      </c>
      <c r="G13">
        <v>87.238095238095198</v>
      </c>
      <c r="H13">
        <v>190.02085745328301</v>
      </c>
      <c r="I13">
        <v>1</v>
      </c>
      <c r="J13">
        <v>5</v>
      </c>
      <c r="K13" s="19">
        <v>25</v>
      </c>
      <c r="L13" s="11">
        <v>25</v>
      </c>
      <c r="M13">
        <v>80</v>
      </c>
      <c r="N13">
        <v>1250</v>
      </c>
      <c r="O13">
        <f t="shared" si="0"/>
        <v>1.25</v>
      </c>
      <c r="P13" s="8">
        <v>78.6617350064368</v>
      </c>
      <c r="R13" s="15">
        <f t="shared" si="1"/>
        <v>251.73435575302437</v>
      </c>
      <c r="S13" s="15">
        <f t="shared" si="2"/>
        <v>80.00534050400276</v>
      </c>
    </row>
    <row r="14" spans="1:19" x14ac:dyDescent="0.35">
      <c r="A14" t="s">
        <v>18</v>
      </c>
      <c r="B14" s="4">
        <v>154342</v>
      </c>
      <c r="C14" s="4">
        <v>39761</v>
      </c>
      <c r="D14" s="5">
        <v>3.8817434169160734</v>
      </c>
      <c r="E14" s="6">
        <v>1.35361292923869</v>
      </c>
      <c r="F14">
        <v>16</v>
      </c>
      <c r="G14">
        <v>107.875</v>
      </c>
      <c r="H14">
        <v>253.12575925812001</v>
      </c>
      <c r="I14">
        <v>1</v>
      </c>
      <c r="J14">
        <v>3</v>
      </c>
      <c r="K14" s="19">
        <v>7</v>
      </c>
      <c r="L14" s="11">
        <v>6</v>
      </c>
      <c r="M14">
        <v>67.5</v>
      </c>
      <c r="N14">
        <v>1000</v>
      </c>
      <c r="O14">
        <f t="shared" si="0"/>
        <v>1</v>
      </c>
      <c r="P14" s="8">
        <v>74.407269762877107</v>
      </c>
      <c r="R14" s="15">
        <f t="shared" si="1"/>
        <v>40.046739396863487</v>
      </c>
      <c r="S14" s="15">
        <f t="shared" si="2"/>
        <v>3.2292602207675727</v>
      </c>
    </row>
    <row r="15" spans="1:19" x14ac:dyDescent="0.35">
      <c r="A15" t="s">
        <v>19</v>
      </c>
      <c r="B15" s="4">
        <v>98849</v>
      </c>
      <c r="C15" s="4">
        <v>26901</v>
      </c>
      <c r="D15" s="5">
        <v>3.6745474145942532</v>
      </c>
      <c r="E15" s="6">
        <v>27.686524397023899</v>
      </c>
      <c r="F15">
        <v>145</v>
      </c>
      <c r="G15">
        <v>510.772413793103</v>
      </c>
      <c r="H15">
        <v>3123.9228760238002</v>
      </c>
      <c r="I15">
        <v>4</v>
      </c>
      <c r="J15">
        <v>50</v>
      </c>
      <c r="K15" s="19">
        <v>100</v>
      </c>
      <c r="L15" s="11">
        <v>100</v>
      </c>
      <c r="M15">
        <v>250</v>
      </c>
      <c r="N15">
        <v>37500</v>
      </c>
      <c r="O15">
        <f t="shared" si="0"/>
        <v>37.5</v>
      </c>
      <c r="P15" s="8">
        <v>505.43547050952202</v>
      </c>
      <c r="R15" s="15">
        <f t="shared" si="1"/>
        <v>3764.459087082917</v>
      </c>
      <c r="S15" s="15">
        <f t="shared" si="2"/>
        <v>744.79519280433988</v>
      </c>
    </row>
    <row r="16" spans="1:19" x14ac:dyDescent="0.35">
      <c r="R16" s="16">
        <f>SUM(R2:R15)</f>
        <v>8960.6531913178842</v>
      </c>
      <c r="S16" s="16">
        <f>SUM(S2:S15)</f>
        <v>2265.0733244956127</v>
      </c>
    </row>
  </sheetData>
  <conditionalFormatting sqref="O2:O15">
    <cfRule type="cellIs" dxfId="0" priority="1" operator="greaterThan">
      <formula>1.5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6"/>
  <sheetViews>
    <sheetView zoomScale="80" zoomScaleNormal="80" workbookViewId="0">
      <selection activeCell="A13" sqref="A13:XFD13"/>
    </sheetView>
  </sheetViews>
  <sheetFormatPr defaultColWidth="12.26953125" defaultRowHeight="14.5" x14ac:dyDescent="0.35"/>
  <cols>
    <col min="7" max="7" width="12.26953125" customWidth="1"/>
    <col min="8" max="10" width="12.26953125" hidden="1" customWidth="1"/>
    <col min="13" max="13" width="0" hidden="1" customWidth="1"/>
  </cols>
  <sheetData>
    <row r="1" spans="1:19" ht="74.5" x14ac:dyDescent="0.35">
      <c r="A1" t="s">
        <v>0</v>
      </c>
      <c r="B1" s="2" t="s">
        <v>20</v>
      </c>
      <c r="C1" s="2" t="s">
        <v>21</v>
      </c>
      <c r="D1" s="2" t="s">
        <v>22</v>
      </c>
      <c r="E1" s="3" t="s">
        <v>23</v>
      </c>
      <c r="F1" t="s">
        <v>24</v>
      </c>
      <c r="G1" t="s">
        <v>2</v>
      </c>
      <c r="H1" t="s">
        <v>3</v>
      </c>
      <c r="I1" t="s">
        <v>4</v>
      </c>
      <c r="J1" s="1">
        <v>0.25</v>
      </c>
      <c r="K1" s="1">
        <v>0.5</v>
      </c>
      <c r="L1" s="10" t="s">
        <v>27</v>
      </c>
      <c r="M1" s="1">
        <v>0.75</v>
      </c>
      <c r="N1" t="s">
        <v>5</v>
      </c>
      <c r="O1" t="s">
        <v>25</v>
      </c>
      <c r="P1" s="7" t="s">
        <v>26</v>
      </c>
      <c r="R1" s="12" t="s">
        <v>30</v>
      </c>
      <c r="S1" s="12" t="s">
        <v>31</v>
      </c>
    </row>
    <row r="2" spans="1:19" x14ac:dyDescent="0.35">
      <c r="A2" t="s">
        <v>6</v>
      </c>
      <c r="B2" s="4">
        <v>85759</v>
      </c>
      <c r="C2" s="4">
        <v>26348</v>
      </c>
      <c r="D2" s="5">
        <v>3.2548580537422196</v>
      </c>
      <c r="E2" s="6">
        <v>5.2279069098936495E-2</v>
      </c>
      <c r="F2">
        <v>1</v>
      </c>
      <c r="G2">
        <v>600</v>
      </c>
      <c r="I2">
        <v>600</v>
      </c>
      <c r="J2">
        <v>600</v>
      </c>
      <c r="K2">
        <v>600</v>
      </c>
      <c r="L2" s="13">
        <v>600</v>
      </c>
      <c r="M2">
        <v>600</v>
      </c>
      <c r="N2">
        <v>600</v>
      </c>
      <c r="O2">
        <f t="shared" ref="O2:O14" si="0">N2/1000</f>
        <v>0.6</v>
      </c>
      <c r="P2" s="9">
        <v>600</v>
      </c>
      <c r="R2" s="15">
        <f>(C2*(E2/100)*P2)/1000</f>
        <v>8.2646934757126722</v>
      </c>
      <c r="S2" s="15">
        <f>(C2*(E2/100)*L2)/1000</f>
        <v>8.2646934757126722</v>
      </c>
    </row>
    <row r="3" spans="1:19" x14ac:dyDescent="0.35">
      <c r="A3" t="s">
        <v>7</v>
      </c>
      <c r="B3" s="4">
        <v>182402</v>
      </c>
      <c r="C3" s="4">
        <v>58486</v>
      </c>
      <c r="D3" s="5">
        <v>3.1187292685428991</v>
      </c>
      <c r="E3" s="6">
        <v>0.59139013529655193</v>
      </c>
      <c r="F3">
        <v>5</v>
      </c>
      <c r="G3">
        <v>332</v>
      </c>
      <c r="H3">
        <v>320.73353426169803</v>
      </c>
      <c r="I3">
        <v>10</v>
      </c>
      <c r="J3">
        <v>100</v>
      </c>
      <c r="K3">
        <v>250</v>
      </c>
      <c r="L3" s="13">
        <v>250</v>
      </c>
      <c r="M3">
        <v>500</v>
      </c>
      <c r="N3">
        <v>800</v>
      </c>
      <c r="O3">
        <f t="shared" si="0"/>
        <v>0.8</v>
      </c>
      <c r="P3" s="9">
        <v>269.33626389872802</v>
      </c>
      <c r="R3" s="15">
        <f t="shared" ref="R3:R15" si="1">(C3*(E3/100)*P3)/1000</f>
        <v>93.158143991855283</v>
      </c>
      <c r="S3" s="15">
        <f t="shared" ref="S3:S15" si="2">(C3*(E3/100)*L3)/1000</f>
        <v>86.470108632385347</v>
      </c>
    </row>
    <row r="4" spans="1:19" x14ac:dyDescent="0.35">
      <c r="A4" t="s">
        <v>8</v>
      </c>
      <c r="B4" s="4">
        <v>87186</v>
      </c>
      <c r="C4" s="4">
        <v>30108</v>
      </c>
      <c r="D4" s="5">
        <v>2.8957752092467119</v>
      </c>
      <c r="E4" s="6">
        <v>0.49212417984312401</v>
      </c>
      <c r="F4">
        <v>3</v>
      </c>
      <c r="G4">
        <v>266.666666666666</v>
      </c>
      <c r="H4">
        <v>57.735026918962497</v>
      </c>
      <c r="I4">
        <v>200</v>
      </c>
      <c r="J4">
        <v>250</v>
      </c>
      <c r="K4">
        <v>300</v>
      </c>
      <c r="L4" s="13">
        <v>300</v>
      </c>
      <c r="M4">
        <v>300</v>
      </c>
      <c r="N4">
        <v>300</v>
      </c>
      <c r="O4">
        <f t="shared" si="0"/>
        <v>0.3</v>
      </c>
      <c r="P4" s="9">
        <v>261.44925788069799</v>
      </c>
      <c r="R4" s="15">
        <f t="shared" si="1"/>
        <v>38.738609223273116</v>
      </c>
      <c r="S4" s="15">
        <f t="shared" si="2"/>
        <v>44.450624420150326</v>
      </c>
    </row>
    <row r="5" spans="1:19" x14ac:dyDescent="0.35">
      <c r="A5" t="s">
        <v>9</v>
      </c>
      <c r="B5" s="4">
        <v>148466</v>
      </c>
      <c r="C5" s="4">
        <v>35848</v>
      </c>
      <c r="D5" s="5">
        <v>4.1415420665030132</v>
      </c>
      <c r="E5" s="6">
        <v>22.870548599314301</v>
      </c>
      <c r="F5">
        <v>111</v>
      </c>
      <c r="G5">
        <v>219.666666666666</v>
      </c>
      <c r="H5">
        <v>434.84779643066599</v>
      </c>
      <c r="I5">
        <v>3</v>
      </c>
      <c r="J5">
        <v>50</v>
      </c>
      <c r="K5">
        <v>100</v>
      </c>
      <c r="L5" s="13">
        <v>100</v>
      </c>
      <c r="M5">
        <v>250</v>
      </c>
      <c r="N5">
        <v>4000</v>
      </c>
      <c r="O5">
        <f t="shared" si="0"/>
        <v>4</v>
      </c>
      <c r="P5" s="9">
        <v>201.47136434991199</v>
      </c>
      <c r="R5" s="15">
        <f t="shared" si="1"/>
        <v>1651.7900305473388</v>
      </c>
      <c r="S5" s="15">
        <f t="shared" si="2"/>
        <v>819.86342618821914</v>
      </c>
    </row>
    <row r="6" spans="1:19" x14ac:dyDescent="0.35">
      <c r="A6" t="s">
        <v>10</v>
      </c>
      <c r="B6" s="4">
        <v>89313</v>
      </c>
      <c r="C6" s="4">
        <v>17046</v>
      </c>
      <c r="D6" s="5">
        <v>5.2395283350932766</v>
      </c>
      <c r="E6" s="6">
        <v>52.658687430629904</v>
      </c>
      <c r="F6">
        <v>289</v>
      </c>
      <c r="G6">
        <v>245.083044982698</v>
      </c>
      <c r="H6">
        <v>446.05549763283199</v>
      </c>
      <c r="I6">
        <v>1</v>
      </c>
      <c r="J6">
        <v>50</v>
      </c>
      <c r="K6">
        <v>100</v>
      </c>
      <c r="L6" s="13">
        <v>150</v>
      </c>
      <c r="M6">
        <v>300</v>
      </c>
      <c r="N6">
        <v>5750</v>
      </c>
      <c r="O6">
        <f t="shared" si="0"/>
        <v>5.75</v>
      </c>
      <c r="P6" s="9">
        <v>228.825398295562</v>
      </c>
      <c r="R6" s="15">
        <f t="shared" si="1"/>
        <v>2053.9825080135329</v>
      </c>
      <c r="S6" s="15">
        <f t="shared" si="2"/>
        <v>1346.4299789137758</v>
      </c>
    </row>
    <row r="7" spans="1:19" x14ac:dyDescent="0.35">
      <c r="A7" t="s">
        <v>11</v>
      </c>
      <c r="B7" s="4">
        <v>415780</v>
      </c>
      <c r="C7" s="4">
        <v>119217</v>
      </c>
      <c r="D7" s="5">
        <v>3.4875898571512454</v>
      </c>
      <c r="E7" s="6">
        <v>0.92341331114094793</v>
      </c>
      <c r="F7">
        <v>9</v>
      </c>
      <c r="G7">
        <v>3670</v>
      </c>
      <c r="H7">
        <v>4804.9557750306003</v>
      </c>
      <c r="I7">
        <v>100</v>
      </c>
      <c r="J7">
        <v>1000</v>
      </c>
      <c r="K7">
        <v>1500</v>
      </c>
      <c r="L7" s="13">
        <v>1500</v>
      </c>
      <c r="M7">
        <v>3000</v>
      </c>
      <c r="N7">
        <v>12000</v>
      </c>
      <c r="O7">
        <f t="shared" si="0"/>
        <v>12</v>
      </c>
      <c r="P7" s="9">
        <v>3313.64102543127</v>
      </c>
      <c r="R7" s="15">
        <f t="shared" si="1"/>
        <v>3647.8735718606708</v>
      </c>
      <c r="S7" s="15">
        <f t="shared" si="2"/>
        <v>1651.298470714356</v>
      </c>
    </row>
    <row r="8" spans="1:19" x14ac:dyDescent="0.35">
      <c r="A8" t="s">
        <v>12</v>
      </c>
      <c r="B8" s="4">
        <v>97269</v>
      </c>
      <c r="C8" s="4">
        <v>21099</v>
      </c>
      <c r="D8" s="5">
        <v>4.6101237025451445</v>
      </c>
      <c r="E8" s="6">
        <v>0.83394203447833204</v>
      </c>
      <c r="F8">
        <v>2</v>
      </c>
      <c r="G8">
        <v>350</v>
      </c>
      <c r="H8">
        <v>353.55339059327298</v>
      </c>
      <c r="I8">
        <v>100</v>
      </c>
      <c r="J8">
        <v>225</v>
      </c>
      <c r="K8">
        <v>350</v>
      </c>
      <c r="L8" s="13">
        <v>100</v>
      </c>
      <c r="M8">
        <v>475</v>
      </c>
      <c r="N8">
        <v>600</v>
      </c>
      <c r="O8">
        <f t="shared" si="0"/>
        <v>0.6</v>
      </c>
      <c r="P8" s="9">
        <v>262.23096084049502</v>
      </c>
      <c r="R8" s="15">
        <f t="shared" si="1"/>
        <v>46.14043697394802</v>
      </c>
      <c r="S8" s="15">
        <f t="shared" si="2"/>
        <v>17.595342985458327</v>
      </c>
    </row>
    <row r="9" spans="1:19" x14ac:dyDescent="0.35">
      <c r="A9" t="s">
        <v>13</v>
      </c>
      <c r="B9" s="4">
        <v>255510</v>
      </c>
      <c r="C9" s="4">
        <v>49470</v>
      </c>
      <c r="D9" s="5">
        <v>5.1649484536082477</v>
      </c>
      <c r="E9" s="6">
        <v>66.628211696766797</v>
      </c>
      <c r="F9">
        <v>588</v>
      </c>
      <c r="G9">
        <v>365.11904761904702</v>
      </c>
      <c r="H9">
        <v>788.13505063231798</v>
      </c>
      <c r="I9">
        <v>1</v>
      </c>
      <c r="J9">
        <v>40</v>
      </c>
      <c r="K9">
        <v>140</v>
      </c>
      <c r="L9" s="13">
        <v>140</v>
      </c>
      <c r="M9">
        <v>400</v>
      </c>
      <c r="N9">
        <v>10000</v>
      </c>
      <c r="O9">
        <f t="shared" si="0"/>
        <v>10</v>
      </c>
      <c r="P9" s="9">
        <v>375.10659114003101</v>
      </c>
      <c r="R9" s="15">
        <f t="shared" si="1"/>
        <v>12363.879470439615</v>
      </c>
      <c r="S9" s="15">
        <f t="shared" si="2"/>
        <v>4614.5366856946748</v>
      </c>
    </row>
    <row r="10" spans="1:19" x14ac:dyDescent="0.35">
      <c r="A10" t="s">
        <v>14</v>
      </c>
      <c r="B10" s="4">
        <v>74629</v>
      </c>
      <c r="C10" s="4">
        <v>21169</v>
      </c>
      <c r="D10" s="5">
        <v>3.5253909017903537</v>
      </c>
      <c r="E10" s="6">
        <v>0</v>
      </c>
      <c r="F10">
        <v>0</v>
      </c>
      <c r="L10" s="13">
        <v>0</v>
      </c>
      <c r="O10">
        <f t="shared" si="0"/>
        <v>0</v>
      </c>
      <c r="P10" s="9">
        <v>0</v>
      </c>
      <c r="R10" s="15">
        <f t="shared" si="1"/>
        <v>0</v>
      </c>
      <c r="S10" s="15">
        <f t="shared" si="2"/>
        <v>0</v>
      </c>
    </row>
    <row r="11" spans="1:19" x14ac:dyDescent="0.35">
      <c r="A11" t="s">
        <v>15</v>
      </c>
      <c r="B11" s="4">
        <v>249885</v>
      </c>
      <c r="C11" s="4">
        <v>54383</v>
      </c>
      <c r="D11" s="5">
        <v>4.5949101741352996</v>
      </c>
      <c r="E11" s="6">
        <v>59.042669298335902</v>
      </c>
      <c r="F11">
        <v>526</v>
      </c>
      <c r="G11">
        <v>409.98479087452398</v>
      </c>
      <c r="H11">
        <v>742.70398112422004</v>
      </c>
      <c r="I11">
        <v>1</v>
      </c>
      <c r="J11">
        <v>100</v>
      </c>
      <c r="K11">
        <v>200</v>
      </c>
      <c r="L11" s="13">
        <v>204</v>
      </c>
      <c r="M11">
        <v>400</v>
      </c>
      <c r="N11">
        <v>5750</v>
      </c>
      <c r="O11">
        <f t="shared" si="0"/>
        <v>5.75</v>
      </c>
      <c r="P11" s="9">
        <v>453.549081395455</v>
      </c>
      <c r="R11" s="15">
        <f t="shared" si="1"/>
        <v>14563.086755095383</v>
      </c>
      <c r="S11" s="15">
        <f t="shared" si="2"/>
        <v>6550.2716682808586</v>
      </c>
    </row>
    <row r="12" spans="1:19" x14ac:dyDescent="0.35">
      <c r="A12" t="s">
        <v>16</v>
      </c>
      <c r="B12" s="4">
        <v>189237</v>
      </c>
      <c r="C12" s="4">
        <v>44544</v>
      </c>
      <c r="D12" s="5">
        <v>4.2483162715517242</v>
      </c>
      <c r="E12" s="6">
        <v>38.938495871734006</v>
      </c>
      <c r="F12">
        <v>348</v>
      </c>
      <c r="G12">
        <v>279.68965517241298</v>
      </c>
      <c r="H12">
        <v>469.78496669849198</v>
      </c>
      <c r="I12">
        <v>1</v>
      </c>
      <c r="J12">
        <v>60</v>
      </c>
      <c r="K12">
        <v>125</v>
      </c>
      <c r="L12" s="13">
        <v>125</v>
      </c>
      <c r="M12">
        <v>300</v>
      </c>
      <c r="N12">
        <v>4800</v>
      </c>
      <c r="O12">
        <f t="shared" si="0"/>
        <v>4.8</v>
      </c>
      <c r="P12" s="9">
        <v>293.74860726229099</v>
      </c>
      <c r="R12" s="15">
        <f t="shared" si="1"/>
        <v>5095.0001511183309</v>
      </c>
      <c r="S12" s="15">
        <f t="shared" si="2"/>
        <v>2168.0954501381498</v>
      </c>
    </row>
    <row r="13" spans="1:19" x14ac:dyDescent="0.35">
      <c r="A13" t="s">
        <v>17</v>
      </c>
      <c r="B13" s="4">
        <v>195165</v>
      </c>
      <c r="C13" s="4">
        <v>45407</v>
      </c>
      <c r="D13" s="5">
        <v>4.2981258396282511</v>
      </c>
      <c r="E13" s="6">
        <v>51.917487525421699</v>
      </c>
      <c r="F13">
        <v>470</v>
      </c>
      <c r="G13">
        <v>281.812765957446</v>
      </c>
      <c r="H13">
        <v>560.27990553345001</v>
      </c>
      <c r="I13">
        <v>1</v>
      </c>
      <c r="J13">
        <v>25</v>
      </c>
      <c r="K13">
        <v>120</v>
      </c>
      <c r="L13" s="13">
        <v>120</v>
      </c>
      <c r="M13">
        <v>250</v>
      </c>
      <c r="N13">
        <v>6400</v>
      </c>
      <c r="O13">
        <f t="shared" si="0"/>
        <v>6.4</v>
      </c>
      <c r="P13" s="9">
        <v>280.503945296854</v>
      </c>
      <c r="R13" s="15">
        <f t="shared" si="1"/>
        <v>6612.6486908802235</v>
      </c>
      <c r="S13" s="15">
        <f t="shared" si="2"/>
        <v>2828.9008272801875</v>
      </c>
    </row>
    <row r="14" spans="1:19" x14ac:dyDescent="0.35">
      <c r="A14" t="s">
        <v>18</v>
      </c>
      <c r="B14" s="4">
        <v>154342</v>
      </c>
      <c r="C14" s="4">
        <v>39761</v>
      </c>
      <c r="D14" s="5">
        <v>3.8817434169160734</v>
      </c>
      <c r="E14" s="6">
        <v>0.20336821311527903</v>
      </c>
      <c r="F14">
        <v>1</v>
      </c>
      <c r="G14">
        <v>20</v>
      </c>
      <c r="I14">
        <v>20</v>
      </c>
      <c r="J14">
        <v>20</v>
      </c>
      <c r="K14">
        <v>20</v>
      </c>
      <c r="L14" s="13">
        <v>20</v>
      </c>
      <c r="M14">
        <v>20</v>
      </c>
      <c r="N14">
        <v>20</v>
      </c>
      <c r="O14">
        <f t="shared" si="0"/>
        <v>0.02</v>
      </c>
      <c r="P14" s="9">
        <v>20</v>
      </c>
      <c r="R14" s="15">
        <f t="shared" si="1"/>
        <v>1.6172247043353218</v>
      </c>
      <c r="S14" s="15">
        <f t="shared" si="2"/>
        <v>1.6172247043353218</v>
      </c>
    </row>
    <row r="15" spans="1:19" x14ac:dyDescent="0.35">
      <c r="A15" t="s">
        <v>19</v>
      </c>
      <c r="B15" s="4">
        <v>98849</v>
      </c>
      <c r="C15" s="4">
        <v>26901</v>
      </c>
      <c r="D15" s="5">
        <v>3.6745474145942532</v>
      </c>
      <c r="E15" s="6">
        <v>4.0310309449421595</v>
      </c>
      <c r="F15">
        <v>24</v>
      </c>
      <c r="G15">
        <v>111.458333333333</v>
      </c>
      <c r="H15">
        <v>94.5984553448056</v>
      </c>
      <c r="I15">
        <v>5</v>
      </c>
      <c r="J15">
        <v>50</v>
      </c>
      <c r="K15">
        <v>87.5</v>
      </c>
      <c r="L15" s="13">
        <v>50</v>
      </c>
      <c r="M15">
        <v>150</v>
      </c>
      <c r="N15">
        <v>300</v>
      </c>
      <c r="O15">
        <f>N15/1000</f>
        <v>0.3</v>
      </c>
      <c r="P15" s="9">
        <v>99.639415305457504</v>
      </c>
      <c r="R15" s="15">
        <f t="shared" si="1"/>
        <v>108.04774986593759</v>
      </c>
      <c r="S15" s="15">
        <f t="shared" si="2"/>
        <v>54.219381724944512</v>
      </c>
    </row>
    <row r="16" spans="1:19" x14ac:dyDescent="0.35">
      <c r="R16" s="16">
        <f>SUM(R2:R15)</f>
        <v>46284.228036190158</v>
      </c>
      <c r="S16" s="16">
        <f>SUM(S2:S15)</f>
        <v>20192.013883153213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6"/>
  <sheetViews>
    <sheetView zoomScale="80" zoomScaleNormal="80" workbookViewId="0">
      <selection activeCell="A11" sqref="A11:XFD11"/>
    </sheetView>
  </sheetViews>
  <sheetFormatPr defaultRowHeight="14.5" x14ac:dyDescent="0.35"/>
  <cols>
    <col min="1" max="1" width="11.6328125" customWidth="1"/>
    <col min="2" max="4" width="11.90625" customWidth="1"/>
    <col min="5" max="5" width="14.08984375" customWidth="1"/>
    <col min="8" max="10" width="0" hidden="1" customWidth="1"/>
    <col min="13" max="13" width="0" hidden="1" customWidth="1"/>
    <col min="16" max="16" width="10.26953125" customWidth="1"/>
    <col min="18" max="19" width="13" customWidth="1"/>
  </cols>
  <sheetData>
    <row r="1" spans="1:19" ht="60" x14ac:dyDescent="0.35">
      <c r="A1" t="s">
        <v>0</v>
      </c>
      <c r="B1" s="2" t="s">
        <v>20</v>
      </c>
      <c r="C1" s="2" t="s">
        <v>21</v>
      </c>
      <c r="D1" s="2" t="s">
        <v>22</v>
      </c>
      <c r="E1" s="3" t="s">
        <v>23</v>
      </c>
      <c r="F1" t="s">
        <v>1</v>
      </c>
      <c r="G1" t="s">
        <v>2</v>
      </c>
      <c r="H1" t="s">
        <v>3</v>
      </c>
      <c r="I1" t="s">
        <v>4</v>
      </c>
      <c r="J1" s="1">
        <v>0.25</v>
      </c>
      <c r="K1" s="1">
        <v>0.5</v>
      </c>
      <c r="L1" s="21" t="s">
        <v>27</v>
      </c>
      <c r="M1" s="1">
        <v>0.75</v>
      </c>
      <c r="N1" t="s">
        <v>5</v>
      </c>
      <c r="O1" t="s">
        <v>25</v>
      </c>
      <c r="P1" s="22" t="s">
        <v>26</v>
      </c>
      <c r="R1" s="12" t="s">
        <v>28</v>
      </c>
      <c r="S1" s="12" t="s">
        <v>29</v>
      </c>
    </row>
    <row r="2" spans="1:19" x14ac:dyDescent="0.35">
      <c r="A2" t="s">
        <v>6</v>
      </c>
      <c r="B2" s="4">
        <v>85759</v>
      </c>
      <c r="C2" s="4">
        <v>26348</v>
      </c>
      <c r="D2" s="5">
        <v>3.2548580537422196</v>
      </c>
      <c r="E2" s="6">
        <v>0</v>
      </c>
      <c r="F2">
        <v>0</v>
      </c>
      <c r="L2" s="23">
        <v>0</v>
      </c>
      <c r="O2">
        <f>N2/1000</f>
        <v>0</v>
      </c>
      <c r="P2" s="24">
        <v>0</v>
      </c>
      <c r="R2" s="15">
        <f>(C2*(E2/100)*P2)/1000</f>
        <v>0</v>
      </c>
      <c r="S2" s="15">
        <f>(C2*(E2/100)*L2)/1000</f>
        <v>0</v>
      </c>
    </row>
    <row r="3" spans="1:19" x14ac:dyDescent="0.35">
      <c r="A3" t="s">
        <v>7</v>
      </c>
      <c r="B3" s="4">
        <v>182402</v>
      </c>
      <c r="C3" s="4">
        <v>58486</v>
      </c>
      <c r="D3" s="5">
        <v>3.1187292685428991</v>
      </c>
      <c r="E3" s="6">
        <v>6.9977730796398199E-2</v>
      </c>
      <c r="F3">
        <v>1</v>
      </c>
      <c r="G3">
        <v>50</v>
      </c>
      <c r="I3">
        <v>50</v>
      </c>
      <c r="J3">
        <v>50</v>
      </c>
      <c r="K3">
        <v>50</v>
      </c>
      <c r="L3" s="23">
        <v>50</v>
      </c>
      <c r="M3">
        <v>50</v>
      </c>
      <c r="N3">
        <v>50</v>
      </c>
      <c r="O3">
        <f t="shared" ref="O3:O15" si="0">N3/1000</f>
        <v>0.05</v>
      </c>
      <c r="P3" s="24">
        <v>50</v>
      </c>
      <c r="R3" s="15">
        <f t="shared" ref="R3:R15" si="1">(C3*(E3/100)*P3)/1000</f>
        <v>2.0463587816790727</v>
      </c>
      <c r="S3" s="15">
        <f t="shared" ref="S3:S15" si="2">(C3*(E3/100)*L3)/1000</f>
        <v>2.0463587816790727</v>
      </c>
    </row>
    <row r="4" spans="1:19" x14ac:dyDescent="0.35">
      <c r="A4" t="s">
        <v>8</v>
      </c>
      <c r="B4" s="4">
        <v>87186</v>
      </c>
      <c r="C4" s="4">
        <v>30108</v>
      </c>
      <c r="D4" s="5">
        <v>2.8957752092467119</v>
      </c>
      <c r="E4" s="6">
        <v>9.4966211650353696E-2</v>
      </c>
      <c r="F4">
        <v>1</v>
      </c>
      <c r="G4">
        <v>2</v>
      </c>
      <c r="I4">
        <v>2</v>
      </c>
      <c r="J4">
        <v>2</v>
      </c>
      <c r="K4">
        <v>2</v>
      </c>
      <c r="L4" s="23">
        <v>2</v>
      </c>
      <c r="M4">
        <v>2</v>
      </c>
      <c r="N4">
        <v>2</v>
      </c>
      <c r="O4">
        <f t="shared" si="0"/>
        <v>2E-3</v>
      </c>
      <c r="P4" s="24">
        <v>2</v>
      </c>
      <c r="R4" s="15">
        <f t="shared" si="1"/>
        <v>5.7184854007376981E-2</v>
      </c>
      <c r="S4" s="15">
        <f t="shared" si="2"/>
        <v>5.7184854007376981E-2</v>
      </c>
    </row>
    <row r="5" spans="1:19" x14ac:dyDescent="0.35">
      <c r="A5" t="s">
        <v>9</v>
      </c>
      <c r="B5" s="4">
        <v>148466</v>
      </c>
      <c r="C5" s="4">
        <v>35848</v>
      </c>
      <c r="D5" s="5">
        <v>4.1415420665030132</v>
      </c>
      <c r="E5" s="6">
        <v>1.4734184554979501</v>
      </c>
      <c r="F5">
        <v>8</v>
      </c>
      <c r="G5">
        <v>79.375</v>
      </c>
      <c r="H5">
        <v>53.880655155630699</v>
      </c>
      <c r="I5">
        <v>10</v>
      </c>
      <c r="J5">
        <v>43.75</v>
      </c>
      <c r="K5">
        <v>75</v>
      </c>
      <c r="L5" s="23">
        <v>100</v>
      </c>
      <c r="M5">
        <v>112.5</v>
      </c>
      <c r="N5">
        <v>150</v>
      </c>
      <c r="O5">
        <f t="shared" si="0"/>
        <v>0.15</v>
      </c>
      <c r="P5" s="24">
        <v>87.492335214489501</v>
      </c>
      <c r="R5" s="15">
        <f t="shared" si="1"/>
        <v>46.212668222513273</v>
      </c>
      <c r="S5" s="15">
        <f t="shared" si="2"/>
        <v>52.819104792690517</v>
      </c>
    </row>
    <row r="6" spans="1:19" x14ac:dyDescent="0.35">
      <c r="A6" t="s">
        <v>10</v>
      </c>
      <c r="B6" s="4">
        <v>89313</v>
      </c>
      <c r="C6" s="4">
        <v>17046</v>
      </c>
      <c r="D6" s="5">
        <v>5.2395283350932766</v>
      </c>
      <c r="E6" s="6">
        <v>9.3055577396012197</v>
      </c>
      <c r="F6">
        <v>57</v>
      </c>
      <c r="G6">
        <v>66.438596491227997</v>
      </c>
      <c r="H6">
        <v>106.596036100226</v>
      </c>
      <c r="I6">
        <v>1</v>
      </c>
      <c r="J6">
        <v>20</v>
      </c>
      <c r="K6">
        <v>50</v>
      </c>
      <c r="L6" s="23">
        <v>50</v>
      </c>
      <c r="M6">
        <v>100</v>
      </c>
      <c r="N6">
        <v>800</v>
      </c>
      <c r="O6">
        <f t="shared" si="0"/>
        <v>0.8</v>
      </c>
      <c r="P6" s="24">
        <v>62.200952411180801</v>
      </c>
      <c r="R6" s="15">
        <f t="shared" si="1"/>
        <v>98.664728895368611</v>
      </c>
      <c r="S6" s="15">
        <f t="shared" si="2"/>
        <v>79.311268614621198</v>
      </c>
    </row>
    <row r="7" spans="1:19" x14ac:dyDescent="0.35">
      <c r="A7" t="s">
        <v>11</v>
      </c>
      <c r="B7" s="4">
        <v>415780</v>
      </c>
      <c r="C7" s="4">
        <v>119217</v>
      </c>
      <c r="D7" s="5">
        <v>3.4875898571512454</v>
      </c>
      <c r="E7" s="6">
        <v>1.00529570785163</v>
      </c>
      <c r="F7">
        <v>9</v>
      </c>
      <c r="G7">
        <v>188.333333333333</v>
      </c>
      <c r="H7">
        <v>315.29747858173499</v>
      </c>
      <c r="I7">
        <v>30</v>
      </c>
      <c r="J7">
        <v>50</v>
      </c>
      <c r="K7">
        <v>60</v>
      </c>
      <c r="L7" s="23">
        <v>60</v>
      </c>
      <c r="M7">
        <v>90</v>
      </c>
      <c r="N7">
        <v>1000</v>
      </c>
      <c r="O7">
        <f t="shared" si="0"/>
        <v>1</v>
      </c>
      <c r="P7" s="24">
        <v>188.50087853302699</v>
      </c>
      <c r="R7" s="15">
        <f t="shared" si="1"/>
        <v>225.91517079679173</v>
      </c>
      <c r="S7" s="15">
        <f t="shared" si="2"/>
        <v>71.909003041768671</v>
      </c>
    </row>
    <row r="8" spans="1:19" x14ac:dyDescent="0.35">
      <c r="A8" t="s">
        <v>12</v>
      </c>
      <c r="B8" s="4">
        <v>97269</v>
      </c>
      <c r="C8" s="4">
        <v>21099</v>
      </c>
      <c r="D8" s="5">
        <v>4.6101237025451445</v>
      </c>
      <c r="E8" s="6">
        <v>0.27058243507739499</v>
      </c>
      <c r="F8">
        <v>1</v>
      </c>
      <c r="G8">
        <v>50</v>
      </c>
      <c r="I8">
        <v>50</v>
      </c>
      <c r="J8">
        <v>50</v>
      </c>
      <c r="K8">
        <v>50</v>
      </c>
      <c r="L8" s="23">
        <v>50</v>
      </c>
      <c r="M8">
        <v>50</v>
      </c>
      <c r="N8">
        <v>50</v>
      </c>
      <c r="O8">
        <f t="shared" si="0"/>
        <v>0.05</v>
      </c>
      <c r="P8" s="24">
        <v>50</v>
      </c>
      <c r="R8" s="15">
        <f t="shared" si="1"/>
        <v>2.854509398848978</v>
      </c>
      <c r="S8" s="15">
        <f t="shared" si="2"/>
        <v>2.854509398848978</v>
      </c>
    </row>
    <row r="9" spans="1:19" x14ac:dyDescent="0.35">
      <c r="A9" t="s">
        <v>13</v>
      </c>
      <c r="B9" s="4">
        <v>255510</v>
      </c>
      <c r="C9" s="4">
        <v>49470</v>
      </c>
      <c r="D9" s="5">
        <v>5.1649484536082477</v>
      </c>
      <c r="E9" s="6">
        <v>25.332807980843803</v>
      </c>
      <c r="F9">
        <v>218</v>
      </c>
      <c r="G9">
        <v>28.642201834862298</v>
      </c>
      <c r="H9">
        <v>43.526044522924501</v>
      </c>
      <c r="I9">
        <v>1</v>
      </c>
      <c r="J9">
        <v>2</v>
      </c>
      <c r="K9">
        <v>20</v>
      </c>
      <c r="L9" s="23">
        <v>20</v>
      </c>
      <c r="M9">
        <v>40</v>
      </c>
      <c r="N9">
        <v>300</v>
      </c>
      <c r="O9">
        <f t="shared" si="0"/>
        <v>0.3</v>
      </c>
      <c r="P9" s="24">
        <v>29.856126532649501</v>
      </c>
      <c r="R9" s="15">
        <f t="shared" si="1"/>
        <v>374.16116079302486</v>
      </c>
      <c r="S9" s="15">
        <f t="shared" si="2"/>
        <v>250.64280216246857</v>
      </c>
    </row>
    <row r="10" spans="1:19" x14ac:dyDescent="0.35">
      <c r="A10" t="s">
        <v>14</v>
      </c>
      <c r="B10" s="4">
        <v>74629</v>
      </c>
      <c r="C10" s="4">
        <v>21169</v>
      </c>
      <c r="D10" s="5">
        <v>3.5253909017903537</v>
      </c>
      <c r="E10" s="6">
        <v>0</v>
      </c>
      <c r="F10">
        <v>0</v>
      </c>
      <c r="L10" s="23">
        <v>0</v>
      </c>
      <c r="O10">
        <f t="shared" si="0"/>
        <v>0</v>
      </c>
      <c r="P10" s="24">
        <v>0</v>
      </c>
      <c r="R10" s="15">
        <f t="shared" si="1"/>
        <v>0</v>
      </c>
      <c r="S10" s="15">
        <f t="shared" si="2"/>
        <v>0</v>
      </c>
    </row>
    <row r="11" spans="1:19" x14ac:dyDescent="0.35">
      <c r="A11" t="s">
        <v>15</v>
      </c>
      <c r="B11" s="4">
        <v>249885</v>
      </c>
      <c r="C11" s="4">
        <v>54383</v>
      </c>
      <c r="D11" s="5">
        <v>4.5949101741352996</v>
      </c>
      <c r="E11" s="6">
        <v>25.5465352976608</v>
      </c>
      <c r="F11">
        <v>219</v>
      </c>
      <c r="G11">
        <v>81.470319634703202</v>
      </c>
      <c r="H11">
        <v>155.43361303138099</v>
      </c>
      <c r="I11">
        <v>1</v>
      </c>
      <c r="J11">
        <v>20</v>
      </c>
      <c r="K11">
        <v>50</v>
      </c>
      <c r="L11" s="23">
        <v>50</v>
      </c>
      <c r="M11">
        <v>80</v>
      </c>
      <c r="N11">
        <v>2000</v>
      </c>
      <c r="O11">
        <f t="shared" si="0"/>
        <v>2</v>
      </c>
      <c r="P11" s="24">
        <v>79.312183202034504</v>
      </c>
      <c r="R11" s="15">
        <f t="shared" si="1"/>
        <v>1101.8819635587811</v>
      </c>
      <c r="S11" s="15">
        <f t="shared" si="2"/>
        <v>694.64861454634365</v>
      </c>
    </row>
    <row r="12" spans="1:19" x14ac:dyDescent="0.35">
      <c r="A12" t="s">
        <v>16</v>
      </c>
      <c r="B12" s="4">
        <v>189237</v>
      </c>
      <c r="C12" s="4">
        <v>44544</v>
      </c>
      <c r="D12" s="5">
        <v>4.2483162715517242</v>
      </c>
      <c r="E12" s="6">
        <v>11.1850921953103</v>
      </c>
      <c r="F12">
        <v>95</v>
      </c>
      <c r="G12">
        <v>73.473684210526301</v>
      </c>
      <c r="H12">
        <v>180.041947955236</v>
      </c>
      <c r="I12">
        <v>1</v>
      </c>
      <c r="J12">
        <v>11</v>
      </c>
      <c r="K12">
        <v>30</v>
      </c>
      <c r="L12" s="23">
        <v>40</v>
      </c>
      <c r="M12">
        <v>67.5</v>
      </c>
      <c r="N12">
        <v>1250</v>
      </c>
      <c r="O12">
        <f t="shared" si="0"/>
        <v>1.25</v>
      </c>
      <c r="P12" s="24">
        <v>70.458370613363101</v>
      </c>
      <c r="R12" s="15">
        <f t="shared" si="1"/>
        <v>351.04385688595107</v>
      </c>
      <c r="S12" s="15">
        <f t="shared" si="2"/>
        <v>199.29149869916083</v>
      </c>
    </row>
    <row r="13" spans="1:19" x14ac:dyDescent="0.35">
      <c r="A13" t="s">
        <v>17</v>
      </c>
      <c r="B13" s="4">
        <v>195165</v>
      </c>
      <c r="C13" s="4">
        <v>45407</v>
      </c>
      <c r="D13" s="5">
        <v>4.2981258396282511</v>
      </c>
      <c r="E13" s="6">
        <v>8.7308993729961397</v>
      </c>
      <c r="F13">
        <v>82</v>
      </c>
      <c r="G13">
        <v>81.219512195121894</v>
      </c>
      <c r="H13">
        <v>180.57958981166499</v>
      </c>
      <c r="I13">
        <v>1</v>
      </c>
      <c r="J13">
        <v>8.5</v>
      </c>
      <c r="K13">
        <v>27.5</v>
      </c>
      <c r="L13" s="23">
        <v>22</v>
      </c>
      <c r="M13">
        <v>60</v>
      </c>
      <c r="N13">
        <v>1200</v>
      </c>
      <c r="O13">
        <f t="shared" si="0"/>
        <v>1.2</v>
      </c>
      <c r="P13" s="24">
        <v>63.423753870264001</v>
      </c>
      <c r="R13" s="15">
        <f t="shared" si="1"/>
        <v>251.43963370502598</v>
      </c>
      <c r="S13" s="15">
        <f t="shared" si="2"/>
        <v>87.217668522519858</v>
      </c>
    </row>
    <row r="14" spans="1:19" x14ac:dyDescent="0.35">
      <c r="A14" t="s">
        <v>18</v>
      </c>
      <c r="B14" s="4">
        <v>154342</v>
      </c>
      <c r="C14" s="4">
        <v>39761</v>
      </c>
      <c r="D14" s="5">
        <v>3.8817434169160734</v>
      </c>
      <c r="E14" s="6">
        <v>0.32279531377203596</v>
      </c>
      <c r="F14">
        <v>3</v>
      </c>
      <c r="G14">
        <v>137.666666666666</v>
      </c>
      <c r="H14">
        <v>227.21428945674401</v>
      </c>
      <c r="I14">
        <v>3</v>
      </c>
      <c r="J14">
        <v>6.5</v>
      </c>
      <c r="K14">
        <v>10</v>
      </c>
      <c r="L14" s="23">
        <v>10</v>
      </c>
      <c r="M14">
        <v>205</v>
      </c>
      <c r="N14">
        <v>400</v>
      </c>
      <c r="O14">
        <f t="shared" si="0"/>
        <v>0.4</v>
      </c>
      <c r="P14" s="24">
        <v>40.911697301145303</v>
      </c>
      <c r="R14" s="15">
        <f t="shared" si="1"/>
        <v>5.2508790779481265</v>
      </c>
      <c r="S14" s="15">
        <f t="shared" si="2"/>
        <v>1.2834664470889923</v>
      </c>
    </row>
    <row r="15" spans="1:19" x14ac:dyDescent="0.35">
      <c r="A15" t="s">
        <v>19</v>
      </c>
      <c r="B15" s="4">
        <v>98849</v>
      </c>
      <c r="C15" s="4">
        <v>26901</v>
      </c>
      <c r="D15" s="5">
        <v>3.6745474145942532</v>
      </c>
      <c r="E15" s="6">
        <v>1.9665030218650501</v>
      </c>
      <c r="F15">
        <v>12</v>
      </c>
      <c r="G15">
        <v>88.75</v>
      </c>
      <c r="H15">
        <v>88.346554185002802</v>
      </c>
      <c r="I15">
        <v>10</v>
      </c>
      <c r="J15">
        <v>25</v>
      </c>
      <c r="K15">
        <v>50</v>
      </c>
      <c r="L15" s="23">
        <v>50</v>
      </c>
      <c r="M15">
        <v>112.5</v>
      </c>
      <c r="N15">
        <v>300</v>
      </c>
      <c r="O15">
        <f t="shared" si="0"/>
        <v>0.3</v>
      </c>
      <c r="P15" s="24">
        <v>78.453285401023706</v>
      </c>
      <c r="R15" s="15">
        <f t="shared" si="1"/>
        <v>41.502492323827475</v>
      </c>
      <c r="S15" s="15">
        <f t="shared" si="2"/>
        <v>26.450448895595855</v>
      </c>
    </row>
    <row r="16" spans="1:19" x14ac:dyDescent="0.35">
      <c r="R16" s="14">
        <f>SUM(R2:R15)</f>
        <v>2501.0306072937678</v>
      </c>
      <c r="S16" s="14">
        <f>SUM(S2:S15)</f>
        <v>1468.5319287567938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0"/>
  <sheetViews>
    <sheetView zoomScale="70" zoomScaleNormal="70" workbookViewId="0">
      <selection activeCell="F4" sqref="F4"/>
    </sheetView>
  </sheetViews>
  <sheetFormatPr defaultColWidth="11.6328125" defaultRowHeight="14.5" x14ac:dyDescent="0.35"/>
  <cols>
    <col min="1" max="1" width="27.453125" style="25" customWidth="1"/>
    <col min="2" max="11" width="11.6328125" style="25" customWidth="1"/>
    <col min="12" max="12" width="11.6328125" style="26" customWidth="1"/>
    <col min="13" max="16384" width="11.6328125" style="25"/>
  </cols>
  <sheetData>
    <row r="1" spans="1:12" x14ac:dyDescent="0.35">
      <c r="A1" s="25" t="s">
        <v>54</v>
      </c>
    </row>
    <row r="2" spans="1:12" ht="17.5" customHeight="1" x14ac:dyDescent="0.35">
      <c r="B2" s="25" t="s">
        <v>53</v>
      </c>
      <c r="C2" s="25" t="s">
        <v>52</v>
      </c>
      <c r="D2" s="25" t="s">
        <v>51</v>
      </c>
      <c r="E2" s="25" t="s">
        <v>50</v>
      </c>
      <c r="F2" s="25" t="s">
        <v>49</v>
      </c>
      <c r="G2" s="25" t="s">
        <v>48</v>
      </c>
      <c r="H2" s="25" t="s">
        <v>47</v>
      </c>
      <c r="I2" s="25" t="s">
        <v>46</v>
      </c>
      <c r="J2" s="25" t="s">
        <v>45</v>
      </c>
      <c r="K2" s="25" t="s">
        <v>44</v>
      </c>
      <c r="L2" s="26" t="s">
        <v>43</v>
      </c>
    </row>
    <row r="3" spans="1:12" x14ac:dyDescent="0.35">
      <c r="A3" s="57" t="s">
        <v>42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7"/>
    </row>
    <row r="4" spans="1:12" x14ac:dyDescent="0.35">
      <c r="A4" s="50" t="s">
        <v>19</v>
      </c>
      <c r="B4" s="55">
        <v>3888</v>
      </c>
      <c r="C4" s="55">
        <v>3538</v>
      </c>
      <c r="D4" s="55">
        <v>2123</v>
      </c>
      <c r="E4" s="55">
        <v>4458</v>
      </c>
      <c r="F4" s="55">
        <v>1293</v>
      </c>
      <c r="G4" s="55">
        <v>1021</v>
      </c>
      <c r="H4" s="55">
        <v>5983</v>
      </c>
      <c r="I4" s="55">
        <v>6521</v>
      </c>
      <c r="J4" s="55">
        <v>1274</v>
      </c>
      <c r="K4" s="55">
        <v>8350</v>
      </c>
      <c r="L4" s="54">
        <f t="shared" ref="L4:L11" si="0">AVERAGE(B4:K4)</f>
        <v>3844.9</v>
      </c>
    </row>
    <row r="5" spans="1:12" x14ac:dyDescent="0.35">
      <c r="A5" s="50" t="s">
        <v>39</v>
      </c>
      <c r="B5" s="55">
        <v>1354</v>
      </c>
      <c r="C5" s="55">
        <v>1016</v>
      </c>
      <c r="D5" s="55">
        <v>335</v>
      </c>
      <c r="E5" s="55">
        <v>774</v>
      </c>
      <c r="F5" s="55">
        <v>139</v>
      </c>
      <c r="G5" s="55">
        <v>185</v>
      </c>
      <c r="H5" s="55">
        <v>290</v>
      </c>
      <c r="I5" s="55">
        <v>365</v>
      </c>
      <c r="J5" s="55">
        <v>47</v>
      </c>
      <c r="K5" s="55">
        <v>184</v>
      </c>
      <c r="L5" s="54">
        <f t="shared" si="0"/>
        <v>468.9</v>
      </c>
    </row>
    <row r="6" spans="1:12" x14ac:dyDescent="0.35">
      <c r="A6" s="50" t="s">
        <v>15</v>
      </c>
      <c r="B6" s="55">
        <v>0</v>
      </c>
      <c r="C6" s="55">
        <v>0</v>
      </c>
      <c r="D6" s="55">
        <v>0</v>
      </c>
      <c r="E6" s="55">
        <v>0</v>
      </c>
      <c r="F6" s="55">
        <v>0</v>
      </c>
      <c r="G6" s="55">
        <v>0</v>
      </c>
      <c r="H6" s="55">
        <v>0</v>
      </c>
      <c r="I6" s="55">
        <v>0</v>
      </c>
      <c r="J6" s="55">
        <v>0</v>
      </c>
      <c r="K6" s="55">
        <v>0</v>
      </c>
      <c r="L6" s="54">
        <f t="shared" si="0"/>
        <v>0</v>
      </c>
    </row>
    <row r="7" spans="1:12" x14ac:dyDescent="0.35">
      <c r="A7" s="50" t="s">
        <v>13</v>
      </c>
      <c r="B7" s="55">
        <v>0</v>
      </c>
      <c r="C7" s="55">
        <v>0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4">
        <f t="shared" si="0"/>
        <v>0</v>
      </c>
    </row>
    <row r="8" spans="1:12" x14ac:dyDescent="0.35">
      <c r="A8" s="50" t="s">
        <v>16</v>
      </c>
      <c r="B8" s="55">
        <v>0</v>
      </c>
      <c r="C8" s="55">
        <v>0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4">
        <f t="shared" si="0"/>
        <v>0</v>
      </c>
    </row>
    <row r="9" spans="1:12" x14ac:dyDescent="0.35">
      <c r="A9" s="50" t="s">
        <v>17</v>
      </c>
      <c r="B9" s="55">
        <v>0</v>
      </c>
      <c r="C9" s="55">
        <v>0</v>
      </c>
      <c r="D9" s="55">
        <v>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4">
        <f t="shared" si="0"/>
        <v>0</v>
      </c>
    </row>
    <row r="10" spans="1:12" x14ac:dyDescent="0.35">
      <c r="A10" s="53" t="s">
        <v>38</v>
      </c>
      <c r="B10" s="52">
        <f t="shared" ref="B10:K10" si="1">SUM(B4:B9)</f>
        <v>5242</v>
      </c>
      <c r="C10" s="52">
        <f t="shared" si="1"/>
        <v>4554</v>
      </c>
      <c r="D10" s="52">
        <f t="shared" si="1"/>
        <v>2458</v>
      </c>
      <c r="E10" s="52">
        <f t="shared" si="1"/>
        <v>5232</v>
      </c>
      <c r="F10" s="52">
        <f t="shared" si="1"/>
        <v>1432</v>
      </c>
      <c r="G10" s="52">
        <f t="shared" si="1"/>
        <v>1206</v>
      </c>
      <c r="H10" s="52">
        <f t="shared" si="1"/>
        <v>6273</v>
      </c>
      <c r="I10" s="52">
        <f t="shared" si="1"/>
        <v>6886</v>
      </c>
      <c r="J10" s="52">
        <f t="shared" si="1"/>
        <v>1321</v>
      </c>
      <c r="K10" s="52">
        <f t="shared" si="1"/>
        <v>8534</v>
      </c>
      <c r="L10" s="51">
        <f t="shared" si="0"/>
        <v>4313.8</v>
      </c>
    </row>
    <row r="11" spans="1:12" x14ac:dyDescent="0.35">
      <c r="A11" s="53" t="s">
        <v>37</v>
      </c>
      <c r="B11" s="52">
        <v>5242</v>
      </c>
      <c r="C11" s="52">
        <v>4554</v>
      </c>
      <c r="D11" s="52">
        <v>2458</v>
      </c>
      <c r="E11" s="52">
        <v>5232</v>
      </c>
      <c r="F11" s="52">
        <v>1432</v>
      </c>
      <c r="G11" s="52">
        <v>1206</v>
      </c>
      <c r="H11" s="52">
        <v>6273</v>
      </c>
      <c r="I11" s="52">
        <v>6886</v>
      </c>
      <c r="J11" s="52">
        <v>1321</v>
      </c>
      <c r="K11" s="52">
        <v>8534</v>
      </c>
      <c r="L11" s="51">
        <f t="shared" si="0"/>
        <v>4313.8</v>
      </c>
    </row>
    <row r="12" spans="1:12" x14ac:dyDescent="0.35">
      <c r="A12" s="48" t="s">
        <v>41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8"/>
    </row>
    <row r="13" spans="1:12" x14ac:dyDescent="0.35">
      <c r="A13" s="41" t="s">
        <v>19</v>
      </c>
      <c r="B13" s="47">
        <v>862</v>
      </c>
      <c r="C13" s="47">
        <v>810</v>
      </c>
      <c r="D13" s="47">
        <v>543</v>
      </c>
      <c r="E13" s="47">
        <v>1227</v>
      </c>
      <c r="F13" s="47">
        <v>331</v>
      </c>
      <c r="G13" s="47">
        <v>328</v>
      </c>
      <c r="H13" s="47">
        <v>459</v>
      </c>
      <c r="I13" s="47">
        <v>546</v>
      </c>
      <c r="J13" s="47">
        <v>153</v>
      </c>
      <c r="K13" s="47">
        <v>1469</v>
      </c>
      <c r="L13" s="46">
        <f t="shared" ref="L13:L18" si="2">AVERAGE(B13:K13)</f>
        <v>672.8</v>
      </c>
    </row>
    <row r="14" spans="1:12" x14ac:dyDescent="0.35">
      <c r="A14" s="41" t="s">
        <v>39</v>
      </c>
      <c r="B14" s="47">
        <v>3631</v>
      </c>
      <c r="C14" s="47">
        <v>2469</v>
      </c>
      <c r="D14" s="47">
        <v>1358</v>
      </c>
      <c r="E14" s="47">
        <v>2825</v>
      </c>
      <c r="F14" s="47">
        <v>763</v>
      </c>
      <c r="G14" s="47">
        <v>1541</v>
      </c>
      <c r="H14" s="47">
        <v>3745</v>
      </c>
      <c r="I14" s="47">
        <v>6704</v>
      </c>
      <c r="J14" s="47">
        <v>1743</v>
      </c>
      <c r="K14" s="47">
        <v>8471</v>
      </c>
      <c r="L14" s="46">
        <f t="shared" si="2"/>
        <v>3325</v>
      </c>
    </row>
    <row r="15" spans="1:12" x14ac:dyDescent="0.35">
      <c r="A15" s="41" t="s">
        <v>15</v>
      </c>
      <c r="B15" s="47">
        <v>10089</v>
      </c>
      <c r="C15" s="47">
        <v>11300</v>
      </c>
      <c r="D15" s="47">
        <v>3051</v>
      </c>
      <c r="E15" s="47">
        <v>7139</v>
      </c>
      <c r="F15" s="47">
        <v>3213</v>
      </c>
      <c r="G15" s="47">
        <v>4627</v>
      </c>
      <c r="H15" s="47">
        <v>12724</v>
      </c>
      <c r="I15" s="47">
        <v>21249</v>
      </c>
      <c r="J15" s="47">
        <v>1062</v>
      </c>
      <c r="K15" s="47">
        <v>20741</v>
      </c>
      <c r="L15" s="46">
        <f t="shared" si="2"/>
        <v>9519.5</v>
      </c>
    </row>
    <row r="16" spans="1:12" x14ac:dyDescent="0.35">
      <c r="A16" s="41" t="s">
        <v>13</v>
      </c>
      <c r="B16" s="47">
        <v>6724</v>
      </c>
      <c r="C16" s="47">
        <v>10758</v>
      </c>
      <c r="D16" s="47">
        <v>4518</v>
      </c>
      <c r="E16" s="47">
        <v>6641</v>
      </c>
      <c r="F16" s="47">
        <v>2258</v>
      </c>
      <c r="G16" s="47">
        <v>3952</v>
      </c>
      <c r="H16" s="47">
        <v>11461</v>
      </c>
      <c r="I16" s="47">
        <v>15472</v>
      </c>
      <c r="J16" s="47">
        <v>2476</v>
      </c>
      <c r="K16" s="47">
        <v>18450</v>
      </c>
      <c r="L16" s="46">
        <f t="shared" si="2"/>
        <v>8271</v>
      </c>
    </row>
    <row r="17" spans="1:12" x14ac:dyDescent="0.35">
      <c r="A17" s="41" t="s">
        <v>16</v>
      </c>
      <c r="B17" s="47">
        <v>4110</v>
      </c>
      <c r="C17" s="47">
        <v>11423</v>
      </c>
      <c r="D17" s="47">
        <v>4112</v>
      </c>
      <c r="E17" s="47">
        <v>8306</v>
      </c>
      <c r="F17" s="47">
        <v>3156</v>
      </c>
      <c r="G17" s="47">
        <v>2115</v>
      </c>
      <c r="H17" s="47">
        <v>9623</v>
      </c>
      <c r="I17" s="47">
        <v>15397</v>
      </c>
      <c r="J17" s="47">
        <v>462</v>
      </c>
      <c r="K17" s="47">
        <v>14530</v>
      </c>
      <c r="L17" s="46">
        <f t="shared" si="2"/>
        <v>7323.4</v>
      </c>
    </row>
    <row r="18" spans="1:12" x14ac:dyDescent="0.35">
      <c r="A18" s="41" t="s">
        <v>17</v>
      </c>
      <c r="B18" s="47">
        <v>15706</v>
      </c>
      <c r="C18" s="47">
        <v>19161</v>
      </c>
      <c r="D18" s="47">
        <v>11113</v>
      </c>
      <c r="E18" s="47">
        <v>18003</v>
      </c>
      <c r="F18" s="47">
        <v>5581</v>
      </c>
      <c r="G18" s="47">
        <v>6865</v>
      </c>
      <c r="H18" s="47">
        <v>19632</v>
      </c>
      <c r="I18" s="47">
        <v>24147</v>
      </c>
      <c r="J18" s="47">
        <v>3381</v>
      </c>
      <c r="K18" s="47">
        <v>27168</v>
      </c>
      <c r="L18" s="46">
        <f t="shared" si="2"/>
        <v>15075.7</v>
      </c>
    </row>
    <row r="19" spans="1:12" x14ac:dyDescent="0.35">
      <c r="A19" s="44" t="s">
        <v>38</v>
      </c>
      <c r="B19" s="43">
        <f t="shared" ref="B19:L19" si="3">SUM(B13:B18)</f>
        <v>41122</v>
      </c>
      <c r="C19" s="43">
        <f t="shared" si="3"/>
        <v>55921</v>
      </c>
      <c r="D19" s="43">
        <f t="shared" si="3"/>
        <v>24695</v>
      </c>
      <c r="E19" s="43">
        <f t="shared" si="3"/>
        <v>44141</v>
      </c>
      <c r="F19" s="43">
        <f t="shared" si="3"/>
        <v>15302</v>
      </c>
      <c r="G19" s="43">
        <f t="shared" si="3"/>
        <v>19428</v>
      </c>
      <c r="H19" s="43">
        <f t="shared" si="3"/>
        <v>57644</v>
      </c>
      <c r="I19" s="43">
        <f t="shared" si="3"/>
        <v>83515</v>
      </c>
      <c r="J19" s="43">
        <f t="shared" si="3"/>
        <v>9277</v>
      </c>
      <c r="K19" s="43">
        <f t="shared" si="3"/>
        <v>90829</v>
      </c>
      <c r="L19" s="45">
        <f t="shared" si="3"/>
        <v>44187.399999999994</v>
      </c>
    </row>
    <row r="20" spans="1:12" x14ac:dyDescent="0.35">
      <c r="A20" s="44" t="s">
        <v>37</v>
      </c>
      <c r="B20" s="43">
        <v>41122</v>
      </c>
      <c r="C20" s="43">
        <v>55921</v>
      </c>
      <c r="D20" s="43">
        <v>24695</v>
      </c>
      <c r="E20" s="43">
        <v>44141</v>
      </c>
      <c r="F20" s="43">
        <v>15302</v>
      </c>
      <c r="G20" s="43">
        <v>19428</v>
      </c>
      <c r="H20" s="43">
        <v>57644</v>
      </c>
      <c r="I20" s="43">
        <v>83515</v>
      </c>
      <c r="J20" s="43">
        <v>9277</v>
      </c>
      <c r="K20" s="43">
        <v>90829</v>
      </c>
      <c r="L20" s="42">
        <f>AVERAGE(B20:K20)</f>
        <v>44187.4</v>
      </c>
    </row>
    <row r="21" spans="1:12" x14ac:dyDescent="0.35">
      <c r="A21" s="40" t="s">
        <v>40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</row>
    <row r="22" spans="1:12" x14ac:dyDescent="0.35">
      <c r="A22" s="34" t="s">
        <v>19</v>
      </c>
      <c r="B22" s="39">
        <v>988</v>
      </c>
      <c r="C22" s="39">
        <v>1294</v>
      </c>
      <c r="D22" s="39">
        <v>867</v>
      </c>
      <c r="E22" s="39">
        <v>1864</v>
      </c>
      <c r="F22" s="39">
        <v>876</v>
      </c>
      <c r="G22" s="39">
        <v>718</v>
      </c>
      <c r="H22" s="39">
        <v>976</v>
      </c>
      <c r="I22" s="39">
        <v>869</v>
      </c>
      <c r="J22" s="39">
        <v>261</v>
      </c>
      <c r="K22" s="39">
        <v>1372</v>
      </c>
      <c r="L22" s="38">
        <f t="shared" ref="L22:L29" si="4">AVERAGE(B22:K22)</f>
        <v>1008.5</v>
      </c>
    </row>
    <row r="23" spans="1:12" x14ac:dyDescent="0.35">
      <c r="A23" s="34" t="s">
        <v>39</v>
      </c>
      <c r="B23" s="39">
        <v>568</v>
      </c>
      <c r="C23" s="39">
        <v>466</v>
      </c>
      <c r="D23" s="39">
        <v>126</v>
      </c>
      <c r="E23" s="39">
        <v>218</v>
      </c>
      <c r="F23" s="39">
        <v>87</v>
      </c>
      <c r="G23" s="39">
        <v>117</v>
      </c>
      <c r="H23" s="39">
        <v>184</v>
      </c>
      <c r="I23" s="39">
        <v>232</v>
      </c>
      <c r="J23" s="39">
        <v>44</v>
      </c>
      <c r="K23" s="39">
        <v>89</v>
      </c>
      <c r="L23" s="38">
        <f t="shared" si="4"/>
        <v>213.1</v>
      </c>
    </row>
    <row r="24" spans="1:12" x14ac:dyDescent="0.35">
      <c r="A24" s="34" t="s">
        <v>15</v>
      </c>
      <c r="B24" s="39">
        <v>1030</v>
      </c>
      <c r="C24" s="39">
        <v>1318</v>
      </c>
      <c r="D24" s="39">
        <v>145</v>
      </c>
      <c r="E24" s="39">
        <v>271</v>
      </c>
      <c r="F24" s="39">
        <v>92</v>
      </c>
      <c r="G24" s="39">
        <v>107</v>
      </c>
      <c r="H24" s="39">
        <v>250</v>
      </c>
      <c r="I24" s="39">
        <v>438</v>
      </c>
      <c r="J24" s="39">
        <v>9</v>
      </c>
      <c r="K24" s="39">
        <v>1310</v>
      </c>
      <c r="L24" s="38">
        <f t="shared" si="4"/>
        <v>497</v>
      </c>
    </row>
    <row r="25" spans="1:12" x14ac:dyDescent="0.35">
      <c r="A25" s="34" t="s">
        <v>13</v>
      </c>
      <c r="B25" s="39">
        <v>1310</v>
      </c>
      <c r="C25" s="39">
        <v>1507</v>
      </c>
      <c r="D25" s="39">
        <v>377</v>
      </c>
      <c r="E25" s="39">
        <v>664</v>
      </c>
      <c r="F25" s="39">
        <v>292</v>
      </c>
      <c r="G25" s="39">
        <v>273</v>
      </c>
      <c r="H25" s="39">
        <v>603</v>
      </c>
      <c r="I25" s="39">
        <v>1206</v>
      </c>
      <c r="J25" s="39">
        <v>48</v>
      </c>
      <c r="K25" s="39">
        <v>1350</v>
      </c>
      <c r="L25" s="38">
        <f t="shared" si="4"/>
        <v>763</v>
      </c>
    </row>
    <row r="26" spans="1:12" x14ac:dyDescent="0.35">
      <c r="A26" s="34" t="s">
        <v>16</v>
      </c>
      <c r="B26" s="39">
        <v>917</v>
      </c>
      <c r="C26" s="39">
        <v>2127</v>
      </c>
      <c r="D26" s="39">
        <v>277</v>
      </c>
      <c r="E26" s="39">
        <v>573</v>
      </c>
      <c r="F26" s="39">
        <v>138</v>
      </c>
      <c r="G26" s="39">
        <v>108</v>
      </c>
      <c r="H26" s="39">
        <v>324</v>
      </c>
      <c r="I26" s="39">
        <v>629</v>
      </c>
      <c r="J26" s="39">
        <v>6</v>
      </c>
      <c r="K26" s="39">
        <v>1850</v>
      </c>
      <c r="L26" s="38">
        <f t="shared" si="4"/>
        <v>694.9</v>
      </c>
    </row>
    <row r="27" spans="1:12" x14ac:dyDescent="0.35">
      <c r="A27" s="34" t="s">
        <v>17</v>
      </c>
      <c r="B27" s="39">
        <v>956</v>
      </c>
      <c r="C27" s="39">
        <v>1023</v>
      </c>
      <c r="D27" s="39">
        <v>399</v>
      </c>
      <c r="E27" s="39">
        <v>563</v>
      </c>
      <c r="F27" s="39">
        <v>186</v>
      </c>
      <c r="G27" s="39">
        <v>184</v>
      </c>
      <c r="H27" s="39">
        <v>447</v>
      </c>
      <c r="I27" s="39">
        <v>662</v>
      </c>
      <c r="J27" s="39">
        <v>20</v>
      </c>
      <c r="K27" s="39">
        <v>1135</v>
      </c>
      <c r="L27" s="38">
        <f t="shared" si="4"/>
        <v>557.5</v>
      </c>
    </row>
    <row r="28" spans="1:12" x14ac:dyDescent="0.35">
      <c r="A28" s="37" t="s">
        <v>38</v>
      </c>
      <c r="B28" s="36">
        <f t="shared" ref="B28:K28" si="5">SUM(B22:B27)</f>
        <v>5769</v>
      </c>
      <c r="C28" s="36">
        <f t="shared" si="5"/>
        <v>7735</v>
      </c>
      <c r="D28" s="36">
        <f t="shared" si="5"/>
        <v>2191</v>
      </c>
      <c r="E28" s="36">
        <f t="shared" si="5"/>
        <v>4153</v>
      </c>
      <c r="F28" s="36">
        <f t="shared" si="5"/>
        <v>1671</v>
      </c>
      <c r="G28" s="36">
        <f t="shared" si="5"/>
        <v>1507</v>
      </c>
      <c r="H28" s="36">
        <f t="shared" si="5"/>
        <v>2784</v>
      </c>
      <c r="I28" s="36">
        <f t="shared" si="5"/>
        <v>4036</v>
      </c>
      <c r="J28" s="36">
        <f t="shared" si="5"/>
        <v>388</v>
      </c>
      <c r="K28" s="36">
        <f t="shared" si="5"/>
        <v>7106</v>
      </c>
      <c r="L28" s="35">
        <f t="shared" si="4"/>
        <v>3734</v>
      </c>
    </row>
    <row r="29" spans="1:12" x14ac:dyDescent="0.35">
      <c r="A29" s="37" t="s">
        <v>37</v>
      </c>
      <c r="B29" s="36">
        <v>5769</v>
      </c>
      <c r="C29" s="36">
        <v>7735</v>
      </c>
      <c r="D29" s="36">
        <v>2191</v>
      </c>
      <c r="E29" s="36">
        <v>4153</v>
      </c>
      <c r="F29" s="36">
        <v>1671</v>
      </c>
      <c r="G29" s="36">
        <v>1507</v>
      </c>
      <c r="H29" s="36">
        <v>2784</v>
      </c>
      <c r="I29" s="36">
        <v>4036</v>
      </c>
      <c r="J29" s="36">
        <v>388</v>
      </c>
      <c r="K29" s="36">
        <v>7106</v>
      </c>
      <c r="L29" s="35">
        <f t="shared" si="4"/>
        <v>3734</v>
      </c>
    </row>
    <row r="30" spans="1:12" x14ac:dyDescent="0.35">
      <c r="A30" s="32" t="s">
        <v>36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2"/>
    </row>
    <row r="31" spans="1:12" x14ac:dyDescent="0.35">
      <c r="A31" s="31" t="s">
        <v>35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0"/>
    </row>
    <row r="33" spans="1:12" x14ac:dyDescent="0.35">
      <c r="A33" s="71" t="s">
        <v>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</row>
    <row r="35" spans="1:12" x14ac:dyDescent="0.35">
      <c r="A35" s="25" t="s">
        <v>33</v>
      </c>
      <c r="B35" s="29"/>
    </row>
    <row r="36" spans="1:12" x14ac:dyDescent="0.35">
      <c r="B36" s="28" t="s">
        <v>32</v>
      </c>
    </row>
    <row r="37" spans="1:12" x14ac:dyDescent="0.35">
      <c r="B37" s="28" t="s">
        <v>32</v>
      </c>
    </row>
    <row r="39" spans="1:12" x14ac:dyDescent="0.35">
      <c r="K39" s="27"/>
    </row>
    <row r="40" spans="1:12" x14ac:dyDescent="0.35">
      <c r="K40" s="27"/>
    </row>
  </sheetData>
  <mergeCells count="1">
    <mergeCell ref="A33:L3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- 2015_16</vt:lpstr>
      <vt:lpstr>Charts</vt:lpstr>
      <vt:lpstr>maize_summary</vt:lpstr>
      <vt:lpstr>mahangu_summary</vt:lpstr>
      <vt:lpstr>sorghum_summary</vt:lpstr>
      <vt:lpstr>MAWF communal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Wise</dc:creator>
  <cp:lastModifiedBy>WISE Aaron</cp:lastModifiedBy>
  <dcterms:created xsi:type="dcterms:W3CDTF">2020-10-06T09:05:08Z</dcterms:created>
  <dcterms:modified xsi:type="dcterms:W3CDTF">2021-02-27T09:23:51Z</dcterms:modified>
</cp:coreProperties>
</file>