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/>
  <xr:revisionPtr revIDLastSave="0" documentId="13_ncr:1_{54D86BF5-B0C0-4B73-903D-F35741DB775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ermutations" sheetId="5" r:id="rId1"/>
    <sheet name="Input and Orientations" sheetId="1" r:id="rId2"/>
    <sheet name="Vlookup" sheetId="9" r:id="rId3"/>
    <sheet name="Rankings" sheetId="7" r:id="rId4"/>
    <sheet name="Rotations (manually)" sheetId="11" r:id="rId5"/>
    <sheet name="RSV lookup table by #Variables" sheetId="12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G6" i="1"/>
  <c r="G5" i="1"/>
  <c r="F6" i="1"/>
  <c r="F5" i="1"/>
  <c r="F4" i="1"/>
  <c r="B18" i="7" l="1"/>
  <c r="C18" i="7"/>
  <c r="D18" i="7"/>
  <c r="B19" i="7"/>
  <c r="C19" i="7"/>
  <c r="D19" i="7"/>
  <c r="B20" i="7"/>
  <c r="C20" i="7"/>
  <c r="D20" i="7"/>
  <c r="B21" i="7"/>
  <c r="C21" i="7"/>
  <c r="D21" i="7"/>
  <c r="B22" i="7"/>
  <c r="C22" i="7"/>
  <c r="D22" i="7"/>
  <c r="B23" i="7"/>
  <c r="C23" i="7"/>
  <c r="D23" i="7"/>
  <c r="B24" i="7"/>
  <c r="C24" i="7"/>
  <c r="D24" i="7"/>
  <c r="B25" i="7"/>
  <c r="C25" i="7"/>
  <c r="D25" i="7"/>
  <c r="B26" i="7"/>
  <c r="C26" i="7"/>
  <c r="D26" i="7"/>
  <c r="B27" i="7"/>
  <c r="C27" i="7"/>
  <c r="D27" i="7"/>
  <c r="B28" i="7"/>
  <c r="C28" i="7"/>
  <c r="D28" i="7"/>
  <c r="B29" i="7"/>
  <c r="C29" i="7"/>
  <c r="D29" i="7"/>
  <c r="B30" i="7"/>
  <c r="C30" i="7"/>
  <c r="D30" i="7"/>
  <c r="B31" i="7"/>
  <c r="C31" i="7"/>
  <c r="D31" i="7"/>
  <c r="B17" i="7"/>
  <c r="C17" i="7"/>
  <c r="D17" i="7"/>
  <c r="B16" i="7"/>
  <c r="C16" i="7"/>
  <c r="D16" i="7"/>
  <c r="B15" i="7"/>
  <c r="C15" i="7"/>
  <c r="D15" i="7"/>
  <c r="B14" i="7"/>
  <c r="C14" i="7"/>
  <c r="D14" i="7"/>
  <c r="B12" i="7" l="1"/>
  <c r="C12" i="7"/>
  <c r="D12" i="7"/>
  <c r="B13" i="7"/>
  <c r="C13" i="7"/>
  <c r="D13" i="7"/>
  <c r="D3" i="7"/>
  <c r="E4" i="7"/>
  <c r="F5" i="7"/>
  <c r="C2" i="7"/>
  <c r="C11" i="7"/>
  <c r="D11" i="7"/>
  <c r="B11" i="7"/>
  <c r="C10" i="7"/>
  <c r="D10" i="7"/>
  <c r="B10" i="7"/>
  <c r="C8" i="7" l="1"/>
  <c r="D8" i="7"/>
  <c r="B8" i="7"/>
  <c r="C9" i="7"/>
  <c r="D9" i="7"/>
  <c r="B9" i="7"/>
  <c r="A12" i="9"/>
  <c r="A11" i="9"/>
  <c r="A10" i="9"/>
  <c r="A9" i="9"/>
  <c r="A8" i="9"/>
  <c r="A7" i="9"/>
  <c r="A6" i="9"/>
  <c r="A5" i="9"/>
  <c r="A4" i="9"/>
  <c r="A3" i="9"/>
  <c r="A2" i="9"/>
  <c r="A1" i="9"/>
  <c r="I5" i="1" l="1"/>
  <c r="H4" i="1"/>
  <c r="I4" i="1"/>
  <c r="I3" i="1"/>
  <c r="H3" i="1"/>
  <c r="G3" i="1"/>
  <c r="M24" i="1" l="1"/>
  <c r="N25" i="1"/>
  <c r="O26" i="1"/>
  <c r="L27" i="1"/>
  <c r="O20" i="1"/>
  <c r="M17" i="1"/>
  <c r="N18" i="1"/>
  <c r="L19" i="1"/>
  <c r="O13" i="1"/>
  <c r="N12" i="1"/>
  <c r="M10" i="1"/>
  <c r="L11" i="1"/>
  <c r="M2" i="1"/>
  <c r="N2" i="1"/>
  <c r="O2" i="1"/>
  <c r="L2" i="1"/>
  <c r="N6" i="1"/>
  <c r="E5" i="7" s="1"/>
  <c r="M6" i="1"/>
  <c r="D5" i="7" s="1"/>
  <c r="M5" i="1"/>
  <c r="D4" i="7" s="1"/>
  <c r="L6" i="1"/>
  <c r="C5" i="7" s="1"/>
  <c r="L5" i="1"/>
  <c r="C4" i="7" s="1"/>
  <c r="L4" i="1"/>
  <c r="C3" i="7" s="1"/>
  <c r="O5" i="1"/>
  <c r="F4" i="7" s="1"/>
  <c r="O4" i="1"/>
  <c r="F3" i="7" s="1"/>
  <c r="N4" i="1"/>
  <c r="E3" i="7" s="1"/>
  <c r="O3" i="1"/>
  <c r="F2" i="7" s="1"/>
  <c r="N3" i="1"/>
  <c r="E2" i="7" s="1"/>
  <c r="M3" i="1"/>
  <c r="D2" i="7" s="1"/>
  <c r="N23" i="1" l="1"/>
  <c r="D1" i="7"/>
  <c r="O23" i="1"/>
  <c r="E1" i="7"/>
  <c r="M23" i="1"/>
  <c r="C1" i="7"/>
  <c r="O16" i="1"/>
  <c r="F1" i="7"/>
  <c r="L18" i="1"/>
  <c r="R18" i="1" s="1"/>
  <c r="M12" i="1"/>
  <c r="N13" i="1"/>
  <c r="L10" i="1"/>
  <c r="Q10" i="1" s="1"/>
  <c r="L25" i="1"/>
  <c r="R25" i="1" s="1"/>
  <c r="R3" i="1"/>
  <c r="O19" i="1"/>
  <c r="S19" i="1" s="1"/>
  <c r="N19" i="1"/>
  <c r="R19" i="1" s="1"/>
  <c r="O17" i="1"/>
  <c r="Q4" i="1"/>
  <c r="N20" i="1"/>
  <c r="Q6" i="1"/>
  <c r="L13" i="1"/>
  <c r="L16" i="1"/>
  <c r="L23" i="1"/>
  <c r="N27" i="1"/>
  <c r="R27" i="1" s="1"/>
  <c r="N11" i="1"/>
  <c r="R11" i="1" s="1"/>
  <c r="L20" i="1"/>
  <c r="M18" i="1"/>
  <c r="M25" i="1"/>
  <c r="R4" i="1"/>
  <c r="M11" i="1"/>
  <c r="Q11" i="1" s="1"/>
  <c r="L24" i="1"/>
  <c r="Q24" i="1" s="1"/>
  <c r="N26" i="1"/>
  <c r="L9" i="1"/>
  <c r="O12" i="1"/>
  <c r="L17" i="1"/>
  <c r="O27" i="1"/>
  <c r="S27" i="1" s="1"/>
  <c r="M26" i="1"/>
  <c r="Q3" i="1"/>
  <c r="M20" i="1"/>
  <c r="R6" i="1"/>
  <c r="M9" i="1"/>
  <c r="M16" i="1"/>
  <c r="N17" i="1"/>
  <c r="O24" i="1"/>
  <c r="Q5" i="1"/>
  <c r="S5" i="1"/>
  <c r="S3" i="1"/>
  <c r="L12" i="1"/>
  <c r="M13" i="1"/>
  <c r="N9" i="1"/>
  <c r="N10" i="1"/>
  <c r="O10" i="1"/>
  <c r="N16" i="1"/>
  <c r="M19" i="1"/>
  <c r="Q19" i="1" s="1"/>
  <c r="O18" i="1"/>
  <c r="S18" i="1" s="1"/>
  <c r="L26" i="1"/>
  <c r="M27" i="1"/>
  <c r="Q27" i="1" s="1"/>
  <c r="O25" i="1"/>
  <c r="N24" i="1"/>
  <c r="S6" i="1"/>
  <c r="S4" i="1"/>
  <c r="O11" i="1"/>
  <c r="S11" i="1" s="1"/>
  <c r="R5" i="1"/>
  <c r="O9" i="1"/>
  <c r="S25" i="1" l="1"/>
  <c r="Q25" i="1"/>
  <c r="Q13" i="1"/>
  <c r="Q18" i="1"/>
  <c r="R20" i="1"/>
  <c r="S17" i="1"/>
  <c r="G3" i="7"/>
  <c r="G2" i="7"/>
  <c r="G4" i="7"/>
  <c r="S10" i="1"/>
  <c r="G5" i="7"/>
  <c r="R10" i="1"/>
  <c r="Q7" i="1"/>
  <c r="B1" i="9" s="1"/>
  <c r="Q17" i="1"/>
  <c r="R17" i="1"/>
  <c r="R21" i="1" s="1"/>
  <c r="B8" i="9" s="1"/>
  <c r="S24" i="1"/>
  <c r="R7" i="1"/>
  <c r="B2" i="9" s="1"/>
  <c r="S7" i="1"/>
  <c r="B3" i="9" s="1"/>
  <c r="Q20" i="1"/>
  <c r="R24" i="1"/>
  <c r="S20" i="1"/>
  <c r="R13" i="1"/>
  <c r="S13" i="1"/>
  <c r="R26" i="1"/>
  <c r="S26" i="1"/>
  <c r="Q26" i="1"/>
  <c r="R12" i="1"/>
  <c r="S12" i="1"/>
  <c r="Q12" i="1"/>
  <c r="S21" i="1" l="1"/>
  <c r="B9" i="9" s="1"/>
  <c r="F31" i="7"/>
  <c r="F10" i="7"/>
  <c r="G27" i="7"/>
  <c r="J27" i="7" s="1"/>
  <c r="E23" i="7"/>
  <c r="E22" i="7"/>
  <c r="G13" i="7"/>
  <c r="J13" i="7" s="1"/>
  <c r="G16" i="7"/>
  <c r="J16" i="7" s="1"/>
  <c r="F21" i="7"/>
  <c r="G22" i="7"/>
  <c r="J22" i="7" s="1"/>
  <c r="F15" i="7"/>
  <c r="E13" i="7"/>
  <c r="E12" i="7"/>
  <c r="G14" i="7"/>
  <c r="J14" i="7" s="1"/>
  <c r="E24" i="7"/>
  <c r="F11" i="7"/>
  <c r="G8" i="7"/>
  <c r="J8" i="7" s="1"/>
  <c r="E25" i="7"/>
  <c r="F17" i="7"/>
  <c r="G18" i="7"/>
  <c r="J18" i="7" s="1"/>
  <c r="G28" i="7"/>
  <c r="J28" i="7" s="1"/>
  <c r="E11" i="7"/>
  <c r="F27" i="7"/>
  <c r="F14" i="7"/>
  <c r="I14" i="7" s="1"/>
  <c r="E10" i="7"/>
  <c r="G30" i="7"/>
  <c r="J30" i="7" s="1"/>
  <c r="F20" i="7"/>
  <c r="G24" i="7"/>
  <c r="J24" i="7" s="1"/>
  <c r="F26" i="7"/>
  <c r="E9" i="7"/>
  <c r="E8" i="7"/>
  <c r="Q28" i="1"/>
  <c r="B10" i="9" s="1"/>
  <c r="Q14" i="1"/>
  <c r="B4" i="9" s="1"/>
  <c r="S14" i="1"/>
  <c r="B6" i="9" s="1"/>
  <c r="R14" i="1"/>
  <c r="B5" i="9" s="1"/>
  <c r="S28" i="1"/>
  <c r="B12" i="9" s="1"/>
  <c r="Q21" i="1"/>
  <c r="B7" i="9" s="1"/>
  <c r="R28" i="1"/>
  <c r="B11" i="9" s="1"/>
  <c r="I27" i="7" l="1"/>
  <c r="G12" i="7"/>
  <c r="J12" i="7" s="1"/>
  <c r="F29" i="7"/>
  <c r="G26" i="7"/>
  <c r="J26" i="7" s="1"/>
  <c r="E17" i="7"/>
  <c r="F8" i="7"/>
  <c r="I8" i="7" s="1"/>
  <c r="E16" i="7"/>
  <c r="F22" i="7"/>
  <c r="I22" i="7" s="1"/>
  <c r="E14" i="7"/>
  <c r="H14" i="7" s="1"/>
  <c r="G31" i="7"/>
  <c r="J31" i="7" s="1"/>
  <c r="E15" i="7"/>
  <c r="F28" i="7"/>
  <c r="I28" i="7" s="1"/>
  <c r="G25" i="7"/>
  <c r="J25" i="7" s="1"/>
  <c r="E31" i="7"/>
  <c r="H31" i="7" s="1"/>
  <c r="E30" i="7"/>
  <c r="G9" i="7"/>
  <c r="J9" i="7" s="1"/>
  <c r="F19" i="7"/>
  <c r="F13" i="7"/>
  <c r="I13" i="7" s="1"/>
  <c r="G15" i="7"/>
  <c r="J15" i="7" s="1"/>
  <c r="E26" i="7"/>
  <c r="G17" i="7"/>
  <c r="J17" i="7" s="1"/>
  <c r="G23" i="7"/>
  <c r="J23" i="7" s="1"/>
  <c r="F24" i="7"/>
  <c r="I24" i="7" s="1"/>
  <c r="E27" i="7"/>
  <c r="H27" i="7" s="1"/>
  <c r="L27" i="7" s="1"/>
  <c r="N27" i="7" s="1"/>
  <c r="C20" i="11" s="1"/>
  <c r="G20" i="11" s="1"/>
  <c r="F18" i="7"/>
  <c r="I18" i="7" s="1"/>
  <c r="F12" i="7"/>
  <c r="I12" i="7" s="1"/>
  <c r="E28" i="7"/>
  <c r="G21" i="7"/>
  <c r="J21" i="7" s="1"/>
  <c r="E29" i="7"/>
  <c r="G11" i="7"/>
  <c r="J11" i="7" s="1"/>
  <c r="F25" i="7"/>
  <c r="G20" i="7"/>
  <c r="J20" i="7" s="1"/>
  <c r="E19" i="7"/>
  <c r="G10" i="7"/>
  <c r="J10" i="7" s="1"/>
  <c r="F23" i="7"/>
  <c r="F9" i="7"/>
  <c r="E18" i="7"/>
  <c r="H18" i="7" s="1"/>
  <c r="L18" i="7" s="1"/>
  <c r="F30" i="7"/>
  <c r="I30" i="7" s="1"/>
  <c r="E21" i="7"/>
  <c r="G19" i="7"/>
  <c r="J19" i="7" s="1"/>
  <c r="E20" i="7"/>
  <c r="G29" i="7"/>
  <c r="J29" i="7" s="1"/>
  <c r="F16" i="7"/>
  <c r="I16" i="7" s="1"/>
  <c r="I31" i="7"/>
  <c r="H8" i="7"/>
  <c r="I23" i="7" l="1"/>
  <c r="H21" i="7"/>
  <c r="H24" i="7"/>
  <c r="H28" i="7"/>
  <c r="L28" i="7" s="1"/>
  <c r="M28" i="7" s="1"/>
  <c r="B21" i="11" s="1"/>
  <c r="J21" i="11" s="1"/>
  <c r="T28" i="7" s="1"/>
  <c r="L31" i="7"/>
  <c r="P31" i="7" s="1"/>
  <c r="E24" i="11" s="1"/>
  <c r="G24" i="11" s="1"/>
  <c r="H22" i="7"/>
  <c r="L22" i="7" s="1"/>
  <c r="M22" i="7" s="1"/>
  <c r="B15" i="11" s="1"/>
  <c r="I15" i="11" s="1"/>
  <c r="S22" i="7" s="1"/>
  <c r="H20" i="7"/>
  <c r="H19" i="7"/>
  <c r="H29" i="7"/>
  <c r="I26" i="7"/>
  <c r="I11" i="7"/>
  <c r="H11" i="7"/>
  <c r="I15" i="7"/>
  <c r="H26" i="7"/>
  <c r="H23" i="7"/>
  <c r="L23" i="7" s="1"/>
  <c r="M23" i="7" s="1"/>
  <c r="B16" i="11" s="1"/>
  <c r="I16" i="11" s="1"/>
  <c r="S23" i="7" s="1"/>
  <c r="M18" i="7"/>
  <c r="B11" i="11" s="1"/>
  <c r="H11" i="11" s="1"/>
  <c r="R18" i="7" s="1"/>
  <c r="P18" i="7"/>
  <c r="E11" i="11" s="1"/>
  <c r="I11" i="11" s="1"/>
  <c r="S18" i="7" s="1"/>
  <c r="N18" i="7"/>
  <c r="C11" i="11" s="1"/>
  <c r="J11" i="11" s="1"/>
  <c r="T18" i="7" s="1"/>
  <c r="L14" i="7"/>
  <c r="M14" i="7" s="1"/>
  <c r="B7" i="11" s="1"/>
  <c r="H7" i="11" s="1"/>
  <c r="R14" i="7" s="1"/>
  <c r="H17" i="7"/>
  <c r="I9" i="7"/>
  <c r="H9" i="7"/>
  <c r="I10" i="7"/>
  <c r="I17" i="7"/>
  <c r="M27" i="7"/>
  <c r="B20" i="11" s="1"/>
  <c r="J20" i="11" s="1"/>
  <c r="T27" i="7" s="1"/>
  <c r="P27" i="7"/>
  <c r="E20" i="11" s="1"/>
  <c r="H20" i="11" s="1"/>
  <c r="R27" i="7" s="1"/>
  <c r="I19" i="7"/>
  <c r="O27" i="7"/>
  <c r="D20" i="11" s="1"/>
  <c r="I20" i="11" s="1"/>
  <c r="S27" i="7" s="1"/>
  <c r="O18" i="7"/>
  <c r="D11" i="11" s="1"/>
  <c r="G11" i="11" s="1"/>
  <c r="I21" i="7"/>
  <c r="L21" i="7" s="1"/>
  <c r="L24" i="7"/>
  <c r="M24" i="7" s="1"/>
  <c r="B17" i="11" s="1"/>
  <c r="I17" i="11" s="1"/>
  <c r="S24" i="7" s="1"/>
  <c r="I25" i="7"/>
  <c r="Q27" i="7"/>
  <c r="H15" i="7"/>
  <c r="H16" i="7"/>
  <c r="L16" i="7" s="1"/>
  <c r="I29" i="7"/>
  <c r="H12" i="7"/>
  <c r="L12" i="7" s="1"/>
  <c r="O12" i="7" s="1"/>
  <c r="D5" i="11" s="1"/>
  <c r="H5" i="11" s="1"/>
  <c r="R12" i="7" s="1"/>
  <c r="H25" i="7"/>
  <c r="I20" i="7"/>
  <c r="H30" i="7"/>
  <c r="L30" i="7" s="1"/>
  <c r="H13" i="7"/>
  <c r="H10" i="7"/>
  <c r="L8" i="7"/>
  <c r="P8" i="7" s="1"/>
  <c r="L26" i="7" l="1"/>
  <c r="O26" i="7" s="1"/>
  <c r="D19" i="11" s="1"/>
  <c r="H19" i="11" s="1"/>
  <c r="R26" i="7" s="1"/>
  <c r="N31" i="7"/>
  <c r="C24" i="11" s="1"/>
  <c r="I24" i="11" s="1"/>
  <c r="S31" i="7" s="1"/>
  <c r="L15" i="7"/>
  <c r="O15" i="7" s="1"/>
  <c r="D8" i="11" s="1"/>
  <c r="J8" i="11" s="1"/>
  <c r="T15" i="7" s="1"/>
  <c r="O31" i="7"/>
  <c r="D24" i="11" s="1"/>
  <c r="H24" i="11" s="1"/>
  <c r="R31" i="7" s="1"/>
  <c r="M31" i="7"/>
  <c r="B24" i="11" s="1"/>
  <c r="J24" i="11" s="1"/>
  <c r="T31" i="7" s="1"/>
  <c r="K20" i="11"/>
  <c r="N15" i="7"/>
  <c r="C8" i="11" s="1"/>
  <c r="G8" i="11" s="1"/>
  <c r="Q15" i="7" s="1"/>
  <c r="L20" i="7"/>
  <c r="O20" i="7" s="1"/>
  <c r="D13" i="11" s="1"/>
  <c r="H13" i="11" s="1"/>
  <c r="R20" i="7" s="1"/>
  <c r="N12" i="7"/>
  <c r="C5" i="11" s="1"/>
  <c r="J5" i="11" s="1"/>
  <c r="T12" i="7" s="1"/>
  <c r="L11" i="7"/>
  <c r="P11" i="7" s="1"/>
  <c r="E4" i="11" s="1"/>
  <c r="H4" i="11" s="1"/>
  <c r="R11" i="7" s="1"/>
  <c r="L19" i="7"/>
  <c r="P19" i="7" s="1"/>
  <c r="E12" i="11" s="1"/>
  <c r="G12" i="11" s="1"/>
  <c r="Q19" i="7" s="1"/>
  <c r="O23" i="7"/>
  <c r="D16" i="11" s="1"/>
  <c r="J16" i="11" s="1"/>
  <c r="T23" i="7" s="1"/>
  <c r="P21" i="7"/>
  <c r="E14" i="11" s="1"/>
  <c r="H14" i="11" s="1"/>
  <c r="R21" i="7" s="1"/>
  <c r="O21" i="7"/>
  <c r="D14" i="11" s="1"/>
  <c r="J14" i="11" s="1"/>
  <c r="T21" i="7" s="1"/>
  <c r="M21" i="7"/>
  <c r="B14" i="11" s="1"/>
  <c r="I14" i="11" s="1"/>
  <c r="S21" i="7" s="1"/>
  <c r="N11" i="7"/>
  <c r="C4" i="11" s="1"/>
  <c r="I4" i="11" s="1"/>
  <c r="S11" i="7" s="1"/>
  <c r="Q18" i="7"/>
  <c r="K11" i="11"/>
  <c r="M16" i="7"/>
  <c r="B9" i="11" s="1"/>
  <c r="H9" i="11" s="1"/>
  <c r="R16" i="7" s="1"/>
  <c r="P16" i="7"/>
  <c r="E9" i="11" s="1"/>
  <c r="J9" i="11" s="1"/>
  <c r="T16" i="7" s="1"/>
  <c r="O16" i="7"/>
  <c r="D9" i="11" s="1"/>
  <c r="G9" i="11" s="1"/>
  <c r="P24" i="7"/>
  <c r="E17" i="11" s="1"/>
  <c r="H17" i="11" s="1"/>
  <c r="R24" i="7" s="1"/>
  <c r="O24" i="7"/>
  <c r="D17" i="11" s="1"/>
  <c r="G17" i="11" s="1"/>
  <c r="P22" i="7"/>
  <c r="E15" i="11" s="1"/>
  <c r="J15" i="11" s="1"/>
  <c r="T22" i="7" s="1"/>
  <c r="O22" i="7"/>
  <c r="D15" i="11" s="1"/>
  <c r="G15" i="11" s="1"/>
  <c r="P15" i="7"/>
  <c r="E8" i="11" s="1"/>
  <c r="I8" i="11" s="1"/>
  <c r="S15" i="7" s="1"/>
  <c r="P14" i="7"/>
  <c r="E7" i="11" s="1"/>
  <c r="J7" i="11" s="1"/>
  <c r="T14" i="7" s="1"/>
  <c r="O14" i="7"/>
  <c r="D7" i="11" s="1"/>
  <c r="I7" i="11" s="1"/>
  <c r="S14" i="7" s="1"/>
  <c r="N14" i="7"/>
  <c r="C7" i="11" s="1"/>
  <c r="G7" i="11" s="1"/>
  <c r="N26" i="7"/>
  <c r="C19" i="11" s="1"/>
  <c r="G19" i="11" s="1"/>
  <c r="P26" i="7"/>
  <c r="E19" i="11" s="1"/>
  <c r="I19" i="11" s="1"/>
  <c r="S26" i="7" s="1"/>
  <c r="L17" i="7"/>
  <c r="M17" i="7" s="1"/>
  <c r="B10" i="11" s="1"/>
  <c r="H10" i="11" s="1"/>
  <c r="R17" i="7" s="1"/>
  <c r="L25" i="7"/>
  <c r="N25" i="7" s="1"/>
  <c r="C18" i="11" s="1"/>
  <c r="J18" i="11" s="1"/>
  <c r="T25" i="7" s="1"/>
  <c r="N21" i="7"/>
  <c r="C14" i="11" s="1"/>
  <c r="G14" i="11" s="1"/>
  <c r="L13" i="7"/>
  <c r="L10" i="7"/>
  <c r="M10" i="7" s="1"/>
  <c r="B3" i="11" s="1"/>
  <c r="G3" i="11" s="1"/>
  <c r="M30" i="7"/>
  <c r="B23" i="11" s="1"/>
  <c r="J23" i="11" s="1"/>
  <c r="T30" i="7" s="1"/>
  <c r="P30" i="7"/>
  <c r="E23" i="11" s="1"/>
  <c r="H23" i="11" s="1"/>
  <c r="R30" i="7" s="1"/>
  <c r="O30" i="7"/>
  <c r="D23" i="11" s="1"/>
  <c r="G23" i="11" s="1"/>
  <c r="N30" i="7"/>
  <c r="C23" i="11" s="1"/>
  <c r="I23" i="11" s="1"/>
  <c r="S30" i="7" s="1"/>
  <c r="M11" i="7"/>
  <c r="B4" i="11" s="1"/>
  <c r="G4" i="11" s="1"/>
  <c r="M12" i="7"/>
  <c r="B5" i="11" s="1"/>
  <c r="G5" i="11" s="1"/>
  <c r="P12" i="7"/>
  <c r="E5" i="11" s="1"/>
  <c r="I5" i="11" s="1"/>
  <c r="S12" i="7" s="1"/>
  <c r="N24" i="7"/>
  <c r="C17" i="11" s="1"/>
  <c r="J17" i="11" s="1"/>
  <c r="T24" i="7" s="1"/>
  <c r="N28" i="7"/>
  <c r="C21" i="11" s="1"/>
  <c r="H21" i="11" s="1"/>
  <c r="R28" i="7" s="1"/>
  <c r="P28" i="7"/>
  <c r="E21" i="11" s="1"/>
  <c r="I21" i="11" s="1"/>
  <c r="S28" i="7" s="1"/>
  <c r="O28" i="7"/>
  <c r="D21" i="11" s="1"/>
  <c r="G21" i="11" s="1"/>
  <c r="N16" i="7"/>
  <c r="C9" i="11" s="1"/>
  <c r="I9" i="11" s="1"/>
  <c r="S16" i="7" s="1"/>
  <c r="L29" i="7"/>
  <c r="N22" i="7"/>
  <c r="C15" i="11" s="1"/>
  <c r="H15" i="11" s="1"/>
  <c r="R22" i="7" s="1"/>
  <c r="M26" i="7"/>
  <c r="B19" i="11" s="1"/>
  <c r="J19" i="11" s="1"/>
  <c r="T26" i="7" s="1"/>
  <c r="L9" i="7"/>
  <c r="N23" i="7"/>
  <c r="C16" i="11" s="1"/>
  <c r="H16" i="11" s="1"/>
  <c r="R23" i="7" s="1"/>
  <c r="P23" i="7"/>
  <c r="E16" i="11" s="1"/>
  <c r="G16" i="11" s="1"/>
  <c r="Q31" i="7"/>
  <c r="E1" i="11"/>
  <c r="J1" i="11" s="1"/>
  <c r="T8" i="7" s="1"/>
  <c r="N8" i="7"/>
  <c r="O8" i="7"/>
  <c r="M8" i="7"/>
  <c r="O11" i="7" l="1"/>
  <c r="D4" i="11" s="1"/>
  <c r="J4" i="11" s="1"/>
  <c r="T11" i="7" s="1"/>
  <c r="K24" i="11"/>
  <c r="M15" i="7"/>
  <c r="B8" i="11" s="1"/>
  <c r="H8" i="11" s="1"/>
  <c r="R15" i="7" s="1"/>
  <c r="P20" i="7"/>
  <c r="E13" i="11" s="1"/>
  <c r="J13" i="11" s="1"/>
  <c r="T20" i="7" s="1"/>
  <c r="M20" i="7"/>
  <c r="B13" i="11" s="1"/>
  <c r="I13" i="11" s="1"/>
  <c r="S20" i="7" s="1"/>
  <c r="N20" i="7"/>
  <c r="C13" i="11" s="1"/>
  <c r="G13" i="11" s="1"/>
  <c r="N19" i="7"/>
  <c r="C12" i="11" s="1"/>
  <c r="J12" i="11" s="1"/>
  <c r="T19" i="7" s="1"/>
  <c r="M19" i="7"/>
  <c r="B12" i="11" s="1"/>
  <c r="H12" i="11" s="1"/>
  <c r="R19" i="7" s="1"/>
  <c r="O19" i="7"/>
  <c r="D12" i="11" s="1"/>
  <c r="I12" i="11" s="1"/>
  <c r="S19" i="7" s="1"/>
  <c r="K16" i="11"/>
  <c r="Q23" i="7"/>
  <c r="K21" i="11"/>
  <c r="Q28" i="7"/>
  <c r="N13" i="7"/>
  <c r="C6" i="11" s="1"/>
  <c r="J6" i="11" s="1"/>
  <c r="T13" i="7" s="1"/>
  <c r="P13" i="7"/>
  <c r="E6" i="11" s="1"/>
  <c r="H6" i="11" s="1"/>
  <c r="R13" i="7" s="1"/>
  <c r="O13" i="7"/>
  <c r="D6" i="11" s="1"/>
  <c r="I6" i="11" s="1"/>
  <c r="S13" i="7" s="1"/>
  <c r="Q26" i="7"/>
  <c r="K19" i="11"/>
  <c r="Q10" i="7"/>
  <c r="P29" i="7"/>
  <c r="E22" i="11" s="1"/>
  <c r="G22" i="11" s="1"/>
  <c r="M29" i="7"/>
  <c r="B22" i="11" s="1"/>
  <c r="J22" i="11" s="1"/>
  <c r="T29" i="7" s="1"/>
  <c r="O29" i="7"/>
  <c r="D22" i="11" s="1"/>
  <c r="I22" i="11" s="1"/>
  <c r="S29" i="7" s="1"/>
  <c r="K4" i="11"/>
  <c r="Q11" i="7"/>
  <c r="K23" i="11"/>
  <c r="Q30" i="7"/>
  <c r="N10" i="7"/>
  <c r="C3" i="11" s="1"/>
  <c r="I3" i="11" s="1"/>
  <c r="S10" i="7" s="1"/>
  <c r="P10" i="7"/>
  <c r="E3" i="11" s="1"/>
  <c r="J3" i="11" s="1"/>
  <c r="T10" i="7" s="1"/>
  <c r="O10" i="7"/>
  <c r="D3" i="11" s="1"/>
  <c r="H3" i="11" s="1"/>
  <c r="R10" i="7" s="1"/>
  <c r="M25" i="7"/>
  <c r="B18" i="11" s="1"/>
  <c r="I18" i="11" s="1"/>
  <c r="S25" i="7" s="1"/>
  <c r="Q22" i="7"/>
  <c r="K15" i="11"/>
  <c r="Q14" i="7"/>
  <c r="K7" i="11"/>
  <c r="Q12" i="7"/>
  <c r="K5" i="11"/>
  <c r="Q21" i="7"/>
  <c r="K14" i="11"/>
  <c r="P17" i="7"/>
  <c r="E10" i="11" s="1"/>
  <c r="G10" i="11" s="1"/>
  <c r="O17" i="7"/>
  <c r="D10" i="11" s="1"/>
  <c r="J10" i="11" s="1"/>
  <c r="T17" i="7" s="1"/>
  <c r="Q16" i="7"/>
  <c r="K9" i="11"/>
  <c r="N17" i="7"/>
  <c r="C10" i="11" s="1"/>
  <c r="I10" i="11" s="1"/>
  <c r="S17" i="7" s="1"/>
  <c r="M13" i="7"/>
  <c r="B6" i="11" s="1"/>
  <c r="G6" i="11" s="1"/>
  <c r="P25" i="7"/>
  <c r="E18" i="11" s="1"/>
  <c r="G18" i="11" s="1"/>
  <c r="O25" i="7"/>
  <c r="D18" i="11" s="1"/>
  <c r="H18" i="11" s="1"/>
  <c r="R25" i="7" s="1"/>
  <c r="N29" i="7"/>
  <c r="C22" i="11" s="1"/>
  <c r="H22" i="11" s="1"/>
  <c r="R29" i="7" s="1"/>
  <c r="Q24" i="7"/>
  <c r="K17" i="11"/>
  <c r="C1" i="11"/>
  <c r="H1" i="11" s="1"/>
  <c r="R8" i="7" s="1"/>
  <c r="D1" i="11"/>
  <c r="I1" i="11" s="1"/>
  <c r="S8" i="7" s="1"/>
  <c r="B1" i="11"/>
  <c r="G1" i="11" s="1"/>
  <c r="N9" i="7"/>
  <c r="K8" i="11" l="1"/>
  <c r="K13" i="11"/>
  <c r="Q20" i="7"/>
  <c r="K12" i="11"/>
  <c r="Q29" i="7"/>
  <c r="K22" i="11"/>
  <c r="K6" i="11"/>
  <c r="Q13" i="7"/>
  <c r="Q17" i="7"/>
  <c r="K10" i="11"/>
  <c r="K3" i="11"/>
  <c r="Q25" i="7"/>
  <c r="K18" i="11"/>
  <c r="Q8" i="7"/>
  <c r="K1" i="11"/>
  <c r="C2" i="11"/>
  <c r="H2" i="11" s="1"/>
  <c r="R9" i="7" s="1"/>
  <c r="R33" i="7" s="1"/>
  <c r="R35" i="7" s="1"/>
  <c r="P9" i="7"/>
  <c r="M9" i="7"/>
  <c r="O9" i="7"/>
  <c r="R32" i="7" l="1"/>
  <c r="E2" i="11"/>
  <c r="I2" i="11" s="1"/>
  <c r="S9" i="7" s="1"/>
  <c r="D2" i="11"/>
  <c r="J2" i="11" s="1"/>
  <c r="T9" i="7" s="1"/>
  <c r="B2" i="11"/>
  <c r="G2" i="11" s="1"/>
  <c r="S32" i="7" l="1"/>
  <c r="S33" i="7"/>
  <c r="S35" i="7" s="1"/>
  <c r="K2" i="11"/>
  <c r="Q9" i="7"/>
  <c r="T33" i="7"/>
  <c r="T35" i="7" s="1"/>
  <c r="T32" i="7"/>
  <c r="Q32" i="7" l="1"/>
  <c r="Q33" i="7"/>
  <c r="Q35" i="7" l="1"/>
  <c r="T36" i="7" s="1"/>
  <c r="T37" i="7" s="1"/>
  <c r="T34" i="7"/>
</calcChain>
</file>

<file path=xl/sharedStrings.xml><?xml version="1.0" encoding="utf-8"?>
<sst xmlns="http://schemas.openxmlformats.org/spreadsheetml/2006/main" count="144" uniqueCount="60">
  <si>
    <t>Column1</t>
  </si>
  <si>
    <t>i1</t>
  </si>
  <si>
    <t>i2</t>
  </si>
  <si>
    <t>i3</t>
  </si>
  <si>
    <t>i4</t>
  </si>
  <si>
    <t>Average</t>
  </si>
  <si>
    <t>p1 - i1:i2</t>
  </si>
  <si>
    <t>p2 - i2:i3</t>
  </si>
  <si>
    <t>p3 - i3:i4</t>
  </si>
  <si>
    <t>p4 - i1:i3</t>
  </si>
  <si>
    <t>p5 - i2:i4</t>
  </si>
  <si>
    <t>p6 - i1:i4</t>
  </si>
  <si>
    <t>sum</t>
  </si>
  <si>
    <t>Raw</t>
  </si>
  <si>
    <t>Reference</t>
  </si>
  <si>
    <t>Ratios</t>
  </si>
  <si>
    <t>r1</t>
  </si>
  <si>
    <t>r2</t>
  </si>
  <si>
    <t>r3</t>
  </si>
  <si>
    <t>r4</t>
  </si>
  <si>
    <t>p31 - i4:i3</t>
  </si>
  <si>
    <t>p21 - i3:i2</t>
  </si>
  <si>
    <t>p51 - i4:i2</t>
  </si>
  <si>
    <t>p11 - i2:i1</t>
  </si>
  <si>
    <t>p41 - i3:i1</t>
  </si>
  <si>
    <t>p61 - i4:i1</t>
  </si>
  <si>
    <t>Column2</t>
  </si>
  <si>
    <t>Column3</t>
  </si>
  <si>
    <t>Column4</t>
  </si>
  <si>
    <t>Orientations</t>
  </si>
  <si>
    <t>Make sure this row is all 1's</t>
  </si>
  <si>
    <t>Perm #</t>
  </si>
  <si>
    <t>Vlookup #</t>
  </si>
  <si>
    <t>Perm Copy (just for easing manual copy and paste)</t>
  </si>
  <si>
    <t xml:space="preserve"> </t>
  </si>
  <si>
    <t>std dev</t>
  </si>
  <si>
    <t>Percentile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</si>
  <si>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</si>
  <si>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</si>
  <si>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</si>
  <si>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</si>
  <si>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</si>
  <si>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</si>
  <si>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</si>
  <si>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</si>
  <si>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</si>
  <si>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</si>
  <si>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Reference: M. S. Abbas, "Consistency Analysis for Judgement Quantification in Hierarchical Decision Model," PDXScholar, Portland State University, 2016.</t>
  </si>
  <si>
    <t>std dev squared</t>
  </si>
  <si>
    <t>std dev squared summed</t>
  </si>
  <si>
    <t>which equals about .03</t>
  </si>
  <si>
    <t>HDM Inconsistency</t>
  </si>
  <si>
    <t>Raw Weights</t>
  </si>
  <si>
    <t>Fix Ordering</t>
  </si>
  <si>
    <t>square root (of std dev squared summed) to lookup in RSV table</t>
  </si>
  <si>
    <t>average score</t>
  </si>
  <si>
    <t>User Input</t>
  </si>
  <si>
    <t>Sum Raw Weights</t>
  </si>
  <si>
    <t>Normalized Matrix</t>
  </si>
  <si>
    <t>Need to copy and paste in the red and green manually here to setup initial workbook (that is, if you create another workbook for 6,7,8,or 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</si>
</sst>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charset val="204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2" fontId="0" fillId="2" borderId="0" xfId="0" applyNumberFormat="1" applyFill="1"/>
    <xf numFmtId="0" fontId="2" fillId="10" borderId="1" xfId="0" applyFont="1" applyFill="1" applyBorder="1"/>
    <xf numFmtId="0" fontId="2" fillId="0" borderId="1" xfId="0" applyFont="1" applyBorder="1"/>
    <xf numFmtId="0" fontId="0" fillId="10" borderId="2" xfId="0" applyFill="1" applyBorder="1"/>
    <xf numFmtId="0" fontId="0" fillId="10" borderId="3" xfId="0" applyFill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2" fillId="10" borderId="3" xfId="0" applyFont="1" applyFill="1" applyBorder="1"/>
    <xf numFmtId="0" fontId="2" fillId="0" borderId="3" xfId="0" applyFont="1" applyBorder="1"/>
    <xf numFmtId="0" fontId="3" fillId="9" borderId="5" xfId="0" applyFont="1" applyFill="1" applyBorder="1"/>
    <xf numFmtId="0" fontId="3" fillId="9" borderId="6" xfId="0" applyFont="1" applyFill="1" applyBorder="1"/>
    <xf numFmtId="0" fontId="3" fillId="9" borderId="0" xfId="0" applyFont="1" applyFill="1"/>
    <xf numFmtId="0" fontId="5" fillId="0" borderId="0" xfId="1" applyFont="1" applyAlignment="1">
      <alignment vertical="top"/>
    </xf>
    <xf numFmtId="0" fontId="4" fillId="0" borderId="0" xfId="1" applyAlignment="1">
      <alignment vertical="top"/>
    </xf>
    <xf numFmtId="0" fontId="6" fillId="0" borderId="0" xfId="1" applyFont="1" applyAlignment="1">
      <alignment vertical="top"/>
    </xf>
    <xf numFmtId="0" fontId="0" fillId="11" borderId="0" xfId="0" applyFill="1"/>
    <xf numFmtId="164" fontId="0" fillId="11" borderId="0" xfId="0" applyNumberFormat="1" applyFill="1"/>
    <xf numFmtId="164" fontId="0" fillId="0" borderId="0" xfId="0" applyNumberFormat="1"/>
  </cellXfs>
  <cellStyles count="2">
    <cellStyle name="Normal" xfId="0" builtinId="0"/>
    <cellStyle name="Normal 2" xfId="1" xr:uid="{A6133D7F-F48C-414A-AA4C-3B53020FBEEC}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 tint="0.39997558519241921"/>
        </left>
        <right/>
        <top style="thin">
          <color theme="9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1C931D-BF97-4178-A2C3-DFB06D7C8661}" name="Table1" displayName="Table1" ref="A1:F25" totalsRowShown="0" headerRowDxfId="21" dataDxfId="20" tableBorderDxfId="19">
  <autoFilter ref="A1:F25" xr:uid="{BE1C931D-BF97-4178-A2C3-DFB06D7C8661}"/>
  <tableColumns count="6">
    <tableColumn id="1" xr3:uid="{F8063D19-A36C-4536-87B7-2B889F76E911}" name="Perm #" dataDxfId="18"/>
    <tableColumn id="2" xr3:uid="{CB07798F-F47C-4CBC-B5B0-7C1562F14605}" name="Column1" dataDxfId="17"/>
    <tableColumn id="3" xr3:uid="{827FE7F1-BED7-46EB-9BAA-F719EA52B3B6}" name="Column2" dataDxfId="16"/>
    <tableColumn id="4" xr3:uid="{56AE0F6B-59B6-44EC-92EF-DF2212C0E7BB}" name="Column3" dataDxfId="15"/>
    <tableColumn id="5" xr3:uid="{6A1EC24B-92EC-452F-A01B-C15B11197631}" name="Column4" dataDxfId="14"/>
    <tableColumn id="6" xr3:uid="{0887377C-015B-416B-BCBD-7C868EB40231}" name="Perm Copy (just for easing manual copy and paste)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FA6A11-2985-4061-9112-3553D4359EAE}" name="Table13" displayName="Table13" ref="A1:K51" totalsRowShown="0" headerRowDxfId="12" dataDxfId="11">
  <autoFilter ref="A1:K51" xr:uid="{9E76C904-1EB8-4DEB-B934-167A24D697D2}"/>
  <tableColumns count="11">
    <tableColumn id="1" xr3:uid="{84743274-42AC-4BD9-B829-4B000BC44871}" name="Percentile" dataDxfId="10"/>
    <tableColumn id="2" xr3:uid="{AE686C64-C58C-4A94-91AC-F4F18F0B984C}" name="3" dataDxfId="9"/>
    <tableColumn id="3" xr3:uid="{AF479D8E-8A17-42E9-9854-03BCF76C7B6E}" name="4" dataDxfId="8"/>
    <tableColumn id="4" xr3:uid="{C3ACC441-9B5B-40EE-B695-D9295BEFE653}" name="5" dataDxfId="7"/>
    <tableColumn id="5" xr3:uid="{28D063FD-08B4-47D0-80ED-DBFAA55AEB8D}" name="6" dataDxfId="6"/>
    <tableColumn id="6" xr3:uid="{10723E85-5CDE-4BDB-8124-9204D859E33D}" name="7" dataDxfId="5"/>
    <tableColumn id="7" xr3:uid="{0DD3F1A9-7507-4D1E-A771-CFF6CD008B28}" name="8" dataDxfId="4"/>
    <tableColumn id="8" xr3:uid="{78428801-EB29-4E14-8AF4-FCBD26A41E58}" name="9" dataDxfId="3"/>
    <tableColumn id="9" xr3:uid="{BDFFDFDC-BA98-4F1D-BDB3-242C6F58CDA9}" name="10" dataDxfId="2"/>
    <tableColumn id="10" xr3:uid="{2DAE19CC-82CB-4CFB-89AD-5B684F8909B3}" name="11" dataDxfId="1"/>
    <tableColumn id="11" xr3:uid="{C036EA4F-C824-4197-9948-34C02BAA57F7}" name="12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D547-426F-4EA0-BD96-9505D05554F3}">
  <dimension ref="A1:I25"/>
  <sheetViews>
    <sheetView tabSelected="1" zoomScale="80" zoomScaleNormal="80" workbookViewId="0"/>
  </sheetViews>
  <sheetFormatPr defaultRowHeight="15" x14ac:dyDescent="0.25"/>
  <cols>
    <col min="1" max="1" width="10.28515625" bestFit="1" customWidth="1"/>
    <col min="2" max="5" width="11" customWidth="1"/>
    <col min="6" max="6" width="50.28515625" bestFit="1" customWidth="1"/>
    <col min="7" max="7" width="14.5703125" customWidth="1"/>
    <col min="8" max="9" width="10.5703125" bestFit="1" customWidth="1"/>
    <col min="10" max="12" width="9.42578125" bestFit="1" customWidth="1"/>
    <col min="13" max="13" width="8.5703125" customWidth="1"/>
  </cols>
  <sheetData>
    <row r="1" spans="1:9" x14ac:dyDescent="0.25">
      <c r="A1" s="19" t="s">
        <v>31</v>
      </c>
      <c r="B1" s="20" t="s">
        <v>0</v>
      </c>
      <c r="C1" s="21" t="s">
        <v>26</v>
      </c>
      <c r="D1" s="21" t="s">
        <v>27</v>
      </c>
      <c r="E1" s="21" t="s">
        <v>28</v>
      </c>
      <c r="F1" s="21" t="s">
        <v>33</v>
      </c>
      <c r="G1" t="s">
        <v>59</v>
      </c>
    </row>
    <row r="2" spans="1:9" x14ac:dyDescent="0.25">
      <c r="A2" s="10">
        <v>1</v>
      </c>
      <c r="B2" s="12">
        <v>1</v>
      </c>
      <c r="C2" s="13">
        <v>2</v>
      </c>
      <c r="D2" s="13">
        <v>3</v>
      </c>
      <c r="E2" s="13">
        <v>4</v>
      </c>
      <c r="F2" s="17" t="s">
        <v>34</v>
      </c>
      <c r="G2" s="3" t="s">
        <v>6</v>
      </c>
      <c r="H2" s="3" t="s">
        <v>7</v>
      </c>
      <c r="I2" s="3" t="s">
        <v>8</v>
      </c>
    </row>
    <row r="3" spans="1:9" x14ac:dyDescent="0.25">
      <c r="A3" s="11">
        <v>2</v>
      </c>
      <c r="B3" s="14">
        <v>1</v>
      </c>
      <c r="C3" s="15">
        <v>2</v>
      </c>
      <c r="D3" s="15">
        <v>4</v>
      </c>
      <c r="E3" s="15">
        <v>3</v>
      </c>
      <c r="F3" s="18">
        <v>2</v>
      </c>
      <c r="G3" s="3" t="s">
        <v>6</v>
      </c>
      <c r="H3" s="3" t="s">
        <v>10</v>
      </c>
      <c r="I3" s="2" t="s">
        <v>20</v>
      </c>
    </row>
    <row r="4" spans="1:9" x14ac:dyDescent="0.25">
      <c r="A4" s="10">
        <v>3</v>
      </c>
      <c r="B4" s="12">
        <v>1</v>
      </c>
      <c r="C4" s="13">
        <v>3</v>
      </c>
      <c r="D4" s="13">
        <v>2</v>
      </c>
      <c r="E4" s="13">
        <v>4</v>
      </c>
      <c r="F4" s="17">
        <v>3</v>
      </c>
      <c r="G4" s="3" t="s">
        <v>9</v>
      </c>
      <c r="H4" s="2" t="s">
        <v>21</v>
      </c>
      <c r="I4" s="3" t="s">
        <v>10</v>
      </c>
    </row>
    <row r="5" spans="1:9" x14ac:dyDescent="0.25">
      <c r="A5" s="11">
        <v>4</v>
      </c>
      <c r="B5" s="14">
        <v>1</v>
      </c>
      <c r="C5" s="15">
        <v>3</v>
      </c>
      <c r="D5" s="15">
        <v>4</v>
      </c>
      <c r="E5" s="15">
        <v>2</v>
      </c>
      <c r="F5" s="18">
        <v>4</v>
      </c>
      <c r="G5" s="3" t="s">
        <v>9</v>
      </c>
      <c r="H5" s="3" t="s">
        <v>8</v>
      </c>
      <c r="I5" s="2" t="s">
        <v>22</v>
      </c>
    </row>
    <row r="6" spans="1:9" x14ac:dyDescent="0.25">
      <c r="A6" s="10">
        <v>5</v>
      </c>
      <c r="B6" s="12">
        <v>1</v>
      </c>
      <c r="C6" s="13">
        <v>4</v>
      </c>
      <c r="D6" s="13">
        <v>2</v>
      </c>
      <c r="E6" s="13">
        <v>3</v>
      </c>
      <c r="F6" s="17">
        <v>5</v>
      </c>
      <c r="G6" s="3" t="s">
        <v>11</v>
      </c>
      <c r="H6" s="2" t="s">
        <v>22</v>
      </c>
      <c r="I6" s="3" t="s">
        <v>7</v>
      </c>
    </row>
    <row r="7" spans="1:9" x14ac:dyDescent="0.25">
      <c r="A7" s="11">
        <v>6</v>
      </c>
      <c r="B7" s="14">
        <v>1</v>
      </c>
      <c r="C7" s="15">
        <v>4</v>
      </c>
      <c r="D7" s="15">
        <v>3</v>
      </c>
      <c r="E7" s="15">
        <v>2</v>
      </c>
      <c r="F7" s="18">
        <v>6</v>
      </c>
      <c r="G7" s="3" t="s">
        <v>11</v>
      </c>
      <c r="H7" s="2" t="s">
        <v>20</v>
      </c>
      <c r="I7" s="2" t="s">
        <v>21</v>
      </c>
    </row>
    <row r="8" spans="1:9" x14ac:dyDescent="0.25">
      <c r="A8" s="10">
        <v>7</v>
      </c>
      <c r="B8" s="12">
        <v>2</v>
      </c>
      <c r="C8" s="13">
        <v>1</v>
      </c>
      <c r="D8" s="13">
        <v>3</v>
      </c>
      <c r="E8" s="13">
        <v>4</v>
      </c>
      <c r="F8" s="17">
        <v>7</v>
      </c>
      <c r="G8" s="9" t="s">
        <v>23</v>
      </c>
      <c r="H8" s="3" t="s">
        <v>9</v>
      </c>
      <c r="I8" s="3" t="s">
        <v>8</v>
      </c>
    </row>
    <row r="9" spans="1:9" x14ac:dyDescent="0.25">
      <c r="A9" s="11">
        <v>8</v>
      </c>
      <c r="B9" s="14">
        <v>2</v>
      </c>
      <c r="C9" s="15">
        <v>1</v>
      </c>
      <c r="D9" s="15">
        <v>4</v>
      </c>
      <c r="E9" s="15">
        <v>3</v>
      </c>
      <c r="F9" s="18">
        <v>8</v>
      </c>
      <c r="G9" s="9" t="s">
        <v>23</v>
      </c>
      <c r="H9" s="3" t="s">
        <v>11</v>
      </c>
      <c r="I9" s="2" t="s">
        <v>20</v>
      </c>
    </row>
    <row r="10" spans="1:9" x14ac:dyDescent="0.25">
      <c r="A10" s="10">
        <v>9</v>
      </c>
      <c r="B10" s="12">
        <v>2</v>
      </c>
      <c r="C10" s="13">
        <v>3</v>
      </c>
      <c r="D10" s="13">
        <v>1</v>
      </c>
      <c r="E10" s="13">
        <v>4</v>
      </c>
      <c r="F10" s="17">
        <v>9</v>
      </c>
      <c r="G10" s="3" t="s">
        <v>7</v>
      </c>
      <c r="H10" s="9" t="s">
        <v>24</v>
      </c>
      <c r="I10" s="3" t="s">
        <v>11</v>
      </c>
    </row>
    <row r="11" spans="1:9" x14ac:dyDescent="0.25">
      <c r="A11" s="11">
        <v>10</v>
      </c>
      <c r="B11" s="14">
        <v>2</v>
      </c>
      <c r="C11" s="15">
        <v>3</v>
      </c>
      <c r="D11" s="15">
        <v>4</v>
      </c>
      <c r="E11" s="15">
        <v>1</v>
      </c>
      <c r="F11" s="18">
        <v>10</v>
      </c>
      <c r="G11" s="3" t="s">
        <v>7</v>
      </c>
      <c r="H11" s="3" t="s">
        <v>8</v>
      </c>
      <c r="I11" s="9" t="s">
        <v>25</v>
      </c>
    </row>
    <row r="12" spans="1:9" x14ac:dyDescent="0.25">
      <c r="A12" s="10">
        <v>11</v>
      </c>
      <c r="B12" s="12">
        <v>2</v>
      </c>
      <c r="C12" s="13">
        <v>4</v>
      </c>
      <c r="D12" s="13">
        <v>1</v>
      </c>
      <c r="E12" s="13">
        <v>3</v>
      </c>
      <c r="F12" s="17">
        <v>11</v>
      </c>
      <c r="G12" s="3" t="s">
        <v>10</v>
      </c>
      <c r="H12" s="9" t="s">
        <v>25</v>
      </c>
      <c r="I12" s="3" t="s">
        <v>9</v>
      </c>
    </row>
    <row r="13" spans="1:9" x14ac:dyDescent="0.25">
      <c r="A13" s="11">
        <v>12</v>
      </c>
      <c r="B13" s="14">
        <v>2</v>
      </c>
      <c r="C13" s="15">
        <v>4</v>
      </c>
      <c r="D13" s="15">
        <v>3</v>
      </c>
      <c r="E13" s="15">
        <v>1</v>
      </c>
      <c r="F13" s="18">
        <v>12</v>
      </c>
      <c r="G13" s="3" t="s">
        <v>10</v>
      </c>
      <c r="H13" s="2" t="s">
        <v>20</v>
      </c>
      <c r="I13" s="9" t="s">
        <v>24</v>
      </c>
    </row>
    <row r="14" spans="1:9" x14ac:dyDescent="0.25">
      <c r="A14" s="10">
        <v>13</v>
      </c>
      <c r="B14" s="12">
        <v>3</v>
      </c>
      <c r="C14" s="13">
        <v>1</v>
      </c>
      <c r="D14" s="13">
        <v>2</v>
      </c>
      <c r="E14" s="13">
        <v>4</v>
      </c>
      <c r="F14" s="17">
        <v>13</v>
      </c>
      <c r="G14" s="9" t="s">
        <v>24</v>
      </c>
      <c r="H14" s="3" t="s">
        <v>6</v>
      </c>
      <c r="I14" s="3" t="s">
        <v>10</v>
      </c>
    </row>
    <row r="15" spans="1:9" x14ac:dyDescent="0.25">
      <c r="A15" s="11">
        <v>14</v>
      </c>
      <c r="B15" s="14">
        <v>3</v>
      </c>
      <c r="C15" s="15">
        <v>1</v>
      </c>
      <c r="D15" s="15">
        <v>4</v>
      </c>
      <c r="E15" s="15">
        <v>2</v>
      </c>
      <c r="F15" s="18">
        <v>14</v>
      </c>
      <c r="G15" s="9" t="s">
        <v>24</v>
      </c>
      <c r="H15" s="3" t="s">
        <v>11</v>
      </c>
      <c r="I15" s="2" t="s">
        <v>22</v>
      </c>
    </row>
    <row r="16" spans="1:9" x14ac:dyDescent="0.25">
      <c r="A16" s="10">
        <v>15</v>
      </c>
      <c r="B16" s="12">
        <v>3</v>
      </c>
      <c r="C16" s="13">
        <v>2</v>
      </c>
      <c r="D16" s="13">
        <v>1</v>
      </c>
      <c r="E16" s="13">
        <v>4</v>
      </c>
      <c r="F16" s="17">
        <v>15</v>
      </c>
      <c r="G16" s="2" t="s">
        <v>21</v>
      </c>
      <c r="H16" s="9" t="s">
        <v>23</v>
      </c>
      <c r="I16" s="3" t="s">
        <v>11</v>
      </c>
    </row>
    <row r="17" spans="1:9" x14ac:dyDescent="0.25">
      <c r="A17" s="11">
        <v>16</v>
      </c>
      <c r="B17" s="14">
        <v>3</v>
      </c>
      <c r="C17" s="15">
        <v>2</v>
      </c>
      <c r="D17" s="15">
        <v>4</v>
      </c>
      <c r="E17" s="15">
        <v>1</v>
      </c>
      <c r="F17" s="18">
        <v>16</v>
      </c>
      <c r="G17" s="2" t="s">
        <v>21</v>
      </c>
      <c r="H17" s="3" t="s">
        <v>10</v>
      </c>
      <c r="I17" s="9" t="s">
        <v>25</v>
      </c>
    </row>
    <row r="18" spans="1:9" x14ac:dyDescent="0.25">
      <c r="A18" s="10">
        <v>17</v>
      </c>
      <c r="B18" s="12">
        <v>3</v>
      </c>
      <c r="C18" s="13">
        <v>4</v>
      </c>
      <c r="D18" s="13">
        <v>1</v>
      </c>
      <c r="E18" s="13">
        <v>2</v>
      </c>
      <c r="F18" s="17">
        <v>17</v>
      </c>
      <c r="G18" s="3" t="s">
        <v>8</v>
      </c>
      <c r="H18" s="9" t="s">
        <v>25</v>
      </c>
      <c r="I18" s="3" t="s">
        <v>6</v>
      </c>
    </row>
    <row r="19" spans="1:9" x14ac:dyDescent="0.25">
      <c r="A19" s="11">
        <v>18</v>
      </c>
      <c r="B19" s="14">
        <v>3</v>
      </c>
      <c r="C19" s="15">
        <v>4</v>
      </c>
      <c r="D19" s="15">
        <v>2</v>
      </c>
      <c r="E19" s="15">
        <v>1</v>
      </c>
      <c r="F19" s="18">
        <v>18</v>
      </c>
      <c r="G19" s="3" t="s">
        <v>8</v>
      </c>
      <c r="H19" s="2" t="s">
        <v>22</v>
      </c>
      <c r="I19" s="9" t="s">
        <v>23</v>
      </c>
    </row>
    <row r="20" spans="1:9" x14ac:dyDescent="0.25">
      <c r="A20" s="10">
        <v>19</v>
      </c>
      <c r="B20" s="12">
        <v>4</v>
      </c>
      <c r="C20" s="13">
        <v>1</v>
      </c>
      <c r="D20" s="13">
        <v>2</v>
      </c>
      <c r="E20" s="13">
        <v>3</v>
      </c>
      <c r="F20" s="17">
        <v>19</v>
      </c>
      <c r="G20" s="9" t="s">
        <v>25</v>
      </c>
      <c r="H20" s="3" t="s">
        <v>6</v>
      </c>
      <c r="I20" s="3" t="s">
        <v>7</v>
      </c>
    </row>
    <row r="21" spans="1:9" x14ac:dyDescent="0.25">
      <c r="A21" s="11">
        <v>20</v>
      </c>
      <c r="B21" s="14">
        <v>4</v>
      </c>
      <c r="C21" s="15">
        <v>1</v>
      </c>
      <c r="D21" s="15">
        <v>3</v>
      </c>
      <c r="E21" s="15">
        <v>2</v>
      </c>
      <c r="F21" s="18">
        <v>20</v>
      </c>
      <c r="G21" s="9" t="s">
        <v>25</v>
      </c>
      <c r="H21" s="3" t="s">
        <v>9</v>
      </c>
      <c r="I21" s="2" t="s">
        <v>21</v>
      </c>
    </row>
    <row r="22" spans="1:9" x14ac:dyDescent="0.25">
      <c r="A22" s="10">
        <v>21</v>
      </c>
      <c r="B22" s="12">
        <v>4</v>
      </c>
      <c r="C22" s="13">
        <v>2</v>
      </c>
      <c r="D22" s="13">
        <v>1</v>
      </c>
      <c r="E22" s="13">
        <v>3</v>
      </c>
      <c r="F22" s="17">
        <v>21</v>
      </c>
      <c r="G22" s="2" t="s">
        <v>22</v>
      </c>
      <c r="H22" s="9" t="s">
        <v>23</v>
      </c>
      <c r="I22" s="3" t="s">
        <v>9</v>
      </c>
    </row>
    <row r="23" spans="1:9" x14ac:dyDescent="0.25">
      <c r="A23" s="11">
        <v>22</v>
      </c>
      <c r="B23" s="14">
        <v>4</v>
      </c>
      <c r="C23" s="15">
        <v>2</v>
      </c>
      <c r="D23" s="15">
        <v>3</v>
      </c>
      <c r="E23" s="15">
        <v>1</v>
      </c>
      <c r="F23" s="18">
        <v>22</v>
      </c>
      <c r="G23" s="2" t="s">
        <v>22</v>
      </c>
      <c r="H23" s="3" t="s">
        <v>7</v>
      </c>
      <c r="I23" s="9" t="s">
        <v>24</v>
      </c>
    </row>
    <row r="24" spans="1:9" x14ac:dyDescent="0.25">
      <c r="A24" s="10">
        <v>23</v>
      </c>
      <c r="B24" s="12">
        <v>4</v>
      </c>
      <c r="C24" s="13">
        <v>3</v>
      </c>
      <c r="D24" s="13">
        <v>1</v>
      </c>
      <c r="E24" s="13">
        <v>2</v>
      </c>
      <c r="F24" s="17">
        <v>23</v>
      </c>
      <c r="G24" s="2" t="s">
        <v>20</v>
      </c>
      <c r="H24" s="9" t="s">
        <v>24</v>
      </c>
      <c r="I24" s="3" t="s">
        <v>6</v>
      </c>
    </row>
    <row r="25" spans="1:9" x14ac:dyDescent="0.25">
      <c r="A25" s="16">
        <v>24</v>
      </c>
      <c r="B25" s="14">
        <v>4</v>
      </c>
      <c r="C25" s="15">
        <v>3</v>
      </c>
      <c r="D25" s="15">
        <v>2</v>
      </c>
      <c r="E25" s="15">
        <v>1</v>
      </c>
      <c r="F25" s="18">
        <v>24</v>
      </c>
      <c r="G25" s="2" t="s">
        <v>20</v>
      </c>
      <c r="H25" s="2" t="s">
        <v>21</v>
      </c>
      <c r="I25" s="9" t="s">
        <v>23</v>
      </c>
    </row>
  </sheetData>
  <phoneticPr fontId="1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8"/>
  <sheetViews>
    <sheetView zoomScale="70" zoomScaleNormal="70" workbookViewId="0"/>
  </sheetViews>
  <sheetFormatPr defaultRowHeight="15" x14ac:dyDescent="0.25"/>
  <cols>
    <col min="1" max="1" width="6" bestFit="1" customWidth="1"/>
    <col min="2" max="3" width="3.85546875" bestFit="1" customWidth="1"/>
    <col min="4" max="4" width="3" bestFit="1" customWidth="1"/>
    <col min="5" max="5" width="3.85546875" customWidth="1"/>
    <col min="6" max="6" width="5.42578125" bestFit="1" customWidth="1"/>
    <col min="7" max="9" width="3.85546875" bestFit="1" customWidth="1"/>
    <col min="10" max="10" width="3.42578125" customWidth="1"/>
    <col min="11" max="11" width="3.140625" bestFit="1" customWidth="1"/>
    <col min="12" max="12" width="7.28515625" bestFit="1" customWidth="1"/>
    <col min="13" max="15" width="5.7109375" bestFit="1" customWidth="1"/>
    <col min="16" max="16" width="4.42578125" customWidth="1"/>
    <col min="17" max="17" width="11.42578125" bestFit="1" customWidth="1"/>
    <col min="18" max="19" width="10.28515625" bestFit="1" customWidth="1"/>
    <col min="20" max="20" width="9.28515625" bestFit="1" customWidth="1"/>
    <col min="21" max="21" width="5.7109375" customWidth="1"/>
    <col min="22" max="22" width="5" customWidth="1"/>
    <col min="23" max="27" width="5.7109375" bestFit="1" customWidth="1"/>
  </cols>
  <sheetData>
    <row r="1" spans="1:20" x14ac:dyDescent="0.25">
      <c r="A1" t="s">
        <v>56</v>
      </c>
      <c r="F1" t="s">
        <v>13</v>
      </c>
      <c r="L1" t="s">
        <v>15</v>
      </c>
      <c r="Q1" t="s">
        <v>14</v>
      </c>
    </row>
    <row r="2" spans="1:20" x14ac:dyDescent="0.25">
      <c r="A2" t="s">
        <v>1</v>
      </c>
      <c r="B2" t="s">
        <v>2</v>
      </c>
      <c r="C2" t="s">
        <v>3</v>
      </c>
      <c r="D2" t="s">
        <v>4</v>
      </c>
      <c r="F2" t="s">
        <v>1</v>
      </c>
      <c r="G2" t="s">
        <v>2</v>
      </c>
      <c r="H2" t="s">
        <v>3</v>
      </c>
      <c r="I2" t="s">
        <v>4</v>
      </c>
      <c r="K2" t="s">
        <v>16</v>
      </c>
      <c r="L2" t="str">
        <f>F2</f>
        <v>i1</v>
      </c>
      <c r="M2" t="str">
        <f>G2</f>
        <v>i2</v>
      </c>
      <c r="N2" t="str">
        <f>H2</f>
        <v>i3</v>
      </c>
      <c r="O2" t="str">
        <f>I2</f>
        <v>i4</v>
      </c>
      <c r="Q2" s="3" t="s">
        <v>6</v>
      </c>
      <c r="R2" s="3" t="s">
        <v>9</v>
      </c>
      <c r="S2" s="3" t="s">
        <v>11</v>
      </c>
    </row>
    <row r="3" spans="1:20" x14ac:dyDescent="0.25">
      <c r="A3">
        <v>0</v>
      </c>
      <c r="B3" s="3"/>
      <c r="C3" s="4"/>
      <c r="D3" s="5"/>
      <c r="F3">
        <v>0</v>
      </c>
      <c r="G3" s="3">
        <f>100-F4</f>
        <v>86</v>
      </c>
      <c r="H3" s="4">
        <f>100-F5</f>
        <v>66</v>
      </c>
      <c r="I3" s="5">
        <f>100-F6</f>
        <v>26</v>
      </c>
      <c r="L3" s="1">
        <v>1</v>
      </c>
      <c r="M3" s="1">
        <f>G3/F4</f>
        <v>6.1428571428571432</v>
      </c>
      <c r="N3" s="1">
        <f>H3/F5</f>
        <v>1.9411764705882353</v>
      </c>
      <c r="O3" s="1">
        <f>I3/F6</f>
        <v>0.35135135135135137</v>
      </c>
      <c r="Q3" s="1">
        <f>$L3/M3</f>
        <v>0.16279069767441859</v>
      </c>
      <c r="R3" s="1">
        <f t="shared" ref="R3:S6" si="0">$L3/N3</f>
        <v>0.51515151515151514</v>
      </c>
      <c r="S3" s="1">
        <f t="shared" si="0"/>
        <v>2.8461538461538458</v>
      </c>
    </row>
    <row r="4" spans="1:20" x14ac:dyDescent="0.25">
      <c r="A4" s="3">
        <v>14</v>
      </c>
      <c r="B4">
        <v>0</v>
      </c>
      <c r="C4" s="6"/>
      <c r="D4" s="7"/>
      <c r="F4" s="3">
        <f>A4</f>
        <v>14</v>
      </c>
      <c r="G4">
        <v>0</v>
      </c>
      <c r="H4" s="6">
        <f>100-G5</f>
        <v>25</v>
      </c>
      <c r="I4" s="7">
        <f>100-G6</f>
        <v>15</v>
      </c>
      <c r="L4" s="1">
        <f>F4/G3</f>
        <v>0.16279069767441862</v>
      </c>
      <c r="M4" s="1">
        <v>1</v>
      </c>
      <c r="N4" s="1">
        <f>H4/G5</f>
        <v>0.33333333333333331</v>
      </c>
      <c r="O4" s="1">
        <f>I4/G6</f>
        <v>0.17647058823529413</v>
      </c>
      <c r="Q4" s="1">
        <f t="shared" ref="Q4:Q6" si="1">$L4/M4</f>
        <v>0.16279069767441862</v>
      </c>
      <c r="R4" s="1">
        <f t="shared" si="0"/>
        <v>0.48837209302325585</v>
      </c>
      <c r="S4" s="1">
        <f t="shared" si="0"/>
        <v>0.92248062015503873</v>
      </c>
    </row>
    <row r="5" spans="1:20" x14ac:dyDescent="0.25">
      <c r="A5" s="4">
        <v>34</v>
      </c>
      <c r="B5" s="6">
        <v>75</v>
      </c>
      <c r="C5">
        <v>0</v>
      </c>
      <c r="D5" s="8"/>
      <c r="F5" s="4">
        <f>A5</f>
        <v>34</v>
      </c>
      <c r="G5" s="6">
        <f>B5</f>
        <v>75</v>
      </c>
      <c r="H5">
        <v>0</v>
      </c>
      <c r="I5" s="8">
        <f>100-H6</f>
        <v>32</v>
      </c>
      <c r="L5" s="1">
        <f>F5/H3</f>
        <v>0.51515151515151514</v>
      </c>
      <c r="M5" s="1">
        <f>G5/H4</f>
        <v>3</v>
      </c>
      <c r="N5" s="1">
        <v>1</v>
      </c>
      <c r="O5" s="1">
        <f>I5/H6</f>
        <v>0.47058823529411764</v>
      </c>
      <c r="Q5" s="1">
        <f t="shared" si="1"/>
        <v>0.17171717171717171</v>
      </c>
      <c r="R5" s="1">
        <f t="shared" si="0"/>
        <v>0.51515151515151514</v>
      </c>
      <c r="S5" s="1">
        <f t="shared" si="0"/>
        <v>1.0946969696969697</v>
      </c>
    </row>
    <row r="6" spans="1:20" x14ac:dyDescent="0.25">
      <c r="A6" s="5">
        <v>74</v>
      </c>
      <c r="B6" s="7">
        <v>85</v>
      </c>
      <c r="C6" s="8">
        <v>68</v>
      </c>
      <c r="D6">
        <v>0</v>
      </c>
      <c r="F6" s="5">
        <f>A6</f>
        <v>74</v>
      </c>
      <c r="G6" s="7">
        <f>B6</f>
        <v>85</v>
      </c>
      <c r="H6" s="8">
        <f>C6</f>
        <v>68</v>
      </c>
      <c r="I6">
        <v>0</v>
      </c>
      <c r="L6" s="1">
        <f>F6/I3</f>
        <v>2.8461538461538463</v>
      </c>
      <c r="M6" s="1">
        <f>G6/I4</f>
        <v>5.666666666666667</v>
      </c>
      <c r="N6" s="1">
        <f>H6/I5</f>
        <v>2.125</v>
      </c>
      <c r="O6" s="1">
        <v>1</v>
      </c>
      <c r="Q6" s="1">
        <f t="shared" si="1"/>
        <v>0.50226244343891402</v>
      </c>
      <c r="R6" s="1">
        <f t="shared" si="0"/>
        <v>1.3393665158371042</v>
      </c>
      <c r="S6" s="1">
        <f t="shared" si="0"/>
        <v>2.8461538461538463</v>
      </c>
    </row>
    <row r="7" spans="1:20" x14ac:dyDescent="0.25">
      <c r="L7" s="1"/>
      <c r="M7" s="1"/>
      <c r="N7" s="1"/>
      <c r="O7" s="1"/>
      <c r="Q7" s="1">
        <f>AVERAGE(Q3:Q6)</f>
        <v>0.24989025262623074</v>
      </c>
      <c r="R7" s="1">
        <f t="shared" ref="R7:S7" si="2">AVERAGE(R3:R6)</f>
        <v>0.71451040979084757</v>
      </c>
      <c r="S7" s="1">
        <f t="shared" si="2"/>
        <v>1.9273713205399252</v>
      </c>
      <c r="T7" t="s">
        <v>5</v>
      </c>
    </row>
    <row r="8" spans="1:20" x14ac:dyDescent="0.25">
      <c r="L8" s="1"/>
      <c r="M8" s="1"/>
      <c r="N8" s="1"/>
      <c r="O8" s="1"/>
      <c r="Q8" s="1"/>
      <c r="R8" s="1"/>
      <c r="S8" s="1"/>
    </row>
    <row r="9" spans="1:20" x14ac:dyDescent="0.25">
      <c r="K9" t="s">
        <v>17</v>
      </c>
      <c r="L9" s="1" t="str">
        <f>M2</f>
        <v>i2</v>
      </c>
      <c r="M9" s="1" t="str">
        <f>L2</f>
        <v>i1</v>
      </c>
      <c r="N9" s="1" t="str">
        <f>N2</f>
        <v>i3</v>
      </c>
      <c r="O9" s="1" t="str">
        <f>O2</f>
        <v>i4</v>
      </c>
      <c r="Q9" s="9" t="s">
        <v>23</v>
      </c>
      <c r="R9" s="3" t="s">
        <v>7</v>
      </c>
      <c r="S9" s="3" t="s">
        <v>10</v>
      </c>
    </row>
    <row r="10" spans="1:20" x14ac:dyDescent="0.25">
      <c r="L10" s="1">
        <f t="shared" ref="L10:L13" si="3">M3</f>
        <v>6.1428571428571432</v>
      </c>
      <c r="M10" s="1">
        <f t="shared" ref="M10:M13" si="4">L3</f>
        <v>1</v>
      </c>
      <c r="N10" s="1">
        <f t="shared" ref="N10:O13" si="5">N3</f>
        <v>1.9411764705882353</v>
      </c>
      <c r="O10" s="1">
        <f t="shared" si="5"/>
        <v>0.35135135135135137</v>
      </c>
      <c r="Q10" s="1">
        <f>$L10/M10</f>
        <v>6.1428571428571432</v>
      </c>
      <c r="R10" s="1">
        <f t="shared" ref="R10:S13" si="6">$L10/N10</f>
        <v>3.1645021645021649</v>
      </c>
      <c r="S10" s="1">
        <f t="shared" si="6"/>
        <v>17.483516483516485</v>
      </c>
    </row>
    <row r="11" spans="1:20" x14ac:dyDescent="0.25">
      <c r="L11" s="1">
        <f t="shared" si="3"/>
        <v>1</v>
      </c>
      <c r="M11" s="1">
        <f t="shared" si="4"/>
        <v>0.16279069767441862</v>
      </c>
      <c r="N11" s="1">
        <f t="shared" si="5"/>
        <v>0.33333333333333331</v>
      </c>
      <c r="O11" s="1">
        <f t="shared" si="5"/>
        <v>0.17647058823529413</v>
      </c>
      <c r="Q11" s="1">
        <f t="shared" ref="Q11:Q13" si="7">$L11/M11</f>
        <v>6.1428571428571423</v>
      </c>
      <c r="R11" s="1">
        <f t="shared" si="6"/>
        <v>3</v>
      </c>
      <c r="S11" s="1">
        <f t="shared" si="6"/>
        <v>5.6666666666666661</v>
      </c>
    </row>
    <row r="12" spans="1:20" x14ac:dyDescent="0.25">
      <c r="L12" s="1">
        <f t="shared" si="3"/>
        <v>3</v>
      </c>
      <c r="M12" s="1">
        <f t="shared" si="4"/>
        <v>0.51515151515151514</v>
      </c>
      <c r="N12" s="1">
        <f t="shared" si="5"/>
        <v>1</v>
      </c>
      <c r="O12" s="1">
        <f t="shared" si="5"/>
        <v>0.47058823529411764</v>
      </c>
      <c r="Q12" s="1">
        <f t="shared" si="7"/>
        <v>5.8235294117647056</v>
      </c>
      <c r="R12" s="1">
        <f t="shared" si="6"/>
        <v>3</v>
      </c>
      <c r="S12" s="1">
        <f t="shared" si="6"/>
        <v>6.375</v>
      </c>
    </row>
    <row r="13" spans="1:20" x14ac:dyDescent="0.25">
      <c r="L13" s="1">
        <f t="shared" si="3"/>
        <v>5.666666666666667</v>
      </c>
      <c r="M13" s="1">
        <f t="shared" si="4"/>
        <v>2.8461538461538463</v>
      </c>
      <c r="N13" s="1">
        <f t="shared" si="5"/>
        <v>2.125</v>
      </c>
      <c r="O13" s="1">
        <f t="shared" si="5"/>
        <v>1</v>
      </c>
      <c r="Q13" s="1">
        <f t="shared" si="7"/>
        <v>1.9909909909909911</v>
      </c>
      <c r="R13" s="1">
        <f t="shared" si="6"/>
        <v>2.666666666666667</v>
      </c>
      <c r="S13" s="1">
        <f t="shared" si="6"/>
        <v>5.666666666666667</v>
      </c>
    </row>
    <row r="14" spans="1:20" x14ac:dyDescent="0.25">
      <c r="L14" s="1"/>
      <c r="M14" s="1"/>
      <c r="N14" s="1"/>
      <c r="O14" s="1"/>
      <c r="Q14" s="1">
        <f>AVERAGE(Q10:Q13)</f>
        <v>5.0250586721174955</v>
      </c>
      <c r="R14" s="1">
        <f t="shared" ref="R14:S14" si="8">AVERAGE(R10:R13)</f>
        <v>2.9577922077922079</v>
      </c>
      <c r="S14" s="1">
        <f t="shared" si="8"/>
        <v>8.7979624542124544</v>
      </c>
      <c r="T14" t="s">
        <v>5</v>
      </c>
    </row>
    <row r="15" spans="1:20" x14ac:dyDescent="0.25">
      <c r="L15" s="1"/>
      <c r="M15" s="1"/>
      <c r="N15" s="1"/>
      <c r="O15" s="1"/>
      <c r="Q15" s="1"/>
      <c r="R15" s="1"/>
      <c r="S15" s="1"/>
    </row>
    <row r="16" spans="1:20" x14ac:dyDescent="0.25">
      <c r="K16" t="s">
        <v>18</v>
      </c>
      <c r="L16" s="1" t="str">
        <f>N2</f>
        <v>i3</v>
      </c>
      <c r="M16" s="1" t="str">
        <f>L2</f>
        <v>i1</v>
      </c>
      <c r="N16" s="1" t="str">
        <f>M2</f>
        <v>i2</v>
      </c>
      <c r="O16" s="1" t="str">
        <f>O2</f>
        <v>i4</v>
      </c>
      <c r="Q16" s="9" t="s">
        <v>24</v>
      </c>
      <c r="R16" s="2" t="s">
        <v>21</v>
      </c>
      <c r="S16" s="3" t="s">
        <v>8</v>
      </c>
    </row>
    <row r="17" spans="11:20" x14ac:dyDescent="0.25">
      <c r="L17" s="1">
        <f t="shared" ref="L17:L20" si="9">N3</f>
        <v>1.9411764705882353</v>
      </c>
      <c r="M17" s="1">
        <f t="shared" ref="M17:N17" si="10">L3</f>
        <v>1</v>
      </c>
      <c r="N17" s="1">
        <f t="shared" si="10"/>
        <v>6.1428571428571432</v>
      </c>
      <c r="O17" s="1">
        <f t="shared" ref="O17:O20" si="11">O3</f>
        <v>0.35135135135135137</v>
      </c>
      <c r="Q17" s="1">
        <f>$L17/M17</f>
        <v>1.9411764705882353</v>
      </c>
      <c r="R17" s="1">
        <f t="shared" ref="R17:S20" si="12">$L17/N17</f>
        <v>0.3160054719562243</v>
      </c>
      <c r="S17" s="1">
        <f t="shared" si="12"/>
        <v>5.5248868778280542</v>
      </c>
    </row>
    <row r="18" spans="11:20" x14ac:dyDescent="0.25">
      <c r="L18" s="1">
        <f t="shared" si="9"/>
        <v>0.33333333333333331</v>
      </c>
      <c r="M18" s="1">
        <f t="shared" ref="M18:N18" si="13">L4</f>
        <v>0.16279069767441862</v>
      </c>
      <c r="N18" s="1">
        <f t="shared" si="13"/>
        <v>1</v>
      </c>
      <c r="O18" s="1">
        <f t="shared" si="11"/>
        <v>0.17647058823529413</v>
      </c>
      <c r="Q18" s="1">
        <f t="shared" ref="Q18:Q20" si="14">$L18/M18</f>
        <v>2.0476190476190474</v>
      </c>
      <c r="R18" s="1">
        <f t="shared" si="12"/>
        <v>0.33333333333333331</v>
      </c>
      <c r="S18" s="1">
        <f t="shared" si="12"/>
        <v>1.8888888888888886</v>
      </c>
    </row>
    <row r="19" spans="11:20" x14ac:dyDescent="0.25">
      <c r="L19" s="1">
        <f t="shared" si="9"/>
        <v>1</v>
      </c>
      <c r="M19" s="1">
        <f t="shared" ref="M19:N19" si="15">L5</f>
        <v>0.51515151515151514</v>
      </c>
      <c r="N19" s="1">
        <f t="shared" si="15"/>
        <v>3</v>
      </c>
      <c r="O19" s="1">
        <f t="shared" si="11"/>
        <v>0.47058823529411764</v>
      </c>
      <c r="Q19" s="1">
        <f t="shared" si="14"/>
        <v>1.9411764705882353</v>
      </c>
      <c r="R19" s="1">
        <f t="shared" si="12"/>
        <v>0.33333333333333331</v>
      </c>
      <c r="S19" s="1">
        <f t="shared" si="12"/>
        <v>2.125</v>
      </c>
    </row>
    <row r="20" spans="11:20" x14ac:dyDescent="0.25">
      <c r="L20" s="1">
        <f t="shared" si="9"/>
        <v>2.125</v>
      </c>
      <c r="M20" s="1">
        <f t="shared" ref="M20:N20" si="16">L6</f>
        <v>2.8461538461538463</v>
      </c>
      <c r="N20" s="1">
        <f t="shared" si="16"/>
        <v>5.666666666666667</v>
      </c>
      <c r="O20" s="1">
        <f t="shared" si="11"/>
        <v>1</v>
      </c>
      <c r="Q20" s="1">
        <f t="shared" si="14"/>
        <v>0.7466216216216216</v>
      </c>
      <c r="R20" s="1">
        <f t="shared" si="12"/>
        <v>0.375</v>
      </c>
      <c r="S20" s="1">
        <f t="shared" si="12"/>
        <v>2.125</v>
      </c>
    </row>
    <row r="21" spans="11:20" x14ac:dyDescent="0.25">
      <c r="L21" s="1"/>
      <c r="M21" s="1"/>
      <c r="N21" s="1"/>
      <c r="O21" s="1"/>
      <c r="Q21" s="1">
        <f>AVERAGE(Q17:Q20)</f>
        <v>1.6691484026042851</v>
      </c>
      <c r="R21" s="1">
        <f t="shared" ref="R21:S21" si="17">AVERAGE(R17:R20)</f>
        <v>0.33941803465572273</v>
      </c>
      <c r="S21" s="1">
        <f t="shared" si="17"/>
        <v>2.9159439416792354</v>
      </c>
      <c r="T21" t="s">
        <v>5</v>
      </c>
    </row>
    <row r="22" spans="11:20" x14ac:dyDescent="0.25">
      <c r="L22" s="1"/>
      <c r="M22" s="1"/>
      <c r="N22" s="1"/>
      <c r="O22" s="1"/>
      <c r="Q22" s="1"/>
      <c r="R22" s="1"/>
      <c r="S22" s="1"/>
    </row>
    <row r="23" spans="11:20" x14ac:dyDescent="0.25">
      <c r="K23" t="s">
        <v>19</v>
      </c>
      <c r="L23" s="1" t="str">
        <f>O2</f>
        <v>i4</v>
      </c>
      <c r="M23" s="1" t="str">
        <f>L2</f>
        <v>i1</v>
      </c>
      <c r="N23" s="1" t="str">
        <f t="shared" ref="N23:O23" si="18">M2</f>
        <v>i2</v>
      </c>
      <c r="O23" s="1" t="str">
        <f t="shared" si="18"/>
        <v>i3</v>
      </c>
      <c r="Q23" s="9" t="s">
        <v>25</v>
      </c>
      <c r="R23" s="2" t="s">
        <v>22</v>
      </c>
      <c r="S23" s="2" t="s">
        <v>20</v>
      </c>
    </row>
    <row r="24" spans="11:20" x14ac:dyDescent="0.25">
      <c r="L24" s="1">
        <f t="shared" ref="L24:L27" si="19">O3</f>
        <v>0.35135135135135137</v>
      </c>
      <c r="M24" s="1">
        <f t="shared" ref="M24:O24" si="20">L3</f>
        <v>1</v>
      </c>
      <c r="N24" s="1">
        <f t="shared" si="20"/>
        <v>6.1428571428571432</v>
      </c>
      <c r="O24" s="1">
        <f t="shared" si="20"/>
        <v>1.9411764705882353</v>
      </c>
      <c r="Q24" s="1">
        <f>$L24/M24</f>
        <v>0.35135135135135137</v>
      </c>
      <c r="R24" s="1">
        <f t="shared" ref="R24:S27" si="21">$L24/N24</f>
        <v>5.7196731615336269E-2</v>
      </c>
      <c r="S24" s="1">
        <f t="shared" si="21"/>
        <v>0.180999180999181</v>
      </c>
    </row>
    <row r="25" spans="11:20" x14ac:dyDescent="0.25">
      <c r="L25" s="1">
        <f t="shared" si="19"/>
        <v>0.17647058823529413</v>
      </c>
      <c r="M25" s="1">
        <f t="shared" ref="M25:O25" si="22">L4</f>
        <v>0.16279069767441862</v>
      </c>
      <c r="N25" s="1">
        <f t="shared" si="22"/>
        <v>1</v>
      </c>
      <c r="O25" s="1">
        <f t="shared" si="22"/>
        <v>0.33333333333333331</v>
      </c>
      <c r="Q25" s="1">
        <f t="shared" ref="Q25:Q27" si="23">$L25/M25</f>
        <v>1.0840336134453781</v>
      </c>
      <c r="R25" s="1">
        <f t="shared" si="21"/>
        <v>0.17647058823529413</v>
      </c>
      <c r="S25" s="1">
        <f t="shared" si="21"/>
        <v>0.52941176470588247</v>
      </c>
    </row>
    <row r="26" spans="11:20" x14ac:dyDescent="0.25">
      <c r="L26" s="1">
        <f t="shared" si="19"/>
        <v>0.47058823529411764</v>
      </c>
      <c r="M26" s="1">
        <f t="shared" ref="M26:O26" si="24">L5</f>
        <v>0.51515151515151514</v>
      </c>
      <c r="N26" s="1">
        <f t="shared" si="24"/>
        <v>3</v>
      </c>
      <c r="O26" s="1">
        <f t="shared" si="24"/>
        <v>1</v>
      </c>
      <c r="Q26" s="1">
        <f t="shared" si="23"/>
        <v>0.91349480968858132</v>
      </c>
      <c r="R26" s="1">
        <f t="shared" si="21"/>
        <v>0.15686274509803921</v>
      </c>
      <c r="S26" s="1">
        <f t="shared" si="21"/>
        <v>0.47058823529411764</v>
      </c>
    </row>
    <row r="27" spans="11:20" x14ac:dyDescent="0.25">
      <c r="L27" s="1">
        <f t="shared" si="19"/>
        <v>1</v>
      </c>
      <c r="M27" s="1">
        <f t="shared" ref="M27:O27" si="25">L6</f>
        <v>2.8461538461538463</v>
      </c>
      <c r="N27" s="1">
        <f t="shared" si="25"/>
        <v>5.666666666666667</v>
      </c>
      <c r="O27" s="1">
        <f t="shared" si="25"/>
        <v>2.125</v>
      </c>
      <c r="Q27" s="1">
        <f t="shared" si="23"/>
        <v>0.35135135135135132</v>
      </c>
      <c r="R27" s="1">
        <f t="shared" si="21"/>
        <v>0.1764705882352941</v>
      </c>
      <c r="S27" s="1">
        <f t="shared" si="21"/>
        <v>0.47058823529411764</v>
      </c>
    </row>
    <row r="28" spans="11:20" x14ac:dyDescent="0.25">
      <c r="Q28" s="1">
        <f>AVERAGE(Q24:Q27)</f>
        <v>0.67505778145916551</v>
      </c>
      <c r="R28" s="1">
        <f t="shared" ref="R28:S28" si="26">AVERAGE(R24:R27)</f>
        <v>0.14175016329599094</v>
      </c>
      <c r="S28" s="1">
        <f t="shared" si="26"/>
        <v>0.41289685407332466</v>
      </c>
      <c r="T28" t="s">
        <v>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CAC6D-4D9D-4978-9517-C02DED623A0B}">
  <dimension ref="A1:B12"/>
  <sheetViews>
    <sheetView zoomScale="80" zoomScaleNormal="80" workbookViewId="0">
      <selection activeCell="B1" sqref="B1"/>
    </sheetView>
  </sheetViews>
  <sheetFormatPr defaultRowHeight="15" x14ac:dyDescent="0.25"/>
  <cols>
    <col min="1" max="1" width="11.5703125" bestFit="1" customWidth="1"/>
    <col min="2" max="2" width="8.28515625" bestFit="1" customWidth="1"/>
  </cols>
  <sheetData>
    <row r="1" spans="1:2" x14ac:dyDescent="0.25">
      <c r="A1" t="str">
        <f>'Input and Orientations'!Q2</f>
        <v>p1 - i1:i2</v>
      </c>
      <c r="B1" s="1">
        <f>'Input and Orientations'!Q7</f>
        <v>0.24989025262623074</v>
      </c>
    </row>
    <row r="2" spans="1:2" x14ac:dyDescent="0.25">
      <c r="A2" t="str">
        <f>'Input and Orientations'!R2</f>
        <v>p4 - i1:i3</v>
      </c>
      <c r="B2" s="1">
        <f>'Input and Orientations'!R7</f>
        <v>0.71451040979084757</v>
      </c>
    </row>
    <row r="3" spans="1:2" x14ac:dyDescent="0.25">
      <c r="A3" t="str">
        <f>'Input and Orientations'!S2</f>
        <v>p6 - i1:i4</v>
      </c>
      <c r="B3" s="1">
        <f>'Input and Orientations'!S7</f>
        <v>1.9273713205399252</v>
      </c>
    </row>
    <row r="4" spans="1:2" x14ac:dyDescent="0.25">
      <c r="A4" s="1" t="str">
        <f>'Input and Orientations'!Q9</f>
        <v>p11 - i2:i1</v>
      </c>
      <c r="B4" s="1">
        <f>'Input and Orientations'!Q14</f>
        <v>5.0250586721174955</v>
      </c>
    </row>
    <row r="5" spans="1:2" x14ac:dyDescent="0.25">
      <c r="A5" t="str">
        <f>'Input and Orientations'!R9</f>
        <v>p2 - i2:i3</v>
      </c>
      <c r="B5" s="1">
        <f>'Input and Orientations'!R14</f>
        <v>2.9577922077922079</v>
      </c>
    </row>
    <row r="6" spans="1:2" x14ac:dyDescent="0.25">
      <c r="A6" t="str">
        <f>'Input and Orientations'!S9</f>
        <v>p5 - i2:i4</v>
      </c>
      <c r="B6" s="1">
        <f>'Input and Orientations'!S14</f>
        <v>8.7979624542124544</v>
      </c>
    </row>
    <row r="7" spans="1:2" x14ac:dyDescent="0.25">
      <c r="A7" s="1" t="str">
        <f>'Input and Orientations'!Q16</f>
        <v>p41 - i3:i1</v>
      </c>
      <c r="B7" s="1">
        <f>'Input and Orientations'!Q21</f>
        <v>1.6691484026042851</v>
      </c>
    </row>
    <row r="8" spans="1:2" x14ac:dyDescent="0.25">
      <c r="A8" t="str">
        <f>'Input and Orientations'!R16</f>
        <v>p21 - i3:i2</v>
      </c>
      <c r="B8" s="1">
        <f>'Input and Orientations'!R21</f>
        <v>0.33941803465572273</v>
      </c>
    </row>
    <row r="9" spans="1:2" x14ac:dyDescent="0.25">
      <c r="A9" t="str">
        <f>'Input and Orientations'!S16</f>
        <v>p3 - i3:i4</v>
      </c>
      <c r="B9" s="1">
        <f>'Input and Orientations'!S21</f>
        <v>2.9159439416792354</v>
      </c>
    </row>
    <row r="10" spans="1:2" x14ac:dyDescent="0.25">
      <c r="A10" s="1" t="str">
        <f>'Input and Orientations'!Q23</f>
        <v>p61 - i4:i1</v>
      </c>
      <c r="B10" s="1">
        <f>'Input and Orientations'!Q28</f>
        <v>0.67505778145916551</v>
      </c>
    </row>
    <row r="11" spans="1:2" x14ac:dyDescent="0.25">
      <c r="A11" t="str">
        <f>'Input and Orientations'!R23</f>
        <v>p51 - i4:i2</v>
      </c>
      <c r="B11" s="1">
        <f>'Input and Orientations'!R28</f>
        <v>0.14175016329599094</v>
      </c>
    </row>
    <row r="12" spans="1:2" x14ac:dyDescent="0.25">
      <c r="A12" t="str">
        <f>'Input and Orientations'!S23</f>
        <v>p31 - i4:i3</v>
      </c>
      <c r="B12" s="1">
        <f>'Input and Orientations'!S28</f>
        <v>0.41289685407332466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3C4B4-EB33-4196-99A7-8CF9D6FA4B8B}">
  <sheetPr>
    <tabColor rgb="FFFFC000"/>
  </sheetPr>
  <dimension ref="A1:V38"/>
  <sheetViews>
    <sheetView topLeftCell="A6" zoomScale="70" zoomScaleNormal="70" workbookViewId="0">
      <pane xSplit="1" topLeftCell="B1" activePane="topRight" state="frozen"/>
      <selection activeCell="A4" sqref="A4"/>
      <selection pane="topRight"/>
    </sheetView>
  </sheetViews>
  <sheetFormatPr defaultColWidth="14.7109375" defaultRowHeight="15" x14ac:dyDescent="0.25"/>
  <cols>
    <col min="1" max="1" width="3.85546875" bestFit="1" customWidth="1"/>
    <col min="2" max="2" width="10.7109375" bestFit="1" customWidth="1"/>
    <col min="3" max="4" width="10.28515625" bestFit="1" customWidth="1"/>
    <col min="5" max="5" width="12.85546875" bestFit="1" customWidth="1"/>
    <col min="6" max="6" width="5.7109375" bestFit="1" customWidth="1"/>
    <col min="7" max="7" width="6" bestFit="1" customWidth="1"/>
    <col min="8" max="8" width="12.140625" bestFit="1" customWidth="1"/>
    <col min="9" max="10" width="5.7109375" bestFit="1" customWidth="1"/>
    <col min="11" max="11" width="25.7109375" bestFit="1" customWidth="1"/>
    <col min="12" max="12" width="18.28515625" bestFit="1" customWidth="1"/>
    <col min="13" max="13" width="10.28515625" bestFit="1" customWidth="1"/>
    <col min="14" max="16" width="5.7109375" bestFit="1" customWidth="1"/>
    <col min="17" max="17" width="14.28515625" bestFit="1" customWidth="1"/>
    <col min="18" max="20" width="6.85546875" bestFit="1" customWidth="1"/>
    <col min="21" max="21" width="37.28515625" bestFit="1" customWidth="1"/>
    <col min="22" max="22" width="10.140625" bestFit="1" customWidth="1"/>
  </cols>
  <sheetData>
    <row r="1" spans="1:20" x14ac:dyDescent="0.25">
      <c r="B1" t="s">
        <v>15</v>
      </c>
      <c r="C1" s="1" t="str">
        <f>'Input and Orientations'!L2</f>
        <v>i1</v>
      </c>
      <c r="D1" s="1" t="str">
        <f>'Input and Orientations'!M2</f>
        <v>i2</v>
      </c>
      <c r="E1" s="1" t="str">
        <f>'Input and Orientations'!N2</f>
        <v>i3</v>
      </c>
      <c r="F1" s="1" t="str">
        <f>'Input and Orientations'!O2</f>
        <v>i4</v>
      </c>
      <c r="G1" t="s">
        <v>12</v>
      </c>
    </row>
    <row r="2" spans="1:20" x14ac:dyDescent="0.25">
      <c r="B2" t="s">
        <v>1</v>
      </c>
      <c r="C2" s="1">
        <f>'Input and Orientations'!L3</f>
        <v>1</v>
      </c>
      <c r="D2" s="1">
        <f>'Input and Orientations'!M3</f>
        <v>6.1428571428571432</v>
      </c>
      <c r="E2" s="1">
        <f>'Input and Orientations'!N3</f>
        <v>1.9411764705882353</v>
      </c>
      <c r="F2" s="1">
        <f>'Input and Orientations'!O3</f>
        <v>0.35135135135135137</v>
      </c>
      <c r="G2" s="1">
        <f>SUM(C2:F2)</f>
        <v>9.4353849647967287</v>
      </c>
      <c r="I2" s="1"/>
      <c r="J2" s="1"/>
      <c r="K2" s="1"/>
      <c r="L2" s="1"/>
      <c r="N2" s="1"/>
      <c r="O2" s="1"/>
      <c r="P2" s="1"/>
    </row>
    <row r="3" spans="1:20" x14ac:dyDescent="0.25">
      <c r="B3" t="s">
        <v>2</v>
      </c>
      <c r="C3" s="1">
        <f>'Input and Orientations'!L4</f>
        <v>0.16279069767441862</v>
      </c>
      <c r="D3" s="1">
        <f>'Input and Orientations'!M4</f>
        <v>1</v>
      </c>
      <c r="E3" s="1">
        <f>'Input and Orientations'!N4</f>
        <v>0.33333333333333331</v>
      </c>
      <c r="F3" s="1">
        <f>'Input and Orientations'!O4</f>
        <v>0.17647058823529413</v>
      </c>
      <c r="G3" s="1">
        <f t="shared" ref="G3:G5" si="0">SUM(C3:F3)</f>
        <v>1.6725946192430461</v>
      </c>
      <c r="I3" s="1"/>
      <c r="J3" s="1"/>
      <c r="K3" s="1"/>
      <c r="L3" s="1"/>
      <c r="N3" s="1"/>
      <c r="O3" s="1"/>
      <c r="P3" s="1"/>
    </row>
    <row r="4" spans="1:20" x14ac:dyDescent="0.25">
      <c r="B4" t="s">
        <v>3</v>
      </c>
      <c r="C4" s="1">
        <f>'Input and Orientations'!L5</f>
        <v>0.51515151515151514</v>
      </c>
      <c r="D4" s="1">
        <f>'Input and Orientations'!M5</f>
        <v>3</v>
      </c>
      <c r="E4" s="1">
        <f>'Input and Orientations'!N5</f>
        <v>1</v>
      </c>
      <c r="F4" s="1">
        <f>'Input and Orientations'!O5</f>
        <v>0.47058823529411764</v>
      </c>
      <c r="G4" s="1">
        <f t="shared" si="0"/>
        <v>4.9857397504456333</v>
      </c>
      <c r="I4" s="1"/>
      <c r="J4" s="1"/>
      <c r="K4" s="1"/>
      <c r="L4" s="1"/>
      <c r="N4" s="1"/>
      <c r="O4" s="1"/>
      <c r="P4" s="1"/>
    </row>
    <row r="5" spans="1:20" x14ac:dyDescent="0.25">
      <c r="B5" t="s">
        <v>4</v>
      </c>
      <c r="C5" s="1">
        <f>'Input and Orientations'!L6</f>
        <v>2.8461538461538463</v>
      </c>
      <c r="D5" s="1">
        <f>'Input and Orientations'!M6</f>
        <v>5.666666666666667</v>
      </c>
      <c r="E5" s="1">
        <f>'Input and Orientations'!N6</f>
        <v>2.125</v>
      </c>
      <c r="F5" s="1">
        <f>'Input and Orientations'!O6</f>
        <v>1</v>
      </c>
      <c r="G5" s="1">
        <f t="shared" si="0"/>
        <v>11.637820512820513</v>
      </c>
      <c r="I5" s="1"/>
      <c r="J5" s="1"/>
      <c r="K5" s="1"/>
      <c r="L5" s="1"/>
      <c r="N5" s="1"/>
      <c r="O5" s="1"/>
      <c r="P5" s="1"/>
    </row>
    <row r="6" spans="1:20" x14ac:dyDescent="0.25">
      <c r="B6" s="1"/>
      <c r="C6" s="1"/>
      <c r="D6" s="1"/>
      <c r="E6" s="1"/>
      <c r="F6" s="1"/>
      <c r="I6" s="1"/>
      <c r="J6" s="1"/>
      <c r="L6" s="1"/>
      <c r="N6" s="1"/>
      <c r="O6" s="1"/>
      <c r="P6" s="1"/>
    </row>
    <row r="7" spans="1:20" x14ac:dyDescent="0.25">
      <c r="B7" t="s">
        <v>32</v>
      </c>
      <c r="C7" s="1"/>
      <c r="D7" s="1"/>
      <c r="E7" s="1" t="s">
        <v>29</v>
      </c>
      <c r="F7" s="1"/>
      <c r="H7" t="s">
        <v>52</v>
      </c>
      <c r="J7" s="1"/>
      <c r="K7" s="1" t="s">
        <v>30</v>
      </c>
      <c r="L7" s="1" t="s">
        <v>57</v>
      </c>
      <c r="M7" t="s">
        <v>58</v>
      </c>
      <c r="N7" s="1"/>
      <c r="O7" s="1"/>
      <c r="P7" s="1"/>
      <c r="Q7" s="1" t="s">
        <v>53</v>
      </c>
    </row>
    <row r="8" spans="1:20" x14ac:dyDescent="0.25">
      <c r="A8">
        <v>1</v>
      </c>
      <c r="B8" t="str">
        <f>Permutations!G2</f>
        <v>p1 - i1:i2</v>
      </c>
      <c r="C8" t="str">
        <f>Permutations!H2</f>
        <v>p2 - i2:i3</v>
      </c>
      <c r="D8" t="str">
        <f>Permutations!I2</f>
        <v>p3 - i3:i4</v>
      </c>
      <c r="E8" s="1">
        <f>VLOOKUP(B8,Vlookup!$A$1:$B$12,2,0)</f>
        <v>0.24989025262623074</v>
      </c>
      <c r="F8" s="1">
        <f>VLOOKUP(C8,Vlookup!$A$1:$B$12,2,0)</f>
        <v>2.9577922077922079</v>
      </c>
      <c r="G8" s="1">
        <f>VLOOKUP(D8,Vlookup!$A$1:$B$12,2,0)</f>
        <v>2.9159439416792354</v>
      </c>
      <c r="H8" s="1">
        <f>E8*F8*G8</f>
        <v>2.1552425229145058</v>
      </c>
      <c r="I8" s="1">
        <f>F8*G8</f>
        <v>8.6247562690577393</v>
      </c>
      <c r="J8" s="1">
        <f>G8</f>
        <v>2.9159439416792354</v>
      </c>
      <c r="K8">
        <v>1</v>
      </c>
      <c r="L8" s="1">
        <f>SUM(H8:K8)</f>
        <v>14.695942733651481</v>
      </c>
      <c r="M8" s="1">
        <f>H8/L8</f>
        <v>0.14665561522496459</v>
      </c>
      <c r="N8" s="1">
        <f>I8/L8</f>
        <v>0.58688009509647543</v>
      </c>
      <c r="O8" s="1">
        <f>J8/L8</f>
        <v>0.1984182977933199</v>
      </c>
      <c r="P8" s="1">
        <f>K8/L8</f>
        <v>6.8045991885239965E-2</v>
      </c>
      <c r="Q8" s="1">
        <f>'Rotations (manually)'!G1</f>
        <v>0.14665561522496459</v>
      </c>
      <c r="R8" s="1">
        <f>'Rotations (manually)'!H1</f>
        <v>0.58688009509647543</v>
      </c>
      <c r="S8" s="1">
        <f>'Rotations (manually)'!I1</f>
        <v>0.1984182977933199</v>
      </c>
      <c r="T8" s="1">
        <f>'Rotations (manually)'!J1</f>
        <v>6.8045991885239965E-2</v>
      </c>
    </row>
    <row r="9" spans="1:20" x14ac:dyDescent="0.25">
      <c r="A9">
        <v>2</v>
      </c>
      <c r="B9" s="1" t="str">
        <f>Permutations!G3</f>
        <v>p1 - i1:i2</v>
      </c>
      <c r="C9" s="1" t="str">
        <f>Permutations!H3</f>
        <v>p5 - i2:i4</v>
      </c>
      <c r="D9" s="1" t="str">
        <f>Permutations!I3</f>
        <v>p31 - i4:i3</v>
      </c>
      <c r="E9" s="1">
        <f>VLOOKUP(B9,Vlookup!$A$1:$B$12,2,0)</f>
        <v>0.24989025262623074</v>
      </c>
      <c r="F9" s="1">
        <f>VLOOKUP(C9,Vlookup!$A$1:$B$12,2,0)</f>
        <v>8.7979624542124544</v>
      </c>
      <c r="G9" s="1">
        <f>VLOOKUP(D9,Vlookup!$A$1:$B$12,2,0)</f>
        <v>0.41289685407332466</v>
      </c>
      <c r="H9" s="1">
        <f>E9*F9*G9</f>
        <v>0.90776408099066608</v>
      </c>
      <c r="I9" s="1">
        <f>F9*G9</f>
        <v>3.6326510195995492</v>
      </c>
      <c r="J9" s="1">
        <f>G9</f>
        <v>0.41289685407332466</v>
      </c>
      <c r="K9">
        <v>1</v>
      </c>
      <c r="L9" s="1">
        <f>SUM(H9:K9)</f>
        <v>5.9533119546635405</v>
      </c>
      <c r="M9" s="1">
        <f>H9/L9</f>
        <v>0.15248051637535423</v>
      </c>
      <c r="N9" s="1">
        <f>I9/L9</f>
        <v>0.61018993247177378</v>
      </c>
      <c r="O9" s="1">
        <f>J9/L9</f>
        <v>6.9355823652056559E-2</v>
      </c>
      <c r="P9" s="1">
        <f>K9/L9</f>
        <v>0.16797372750081535</v>
      </c>
      <c r="Q9" s="1">
        <f>'Rotations (manually)'!G2</f>
        <v>0.15248051637535423</v>
      </c>
      <c r="R9" s="1">
        <f>'Rotations (manually)'!H2</f>
        <v>0.61018993247177378</v>
      </c>
      <c r="S9" s="1">
        <f>'Rotations (manually)'!I2</f>
        <v>0.16797372750081535</v>
      </c>
      <c r="T9" s="1">
        <f>'Rotations (manually)'!J2</f>
        <v>6.9355823652056559E-2</v>
      </c>
    </row>
    <row r="10" spans="1:20" x14ac:dyDescent="0.25">
      <c r="A10">
        <v>3</v>
      </c>
      <c r="B10" s="1" t="str">
        <f>Permutations!G4</f>
        <v>p4 - i1:i3</v>
      </c>
      <c r="C10" s="1" t="str">
        <f>Permutations!H4</f>
        <v>p21 - i3:i2</v>
      </c>
      <c r="D10" s="1" t="str">
        <f>Permutations!I4</f>
        <v>p5 - i2:i4</v>
      </c>
      <c r="E10" s="1">
        <f>VLOOKUP(B10,Vlookup!$A$1:$B$12,2,0)</f>
        <v>0.71451040979084757</v>
      </c>
      <c r="F10" s="1">
        <f>VLOOKUP(C10,Vlookup!$A$1:$B$12,2,0)</f>
        <v>0.33941803465572273</v>
      </c>
      <c r="G10" s="1">
        <f>VLOOKUP(D10,Vlookup!$A$1:$B$12,2,0)</f>
        <v>8.7979624542124544</v>
      </c>
      <c r="H10" s="1">
        <f>E10*F10*G10</f>
        <v>2.1336617865271088</v>
      </c>
      <c r="I10" s="1">
        <f>F10*G10</f>
        <v>2.9861871251836303</v>
      </c>
      <c r="J10" s="1">
        <f>G10</f>
        <v>8.7979624542124544</v>
      </c>
      <c r="K10">
        <v>1</v>
      </c>
      <c r="L10" s="1">
        <f>SUM(H10:K10)</f>
        <v>14.917811365923193</v>
      </c>
      <c r="M10" s="1">
        <f>H10/L10</f>
        <v>0.14302780308651977</v>
      </c>
      <c r="N10" s="1">
        <f>I10/L10</f>
        <v>0.20017595422911619</v>
      </c>
      <c r="O10" s="1">
        <f>J10/L10</f>
        <v>0.58976228069954484</v>
      </c>
      <c r="P10" s="1">
        <f>K10/L10</f>
        <v>6.7033961984819257E-2</v>
      </c>
      <c r="Q10" s="1">
        <f>'Rotations (manually)'!G3</f>
        <v>0.14302780308651977</v>
      </c>
      <c r="R10" s="1">
        <f>'Rotations (manually)'!H3</f>
        <v>0.58976228069954484</v>
      </c>
      <c r="S10" s="1">
        <f>'Rotations (manually)'!I3</f>
        <v>0.20017595422911619</v>
      </c>
      <c r="T10" s="1">
        <f>'Rotations (manually)'!J3</f>
        <v>6.7033961984819257E-2</v>
      </c>
    </row>
    <row r="11" spans="1:20" x14ac:dyDescent="0.25">
      <c r="A11">
        <v>4</v>
      </c>
      <c r="B11" s="1" t="str">
        <f>Permutations!G5</f>
        <v>p4 - i1:i3</v>
      </c>
      <c r="C11" s="1" t="str">
        <f>Permutations!H5</f>
        <v>p3 - i3:i4</v>
      </c>
      <c r="D11" s="1" t="str">
        <f>Permutations!I5</f>
        <v>p51 - i4:i2</v>
      </c>
      <c r="E11" s="1">
        <f>VLOOKUP(B11,Vlookup!$A$1:$B$12,2,0)</f>
        <v>0.71451040979084757</v>
      </c>
      <c r="F11" s="1">
        <f>VLOOKUP(C11,Vlookup!$A$1:$B$12,2,0)</f>
        <v>2.9159439416792354</v>
      </c>
      <c r="G11" s="1">
        <f>VLOOKUP(D11,Vlookup!$A$1:$B$12,2,0)</f>
        <v>0.14175016329599094</v>
      </c>
      <c r="H11" s="1">
        <f t="shared" ref="H11:H13" si="1">E11*F11*G11</f>
        <v>0.29533253884638438</v>
      </c>
      <c r="I11" s="1">
        <f t="shared" ref="I11:I13" si="2">F11*G11</f>
        <v>0.41333552989498712</v>
      </c>
      <c r="J11" s="1">
        <f t="shared" ref="J11:J13" si="3">G11</f>
        <v>0.14175016329599094</v>
      </c>
      <c r="K11">
        <v>1</v>
      </c>
      <c r="L11" s="1">
        <f t="shared" ref="L11:L13" si="4">SUM(H11:K11)</f>
        <v>1.8504182320373626</v>
      </c>
      <c r="M11" s="1">
        <f t="shared" ref="M11:M13" si="5">H11/L11</f>
        <v>0.15960312848907404</v>
      </c>
      <c r="N11" s="1">
        <f t="shared" ref="N11:N13" si="6">I11/L11</f>
        <v>0.22337411226211984</v>
      </c>
      <c r="O11" s="1">
        <f t="shared" ref="O11:O13" si="7">J11/L11</f>
        <v>7.6604391829797322E-2</v>
      </c>
      <c r="P11" s="1">
        <f t="shared" ref="P11:P13" si="8">K11/L11</f>
        <v>0.54041836741900873</v>
      </c>
      <c r="Q11" s="1">
        <f>'Rotations (manually)'!G4</f>
        <v>0.15960312848907404</v>
      </c>
      <c r="R11" s="1">
        <f>'Rotations (manually)'!H4</f>
        <v>0.54041836741900873</v>
      </c>
      <c r="S11" s="1">
        <f>'Rotations (manually)'!I4</f>
        <v>0.22337411226211984</v>
      </c>
      <c r="T11" s="1">
        <f>'Rotations (manually)'!J4</f>
        <v>7.6604391829797322E-2</v>
      </c>
    </row>
    <row r="12" spans="1:20" x14ac:dyDescent="0.25">
      <c r="A12">
        <v>5</v>
      </c>
      <c r="B12" s="1" t="str">
        <f>Permutations!G6</f>
        <v>p6 - i1:i4</v>
      </c>
      <c r="C12" s="1" t="str">
        <f>Permutations!H6</f>
        <v>p51 - i4:i2</v>
      </c>
      <c r="D12" s="1" t="str">
        <f>Permutations!I6</f>
        <v>p2 - i2:i3</v>
      </c>
      <c r="E12" s="1">
        <f>VLOOKUP(B12,Vlookup!$A$1:$B$12,2,0)</f>
        <v>1.9273713205399252</v>
      </c>
      <c r="F12" s="1">
        <f>VLOOKUP(C12,Vlookup!$A$1:$B$12,2,0)</f>
        <v>0.14175016329599094</v>
      </c>
      <c r="G12" s="1">
        <f>VLOOKUP(D12,Vlookup!$A$1:$B$12,2,0)</f>
        <v>2.9577922077922079</v>
      </c>
      <c r="H12" s="1">
        <f t="shared" si="1"/>
        <v>0.80808420996848596</v>
      </c>
      <c r="I12" s="1">
        <f t="shared" si="2"/>
        <v>0.41926752845015502</v>
      </c>
      <c r="J12" s="1">
        <f t="shared" si="3"/>
        <v>2.9577922077922079</v>
      </c>
      <c r="K12">
        <v>1</v>
      </c>
      <c r="L12" s="1">
        <f t="shared" si="4"/>
        <v>5.1851439462108484</v>
      </c>
      <c r="M12" s="1">
        <f t="shared" si="5"/>
        <v>0.15584605140210434</v>
      </c>
      <c r="N12" s="1">
        <f t="shared" si="6"/>
        <v>8.0859380722987151E-2</v>
      </c>
      <c r="O12" s="1">
        <f t="shared" si="7"/>
        <v>0.57043589116820492</v>
      </c>
      <c r="P12" s="1">
        <f t="shared" si="8"/>
        <v>0.19285867670670373</v>
      </c>
      <c r="Q12" s="1">
        <f>'Rotations (manually)'!G5</f>
        <v>0.15584605140210434</v>
      </c>
      <c r="R12" s="1">
        <f>'Rotations (manually)'!H5</f>
        <v>0.57043589116820492</v>
      </c>
      <c r="S12" s="1">
        <f>'Rotations (manually)'!I5</f>
        <v>0.19285867670670373</v>
      </c>
      <c r="T12" s="1">
        <f>'Rotations (manually)'!J5</f>
        <v>8.0859380722987151E-2</v>
      </c>
    </row>
    <row r="13" spans="1:20" x14ac:dyDescent="0.25">
      <c r="A13">
        <v>6</v>
      </c>
      <c r="B13" s="1" t="str">
        <f>Permutations!G7</f>
        <v>p6 - i1:i4</v>
      </c>
      <c r="C13" s="1" t="str">
        <f>Permutations!H7</f>
        <v>p31 - i4:i3</v>
      </c>
      <c r="D13" s="1" t="str">
        <f>Permutations!I7</f>
        <v>p21 - i3:i2</v>
      </c>
      <c r="E13" s="1">
        <f>VLOOKUP(B13,Vlookup!$A$1:$B$12,2,0)</f>
        <v>1.9273713205399252</v>
      </c>
      <c r="F13" s="1">
        <f>VLOOKUP(C13,Vlookup!$A$1:$B$12,2,0)</f>
        <v>0.41289685407332466</v>
      </c>
      <c r="G13" s="1">
        <f>VLOOKUP(D13,Vlookup!$A$1:$B$12,2,0)</f>
        <v>0.33941803465572273</v>
      </c>
      <c r="H13" s="1">
        <f t="shared" si="1"/>
        <v>0.27011075740618407</v>
      </c>
      <c r="I13" s="1">
        <f t="shared" si="2"/>
        <v>0.14014463872509861</v>
      </c>
      <c r="J13" s="1">
        <f t="shared" si="3"/>
        <v>0.33941803465572273</v>
      </c>
      <c r="K13">
        <v>1</v>
      </c>
      <c r="L13" s="1">
        <f t="shared" si="4"/>
        <v>1.7496734307870054</v>
      </c>
      <c r="M13" s="1">
        <f t="shared" si="5"/>
        <v>0.15437781282687016</v>
      </c>
      <c r="N13" s="1">
        <f t="shared" si="6"/>
        <v>8.0097597791184014E-2</v>
      </c>
      <c r="O13" s="1">
        <f t="shared" si="7"/>
        <v>0.19398936320536803</v>
      </c>
      <c r="P13" s="1">
        <f t="shared" si="8"/>
        <v>0.57153522617657782</v>
      </c>
      <c r="Q13" s="1">
        <f>'Rotations (manually)'!G6</f>
        <v>0.15437781282687016</v>
      </c>
      <c r="R13" s="1">
        <f>'Rotations (manually)'!H6</f>
        <v>0.57153522617657782</v>
      </c>
      <c r="S13" s="1">
        <f>'Rotations (manually)'!I6</f>
        <v>0.19398936320536803</v>
      </c>
      <c r="T13" s="1">
        <f>'Rotations (manually)'!J6</f>
        <v>8.0097597791184014E-2</v>
      </c>
    </row>
    <row r="14" spans="1:20" x14ac:dyDescent="0.25">
      <c r="A14">
        <v>7</v>
      </c>
      <c r="B14" s="1" t="str">
        <f>Permutations!G8</f>
        <v>p11 - i2:i1</v>
      </c>
      <c r="C14" s="1" t="str">
        <f>Permutations!H8</f>
        <v>p4 - i1:i3</v>
      </c>
      <c r="D14" s="1" t="str">
        <f>Permutations!I8</f>
        <v>p3 - i3:i4</v>
      </c>
      <c r="E14" s="1">
        <f>VLOOKUP(B14,Vlookup!$A$1:$B$12,2,0)</f>
        <v>5.0250586721174955</v>
      </c>
      <c r="F14" s="1">
        <f>VLOOKUP(C14,Vlookup!$A$1:$B$12,2,0)</f>
        <v>0.71451040979084757</v>
      </c>
      <c r="G14" s="1">
        <f>VLOOKUP(D14,Vlookup!$A$1:$B$12,2,0)</f>
        <v>2.9159439416792354</v>
      </c>
      <c r="H14" s="1">
        <f t="shared" ref="H14" si="9">E14*F14*G14</f>
        <v>10.469570552730884</v>
      </c>
      <c r="I14" s="1">
        <f t="shared" ref="I14" si="10">F14*G14</f>
        <v>2.08347230069637</v>
      </c>
      <c r="J14" s="1">
        <f t="shared" ref="J14" si="11">G14</f>
        <v>2.9159439416792354</v>
      </c>
      <c r="K14">
        <v>1</v>
      </c>
      <c r="L14" s="1">
        <f t="shared" ref="L14" si="12">SUM(H14:K14)</f>
        <v>16.468986795106488</v>
      </c>
      <c r="M14" s="1">
        <f t="shared" ref="M14" si="13">H14/L14</f>
        <v>0.63571430853546862</v>
      </c>
      <c r="N14" s="1">
        <f t="shared" ref="N14" si="14">I14/L14</f>
        <v>0.12650883303370203</v>
      </c>
      <c r="O14" s="1">
        <f t="shared" ref="O14" si="15">J14/L14</f>
        <v>0.17705666887447286</v>
      </c>
      <c r="P14" s="1">
        <f t="shared" ref="P14" si="16">K14/L14</f>
        <v>6.0720189556356614E-2</v>
      </c>
      <c r="Q14" s="1">
        <f>'Rotations (manually)'!G7</f>
        <v>0.12650883303370203</v>
      </c>
      <c r="R14" s="1">
        <f>'Rotations (manually)'!H7</f>
        <v>0.63571430853546862</v>
      </c>
      <c r="S14" s="1">
        <f>'Rotations (manually)'!I7</f>
        <v>0.17705666887447286</v>
      </c>
      <c r="T14" s="1">
        <f>'Rotations (manually)'!J7</f>
        <v>6.0720189556356614E-2</v>
      </c>
    </row>
    <row r="15" spans="1:20" x14ac:dyDescent="0.25">
      <c r="A15">
        <v>8</v>
      </c>
      <c r="B15" s="1" t="str">
        <f>Permutations!G9</f>
        <v>p11 - i2:i1</v>
      </c>
      <c r="C15" s="1" t="str">
        <f>Permutations!H9</f>
        <v>p6 - i1:i4</v>
      </c>
      <c r="D15" s="1" t="str">
        <f>Permutations!I9</f>
        <v>p31 - i4:i3</v>
      </c>
      <c r="E15" s="1">
        <f>VLOOKUP(B15,Vlookup!$A$1:$B$12,2,0)</f>
        <v>5.0250586721174955</v>
      </c>
      <c r="F15" s="1">
        <f>VLOOKUP(C15,Vlookup!$A$1:$B$12,2,0)</f>
        <v>1.9273713205399252</v>
      </c>
      <c r="G15" s="1">
        <f>VLOOKUP(D15,Vlookup!$A$1:$B$12,2,0)</f>
        <v>0.41289685407332466</v>
      </c>
      <c r="H15" s="1">
        <f t="shared" ref="H15" si="17">E15*F15*G15</f>
        <v>3.9989696048794947</v>
      </c>
      <c r="I15" s="1">
        <f t="shared" ref="I15" si="18">F15*G15</f>
        <v>0.7958055548820846</v>
      </c>
      <c r="J15" s="1">
        <f t="shared" ref="J15" si="19">G15</f>
        <v>0.41289685407332466</v>
      </c>
      <c r="K15">
        <v>1</v>
      </c>
      <c r="L15" s="1">
        <f t="shared" ref="L15" si="20">SUM(H15:K15)</f>
        <v>6.2076720138349044</v>
      </c>
      <c r="M15" s="1">
        <f t="shared" ref="M15" si="21">H15/L15</f>
        <v>0.64419795310819861</v>
      </c>
      <c r="N15" s="1">
        <f t="shared" ref="N15" si="22">I15/L15</f>
        <v>0.12819710079857471</v>
      </c>
      <c r="O15" s="1">
        <f t="shared" ref="O15" si="23">J15/L15</f>
        <v>6.6513960974921099E-2</v>
      </c>
      <c r="P15" s="1">
        <f t="shared" ref="P15" si="24">K15/L15</f>
        <v>0.16109098511830547</v>
      </c>
      <c r="Q15" s="1">
        <f>'Rotations (manually)'!G8</f>
        <v>0.12819710079857471</v>
      </c>
      <c r="R15" s="1">
        <f>'Rotations (manually)'!H8</f>
        <v>0.64419795310819861</v>
      </c>
      <c r="S15" s="1">
        <f>'Rotations (manually)'!I8</f>
        <v>0.16109098511830547</v>
      </c>
      <c r="T15" s="1">
        <f>'Rotations (manually)'!J8</f>
        <v>6.6513960974921099E-2</v>
      </c>
    </row>
    <row r="16" spans="1:20" x14ac:dyDescent="0.25">
      <c r="A16">
        <v>9</v>
      </c>
      <c r="B16" s="1" t="str">
        <f>Permutations!G10</f>
        <v>p2 - i2:i3</v>
      </c>
      <c r="C16" s="1" t="str">
        <f>Permutations!H10</f>
        <v>p41 - i3:i1</v>
      </c>
      <c r="D16" s="1" t="str">
        <f>Permutations!I10</f>
        <v>p6 - i1:i4</v>
      </c>
      <c r="E16" s="1">
        <f>VLOOKUP(B16,Vlookup!$A$1:$B$12,2,0)</f>
        <v>2.9577922077922079</v>
      </c>
      <c r="F16" s="1">
        <f>VLOOKUP(C16,Vlookup!$A$1:$B$12,2,0)</f>
        <v>1.6691484026042851</v>
      </c>
      <c r="G16" s="1">
        <f>VLOOKUP(D16,Vlookup!$A$1:$B$12,2,0)</f>
        <v>1.9273713205399252</v>
      </c>
      <c r="H16" s="1">
        <f t="shared" ref="H16" si="25">E16*F16*G16</f>
        <v>9.515420912935145</v>
      </c>
      <c r="I16" s="1">
        <f t="shared" ref="I16" si="26">F16*G16</f>
        <v>3.2170687609045276</v>
      </c>
      <c r="J16" s="1">
        <f t="shared" ref="J16" si="27">G16</f>
        <v>1.9273713205399252</v>
      </c>
      <c r="K16">
        <v>1</v>
      </c>
      <c r="L16" s="1">
        <f t="shared" ref="L16" si="28">SUM(H16:K16)</f>
        <v>15.659860994379599</v>
      </c>
      <c r="M16" s="1">
        <f t="shared" ref="M16" si="29">H16/L16</f>
        <v>0.60763125013371933</v>
      </c>
      <c r="N16" s="1">
        <f t="shared" ref="N16" si="30">I16/L16</f>
        <v>0.20543405602764606</v>
      </c>
      <c r="O16" s="1">
        <f t="shared" ref="O16" si="31">J16/L16</f>
        <v>0.12307716660011658</v>
      </c>
      <c r="P16" s="1">
        <f t="shared" ref="P16" si="32">K16/L16</f>
        <v>6.3857527238517953E-2</v>
      </c>
      <c r="Q16" s="1">
        <f>'Rotations (manually)'!G9</f>
        <v>0.12307716660011658</v>
      </c>
      <c r="R16" s="1">
        <f>'Rotations (manually)'!H9</f>
        <v>0.60763125013371933</v>
      </c>
      <c r="S16" s="1">
        <f>'Rotations (manually)'!I9</f>
        <v>0.20543405602764606</v>
      </c>
      <c r="T16" s="1">
        <f>'Rotations (manually)'!J9</f>
        <v>6.3857527238517953E-2</v>
      </c>
    </row>
    <row r="17" spans="1:22" x14ac:dyDescent="0.25">
      <c r="A17">
        <v>10</v>
      </c>
      <c r="B17" s="1" t="str">
        <f>Permutations!G11</f>
        <v>p2 - i2:i3</v>
      </c>
      <c r="C17" s="1" t="str">
        <f>Permutations!H11</f>
        <v>p3 - i3:i4</v>
      </c>
      <c r="D17" s="1" t="str">
        <f>Permutations!I11</f>
        <v>p61 - i4:i1</v>
      </c>
      <c r="E17" s="1">
        <f>VLOOKUP(B17,Vlookup!$A$1:$B$12,2,0)</f>
        <v>2.9577922077922079</v>
      </c>
      <c r="F17" s="1">
        <f>VLOOKUP(C17,Vlookup!$A$1:$B$12,2,0)</f>
        <v>2.9159439416792354</v>
      </c>
      <c r="G17" s="1">
        <f>VLOOKUP(D17,Vlookup!$A$1:$B$12,2,0)</f>
        <v>0.67505778145916551</v>
      </c>
      <c r="H17" s="1">
        <f t="shared" ref="H17" si="33">E17*F17*G17</f>
        <v>5.8222088326161474</v>
      </c>
      <c r="I17" s="1">
        <f t="shared" ref="I17" si="34">F17*G17</f>
        <v>1.968430648129279</v>
      </c>
      <c r="J17" s="1">
        <f t="shared" ref="J17" si="35">G17</f>
        <v>0.67505778145916551</v>
      </c>
      <c r="K17">
        <v>1</v>
      </c>
      <c r="L17" s="1">
        <f t="shared" ref="L17" si="36">SUM(H17:K17)</f>
        <v>9.465697262204591</v>
      </c>
      <c r="M17" s="1">
        <f t="shared" ref="M17" si="37">H17/L17</f>
        <v>0.61508504564830513</v>
      </c>
      <c r="N17" s="1">
        <f t="shared" ref="N17" si="38">I17/L17</f>
        <v>0.20795410983499227</v>
      </c>
      <c r="O17" s="1">
        <f t="shared" ref="O17" si="39">J17/L17</f>
        <v>7.1316223492017994E-2</v>
      </c>
      <c r="P17" s="1">
        <f t="shared" ref="P17" si="40">K17/L17</f>
        <v>0.10564462102468475</v>
      </c>
      <c r="Q17" s="1">
        <f>'Rotations (manually)'!G10</f>
        <v>0.10564462102468475</v>
      </c>
      <c r="R17" s="1">
        <f>'Rotations (manually)'!H10</f>
        <v>0.61508504564830513</v>
      </c>
      <c r="S17" s="1">
        <f>'Rotations (manually)'!I10</f>
        <v>0.20795410983499227</v>
      </c>
      <c r="T17" s="1">
        <f>'Rotations (manually)'!J10</f>
        <v>7.1316223492017994E-2</v>
      </c>
      <c r="U17" s="1"/>
    </row>
    <row r="18" spans="1:22" x14ac:dyDescent="0.25">
      <c r="A18">
        <v>11</v>
      </c>
      <c r="B18" s="1" t="str">
        <f>Permutations!G12</f>
        <v>p5 - i2:i4</v>
      </c>
      <c r="C18" s="1" t="str">
        <f>Permutations!H12</f>
        <v>p61 - i4:i1</v>
      </c>
      <c r="D18" s="1" t="str">
        <f>Permutations!I12</f>
        <v>p4 - i1:i3</v>
      </c>
      <c r="E18" s="1">
        <f>VLOOKUP(B18,Vlookup!$A$1:$B$12,2,0)</f>
        <v>8.7979624542124544</v>
      </c>
      <c r="F18" s="1">
        <f>VLOOKUP(C18,Vlookup!$A$1:$B$12,2,0)</f>
        <v>0.67505778145916551</v>
      </c>
      <c r="G18" s="1">
        <f>VLOOKUP(D18,Vlookup!$A$1:$B$12,2,0)</f>
        <v>0.71451040979084757</v>
      </c>
      <c r="H18" s="1">
        <f t="shared" ref="H18:H31" si="41">E18*F18*G18</f>
        <v>4.2435723648513699</v>
      </c>
      <c r="I18" s="1">
        <f t="shared" ref="I18:I31" si="42">F18*G18</f>
        <v>0.48233581206288878</v>
      </c>
      <c r="J18" s="1">
        <f t="shared" ref="J18:J31" si="43">G18</f>
        <v>0.71451040979084757</v>
      </c>
      <c r="K18">
        <v>1</v>
      </c>
      <c r="L18" s="1">
        <f t="shared" ref="L18:L31" si="44">SUM(H18:K18)</f>
        <v>6.440418586705106</v>
      </c>
      <c r="M18" s="1">
        <f t="shared" ref="M18:M31" si="45">H18/L18</f>
        <v>0.6588969812631954</v>
      </c>
      <c r="N18" s="1">
        <f t="shared" ref="N18:N31" si="46">I18/L18</f>
        <v>7.489199740193439E-2</v>
      </c>
      <c r="O18" s="1">
        <f t="shared" ref="O18:O31" si="47">J18/L18</f>
        <v>0.11094161042044759</v>
      </c>
      <c r="P18" s="1">
        <f t="shared" ref="P18:P31" si="48">K18/L18</f>
        <v>0.15526941091442262</v>
      </c>
      <c r="Q18" s="1">
        <f>'Rotations (manually)'!G11</f>
        <v>0.11094161042044759</v>
      </c>
      <c r="R18" s="1">
        <f>'Rotations (manually)'!H11</f>
        <v>0.6588969812631954</v>
      </c>
      <c r="S18" s="1">
        <f>'Rotations (manually)'!I11</f>
        <v>0.15526941091442262</v>
      </c>
      <c r="T18" s="1">
        <f>'Rotations (manually)'!J11</f>
        <v>7.489199740193439E-2</v>
      </c>
      <c r="U18" s="1"/>
    </row>
    <row r="19" spans="1:22" x14ac:dyDescent="0.25">
      <c r="A19">
        <v>12</v>
      </c>
      <c r="B19" s="1" t="str">
        <f>Permutations!G13</f>
        <v>p5 - i2:i4</v>
      </c>
      <c r="C19" s="1" t="str">
        <f>Permutations!H13</f>
        <v>p31 - i4:i3</v>
      </c>
      <c r="D19" s="1" t="str">
        <f>Permutations!I13</f>
        <v>p41 - i3:i1</v>
      </c>
      <c r="E19" s="1">
        <f>VLOOKUP(B19,Vlookup!$A$1:$B$12,2,0)</f>
        <v>8.7979624542124544</v>
      </c>
      <c r="F19" s="1">
        <f>VLOOKUP(C19,Vlookup!$A$1:$B$12,2,0)</f>
        <v>0.41289685407332466</v>
      </c>
      <c r="G19" s="1">
        <f>VLOOKUP(D19,Vlookup!$A$1:$B$12,2,0)</f>
        <v>1.6691484026042851</v>
      </c>
      <c r="H19" s="1">
        <f t="shared" si="41"/>
        <v>6.0634336465834151</v>
      </c>
      <c r="I19" s="1">
        <f t="shared" si="42"/>
        <v>0.68918612441682447</v>
      </c>
      <c r="J19" s="1">
        <f t="shared" si="43"/>
        <v>1.6691484026042851</v>
      </c>
      <c r="K19">
        <v>1</v>
      </c>
      <c r="L19" s="1">
        <f t="shared" si="44"/>
        <v>9.4217681736045247</v>
      </c>
      <c r="M19" s="1">
        <f t="shared" si="45"/>
        <v>0.64355580978636018</v>
      </c>
      <c r="N19" s="1">
        <f t="shared" si="46"/>
        <v>7.3148278721992768E-2</v>
      </c>
      <c r="O19" s="1">
        <f t="shared" si="47"/>
        <v>0.17715872136192798</v>
      </c>
      <c r="P19" s="1">
        <f t="shared" si="48"/>
        <v>0.10613719012971913</v>
      </c>
      <c r="Q19" s="1">
        <f>'Rotations (manually)'!G12</f>
        <v>0.10613719012971913</v>
      </c>
      <c r="R19" s="1">
        <f>'Rotations (manually)'!H12</f>
        <v>0.64355580978636018</v>
      </c>
      <c r="S19" s="1">
        <f>'Rotations (manually)'!I12</f>
        <v>0.17715872136192798</v>
      </c>
      <c r="T19" s="1">
        <f>'Rotations (manually)'!J12</f>
        <v>7.3148278721992768E-2</v>
      </c>
      <c r="U19" s="1"/>
    </row>
    <row r="20" spans="1:22" x14ac:dyDescent="0.25">
      <c r="A20">
        <v>13</v>
      </c>
      <c r="B20" s="1" t="str">
        <f>Permutations!G14</f>
        <v>p41 - i3:i1</v>
      </c>
      <c r="C20" s="1" t="str">
        <f>Permutations!H14</f>
        <v>p1 - i1:i2</v>
      </c>
      <c r="D20" s="1" t="str">
        <f>Permutations!I14</f>
        <v>p5 - i2:i4</v>
      </c>
      <c r="E20" s="1">
        <f>VLOOKUP(B20,Vlookup!$A$1:$B$12,2,0)</f>
        <v>1.6691484026042851</v>
      </c>
      <c r="F20" s="1">
        <f>VLOOKUP(C20,Vlookup!$A$1:$B$12,2,0)</f>
        <v>0.24989025262623074</v>
      </c>
      <c r="G20" s="1">
        <f>VLOOKUP(D20,Vlookup!$A$1:$B$12,2,0)</f>
        <v>8.7979624542124544</v>
      </c>
      <c r="H20" s="1">
        <f t="shared" si="41"/>
        <v>3.6696645924505882</v>
      </c>
      <c r="I20" s="1">
        <f t="shared" si="42"/>
        <v>2.1985250602792434</v>
      </c>
      <c r="J20" s="1">
        <f t="shared" si="43"/>
        <v>8.7979624542124544</v>
      </c>
      <c r="K20">
        <v>1</v>
      </c>
      <c r="L20" s="1">
        <f t="shared" si="44"/>
        <v>15.666152106942286</v>
      </c>
      <c r="M20" s="1">
        <f t="shared" si="45"/>
        <v>0.23424160364333599</v>
      </c>
      <c r="N20" s="1">
        <f t="shared" si="46"/>
        <v>0.14033599605515068</v>
      </c>
      <c r="O20" s="1">
        <f t="shared" si="47"/>
        <v>0.56159051655790648</v>
      </c>
      <c r="P20" s="1">
        <f t="shared" si="48"/>
        <v>6.3831883743606752E-2</v>
      </c>
      <c r="Q20" s="1">
        <f>'Rotations (manually)'!G13</f>
        <v>0.14033599605515068</v>
      </c>
      <c r="R20" s="1">
        <f>'Rotations (manually)'!H13</f>
        <v>0.56159051655790648</v>
      </c>
      <c r="S20" s="1">
        <f>'Rotations (manually)'!I13</f>
        <v>0.23424160364333599</v>
      </c>
      <c r="T20" s="1">
        <f>'Rotations (manually)'!J13</f>
        <v>6.3831883743606752E-2</v>
      </c>
      <c r="U20" s="1"/>
    </row>
    <row r="21" spans="1:22" x14ac:dyDescent="0.25">
      <c r="A21">
        <v>14</v>
      </c>
      <c r="B21" s="1" t="str">
        <f>Permutations!G15</f>
        <v>p41 - i3:i1</v>
      </c>
      <c r="C21" s="1" t="str">
        <f>Permutations!H15</f>
        <v>p6 - i1:i4</v>
      </c>
      <c r="D21" s="1" t="str">
        <f>Permutations!I15</f>
        <v>p51 - i4:i2</v>
      </c>
      <c r="E21" s="1">
        <f>VLOOKUP(B21,Vlookup!$A$1:$B$12,2,0)</f>
        <v>1.6691484026042851</v>
      </c>
      <c r="F21" s="1">
        <f>VLOOKUP(C21,Vlookup!$A$1:$B$12,2,0)</f>
        <v>1.9273713205399252</v>
      </c>
      <c r="G21" s="1">
        <f>VLOOKUP(D21,Vlookup!$A$1:$B$12,2,0)</f>
        <v>0.14175016329599094</v>
      </c>
      <c r="H21" s="1">
        <f t="shared" si="41"/>
        <v>0.45602002219264803</v>
      </c>
      <c r="I21" s="1">
        <f t="shared" si="42"/>
        <v>0.2732051994185441</v>
      </c>
      <c r="J21" s="1">
        <f t="shared" si="43"/>
        <v>0.14175016329599094</v>
      </c>
      <c r="K21">
        <v>1</v>
      </c>
      <c r="L21" s="1">
        <f t="shared" si="44"/>
        <v>1.8709753849071831</v>
      </c>
      <c r="M21" s="1">
        <f t="shared" si="45"/>
        <v>0.24373384378612264</v>
      </c>
      <c r="N21" s="1">
        <f t="shared" si="46"/>
        <v>0.14602287214596224</v>
      </c>
      <c r="O21" s="1">
        <f t="shared" si="47"/>
        <v>7.5762708819936186E-2</v>
      </c>
      <c r="P21" s="1">
        <f t="shared" si="48"/>
        <v>0.53448057524797887</v>
      </c>
      <c r="Q21" s="1">
        <f>'Rotations (manually)'!G14</f>
        <v>0.14602287214596224</v>
      </c>
      <c r="R21" s="1">
        <f>'Rotations (manually)'!H14</f>
        <v>0.53448057524797887</v>
      </c>
      <c r="S21" s="1">
        <f>'Rotations (manually)'!I14</f>
        <v>0.24373384378612264</v>
      </c>
      <c r="T21" s="1">
        <f>'Rotations (manually)'!J14</f>
        <v>7.5762708819936186E-2</v>
      </c>
      <c r="U21" s="1"/>
    </row>
    <row r="22" spans="1:22" x14ac:dyDescent="0.25">
      <c r="A22">
        <v>15</v>
      </c>
      <c r="B22" s="1" t="str">
        <f>Permutations!G16</f>
        <v>p21 - i3:i2</v>
      </c>
      <c r="C22" s="1" t="str">
        <f>Permutations!H16</f>
        <v>p11 - i2:i1</v>
      </c>
      <c r="D22" s="1" t="str">
        <f>Permutations!I16</f>
        <v>p6 - i1:i4</v>
      </c>
      <c r="E22" s="1">
        <f>VLOOKUP(B22,Vlookup!$A$1:$B$12,2,0)</f>
        <v>0.33941803465572273</v>
      </c>
      <c r="F22" s="1">
        <f>VLOOKUP(C22,Vlookup!$A$1:$B$12,2,0)</f>
        <v>5.0250586721174955</v>
      </c>
      <c r="G22" s="1">
        <f>VLOOKUP(D22,Vlookup!$A$1:$B$12,2,0)</f>
        <v>1.9273713205399252</v>
      </c>
      <c r="H22" s="1">
        <f t="shared" si="41"/>
        <v>3.2873159253839428</v>
      </c>
      <c r="I22" s="1">
        <f t="shared" si="42"/>
        <v>9.6851539686697006</v>
      </c>
      <c r="J22" s="1">
        <f t="shared" si="43"/>
        <v>1.9273713205399252</v>
      </c>
      <c r="K22">
        <v>1</v>
      </c>
      <c r="L22" s="1">
        <f t="shared" si="44"/>
        <v>15.899841214593568</v>
      </c>
      <c r="M22" s="1">
        <f t="shared" si="45"/>
        <v>0.20675149399395892</v>
      </c>
      <c r="N22" s="1">
        <f t="shared" si="46"/>
        <v>0.60913526355094938</v>
      </c>
      <c r="O22" s="1">
        <f t="shared" si="47"/>
        <v>0.12121953260582878</v>
      </c>
      <c r="P22" s="1">
        <f t="shared" si="48"/>
        <v>6.2893709849262916E-2</v>
      </c>
      <c r="Q22" s="1">
        <f>'Rotations (manually)'!G15</f>
        <v>0.12121953260582878</v>
      </c>
      <c r="R22" s="1">
        <f>'Rotations (manually)'!H15</f>
        <v>0.60913526355094938</v>
      </c>
      <c r="S22" s="1">
        <f>'Rotations (manually)'!I15</f>
        <v>0.20675149399395892</v>
      </c>
      <c r="T22" s="1">
        <f>'Rotations (manually)'!J15</f>
        <v>6.2893709849262916E-2</v>
      </c>
      <c r="U22" s="1"/>
    </row>
    <row r="23" spans="1:22" x14ac:dyDescent="0.25">
      <c r="A23">
        <v>16</v>
      </c>
      <c r="B23" s="1" t="str">
        <f>Permutations!G17</f>
        <v>p21 - i3:i2</v>
      </c>
      <c r="C23" s="1" t="str">
        <f>Permutations!H17</f>
        <v>p5 - i2:i4</v>
      </c>
      <c r="D23" s="1" t="str">
        <f>Permutations!I17</f>
        <v>p61 - i4:i1</v>
      </c>
      <c r="E23" s="1">
        <f>VLOOKUP(B23,Vlookup!$A$1:$B$12,2,0)</f>
        <v>0.33941803465572273</v>
      </c>
      <c r="F23" s="1">
        <f>VLOOKUP(C23,Vlookup!$A$1:$B$12,2,0)</f>
        <v>8.7979624542124544</v>
      </c>
      <c r="G23" s="1">
        <f>VLOOKUP(D23,Vlookup!$A$1:$B$12,2,0)</f>
        <v>0.67505778145916551</v>
      </c>
      <c r="H23" s="1">
        <f t="shared" si="41"/>
        <v>2.0158488557483847</v>
      </c>
      <c r="I23" s="1">
        <f t="shared" si="42"/>
        <v>5.9391330157016942</v>
      </c>
      <c r="J23" s="1">
        <f t="shared" si="43"/>
        <v>0.67505778145916551</v>
      </c>
      <c r="K23">
        <v>1</v>
      </c>
      <c r="L23" s="1">
        <f t="shared" si="44"/>
        <v>9.6300396529092431</v>
      </c>
      <c r="M23" s="1">
        <f t="shared" si="45"/>
        <v>0.20932923730375244</v>
      </c>
      <c r="N23" s="1">
        <f t="shared" si="46"/>
        <v>0.61672986091053916</v>
      </c>
      <c r="O23" s="1">
        <f t="shared" si="47"/>
        <v>7.0099169452041657E-2</v>
      </c>
      <c r="P23" s="1">
        <f t="shared" si="48"/>
        <v>0.10384173233366689</v>
      </c>
      <c r="Q23" s="1">
        <f>'Rotations (manually)'!G16</f>
        <v>0.10384173233366689</v>
      </c>
      <c r="R23" s="1">
        <f>'Rotations (manually)'!H16</f>
        <v>0.61672986091053916</v>
      </c>
      <c r="S23" s="1">
        <f>'Rotations (manually)'!I16</f>
        <v>0.20932923730375244</v>
      </c>
      <c r="T23" s="1">
        <f>'Rotations (manually)'!J16</f>
        <v>7.0099169452041657E-2</v>
      </c>
      <c r="U23" s="1"/>
      <c r="V23" s="1"/>
    </row>
    <row r="24" spans="1:22" x14ac:dyDescent="0.25">
      <c r="A24">
        <v>17</v>
      </c>
      <c r="B24" s="1" t="str">
        <f>Permutations!G18</f>
        <v>p3 - i3:i4</v>
      </c>
      <c r="C24" s="1" t="str">
        <f>Permutations!H18</f>
        <v>p61 - i4:i1</v>
      </c>
      <c r="D24" s="1" t="str">
        <f>Permutations!I18</f>
        <v>p1 - i1:i2</v>
      </c>
      <c r="E24" s="1">
        <f>VLOOKUP(B24,Vlookup!$A$1:$B$12,2,0)</f>
        <v>2.9159439416792354</v>
      </c>
      <c r="F24" s="1">
        <f>VLOOKUP(C24,Vlookup!$A$1:$B$12,2,0)</f>
        <v>0.67505778145916551</v>
      </c>
      <c r="G24" s="1">
        <f>VLOOKUP(D24,Vlookup!$A$1:$B$12,2,0)</f>
        <v>0.24989025262623074</v>
      </c>
      <c r="H24" s="1">
        <f t="shared" si="41"/>
        <v>0.49189163193824065</v>
      </c>
      <c r="I24" s="1">
        <f t="shared" si="42"/>
        <v>0.16869035954613373</v>
      </c>
      <c r="J24" s="1">
        <f t="shared" si="43"/>
        <v>0.24989025262623074</v>
      </c>
      <c r="K24">
        <v>1</v>
      </c>
      <c r="L24" s="1">
        <f t="shared" si="44"/>
        <v>1.910472244110605</v>
      </c>
      <c r="M24" s="1">
        <f t="shared" si="45"/>
        <v>0.25747122652767679</v>
      </c>
      <c r="N24" s="1">
        <f t="shared" si="46"/>
        <v>8.8297728515111348E-2</v>
      </c>
      <c r="O24" s="1">
        <f t="shared" si="47"/>
        <v>0.13080025286761696</v>
      </c>
      <c r="P24" s="1">
        <f t="shared" si="48"/>
        <v>0.52343079208959498</v>
      </c>
      <c r="Q24" s="1">
        <f>'Rotations (manually)'!G17</f>
        <v>0.13080025286761696</v>
      </c>
      <c r="R24" s="1">
        <f>'Rotations (manually)'!H17</f>
        <v>0.52343079208959498</v>
      </c>
      <c r="S24" s="1">
        <f>'Rotations (manually)'!I17</f>
        <v>0.25747122652767679</v>
      </c>
      <c r="T24" s="1">
        <f>'Rotations (manually)'!J17</f>
        <v>8.8297728515111348E-2</v>
      </c>
    </row>
    <row r="25" spans="1:22" x14ac:dyDescent="0.25">
      <c r="A25">
        <v>18</v>
      </c>
      <c r="B25" s="1" t="str">
        <f>Permutations!G19</f>
        <v>p3 - i3:i4</v>
      </c>
      <c r="C25" s="1" t="str">
        <f>Permutations!H19</f>
        <v>p51 - i4:i2</v>
      </c>
      <c r="D25" s="1" t="str">
        <f>Permutations!I19</f>
        <v>p11 - i2:i1</v>
      </c>
      <c r="E25" s="1">
        <f>VLOOKUP(B25,Vlookup!$A$1:$B$12,2,0)</f>
        <v>2.9159439416792354</v>
      </c>
      <c r="F25" s="1">
        <f>VLOOKUP(C25,Vlookup!$A$1:$B$12,2,0)</f>
        <v>0.14175016329599094</v>
      </c>
      <c r="G25" s="1">
        <f>VLOOKUP(D25,Vlookup!$A$1:$B$12,2,0)</f>
        <v>5.0250586721174955</v>
      </c>
      <c r="H25" s="1">
        <f t="shared" si="41"/>
        <v>2.0770352889930854</v>
      </c>
      <c r="I25" s="1">
        <f t="shared" si="42"/>
        <v>0.71230288734459035</v>
      </c>
      <c r="J25" s="1">
        <f t="shared" si="43"/>
        <v>5.0250586721174955</v>
      </c>
      <c r="K25">
        <v>1</v>
      </c>
      <c r="L25" s="1">
        <f t="shared" si="44"/>
        <v>8.8143968484551714</v>
      </c>
      <c r="M25" s="1">
        <f t="shared" si="45"/>
        <v>0.23564122704063531</v>
      </c>
      <c r="N25" s="1">
        <f t="shared" si="46"/>
        <v>8.0811302190169701E-2</v>
      </c>
      <c r="O25" s="1">
        <f t="shared" si="47"/>
        <v>0.57009671319691002</v>
      </c>
      <c r="P25" s="1">
        <f t="shared" si="48"/>
        <v>0.11345075757228494</v>
      </c>
      <c r="Q25" s="1">
        <f>'Rotations (manually)'!G18</f>
        <v>0.11345075757228494</v>
      </c>
      <c r="R25" s="1">
        <f>'Rotations (manually)'!H18</f>
        <v>0.57009671319691002</v>
      </c>
      <c r="S25" s="1">
        <f>'Rotations (manually)'!I18</f>
        <v>0.23564122704063531</v>
      </c>
      <c r="T25" s="1">
        <f>'Rotations (manually)'!J18</f>
        <v>8.0811302190169701E-2</v>
      </c>
      <c r="U25" s="1"/>
    </row>
    <row r="26" spans="1:22" x14ac:dyDescent="0.25">
      <c r="A26">
        <v>19</v>
      </c>
      <c r="B26" s="1" t="str">
        <f>Permutations!G20</f>
        <v>p61 - i4:i1</v>
      </c>
      <c r="C26" s="1" t="str">
        <f>Permutations!H20</f>
        <v>p1 - i1:i2</v>
      </c>
      <c r="D26" s="1" t="str">
        <f>Permutations!I20</f>
        <v>p2 - i2:i3</v>
      </c>
      <c r="E26" s="1">
        <f>VLOOKUP(B26,Vlookup!$A$1:$B$12,2,0)</f>
        <v>0.67505778145916551</v>
      </c>
      <c r="F26" s="1">
        <f>VLOOKUP(C26,Vlookup!$A$1:$B$12,2,0)</f>
        <v>0.24989025262623074</v>
      </c>
      <c r="G26" s="1">
        <f>VLOOKUP(D26,Vlookup!$A$1:$B$12,2,0)</f>
        <v>2.9577922077922079</v>
      </c>
      <c r="H26" s="1">
        <f t="shared" si="41"/>
        <v>0.49895103099522026</v>
      </c>
      <c r="I26" s="1">
        <f t="shared" si="42"/>
        <v>0.73912344202109159</v>
      </c>
      <c r="J26" s="1">
        <f t="shared" si="43"/>
        <v>2.9577922077922079</v>
      </c>
      <c r="K26">
        <v>1</v>
      </c>
      <c r="L26" s="1">
        <f t="shared" si="44"/>
        <v>5.1958666808085194</v>
      </c>
      <c r="M26" s="1">
        <f t="shared" si="45"/>
        <v>9.6028451391593328E-2</v>
      </c>
      <c r="N26" s="1">
        <f t="shared" si="46"/>
        <v>0.14225219533655892</v>
      </c>
      <c r="O26" s="1">
        <f t="shared" si="47"/>
        <v>0.56925867992670498</v>
      </c>
      <c r="P26" s="1">
        <f t="shared" si="48"/>
        <v>0.19246067334514283</v>
      </c>
      <c r="Q26" s="1">
        <f>'Rotations (manually)'!G19</f>
        <v>0.14225219533655892</v>
      </c>
      <c r="R26" s="1">
        <f>'Rotations (manually)'!H19</f>
        <v>0.56925867992670498</v>
      </c>
      <c r="S26" s="1">
        <f>'Rotations (manually)'!I19</f>
        <v>0.19246067334514283</v>
      </c>
      <c r="T26" s="1">
        <f>'Rotations (manually)'!J19</f>
        <v>9.6028451391593328E-2</v>
      </c>
      <c r="U26" s="1"/>
    </row>
    <row r="27" spans="1:22" x14ac:dyDescent="0.25">
      <c r="A27">
        <v>20</v>
      </c>
      <c r="B27" s="1" t="str">
        <f>Permutations!G21</f>
        <v>p61 - i4:i1</v>
      </c>
      <c r="C27" s="1" t="str">
        <f>Permutations!H21</f>
        <v>p4 - i1:i3</v>
      </c>
      <c r="D27" s="1" t="str">
        <f>Permutations!I21</f>
        <v>p21 - i3:i2</v>
      </c>
      <c r="E27" s="1">
        <f>VLOOKUP(B27,Vlookup!$A$1:$B$12,2,0)</f>
        <v>0.67505778145916551</v>
      </c>
      <c r="F27" s="1">
        <f>VLOOKUP(C27,Vlookup!$A$1:$B$12,2,0)</f>
        <v>0.71451040979084757</v>
      </c>
      <c r="G27" s="1">
        <f>VLOOKUP(D27,Vlookup!$A$1:$B$12,2,0)</f>
        <v>0.33941803465572273</v>
      </c>
      <c r="H27" s="1">
        <f t="shared" si="41"/>
        <v>0.16371347337445774</v>
      </c>
      <c r="I27" s="1">
        <f t="shared" si="42"/>
        <v>0.24251771903226454</v>
      </c>
      <c r="J27" s="1">
        <f t="shared" si="43"/>
        <v>0.33941803465572273</v>
      </c>
      <c r="K27">
        <v>1</v>
      </c>
      <c r="L27" s="1">
        <f t="shared" si="44"/>
        <v>1.7456492270624451</v>
      </c>
      <c r="M27" s="1">
        <f t="shared" si="45"/>
        <v>9.3783717161753377E-2</v>
      </c>
      <c r="N27" s="1">
        <f t="shared" si="46"/>
        <v>0.1389269477925815</v>
      </c>
      <c r="O27" s="1">
        <f t="shared" si="47"/>
        <v>0.19443656227940526</v>
      </c>
      <c r="P27" s="1">
        <f t="shared" si="48"/>
        <v>0.5728527727662599</v>
      </c>
      <c r="Q27" s="1">
        <f>'Rotations (manually)'!G20</f>
        <v>0.1389269477925815</v>
      </c>
      <c r="R27" s="1">
        <f>'Rotations (manually)'!H20</f>
        <v>0.5728527727662599</v>
      </c>
      <c r="S27" s="1">
        <f>'Rotations (manually)'!I20</f>
        <v>0.19443656227940526</v>
      </c>
      <c r="T27" s="1">
        <f>'Rotations (manually)'!J20</f>
        <v>9.3783717161753377E-2</v>
      </c>
      <c r="U27" s="1"/>
    </row>
    <row r="28" spans="1:22" x14ac:dyDescent="0.25">
      <c r="A28">
        <v>21</v>
      </c>
      <c r="B28" s="1" t="str">
        <f>Permutations!G22</f>
        <v>p51 - i4:i2</v>
      </c>
      <c r="C28" s="1" t="str">
        <f>Permutations!H22</f>
        <v>p11 - i2:i1</v>
      </c>
      <c r="D28" s="1" t="str">
        <f>Permutations!I22</f>
        <v>p4 - i1:i3</v>
      </c>
      <c r="E28" s="1">
        <f>VLOOKUP(B28,Vlookup!$A$1:$B$12,2,0)</f>
        <v>0.14175016329599094</v>
      </c>
      <c r="F28" s="1">
        <f>VLOOKUP(C28,Vlookup!$A$1:$B$12,2,0)</f>
        <v>5.0250586721174955</v>
      </c>
      <c r="G28" s="1">
        <f>VLOOKUP(D28,Vlookup!$A$1:$B$12,2,0)</f>
        <v>0.71451040979084757</v>
      </c>
      <c r="H28" s="1">
        <f t="shared" si="41"/>
        <v>0.50894782793178717</v>
      </c>
      <c r="I28" s="1">
        <f t="shared" si="42"/>
        <v>3.5904567310377242</v>
      </c>
      <c r="J28" s="1">
        <f t="shared" si="43"/>
        <v>0.71451040979084757</v>
      </c>
      <c r="K28">
        <v>1</v>
      </c>
      <c r="L28" s="1">
        <f t="shared" si="44"/>
        <v>5.8139149687603586</v>
      </c>
      <c r="M28" s="1">
        <f t="shared" si="45"/>
        <v>8.7539606386831087E-2</v>
      </c>
      <c r="N28" s="1">
        <f t="shared" si="46"/>
        <v>0.61756264932152605</v>
      </c>
      <c r="O28" s="1">
        <f t="shared" si="47"/>
        <v>0.12289660471989931</v>
      </c>
      <c r="P28" s="1">
        <f t="shared" si="48"/>
        <v>0.17200113957174365</v>
      </c>
      <c r="Q28" s="1">
        <f>'Rotations (manually)'!G21</f>
        <v>0.12289660471989931</v>
      </c>
      <c r="R28" s="1">
        <f>'Rotations (manually)'!H21</f>
        <v>0.61756264932152605</v>
      </c>
      <c r="S28" s="1">
        <f>'Rotations (manually)'!I21</f>
        <v>0.17200113957174365</v>
      </c>
      <c r="T28" s="1">
        <f>'Rotations (manually)'!J21</f>
        <v>8.7539606386831087E-2</v>
      </c>
      <c r="U28" s="1"/>
    </row>
    <row r="29" spans="1:22" x14ac:dyDescent="0.25">
      <c r="A29">
        <v>22</v>
      </c>
      <c r="B29" s="1" t="str">
        <f>Permutations!G23</f>
        <v>p51 - i4:i2</v>
      </c>
      <c r="C29" s="1" t="str">
        <f>Permutations!H23</f>
        <v>p2 - i2:i3</v>
      </c>
      <c r="D29" s="1" t="str">
        <f>Permutations!I23</f>
        <v>p41 - i3:i1</v>
      </c>
      <c r="E29" s="1">
        <f>VLOOKUP(B29,Vlookup!$A$1:$B$12,2,0)</f>
        <v>0.14175016329599094</v>
      </c>
      <c r="F29" s="1">
        <f>VLOOKUP(C29,Vlookup!$A$1:$B$12,2,0)</f>
        <v>2.9577922077922079</v>
      </c>
      <c r="G29" s="1">
        <f>VLOOKUP(D29,Vlookup!$A$1:$B$12,2,0)</f>
        <v>1.6691484026042851</v>
      </c>
      <c r="H29" s="1">
        <f t="shared" si="41"/>
        <v>0.6998197253764229</v>
      </c>
      <c r="I29" s="1">
        <f t="shared" si="42"/>
        <v>4.9369941388717651</v>
      </c>
      <c r="J29" s="1">
        <f t="shared" si="43"/>
        <v>1.6691484026042851</v>
      </c>
      <c r="K29">
        <v>1</v>
      </c>
      <c r="L29" s="1">
        <f t="shared" si="44"/>
        <v>8.3059622668524717</v>
      </c>
      <c r="M29" s="1">
        <f t="shared" si="45"/>
        <v>8.4255105295779079E-2</v>
      </c>
      <c r="N29" s="1">
        <f t="shared" si="46"/>
        <v>0.59439159247982343</v>
      </c>
      <c r="O29" s="1">
        <f t="shared" si="47"/>
        <v>0.20095786002610938</v>
      </c>
      <c r="P29" s="1">
        <f t="shared" si="48"/>
        <v>0.12039544219828825</v>
      </c>
      <c r="Q29" s="1">
        <f>'Rotations (manually)'!G22</f>
        <v>0.12039544219828825</v>
      </c>
      <c r="R29" s="1">
        <f>'Rotations (manually)'!H22</f>
        <v>0.59439159247982343</v>
      </c>
      <c r="S29" s="1">
        <f>'Rotations (manually)'!I22</f>
        <v>0.20095786002610938</v>
      </c>
      <c r="T29" s="1">
        <f>'Rotations (manually)'!J22</f>
        <v>8.4255105295779079E-2</v>
      </c>
      <c r="U29" s="1"/>
    </row>
    <row r="30" spans="1:22" x14ac:dyDescent="0.25">
      <c r="A30">
        <v>23</v>
      </c>
      <c r="B30" s="1" t="str">
        <f>Permutations!G24</f>
        <v>p31 - i4:i3</v>
      </c>
      <c r="C30" s="1" t="str">
        <f>Permutations!H24</f>
        <v>p41 - i3:i1</v>
      </c>
      <c r="D30" s="1" t="str">
        <f>Permutations!I24</f>
        <v>p1 - i1:i2</v>
      </c>
      <c r="E30" s="1">
        <f>VLOOKUP(B30,Vlookup!$A$1:$B$12,2,0)</f>
        <v>0.41289685407332466</v>
      </c>
      <c r="F30" s="1">
        <f>VLOOKUP(C30,Vlookup!$A$1:$B$12,2,0)</f>
        <v>1.6691484026042851</v>
      </c>
      <c r="G30" s="1">
        <f>VLOOKUP(D30,Vlookup!$A$1:$B$12,2,0)</f>
        <v>0.24989025262623074</v>
      </c>
      <c r="H30" s="1">
        <f t="shared" si="41"/>
        <v>0.17222089473701316</v>
      </c>
      <c r="I30" s="1">
        <f t="shared" si="42"/>
        <v>0.41710391599745428</v>
      </c>
      <c r="J30" s="1">
        <f t="shared" si="43"/>
        <v>0.24989025262623074</v>
      </c>
      <c r="K30">
        <v>1</v>
      </c>
      <c r="L30" s="1">
        <f t="shared" si="44"/>
        <v>1.8392150633606983</v>
      </c>
      <c r="M30" s="1">
        <f t="shared" si="45"/>
        <v>9.3638258063373642E-2</v>
      </c>
      <c r="N30" s="1">
        <f t="shared" si="46"/>
        <v>0.22678365586855451</v>
      </c>
      <c r="O30" s="1">
        <f t="shared" si="47"/>
        <v>0.13586788059990101</v>
      </c>
      <c r="P30" s="1">
        <f t="shared" si="48"/>
        <v>0.54371020546817073</v>
      </c>
      <c r="Q30" s="1">
        <f>'Rotations (manually)'!G23</f>
        <v>0.13586788059990101</v>
      </c>
      <c r="R30" s="1">
        <f>'Rotations (manually)'!H23</f>
        <v>0.54371020546817073</v>
      </c>
      <c r="S30" s="1">
        <f>'Rotations (manually)'!I23</f>
        <v>0.22678365586855451</v>
      </c>
      <c r="T30" s="1">
        <f>'Rotations (manually)'!J23</f>
        <v>9.3638258063373642E-2</v>
      </c>
      <c r="U30" s="1"/>
    </row>
    <row r="31" spans="1:22" x14ac:dyDescent="0.25">
      <c r="A31">
        <v>24</v>
      </c>
      <c r="B31" s="1" t="str">
        <f>Permutations!G25</f>
        <v>p31 - i4:i3</v>
      </c>
      <c r="C31" s="1" t="str">
        <f>Permutations!H25</f>
        <v>p21 - i3:i2</v>
      </c>
      <c r="D31" s="1" t="str">
        <f>Permutations!I25</f>
        <v>p11 - i2:i1</v>
      </c>
      <c r="E31" s="1">
        <f>VLOOKUP(B31,Vlookup!$A$1:$B$12,2,0)</f>
        <v>0.41289685407332466</v>
      </c>
      <c r="F31" s="1">
        <f>VLOOKUP(C31,Vlookup!$A$1:$B$12,2,0)</f>
        <v>0.33941803465572273</v>
      </c>
      <c r="G31" s="1">
        <f>VLOOKUP(D31,Vlookup!$A$1:$B$12,2,0)</f>
        <v>5.0250586721174955</v>
      </c>
      <c r="H31" s="1">
        <f t="shared" si="41"/>
        <v>0.7042350321763301</v>
      </c>
      <c r="I31" s="1">
        <f t="shared" si="42"/>
        <v>1.705595538519816</v>
      </c>
      <c r="J31" s="1">
        <f t="shared" si="43"/>
        <v>5.0250586721174955</v>
      </c>
      <c r="K31">
        <v>1</v>
      </c>
      <c r="L31" s="1">
        <f t="shared" si="44"/>
        <v>8.4348892428136413</v>
      </c>
      <c r="M31" s="1">
        <f t="shared" si="45"/>
        <v>8.349072665966828E-2</v>
      </c>
      <c r="N31" s="1">
        <f t="shared" si="46"/>
        <v>0.20220722399798546</v>
      </c>
      <c r="O31" s="1">
        <f t="shared" si="47"/>
        <v>0.59574684710872117</v>
      </c>
      <c r="P31" s="1">
        <f t="shared" si="48"/>
        <v>0.11855520223362509</v>
      </c>
      <c r="Q31" s="1">
        <f>'Rotations (manually)'!G24</f>
        <v>0.11855520223362509</v>
      </c>
      <c r="R31" s="1">
        <f>'Rotations (manually)'!H24</f>
        <v>0.59574684710872117</v>
      </c>
      <c r="S31" s="1">
        <f>'Rotations (manually)'!I24</f>
        <v>0.20220722399798546</v>
      </c>
      <c r="T31" s="1">
        <f>'Rotations (manually)'!J24</f>
        <v>8.349072665966828E-2</v>
      </c>
      <c r="U31" s="1"/>
    </row>
    <row r="32" spans="1:22" x14ac:dyDescent="0.25">
      <c r="Q32" s="1">
        <f>AVERAGE(Q8:Q31)</f>
        <v>0.1311276194113957</v>
      </c>
      <c r="R32" s="1">
        <f t="shared" ref="R32:T32" si="49">AVERAGE(R8:R31)</f>
        <v>0.59097040042216331</v>
      </c>
      <c r="S32" s="1">
        <f t="shared" si="49"/>
        <v>0.20153207630056802</v>
      </c>
      <c r="T32" s="1">
        <f t="shared" si="49"/>
        <v>7.6369903865873029E-2</v>
      </c>
      <c r="U32" t="s">
        <v>55</v>
      </c>
    </row>
    <row r="33" spans="17:21" x14ac:dyDescent="0.25">
      <c r="Q33" s="27">
        <f>STDEV(Q8:Q31)</f>
        <v>1.6923355026251558E-2</v>
      </c>
      <c r="R33" s="27">
        <f t="shared" ref="R33:T33" si="50">STDEV(R8:R31)</f>
        <v>3.6496548675011793E-2</v>
      </c>
      <c r="S33" s="27">
        <f t="shared" si="50"/>
        <v>2.6082549725509E-2</v>
      </c>
      <c r="T33" s="27">
        <f t="shared" si="50"/>
        <v>1.0513978302534931E-2</v>
      </c>
      <c r="U33" t="s">
        <v>35</v>
      </c>
    </row>
    <row r="34" spans="17:21" x14ac:dyDescent="0.25">
      <c r="Q34" s="27"/>
      <c r="R34" s="27"/>
      <c r="S34" s="27"/>
      <c r="T34" s="26">
        <f>AVERAGE(Q33:T33)</f>
        <v>2.2504107932326822E-2</v>
      </c>
      <c r="U34" t="s">
        <v>51</v>
      </c>
    </row>
    <row r="35" spans="17:21" x14ac:dyDescent="0.25">
      <c r="Q35" s="27">
        <f>Q33*Q33</f>
        <v>2.8639994534455384E-4</v>
      </c>
      <c r="R35" s="27">
        <f>R33*R33</f>
        <v>1.3319980651875052E-3</v>
      </c>
      <c r="S35" s="27">
        <f>S33*S33</f>
        <v>6.8029940018364966E-4</v>
      </c>
      <c r="T35" s="27">
        <f>T33*T33</f>
        <v>1.1054373974617531E-4</v>
      </c>
      <c r="U35" t="s">
        <v>48</v>
      </c>
    </row>
    <row r="36" spans="17:21" x14ac:dyDescent="0.25">
      <c r="Q36" s="27"/>
      <c r="R36" s="27"/>
      <c r="S36" s="27"/>
      <c r="T36" s="27">
        <f>Q35+R35+S35+T35</f>
        <v>2.4092411504618837E-3</v>
      </c>
      <c r="U36" t="s">
        <v>49</v>
      </c>
    </row>
    <row r="37" spans="17:21" x14ac:dyDescent="0.25">
      <c r="Q37" s="27"/>
      <c r="R37" s="27"/>
      <c r="S37" s="27"/>
      <c r="T37" s="27">
        <f>SQRT(T36)</f>
        <v>4.9084021335480281E-2</v>
      </c>
      <c r="U37" t="s">
        <v>54</v>
      </c>
    </row>
    <row r="38" spans="17:21" x14ac:dyDescent="0.25">
      <c r="U38" s="25" t="s">
        <v>50</v>
      </c>
    </row>
  </sheetData>
  <conditionalFormatting sqref="Q32:T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E54FD-0DD9-44D4-A0E3-9184BA3961ED}">
  <dimension ref="A1:K24"/>
  <sheetViews>
    <sheetView zoomScale="70" zoomScaleNormal="70" workbookViewId="0"/>
  </sheetViews>
  <sheetFormatPr defaultRowHeight="15" x14ac:dyDescent="0.25"/>
  <cols>
    <col min="1" max="1" width="3.85546875" bestFit="1" customWidth="1"/>
    <col min="2" max="5" width="5.7109375" bestFit="1" customWidth="1"/>
    <col min="6" max="6" width="2.7109375" customWidth="1"/>
    <col min="7" max="7" width="5.28515625" bestFit="1" customWidth="1"/>
    <col min="8" max="10" width="5.7109375" bestFit="1" customWidth="1"/>
    <col min="11" max="11" width="5.28515625" bestFit="1" customWidth="1"/>
  </cols>
  <sheetData>
    <row r="1" spans="1:11" x14ac:dyDescent="0.25">
      <c r="A1">
        <v>1</v>
      </c>
      <c r="B1" s="1">
        <f>Rankings!M8</f>
        <v>0.14665561522496459</v>
      </c>
      <c r="C1" s="1">
        <f>Rankings!N8</f>
        <v>0.58688009509647543</v>
      </c>
      <c r="D1" s="1">
        <f>Rankings!O8</f>
        <v>0.1984182977933199</v>
      </c>
      <c r="E1" s="1">
        <f>Rankings!P8</f>
        <v>6.8045991885239965E-2</v>
      </c>
      <c r="G1" s="1">
        <f t="shared" ref="G1:G6" si="0">B1</f>
        <v>0.14665561522496459</v>
      </c>
      <c r="H1" s="1">
        <f t="shared" ref="H1:J1" si="1">C1</f>
        <v>0.58688009509647543</v>
      </c>
      <c r="I1" s="1">
        <f t="shared" si="1"/>
        <v>0.1984182977933199</v>
      </c>
      <c r="J1" s="1">
        <f t="shared" si="1"/>
        <v>6.8045991885239965E-2</v>
      </c>
      <c r="K1" s="1">
        <f>SUM(G1:J1)</f>
        <v>0.99999999999999989</v>
      </c>
    </row>
    <row r="2" spans="1:11" x14ac:dyDescent="0.25">
      <c r="A2">
        <v>2</v>
      </c>
      <c r="B2" s="1">
        <f>Rankings!M9</f>
        <v>0.15248051637535423</v>
      </c>
      <c r="C2" s="1">
        <f>Rankings!N9</f>
        <v>0.61018993247177378</v>
      </c>
      <c r="D2" s="1">
        <f>Rankings!O9</f>
        <v>6.9355823652056559E-2</v>
      </c>
      <c r="E2" s="1">
        <f>Rankings!P9</f>
        <v>0.16797372750081535</v>
      </c>
      <c r="G2" s="1">
        <f t="shared" si="0"/>
        <v>0.15248051637535423</v>
      </c>
      <c r="H2" s="1">
        <f>C2</f>
        <v>0.61018993247177378</v>
      </c>
      <c r="I2" s="1">
        <f>E2</f>
        <v>0.16797372750081535</v>
      </c>
      <c r="J2" s="1">
        <f>D2</f>
        <v>6.9355823652056559E-2</v>
      </c>
      <c r="K2" s="1">
        <f t="shared" ref="K2:K24" si="2">SUM(G2:J2)</f>
        <v>1</v>
      </c>
    </row>
    <row r="3" spans="1:11" x14ac:dyDescent="0.25">
      <c r="A3">
        <v>3</v>
      </c>
      <c r="B3" s="1">
        <f>Rankings!M10</f>
        <v>0.14302780308651977</v>
      </c>
      <c r="C3" s="1">
        <f>Rankings!N10</f>
        <v>0.20017595422911619</v>
      </c>
      <c r="D3" s="1">
        <f>Rankings!O10</f>
        <v>0.58976228069954484</v>
      </c>
      <c r="E3" s="1">
        <f>Rankings!P10</f>
        <v>6.7033961984819257E-2</v>
      </c>
      <c r="G3" s="1">
        <f t="shared" si="0"/>
        <v>0.14302780308651977</v>
      </c>
      <c r="H3" s="1">
        <f>D3</f>
        <v>0.58976228069954484</v>
      </c>
      <c r="I3" s="1">
        <f>C3</f>
        <v>0.20017595422911619</v>
      </c>
      <c r="J3" s="1">
        <f>E3</f>
        <v>6.7033961984819257E-2</v>
      </c>
      <c r="K3" s="1">
        <f t="shared" si="2"/>
        <v>1</v>
      </c>
    </row>
    <row r="4" spans="1:11" x14ac:dyDescent="0.25">
      <c r="A4">
        <v>4</v>
      </c>
      <c r="B4" s="1">
        <f>Rankings!$M$11</f>
        <v>0.15960312848907404</v>
      </c>
      <c r="C4" s="1">
        <f>Rankings!N11</f>
        <v>0.22337411226211984</v>
      </c>
      <c r="D4" s="1">
        <f>Rankings!O11</f>
        <v>7.6604391829797322E-2</v>
      </c>
      <c r="E4" s="1">
        <f>Rankings!P11</f>
        <v>0.54041836741900873</v>
      </c>
      <c r="G4" s="1">
        <f t="shared" si="0"/>
        <v>0.15960312848907404</v>
      </c>
      <c r="H4" s="1">
        <f>E4</f>
        <v>0.54041836741900873</v>
      </c>
      <c r="I4" s="1">
        <f>C4</f>
        <v>0.22337411226211984</v>
      </c>
      <c r="J4" s="1">
        <f>D4</f>
        <v>7.6604391829797322E-2</v>
      </c>
      <c r="K4" s="1">
        <f t="shared" si="2"/>
        <v>0.99999999999999989</v>
      </c>
    </row>
    <row r="5" spans="1:11" x14ac:dyDescent="0.25">
      <c r="A5">
        <v>5</v>
      </c>
      <c r="B5" s="1">
        <f>Rankings!M12</f>
        <v>0.15584605140210434</v>
      </c>
      <c r="C5" s="1">
        <f>Rankings!N12</f>
        <v>8.0859380722987151E-2</v>
      </c>
      <c r="D5" s="1">
        <f>Rankings!O12</f>
        <v>0.57043589116820492</v>
      </c>
      <c r="E5" s="1">
        <f>Rankings!P12</f>
        <v>0.19285867670670373</v>
      </c>
      <c r="G5" s="1">
        <f t="shared" si="0"/>
        <v>0.15584605140210434</v>
      </c>
      <c r="H5" s="1">
        <f>D5</f>
        <v>0.57043589116820492</v>
      </c>
      <c r="I5" s="1">
        <f>E5</f>
        <v>0.19285867670670373</v>
      </c>
      <c r="J5" s="1">
        <f>C5</f>
        <v>8.0859380722987151E-2</v>
      </c>
      <c r="K5" s="1">
        <f t="shared" si="2"/>
        <v>1.0000000000000002</v>
      </c>
    </row>
    <row r="6" spans="1:11" x14ac:dyDescent="0.25">
      <c r="A6">
        <v>6</v>
      </c>
      <c r="B6" s="1">
        <f>Rankings!M13</f>
        <v>0.15437781282687016</v>
      </c>
      <c r="C6" s="1">
        <f>Rankings!N13</f>
        <v>8.0097597791184014E-2</v>
      </c>
      <c r="D6" s="1">
        <f>Rankings!O13</f>
        <v>0.19398936320536803</v>
      </c>
      <c r="E6" s="1">
        <f>Rankings!P13</f>
        <v>0.57153522617657782</v>
      </c>
      <c r="G6" s="1">
        <f t="shared" si="0"/>
        <v>0.15437781282687016</v>
      </c>
      <c r="H6" s="1">
        <f>E6</f>
        <v>0.57153522617657782</v>
      </c>
      <c r="I6" s="1">
        <f>D6</f>
        <v>0.19398936320536803</v>
      </c>
      <c r="J6" s="1">
        <f>C6</f>
        <v>8.0097597791184014E-2</v>
      </c>
      <c r="K6" s="1">
        <f t="shared" si="2"/>
        <v>1</v>
      </c>
    </row>
    <row r="7" spans="1:11" x14ac:dyDescent="0.25">
      <c r="A7">
        <v>7</v>
      </c>
      <c r="B7" s="1">
        <f>Rankings!M14</f>
        <v>0.63571430853546862</v>
      </c>
      <c r="C7" s="1">
        <f>Rankings!N14</f>
        <v>0.12650883303370203</v>
      </c>
      <c r="D7" s="1">
        <f>Rankings!O14</f>
        <v>0.17705666887447286</v>
      </c>
      <c r="E7" s="1">
        <f>Rankings!P14</f>
        <v>6.0720189556356614E-2</v>
      </c>
      <c r="G7" s="1">
        <f>C7</f>
        <v>0.12650883303370203</v>
      </c>
      <c r="H7" s="1">
        <f t="shared" ref="H7:H12" si="3">B7</f>
        <v>0.63571430853546862</v>
      </c>
      <c r="I7" s="1">
        <f>D7</f>
        <v>0.17705666887447286</v>
      </c>
      <c r="J7" s="1">
        <f>E7</f>
        <v>6.0720189556356614E-2</v>
      </c>
      <c r="K7" s="1">
        <f t="shared" si="2"/>
        <v>1.0000000000000002</v>
      </c>
    </row>
    <row r="8" spans="1:11" x14ac:dyDescent="0.25">
      <c r="A8">
        <v>8</v>
      </c>
      <c r="B8" s="1">
        <f>Rankings!M15</f>
        <v>0.64419795310819861</v>
      </c>
      <c r="C8" s="1">
        <f>Rankings!N15</f>
        <v>0.12819710079857471</v>
      </c>
      <c r="D8" s="1">
        <f>Rankings!O15</f>
        <v>6.6513960974921099E-2</v>
      </c>
      <c r="E8" s="1">
        <f>Rankings!P15</f>
        <v>0.16109098511830547</v>
      </c>
      <c r="G8" s="1">
        <f>C8</f>
        <v>0.12819710079857471</v>
      </c>
      <c r="H8" s="1">
        <f t="shared" si="3"/>
        <v>0.64419795310819861</v>
      </c>
      <c r="I8" s="1">
        <f>E8</f>
        <v>0.16109098511830547</v>
      </c>
      <c r="J8" s="1">
        <f>D8</f>
        <v>6.6513960974921099E-2</v>
      </c>
      <c r="K8" s="1">
        <f t="shared" si="2"/>
        <v>0.99999999999999989</v>
      </c>
    </row>
    <row r="9" spans="1:11" x14ac:dyDescent="0.25">
      <c r="A9">
        <v>9</v>
      </c>
      <c r="B9" s="1">
        <f>Rankings!M16</f>
        <v>0.60763125013371933</v>
      </c>
      <c r="C9" s="1">
        <f>Rankings!N16</f>
        <v>0.20543405602764606</v>
      </c>
      <c r="D9" s="1">
        <f>Rankings!O16</f>
        <v>0.12307716660011658</v>
      </c>
      <c r="E9" s="1">
        <f>Rankings!P16</f>
        <v>6.3857527238517953E-2</v>
      </c>
      <c r="G9" s="1">
        <f>D9</f>
        <v>0.12307716660011658</v>
      </c>
      <c r="H9" s="1">
        <f t="shared" si="3"/>
        <v>0.60763125013371933</v>
      </c>
      <c r="I9" s="1">
        <f>C9</f>
        <v>0.20543405602764606</v>
      </c>
      <c r="J9" s="1">
        <f>E9</f>
        <v>6.3857527238517953E-2</v>
      </c>
      <c r="K9" s="1">
        <f t="shared" si="2"/>
        <v>1</v>
      </c>
    </row>
    <row r="10" spans="1:11" x14ac:dyDescent="0.25">
      <c r="A10">
        <v>10</v>
      </c>
      <c r="B10" s="1">
        <f>Rankings!M17</f>
        <v>0.61508504564830513</v>
      </c>
      <c r="C10" s="1">
        <f>Rankings!N17</f>
        <v>0.20795410983499227</v>
      </c>
      <c r="D10" s="1">
        <f>Rankings!O17</f>
        <v>7.1316223492017994E-2</v>
      </c>
      <c r="E10" s="1">
        <f>Rankings!P17</f>
        <v>0.10564462102468475</v>
      </c>
      <c r="G10" s="1">
        <f>E10</f>
        <v>0.10564462102468475</v>
      </c>
      <c r="H10" s="1">
        <f t="shared" si="3"/>
        <v>0.61508504564830513</v>
      </c>
      <c r="I10" s="1">
        <f>C10</f>
        <v>0.20795410983499227</v>
      </c>
      <c r="J10" s="1">
        <f>D10</f>
        <v>7.1316223492017994E-2</v>
      </c>
      <c r="K10" s="1">
        <f t="shared" si="2"/>
        <v>1.0000000000000002</v>
      </c>
    </row>
    <row r="11" spans="1:11" x14ac:dyDescent="0.25">
      <c r="A11">
        <v>11</v>
      </c>
      <c r="B11" s="1">
        <f>Rankings!M18</f>
        <v>0.6588969812631954</v>
      </c>
      <c r="C11" s="1">
        <f>Rankings!N18</f>
        <v>7.489199740193439E-2</v>
      </c>
      <c r="D11" s="1">
        <f>Rankings!O18</f>
        <v>0.11094161042044759</v>
      </c>
      <c r="E11" s="1">
        <f>Rankings!P18</f>
        <v>0.15526941091442262</v>
      </c>
      <c r="G11" s="1">
        <f>D11</f>
        <v>0.11094161042044759</v>
      </c>
      <c r="H11" s="1">
        <f t="shared" si="3"/>
        <v>0.6588969812631954</v>
      </c>
      <c r="I11" s="1">
        <f>E11</f>
        <v>0.15526941091442262</v>
      </c>
      <c r="J11" s="1">
        <f>C11</f>
        <v>7.489199740193439E-2</v>
      </c>
      <c r="K11" s="1">
        <f t="shared" si="2"/>
        <v>1</v>
      </c>
    </row>
    <row r="12" spans="1:11" x14ac:dyDescent="0.25">
      <c r="A12">
        <v>12</v>
      </c>
      <c r="B12" s="1">
        <f>Rankings!M19</f>
        <v>0.64355580978636018</v>
      </c>
      <c r="C12" s="1">
        <f>Rankings!N19</f>
        <v>7.3148278721992768E-2</v>
      </c>
      <c r="D12" s="1">
        <f>Rankings!O19</f>
        <v>0.17715872136192798</v>
      </c>
      <c r="E12" s="1">
        <f>Rankings!P19</f>
        <v>0.10613719012971913</v>
      </c>
      <c r="G12" s="1">
        <f>E12</f>
        <v>0.10613719012971913</v>
      </c>
      <c r="H12" s="1">
        <f t="shared" si="3"/>
        <v>0.64355580978636018</v>
      </c>
      <c r="I12" s="1">
        <f>D12</f>
        <v>0.17715872136192798</v>
      </c>
      <c r="J12" s="1">
        <f>C12</f>
        <v>7.3148278721992768E-2</v>
      </c>
      <c r="K12" s="1">
        <f t="shared" si="2"/>
        <v>1</v>
      </c>
    </row>
    <row r="13" spans="1:11" x14ac:dyDescent="0.25">
      <c r="A13">
        <v>13</v>
      </c>
      <c r="B13" s="1">
        <f>Rankings!M20</f>
        <v>0.23424160364333599</v>
      </c>
      <c r="C13" s="1">
        <f>Rankings!N20</f>
        <v>0.14033599605515068</v>
      </c>
      <c r="D13" s="1">
        <f>Rankings!O20</f>
        <v>0.56159051655790648</v>
      </c>
      <c r="E13" s="1">
        <f>Rankings!P20</f>
        <v>6.3831883743606752E-2</v>
      </c>
      <c r="G13" s="1">
        <f>C13</f>
        <v>0.14033599605515068</v>
      </c>
      <c r="H13" s="1">
        <f>D13</f>
        <v>0.56159051655790648</v>
      </c>
      <c r="I13" s="1">
        <f t="shared" ref="I13:I18" si="4">B13</f>
        <v>0.23424160364333599</v>
      </c>
      <c r="J13" s="1">
        <f>E13</f>
        <v>6.3831883743606752E-2</v>
      </c>
      <c r="K13" s="1">
        <f t="shared" si="2"/>
        <v>0.99999999999999989</v>
      </c>
    </row>
    <row r="14" spans="1:11" x14ac:dyDescent="0.25">
      <c r="A14">
        <v>14</v>
      </c>
      <c r="B14" s="1">
        <f>Rankings!M21</f>
        <v>0.24373384378612264</v>
      </c>
      <c r="C14" s="1">
        <f>Rankings!N21</f>
        <v>0.14602287214596224</v>
      </c>
      <c r="D14" s="1">
        <f>Rankings!O21</f>
        <v>7.5762708819936186E-2</v>
      </c>
      <c r="E14" s="1">
        <f>Rankings!P21</f>
        <v>0.53448057524797887</v>
      </c>
      <c r="G14" s="1">
        <f>C14</f>
        <v>0.14602287214596224</v>
      </c>
      <c r="H14" s="1">
        <f>E14</f>
        <v>0.53448057524797887</v>
      </c>
      <c r="I14" s="1">
        <f t="shared" si="4"/>
        <v>0.24373384378612264</v>
      </c>
      <c r="J14" s="1">
        <f>D14</f>
        <v>7.5762708819936186E-2</v>
      </c>
      <c r="K14" s="1">
        <f t="shared" si="2"/>
        <v>0.99999999999999989</v>
      </c>
    </row>
    <row r="15" spans="1:11" x14ac:dyDescent="0.25">
      <c r="A15">
        <v>15</v>
      </c>
      <c r="B15" s="1">
        <f>Rankings!M22</f>
        <v>0.20675149399395892</v>
      </c>
      <c r="C15" s="1">
        <f>Rankings!N22</f>
        <v>0.60913526355094938</v>
      </c>
      <c r="D15" s="1">
        <f>Rankings!O22</f>
        <v>0.12121953260582878</v>
      </c>
      <c r="E15" s="1">
        <f>Rankings!P22</f>
        <v>6.2893709849262916E-2</v>
      </c>
      <c r="G15" s="1">
        <f>D15</f>
        <v>0.12121953260582878</v>
      </c>
      <c r="H15" s="1">
        <f>C15</f>
        <v>0.60913526355094938</v>
      </c>
      <c r="I15" s="1">
        <f t="shared" si="4"/>
        <v>0.20675149399395892</v>
      </c>
      <c r="J15" s="1">
        <f>E15</f>
        <v>6.2893709849262916E-2</v>
      </c>
      <c r="K15" s="1">
        <f t="shared" si="2"/>
        <v>0.99999999999999989</v>
      </c>
    </row>
    <row r="16" spans="1:11" x14ac:dyDescent="0.25">
      <c r="A16">
        <v>16</v>
      </c>
      <c r="B16" s="1">
        <f>Rankings!M23</f>
        <v>0.20932923730375244</v>
      </c>
      <c r="C16" s="1">
        <f>Rankings!N23</f>
        <v>0.61672986091053916</v>
      </c>
      <c r="D16" s="1">
        <f>Rankings!O23</f>
        <v>7.0099169452041657E-2</v>
      </c>
      <c r="E16" s="1">
        <f>Rankings!P23</f>
        <v>0.10384173233366689</v>
      </c>
      <c r="G16" s="1">
        <f>E16</f>
        <v>0.10384173233366689</v>
      </c>
      <c r="H16" s="1">
        <f>C16</f>
        <v>0.61672986091053916</v>
      </c>
      <c r="I16" s="1">
        <f t="shared" si="4"/>
        <v>0.20932923730375244</v>
      </c>
      <c r="J16" s="1">
        <f>D16</f>
        <v>7.0099169452041657E-2</v>
      </c>
      <c r="K16" s="1">
        <f t="shared" si="2"/>
        <v>1.0000000000000002</v>
      </c>
    </row>
    <row r="17" spans="1:11" x14ac:dyDescent="0.25">
      <c r="A17">
        <v>17</v>
      </c>
      <c r="B17" s="1">
        <f>Rankings!M24</f>
        <v>0.25747122652767679</v>
      </c>
      <c r="C17" s="1">
        <f>Rankings!N24</f>
        <v>8.8297728515111348E-2</v>
      </c>
      <c r="D17" s="1">
        <f>Rankings!O24</f>
        <v>0.13080025286761696</v>
      </c>
      <c r="E17" s="1">
        <f>Rankings!P24</f>
        <v>0.52343079208959498</v>
      </c>
      <c r="G17" s="1">
        <f>D17</f>
        <v>0.13080025286761696</v>
      </c>
      <c r="H17" s="1">
        <f>E17</f>
        <v>0.52343079208959498</v>
      </c>
      <c r="I17" s="1">
        <f t="shared" si="4"/>
        <v>0.25747122652767679</v>
      </c>
      <c r="J17" s="1">
        <f>C17</f>
        <v>8.8297728515111348E-2</v>
      </c>
      <c r="K17" s="1">
        <f t="shared" si="2"/>
        <v>1.0000000000000002</v>
      </c>
    </row>
    <row r="18" spans="1:11" x14ac:dyDescent="0.25">
      <c r="A18">
        <v>18</v>
      </c>
      <c r="B18" s="1">
        <f>Rankings!M25</f>
        <v>0.23564122704063531</v>
      </c>
      <c r="C18" s="1">
        <f>Rankings!N25</f>
        <v>8.0811302190169701E-2</v>
      </c>
      <c r="D18" s="1">
        <f>Rankings!O25</f>
        <v>0.57009671319691002</v>
      </c>
      <c r="E18" s="1">
        <f>Rankings!P25</f>
        <v>0.11345075757228494</v>
      </c>
      <c r="G18" s="1">
        <f>E18</f>
        <v>0.11345075757228494</v>
      </c>
      <c r="H18" s="1">
        <f>D18</f>
        <v>0.57009671319691002</v>
      </c>
      <c r="I18" s="1">
        <f t="shared" si="4"/>
        <v>0.23564122704063531</v>
      </c>
      <c r="J18" s="1">
        <f>C18</f>
        <v>8.0811302190169701E-2</v>
      </c>
      <c r="K18" s="1">
        <f t="shared" si="2"/>
        <v>1</v>
      </c>
    </row>
    <row r="19" spans="1:11" x14ac:dyDescent="0.25">
      <c r="A19">
        <v>19</v>
      </c>
      <c r="B19" s="1">
        <f>Rankings!M26</f>
        <v>9.6028451391593328E-2</v>
      </c>
      <c r="C19" s="1">
        <f>Rankings!N26</f>
        <v>0.14225219533655892</v>
      </c>
      <c r="D19" s="1">
        <f>Rankings!O26</f>
        <v>0.56925867992670498</v>
      </c>
      <c r="E19" s="1">
        <f>Rankings!P26</f>
        <v>0.19246067334514283</v>
      </c>
      <c r="G19" s="1">
        <f>C19</f>
        <v>0.14225219533655892</v>
      </c>
      <c r="H19" s="1">
        <f>D19</f>
        <v>0.56925867992670498</v>
      </c>
      <c r="I19" s="1">
        <f>E19</f>
        <v>0.19246067334514283</v>
      </c>
      <c r="J19" s="1">
        <f t="shared" ref="J19:J24" si="5">B19</f>
        <v>9.6028451391593328E-2</v>
      </c>
      <c r="K19" s="1">
        <f t="shared" si="2"/>
        <v>1</v>
      </c>
    </row>
    <row r="20" spans="1:11" x14ac:dyDescent="0.25">
      <c r="A20">
        <v>20</v>
      </c>
      <c r="B20" s="1">
        <f>Rankings!M27</f>
        <v>9.3783717161753377E-2</v>
      </c>
      <c r="C20" s="1">
        <f>Rankings!N27</f>
        <v>0.1389269477925815</v>
      </c>
      <c r="D20" s="1">
        <f>Rankings!O27</f>
        <v>0.19443656227940526</v>
      </c>
      <c r="E20" s="1">
        <f>Rankings!P27</f>
        <v>0.5728527727662599</v>
      </c>
      <c r="G20" s="1">
        <f>C20</f>
        <v>0.1389269477925815</v>
      </c>
      <c r="H20" s="1">
        <f>E20</f>
        <v>0.5728527727662599</v>
      </c>
      <c r="I20" s="1">
        <f>D20</f>
        <v>0.19443656227940526</v>
      </c>
      <c r="J20" s="1">
        <f t="shared" si="5"/>
        <v>9.3783717161753377E-2</v>
      </c>
      <c r="K20" s="1">
        <f t="shared" si="2"/>
        <v>1</v>
      </c>
    </row>
    <row r="21" spans="1:11" x14ac:dyDescent="0.25">
      <c r="A21">
        <v>21</v>
      </c>
      <c r="B21" s="1">
        <f>Rankings!M28</f>
        <v>8.7539606386831087E-2</v>
      </c>
      <c r="C21" s="1">
        <f>Rankings!N28</f>
        <v>0.61756264932152605</v>
      </c>
      <c r="D21" s="1">
        <f>Rankings!O28</f>
        <v>0.12289660471989931</v>
      </c>
      <c r="E21" s="1">
        <f>Rankings!P28</f>
        <v>0.17200113957174365</v>
      </c>
      <c r="G21" s="1">
        <f>D21</f>
        <v>0.12289660471989931</v>
      </c>
      <c r="H21" s="1">
        <f>C21</f>
        <v>0.61756264932152605</v>
      </c>
      <c r="I21" s="1">
        <f>E21</f>
        <v>0.17200113957174365</v>
      </c>
      <c r="J21" s="1">
        <f t="shared" si="5"/>
        <v>8.7539606386831087E-2</v>
      </c>
      <c r="K21" s="1">
        <f t="shared" si="2"/>
        <v>1</v>
      </c>
    </row>
    <row r="22" spans="1:11" x14ac:dyDescent="0.25">
      <c r="A22">
        <v>22</v>
      </c>
      <c r="B22" s="1">
        <f>Rankings!M29</f>
        <v>8.4255105295779079E-2</v>
      </c>
      <c r="C22" s="1">
        <f>Rankings!N29</f>
        <v>0.59439159247982343</v>
      </c>
      <c r="D22" s="1">
        <f>Rankings!O29</f>
        <v>0.20095786002610938</v>
      </c>
      <c r="E22" s="1">
        <f>Rankings!P29</f>
        <v>0.12039544219828825</v>
      </c>
      <c r="G22" s="1">
        <f>E22</f>
        <v>0.12039544219828825</v>
      </c>
      <c r="H22" s="1">
        <f>C22</f>
        <v>0.59439159247982343</v>
      </c>
      <c r="I22" s="1">
        <f>D22</f>
        <v>0.20095786002610938</v>
      </c>
      <c r="J22" s="1">
        <f t="shared" si="5"/>
        <v>8.4255105295779079E-2</v>
      </c>
      <c r="K22" s="1">
        <f t="shared" si="2"/>
        <v>1.0000000000000002</v>
      </c>
    </row>
    <row r="23" spans="1:11" x14ac:dyDescent="0.25">
      <c r="A23">
        <v>23</v>
      </c>
      <c r="B23" s="1">
        <f>Rankings!M30</f>
        <v>9.3638258063373642E-2</v>
      </c>
      <c r="C23" s="1">
        <f>Rankings!N30</f>
        <v>0.22678365586855451</v>
      </c>
      <c r="D23" s="1">
        <f>Rankings!O30</f>
        <v>0.13586788059990101</v>
      </c>
      <c r="E23" s="1">
        <f>Rankings!P30</f>
        <v>0.54371020546817073</v>
      </c>
      <c r="G23" s="1">
        <f>D23</f>
        <v>0.13586788059990101</v>
      </c>
      <c r="H23" s="1">
        <f>E23</f>
        <v>0.54371020546817073</v>
      </c>
      <c r="I23" s="1">
        <f>C23</f>
        <v>0.22678365586855451</v>
      </c>
      <c r="J23" s="1">
        <f t="shared" si="5"/>
        <v>9.3638258063373642E-2</v>
      </c>
      <c r="K23" s="1">
        <f t="shared" si="2"/>
        <v>1</v>
      </c>
    </row>
    <row r="24" spans="1:11" x14ac:dyDescent="0.25">
      <c r="A24">
        <v>24</v>
      </c>
      <c r="B24" s="1">
        <f>Rankings!M31</f>
        <v>8.349072665966828E-2</v>
      </c>
      <c r="C24" s="1">
        <f>Rankings!N31</f>
        <v>0.20220722399798546</v>
      </c>
      <c r="D24" s="1">
        <f>Rankings!O31</f>
        <v>0.59574684710872117</v>
      </c>
      <c r="E24" s="1">
        <f>Rankings!P31</f>
        <v>0.11855520223362509</v>
      </c>
      <c r="G24" s="1">
        <f>E24</f>
        <v>0.11855520223362509</v>
      </c>
      <c r="H24" s="1">
        <f>D24</f>
        <v>0.59574684710872117</v>
      </c>
      <c r="I24" s="1">
        <f>C24</f>
        <v>0.20220722399798546</v>
      </c>
      <c r="J24" s="1">
        <f t="shared" si="5"/>
        <v>8.349072665966828E-2</v>
      </c>
      <c r="K24" s="1">
        <f t="shared" si="2"/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CFEE7-8130-4D97-B771-A2F5086CFBB4}">
  <dimension ref="A1:M51"/>
  <sheetViews>
    <sheetView zoomScale="80" zoomScaleNormal="80" workbookViewId="0">
      <selection activeCell="C3" sqref="C3"/>
    </sheetView>
  </sheetViews>
  <sheetFormatPr defaultRowHeight="15" x14ac:dyDescent="0.25"/>
  <cols>
    <col min="1" max="1" width="11.28515625" style="23" bestFit="1" customWidth="1"/>
    <col min="2" max="11" width="7" style="23" bestFit="1" customWidth="1"/>
    <col min="12" max="12" width="7.42578125" style="23" customWidth="1"/>
    <col min="13" max="13" width="139.85546875" style="23" bestFit="1" customWidth="1"/>
    <col min="14" max="16384" width="9.140625" style="23"/>
  </cols>
  <sheetData>
    <row r="1" spans="1:13" ht="13.15" customHeight="1" x14ac:dyDescent="0.25">
      <c r="A1" s="22" t="s">
        <v>36</v>
      </c>
      <c r="B1" s="22" t="s">
        <v>37</v>
      </c>
      <c r="C1" s="22" t="s">
        <v>38</v>
      </c>
      <c r="D1" s="22" t="s">
        <v>39</v>
      </c>
      <c r="E1" s="22" t="s">
        <v>40</v>
      </c>
      <c r="F1" s="22" t="s">
        <v>41</v>
      </c>
      <c r="G1" s="22" t="s">
        <v>42</v>
      </c>
      <c r="H1" s="22" t="s">
        <v>43</v>
      </c>
      <c r="I1" s="22" t="s">
        <v>44</v>
      </c>
      <c r="J1" s="22" t="s">
        <v>45</v>
      </c>
      <c r="K1" s="22" t="s">
        <v>46</v>
      </c>
      <c r="M1" s="23" t="s">
        <v>47</v>
      </c>
    </row>
    <row r="2" spans="1:13" ht="12.75" customHeight="1" x14ac:dyDescent="0.25">
      <c r="A2" s="22">
        <v>0.01</v>
      </c>
      <c r="B2" s="24">
        <v>1E-4</v>
      </c>
      <c r="C2" s="24">
        <v>1.8800000000000001E-2</v>
      </c>
      <c r="D2" s="24">
        <v>0.14949999999999999</v>
      </c>
      <c r="E2" s="24">
        <v>0.30120000000000002</v>
      </c>
      <c r="F2" s="24">
        <v>0.4249</v>
      </c>
      <c r="G2" s="24">
        <v>0.51</v>
      </c>
      <c r="H2" s="24">
        <v>0.57230000000000003</v>
      </c>
      <c r="I2" s="24">
        <v>0.61699999999999999</v>
      </c>
      <c r="J2" s="24">
        <v>0.65210000000000001</v>
      </c>
      <c r="K2" s="24">
        <v>0.68</v>
      </c>
    </row>
    <row r="3" spans="1:13" ht="12.75" customHeight="1" x14ac:dyDescent="0.25">
      <c r="A3" s="22">
        <v>0.02</v>
      </c>
      <c r="B3" s="24">
        <v>2.0000000000000001E-4</v>
      </c>
      <c r="C3" s="24">
        <v>4.1799999999999997E-2</v>
      </c>
      <c r="D3" s="24">
        <v>0.19339999999999999</v>
      </c>
      <c r="E3" s="24">
        <v>0.34620000000000001</v>
      </c>
      <c r="F3" s="24">
        <v>0.46200000000000002</v>
      </c>
      <c r="G3" s="24">
        <v>0.54</v>
      </c>
      <c r="H3" s="24">
        <v>0.59609999999999996</v>
      </c>
      <c r="I3" s="24">
        <v>0.6371</v>
      </c>
      <c r="J3" s="24">
        <v>0.66900000000000004</v>
      </c>
      <c r="K3" s="24">
        <v>0.69450000000000001</v>
      </c>
    </row>
    <row r="4" spans="1:13" ht="12.75" customHeight="1" x14ac:dyDescent="0.25">
      <c r="A4" s="22">
        <v>0.03</v>
      </c>
      <c r="B4" s="24">
        <v>5.0000000000000001E-4</v>
      </c>
      <c r="C4" s="24">
        <v>5.96E-2</v>
      </c>
      <c r="D4" s="24">
        <v>0.223</v>
      </c>
      <c r="E4" s="24">
        <v>0.3745</v>
      </c>
      <c r="F4" s="24">
        <v>0.48470000000000002</v>
      </c>
      <c r="G4" s="24">
        <v>0.55810000000000004</v>
      </c>
      <c r="H4" s="24">
        <v>0.61050000000000004</v>
      </c>
      <c r="I4" s="24">
        <v>0.64929999999999999</v>
      </c>
      <c r="J4" s="24">
        <v>0.67930000000000001</v>
      </c>
      <c r="K4" s="24">
        <v>0.70340000000000003</v>
      </c>
    </row>
    <row r="5" spans="1:13" ht="12.75" customHeight="1" x14ac:dyDescent="0.25">
      <c r="A5" s="22">
        <v>0.04</v>
      </c>
      <c r="B5" s="24">
        <v>8.9999999999999998E-4</v>
      </c>
      <c r="C5" s="24">
        <v>7.4800000000000005E-2</v>
      </c>
      <c r="D5" s="24">
        <v>0.246</v>
      </c>
      <c r="E5" s="24">
        <v>0.39550000000000002</v>
      </c>
      <c r="F5" s="24">
        <v>0.50119999999999998</v>
      </c>
      <c r="G5" s="24">
        <v>0.57130000000000003</v>
      </c>
      <c r="H5" s="24">
        <v>0.62109999999999999</v>
      </c>
      <c r="I5" s="24">
        <v>0.65820000000000001</v>
      </c>
      <c r="J5" s="24">
        <v>0.68679999999999997</v>
      </c>
      <c r="K5" s="24">
        <v>0.71</v>
      </c>
    </row>
    <row r="6" spans="1:13" ht="12.75" customHeight="1" x14ac:dyDescent="0.25">
      <c r="A6" s="22">
        <v>0.05</v>
      </c>
      <c r="B6" s="24">
        <v>1.4E-3</v>
      </c>
      <c r="C6" s="24">
        <v>8.8400000000000006E-2</v>
      </c>
      <c r="D6" s="24">
        <v>0.2651</v>
      </c>
      <c r="E6" s="24">
        <v>0.41239999999999999</v>
      </c>
      <c r="F6" s="24">
        <v>0.51429999999999998</v>
      </c>
      <c r="G6" s="24">
        <v>0.58179999999999998</v>
      </c>
      <c r="H6" s="24">
        <v>0.62949999999999995</v>
      </c>
      <c r="I6" s="24">
        <v>0.6653</v>
      </c>
      <c r="J6" s="24">
        <v>0.69279999999999997</v>
      </c>
      <c r="K6" s="24">
        <v>0.71519999999999995</v>
      </c>
    </row>
    <row r="7" spans="1:13" ht="12.75" customHeight="1" x14ac:dyDescent="0.25">
      <c r="A7" s="22">
        <v>0.06</v>
      </c>
      <c r="B7" s="24">
        <v>2.0999999999999999E-3</v>
      </c>
      <c r="C7" s="24">
        <v>0.1008</v>
      </c>
      <c r="D7" s="24">
        <v>0.28160000000000002</v>
      </c>
      <c r="E7" s="24">
        <v>0.42659999999999998</v>
      </c>
      <c r="F7" s="24">
        <v>0.52529999999999999</v>
      </c>
      <c r="G7" s="24">
        <v>0.59040000000000004</v>
      </c>
      <c r="H7" s="24">
        <v>0.63649999999999995</v>
      </c>
      <c r="I7" s="24">
        <v>0.67120000000000002</v>
      </c>
      <c r="J7" s="24">
        <v>0.69779999999999998</v>
      </c>
      <c r="K7" s="24">
        <v>0.71960000000000002</v>
      </c>
    </row>
    <row r="8" spans="1:13" ht="12.75" customHeight="1" x14ac:dyDescent="0.25">
      <c r="A8" s="22">
        <v>7.0000000000000007E-2</v>
      </c>
      <c r="B8" s="24">
        <v>2.8E-3</v>
      </c>
      <c r="C8" s="24">
        <v>0.1124</v>
      </c>
      <c r="D8" s="24">
        <v>0.29630000000000001</v>
      </c>
      <c r="E8" s="24">
        <v>0.439</v>
      </c>
      <c r="F8" s="24">
        <v>0.53469999999999995</v>
      </c>
      <c r="G8" s="24">
        <v>0.59789999999999999</v>
      </c>
      <c r="H8" s="24">
        <v>0.64249999999999996</v>
      </c>
      <c r="I8" s="24">
        <v>0.67630000000000001</v>
      </c>
      <c r="J8" s="24">
        <v>0.70220000000000005</v>
      </c>
      <c r="K8" s="24">
        <v>0.72340000000000004</v>
      </c>
    </row>
    <row r="9" spans="1:13" ht="12.6" customHeight="1" x14ac:dyDescent="0.25">
      <c r="A9" s="22">
        <v>0.08</v>
      </c>
      <c r="B9" s="24">
        <v>3.7000000000000002E-3</v>
      </c>
      <c r="C9" s="24">
        <v>0.12330000000000001</v>
      </c>
      <c r="D9" s="24">
        <v>0.3095</v>
      </c>
      <c r="E9" s="24">
        <v>0.44990000000000002</v>
      </c>
      <c r="F9" s="24">
        <v>0.54300000000000004</v>
      </c>
      <c r="G9" s="24">
        <v>0.60450000000000004</v>
      </c>
      <c r="H9" s="24">
        <v>0.64780000000000004</v>
      </c>
      <c r="I9" s="24">
        <v>0.68069999999999997</v>
      </c>
      <c r="J9" s="24">
        <v>0.70599999999999996</v>
      </c>
      <c r="K9" s="24">
        <v>0.72670000000000001</v>
      </c>
    </row>
    <row r="10" spans="1:13" ht="12.75" customHeight="1" x14ac:dyDescent="0.25">
      <c r="A10" s="22">
        <v>0.09</v>
      </c>
      <c r="B10" s="24">
        <v>4.5999999999999999E-3</v>
      </c>
      <c r="C10" s="24">
        <v>0.13370000000000001</v>
      </c>
      <c r="D10" s="24">
        <v>0.32150000000000001</v>
      </c>
      <c r="E10" s="24">
        <v>0.4597</v>
      </c>
      <c r="F10" s="24">
        <v>0.55049999999999999</v>
      </c>
      <c r="G10" s="24">
        <v>0.61040000000000005</v>
      </c>
      <c r="H10" s="24">
        <v>0.65259999999999996</v>
      </c>
      <c r="I10" s="24">
        <v>0.68479999999999996</v>
      </c>
      <c r="J10" s="24">
        <v>0.70950000000000002</v>
      </c>
      <c r="K10" s="24">
        <v>0.7298</v>
      </c>
    </row>
    <row r="11" spans="1:13" ht="12.75" customHeight="1" x14ac:dyDescent="0.25">
      <c r="A11" s="22">
        <v>0.1</v>
      </c>
      <c r="B11" s="24">
        <v>5.7000000000000002E-3</v>
      </c>
      <c r="C11" s="24">
        <v>0.14369999999999999</v>
      </c>
      <c r="D11" s="24">
        <v>0.3327</v>
      </c>
      <c r="E11" s="24">
        <v>0.46860000000000002</v>
      </c>
      <c r="F11" s="24">
        <v>0.55720000000000003</v>
      </c>
      <c r="G11" s="24">
        <v>0.61570000000000003</v>
      </c>
      <c r="H11" s="24">
        <v>0.65690000000000004</v>
      </c>
      <c r="I11" s="24">
        <v>0.68840000000000001</v>
      </c>
      <c r="J11" s="24">
        <v>0.71260000000000001</v>
      </c>
      <c r="K11" s="24">
        <v>0.73250000000000004</v>
      </c>
    </row>
    <row r="12" spans="1:13" ht="12.75" customHeight="1" x14ac:dyDescent="0.25">
      <c r="A12" s="22">
        <v>0.11</v>
      </c>
      <c r="B12" s="24">
        <v>6.8999999999999999E-3</v>
      </c>
      <c r="C12" s="24">
        <v>0.1532</v>
      </c>
      <c r="D12" s="24">
        <v>0.34300000000000003</v>
      </c>
      <c r="E12" s="24">
        <v>0.47689999999999999</v>
      </c>
      <c r="F12" s="24">
        <v>0.56340000000000001</v>
      </c>
      <c r="G12" s="24">
        <v>0.62060000000000004</v>
      </c>
      <c r="H12" s="24">
        <v>0.66090000000000004</v>
      </c>
      <c r="I12" s="24">
        <v>0.69179999999999997</v>
      </c>
      <c r="J12" s="24">
        <v>0.71550000000000002</v>
      </c>
      <c r="K12" s="24">
        <v>0.73499999999999999</v>
      </c>
    </row>
    <row r="13" spans="1:13" ht="12.75" customHeight="1" x14ac:dyDescent="0.25">
      <c r="A13" s="22">
        <v>0.12</v>
      </c>
      <c r="B13" s="24">
        <v>8.3000000000000001E-3</v>
      </c>
      <c r="C13" s="24">
        <v>0.16250000000000001</v>
      </c>
      <c r="D13" s="24">
        <v>0.3528</v>
      </c>
      <c r="E13" s="24">
        <v>0.48449999999999999</v>
      </c>
      <c r="F13" s="24">
        <v>0.56910000000000005</v>
      </c>
      <c r="G13" s="24">
        <v>0.62519999999999998</v>
      </c>
      <c r="H13" s="24">
        <v>0.66459999999999997</v>
      </c>
      <c r="I13" s="24">
        <v>0.69489999999999996</v>
      </c>
      <c r="J13" s="24">
        <v>0.71819999999999995</v>
      </c>
      <c r="K13" s="24">
        <v>0.73740000000000006</v>
      </c>
    </row>
    <row r="14" spans="1:13" ht="12.75" customHeight="1" x14ac:dyDescent="0.25">
      <c r="A14" s="22">
        <v>0.13</v>
      </c>
      <c r="B14" s="24">
        <v>9.7000000000000003E-3</v>
      </c>
      <c r="C14" s="24">
        <v>0.1714</v>
      </c>
      <c r="D14" s="24">
        <v>0.36199999999999999</v>
      </c>
      <c r="E14" s="24">
        <v>0.49159999999999998</v>
      </c>
      <c r="F14" s="24">
        <v>0.57450000000000001</v>
      </c>
      <c r="G14" s="24">
        <v>0.62939999999999996</v>
      </c>
      <c r="H14" s="24">
        <v>0.66810000000000003</v>
      </c>
      <c r="I14" s="24">
        <v>0.69779999999999998</v>
      </c>
      <c r="J14" s="24">
        <v>0.72070000000000001</v>
      </c>
      <c r="K14" s="24">
        <v>0.73960000000000004</v>
      </c>
    </row>
    <row r="15" spans="1:13" ht="12.75" customHeight="1" x14ac:dyDescent="0.25">
      <c r="A15" s="22">
        <v>0.14000000000000001</v>
      </c>
      <c r="B15" s="24">
        <v>1.1299999999999999E-2</v>
      </c>
      <c r="C15" s="24">
        <v>0.18010000000000001</v>
      </c>
      <c r="D15" s="24">
        <v>0.37059999999999998</v>
      </c>
      <c r="E15" s="24">
        <v>0.49830000000000002</v>
      </c>
      <c r="F15" s="24">
        <v>0.57950000000000002</v>
      </c>
      <c r="G15" s="24">
        <v>0.63339999999999996</v>
      </c>
      <c r="H15" s="24">
        <v>0.67130000000000001</v>
      </c>
      <c r="I15" s="24">
        <v>0.70050000000000001</v>
      </c>
      <c r="J15" s="24">
        <v>0.72309999999999997</v>
      </c>
      <c r="K15" s="24">
        <v>0.74170000000000003</v>
      </c>
    </row>
    <row r="16" spans="1:13" ht="12.75" customHeight="1" x14ac:dyDescent="0.25">
      <c r="A16" s="22">
        <v>0.15</v>
      </c>
      <c r="B16" s="24">
        <v>1.29E-2</v>
      </c>
      <c r="C16" s="24">
        <v>0.18859999999999999</v>
      </c>
      <c r="D16" s="24">
        <v>0.37890000000000001</v>
      </c>
      <c r="E16" s="24">
        <v>0.50470000000000004</v>
      </c>
      <c r="F16" s="24">
        <v>0.58420000000000005</v>
      </c>
      <c r="G16" s="24">
        <v>0.6371</v>
      </c>
      <c r="H16" s="24">
        <v>0.67430000000000001</v>
      </c>
      <c r="I16" s="24">
        <v>0.70309999999999995</v>
      </c>
      <c r="J16" s="24">
        <v>0.72529999999999994</v>
      </c>
      <c r="K16" s="24">
        <v>0.74360000000000004</v>
      </c>
    </row>
    <row r="17" spans="1:11" ht="12.75" customHeight="1" x14ac:dyDescent="0.25">
      <c r="A17" s="22">
        <v>0.16</v>
      </c>
      <c r="B17" s="24">
        <v>1.47E-2</v>
      </c>
      <c r="C17" s="24">
        <v>0.19689999999999999</v>
      </c>
      <c r="D17" s="24">
        <v>0.38679999999999998</v>
      </c>
      <c r="E17" s="24">
        <v>0.51060000000000005</v>
      </c>
      <c r="F17" s="24">
        <v>0.5887</v>
      </c>
      <c r="G17" s="24">
        <v>0.64059999999999995</v>
      </c>
      <c r="H17" s="24">
        <v>0.67720000000000002</v>
      </c>
      <c r="I17" s="24">
        <v>0.7056</v>
      </c>
      <c r="J17" s="24">
        <v>0.72740000000000005</v>
      </c>
      <c r="K17" s="24">
        <v>0.74550000000000005</v>
      </c>
    </row>
    <row r="18" spans="1:11" ht="12.6" customHeight="1" x14ac:dyDescent="0.25">
      <c r="A18" s="22">
        <v>0.17</v>
      </c>
      <c r="B18" s="24">
        <v>1.66E-2</v>
      </c>
      <c r="C18" s="24">
        <v>0.20499999999999999</v>
      </c>
      <c r="D18" s="24">
        <v>0.39439999999999997</v>
      </c>
      <c r="E18" s="24">
        <v>0.51629999999999998</v>
      </c>
      <c r="F18" s="24">
        <v>0.59289999999999998</v>
      </c>
      <c r="G18" s="24">
        <v>0.64400000000000002</v>
      </c>
      <c r="H18" s="24">
        <v>0.68</v>
      </c>
      <c r="I18" s="24">
        <v>0.70789999999999997</v>
      </c>
      <c r="J18" s="24">
        <v>0.72940000000000005</v>
      </c>
      <c r="K18" s="24">
        <v>0.74729999999999996</v>
      </c>
    </row>
    <row r="19" spans="1:11" ht="12.75" customHeight="1" x14ac:dyDescent="0.25">
      <c r="A19" s="22">
        <v>0.18</v>
      </c>
      <c r="B19" s="24">
        <v>1.8700000000000001E-2</v>
      </c>
      <c r="C19" s="24">
        <v>0.21290000000000001</v>
      </c>
      <c r="D19" s="24">
        <v>0.40160000000000001</v>
      </c>
      <c r="E19" s="24">
        <v>0.52180000000000004</v>
      </c>
      <c r="F19" s="24">
        <v>0.59699999999999998</v>
      </c>
      <c r="G19" s="24">
        <v>0.6472</v>
      </c>
      <c r="H19" s="24">
        <v>0.68259999999999998</v>
      </c>
      <c r="I19" s="24">
        <v>0.71009999999999995</v>
      </c>
      <c r="J19" s="24">
        <v>0.73129999999999995</v>
      </c>
      <c r="K19" s="24">
        <v>0.749</v>
      </c>
    </row>
    <row r="20" spans="1:11" ht="12.75" customHeight="1" x14ac:dyDescent="0.25">
      <c r="A20" s="22">
        <v>0.19</v>
      </c>
      <c r="B20" s="24">
        <v>2.07E-2</v>
      </c>
      <c r="C20" s="24">
        <v>0.22070000000000001</v>
      </c>
      <c r="D20" s="24">
        <v>0.40860000000000002</v>
      </c>
      <c r="E20" s="24">
        <v>0.52700000000000002</v>
      </c>
      <c r="F20" s="24">
        <v>0.60089999999999999</v>
      </c>
      <c r="G20" s="24">
        <v>0.6502</v>
      </c>
      <c r="H20" s="24">
        <v>0.68510000000000004</v>
      </c>
      <c r="I20" s="24">
        <v>0.71220000000000006</v>
      </c>
      <c r="J20" s="24">
        <v>0.73319999999999996</v>
      </c>
      <c r="K20" s="24">
        <v>0.75060000000000004</v>
      </c>
    </row>
    <row r="21" spans="1:11" ht="12.75" customHeight="1" x14ac:dyDescent="0.25">
      <c r="A21" s="22">
        <v>0.2</v>
      </c>
      <c r="B21" s="24">
        <v>2.3E-2</v>
      </c>
      <c r="C21" s="24">
        <v>0.2283</v>
      </c>
      <c r="D21" s="24">
        <v>0.41539999999999999</v>
      </c>
      <c r="E21" s="24">
        <v>0.53200000000000003</v>
      </c>
      <c r="F21" s="24">
        <v>0.60460000000000003</v>
      </c>
      <c r="G21" s="24">
        <v>0.6532</v>
      </c>
      <c r="H21" s="24">
        <v>0.6875</v>
      </c>
      <c r="I21" s="24">
        <v>0.71430000000000005</v>
      </c>
      <c r="J21" s="24">
        <v>0.73499999999999999</v>
      </c>
      <c r="K21" s="24">
        <v>0.75209999999999999</v>
      </c>
    </row>
    <row r="22" spans="1:11" ht="12.75" customHeight="1" x14ac:dyDescent="0.25">
      <c r="A22" s="22">
        <v>0.21</v>
      </c>
      <c r="B22" s="24">
        <v>2.5399999999999999E-2</v>
      </c>
      <c r="C22" s="24">
        <v>0.2359</v>
      </c>
      <c r="D22" s="24">
        <v>0.4219</v>
      </c>
      <c r="E22" s="24">
        <v>0.53680000000000005</v>
      </c>
      <c r="F22" s="24">
        <v>0.60809999999999997</v>
      </c>
      <c r="G22" s="24">
        <v>0.65600000000000003</v>
      </c>
      <c r="H22" s="24">
        <v>0.68989999999999996</v>
      </c>
      <c r="I22" s="24">
        <v>0.71630000000000005</v>
      </c>
      <c r="J22" s="24">
        <v>0.73670000000000002</v>
      </c>
      <c r="K22" s="24">
        <v>0.75370000000000004</v>
      </c>
    </row>
    <row r="23" spans="1:11" ht="12.75" customHeight="1" x14ac:dyDescent="0.25">
      <c r="A23" s="22">
        <v>0.22</v>
      </c>
      <c r="B23" s="24">
        <v>2.81E-2</v>
      </c>
      <c r="C23" s="24">
        <v>0.24329999999999999</v>
      </c>
      <c r="D23" s="24">
        <v>0.42820000000000003</v>
      </c>
      <c r="E23" s="24">
        <v>0.54139999999999999</v>
      </c>
      <c r="F23" s="24">
        <v>0.61160000000000003</v>
      </c>
      <c r="G23" s="24">
        <v>0.65869999999999995</v>
      </c>
      <c r="H23" s="24">
        <v>0.69210000000000005</v>
      </c>
      <c r="I23" s="24">
        <v>0.71819999999999995</v>
      </c>
      <c r="J23" s="24">
        <v>0.73829999999999996</v>
      </c>
      <c r="K23" s="24">
        <v>0.75509999999999999</v>
      </c>
    </row>
    <row r="24" spans="1:11" ht="12.75" customHeight="1" x14ac:dyDescent="0.25">
      <c r="A24" s="22">
        <v>0.23</v>
      </c>
      <c r="B24" s="24">
        <v>3.0599999999999999E-2</v>
      </c>
      <c r="C24" s="24">
        <v>0.25059999999999999</v>
      </c>
      <c r="D24" s="24">
        <v>0.43430000000000002</v>
      </c>
      <c r="E24" s="24">
        <v>0.54590000000000005</v>
      </c>
      <c r="F24" s="24">
        <v>0.6149</v>
      </c>
      <c r="G24" s="24">
        <v>0.66139999999999999</v>
      </c>
      <c r="H24" s="24">
        <v>0.69430000000000003</v>
      </c>
      <c r="I24" s="24">
        <v>0.72</v>
      </c>
      <c r="J24" s="24">
        <v>0.7399</v>
      </c>
      <c r="K24" s="24">
        <v>0.75649999999999995</v>
      </c>
    </row>
    <row r="25" spans="1:11" ht="12.75" customHeight="1" x14ac:dyDescent="0.25">
      <c r="A25" s="22">
        <v>0.24</v>
      </c>
      <c r="B25" s="24">
        <v>3.3399999999999999E-2</v>
      </c>
      <c r="C25" s="24">
        <v>0.25779999999999997</v>
      </c>
      <c r="D25" s="24">
        <v>0.44030000000000002</v>
      </c>
      <c r="E25" s="24">
        <v>0.55020000000000002</v>
      </c>
      <c r="F25" s="24">
        <v>0.61809999999999998</v>
      </c>
      <c r="G25" s="24">
        <v>0.66390000000000005</v>
      </c>
      <c r="H25" s="24">
        <v>0.69640000000000002</v>
      </c>
      <c r="I25" s="24">
        <v>0.7218</v>
      </c>
      <c r="J25" s="24">
        <v>0.74150000000000005</v>
      </c>
      <c r="K25" s="24">
        <v>0.75790000000000002</v>
      </c>
    </row>
    <row r="26" spans="1:11" ht="12.75" customHeight="1" x14ac:dyDescent="0.25">
      <c r="A26" s="22">
        <v>0.25</v>
      </c>
      <c r="B26" s="24">
        <v>3.6299999999999999E-2</v>
      </c>
      <c r="C26" s="24">
        <v>0.26479999999999998</v>
      </c>
      <c r="D26" s="24">
        <v>0.4461</v>
      </c>
      <c r="E26" s="24">
        <v>0.5544</v>
      </c>
      <c r="F26" s="24">
        <v>0.62119999999999997</v>
      </c>
      <c r="G26" s="24">
        <v>0.66639999999999999</v>
      </c>
      <c r="H26" s="24">
        <v>0.69840000000000002</v>
      </c>
      <c r="I26" s="24">
        <v>0.72350000000000003</v>
      </c>
      <c r="J26" s="24">
        <v>0.74299999999999999</v>
      </c>
      <c r="K26" s="24">
        <v>0.75919999999999999</v>
      </c>
    </row>
    <row r="27" spans="1:11" ht="12.75" customHeight="1" x14ac:dyDescent="0.25">
      <c r="A27" s="22">
        <v>0.26</v>
      </c>
      <c r="B27" s="24">
        <v>3.9300000000000002E-2</v>
      </c>
      <c r="C27" s="24">
        <v>0.27189999999999998</v>
      </c>
      <c r="D27" s="24">
        <v>0.45169999999999999</v>
      </c>
      <c r="E27" s="24">
        <v>0.5585</v>
      </c>
      <c r="F27" s="24">
        <v>0.62429999999999997</v>
      </c>
      <c r="G27" s="24">
        <v>0.66879999999999995</v>
      </c>
      <c r="H27" s="24">
        <v>0.70040000000000002</v>
      </c>
      <c r="I27" s="24">
        <v>0.72519999999999996</v>
      </c>
      <c r="J27" s="24">
        <v>0.74450000000000005</v>
      </c>
      <c r="K27" s="24">
        <v>0.76049999999999995</v>
      </c>
    </row>
    <row r="28" spans="1:11" ht="12.75" customHeight="1" x14ac:dyDescent="0.25">
      <c r="A28" s="22">
        <v>0.27</v>
      </c>
      <c r="B28" s="24">
        <v>4.2500000000000003E-2</v>
      </c>
      <c r="C28" s="24">
        <v>0.27879999999999999</v>
      </c>
      <c r="D28" s="24">
        <v>0.4572</v>
      </c>
      <c r="E28" s="24">
        <v>0.5625</v>
      </c>
      <c r="F28" s="24">
        <v>0.62719999999999998</v>
      </c>
      <c r="G28" s="24">
        <v>0.67110000000000003</v>
      </c>
      <c r="H28" s="24">
        <v>0.70230000000000004</v>
      </c>
      <c r="I28" s="24">
        <v>0.7268</v>
      </c>
      <c r="J28" s="24">
        <v>0.74590000000000001</v>
      </c>
      <c r="K28" s="24">
        <v>0.76180000000000003</v>
      </c>
    </row>
    <row r="29" spans="1:11" ht="12.75" customHeight="1" x14ac:dyDescent="0.25">
      <c r="A29" s="22">
        <v>0.28000000000000003</v>
      </c>
      <c r="B29" s="24">
        <v>4.5699999999999998E-2</v>
      </c>
      <c r="C29" s="24">
        <v>0.28560000000000002</v>
      </c>
      <c r="D29" s="24">
        <v>0.46260000000000001</v>
      </c>
      <c r="E29" s="24">
        <v>0.56640000000000001</v>
      </c>
      <c r="F29" s="24">
        <v>0.63009999999999999</v>
      </c>
      <c r="G29" s="24">
        <v>0.6734</v>
      </c>
      <c r="H29" s="24">
        <v>0.70420000000000005</v>
      </c>
      <c r="I29" s="24">
        <v>0.72840000000000005</v>
      </c>
      <c r="J29" s="24">
        <v>0.74729999999999996</v>
      </c>
      <c r="K29" s="24">
        <v>0.76300000000000001</v>
      </c>
    </row>
    <row r="30" spans="1:11" ht="12.75" customHeight="1" x14ac:dyDescent="0.25">
      <c r="A30" s="22">
        <v>0.28999999999999998</v>
      </c>
      <c r="B30" s="24">
        <v>4.9099999999999998E-2</v>
      </c>
      <c r="C30" s="24">
        <v>0.29239999999999999</v>
      </c>
      <c r="D30" s="24">
        <v>0.46789999999999998</v>
      </c>
      <c r="E30" s="24">
        <v>0.57010000000000005</v>
      </c>
      <c r="F30" s="24">
        <v>0.63290000000000002</v>
      </c>
      <c r="G30" s="24">
        <v>0.67559999999999998</v>
      </c>
      <c r="H30" s="24">
        <v>0.70609999999999995</v>
      </c>
      <c r="I30" s="24">
        <v>0.73</v>
      </c>
      <c r="J30" s="24">
        <v>0.74870000000000003</v>
      </c>
      <c r="K30" s="24">
        <v>0.76429999999999998</v>
      </c>
    </row>
    <row r="31" spans="1:11" ht="12.75" customHeight="1" x14ac:dyDescent="0.25">
      <c r="A31" s="22">
        <v>0.3</v>
      </c>
      <c r="B31" s="24">
        <v>5.2600000000000001E-2</v>
      </c>
      <c r="C31" s="24">
        <v>0.29909999999999998</v>
      </c>
      <c r="D31" s="24">
        <v>0.47299999999999998</v>
      </c>
      <c r="E31" s="24">
        <v>0.57379999999999998</v>
      </c>
      <c r="F31" s="24">
        <v>0.63560000000000005</v>
      </c>
      <c r="G31" s="24">
        <v>0.67779999999999996</v>
      </c>
      <c r="H31" s="24">
        <v>0.70789999999999997</v>
      </c>
      <c r="I31" s="24">
        <v>0.73150000000000004</v>
      </c>
      <c r="J31" s="24">
        <v>0.75</v>
      </c>
      <c r="K31" s="24">
        <v>0.76539999999999997</v>
      </c>
    </row>
    <row r="32" spans="1:11" ht="12.75" customHeight="1" x14ac:dyDescent="0.25">
      <c r="A32" s="22">
        <v>0.31</v>
      </c>
      <c r="B32" s="24">
        <v>5.6399999999999999E-2</v>
      </c>
      <c r="C32" s="24">
        <v>0.30570000000000003</v>
      </c>
      <c r="D32" s="24">
        <v>0.47799999999999998</v>
      </c>
      <c r="E32" s="24">
        <v>0.57740000000000002</v>
      </c>
      <c r="F32" s="24">
        <v>0.63829999999999998</v>
      </c>
      <c r="G32" s="24">
        <v>0.67989999999999995</v>
      </c>
      <c r="H32" s="24">
        <v>0.70960000000000001</v>
      </c>
      <c r="I32" s="24">
        <v>0.73299999999999998</v>
      </c>
      <c r="J32" s="24">
        <v>0.75129999999999997</v>
      </c>
      <c r="K32" s="24">
        <v>0.76659999999999995</v>
      </c>
    </row>
    <row r="33" spans="1:11" ht="12.75" customHeight="1" x14ac:dyDescent="0.25">
      <c r="A33" s="22">
        <v>0.32</v>
      </c>
      <c r="B33" s="24">
        <v>6.0199999999999997E-2</v>
      </c>
      <c r="C33" s="24">
        <v>0.31230000000000002</v>
      </c>
      <c r="D33" s="24">
        <v>0.48299999999999998</v>
      </c>
      <c r="E33" s="24">
        <v>0.58089999999999997</v>
      </c>
      <c r="F33" s="24">
        <v>0.64090000000000003</v>
      </c>
      <c r="G33" s="24">
        <v>0.68200000000000005</v>
      </c>
      <c r="H33" s="24">
        <v>0.71130000000000004</v>
      </c>
      <c r="I33" s="24">
        <v>0.73450000000000004</v>
      </c>
      <c r="J33" s="24">
        <v>0.75260000000000005</v>
      </c>
      <c r="K33" s="24">
        <v>0.76770000000000005</v>
      </c>
    </row>
    <row r="34" spans="1:11" ht="12.6" customHeight="1" x14ac:dyDescent="0.25">
      <c r="A34" s="22">
        <v>0.33</v>
      </c>
      <c r="B34" s="24">
        <v>6.4100000000000004E-2</v>
      </c>
      <c r="C34" s="24">
        <v>0.31879999999999997</v>
      </c>
      <c r="D34" s="24">
        <v>0.48780000000000001</v>
      </c>
      <c r="E34" s="24">
        <v>0.58430000000000004</v>
      </c>
      <c r="F34" s="24">
        <v>0.64339999999999997</v>
      </c>
      <c r="G34" s="24">
        <v>0.68400000000000005</v>
      </c>
      <c r="H34" s="24">
        <v>0.71299999999999997</v>
      </c>
      <c r="I34" s="24">
        <v>0.7359</v>
      </c>
      <c r="J34" s="24">
        <v>0.75380000000000003</v>
      </c>
      <c r="K34" s="24">
        <v>0.76890000000000003</v>
      </c>
    </row>
    <row r="35" spans="1:11" ht="12.75" customHeight="1" x14ac:dyDescent="0.25">
      <c r="A35" s="22">
        <v>0.34</v>
      </c>
      <c r="B35" s="24">
        <v>6.8199999999999997E-2</v>
      </c>
      <c r="C35" s="24">
        <v>0.32529999999999998</v>
      </c>
      <c r="D35" s="24">
        <v>0.49259999999999998</v>
      </c>
      <c r="E35" s="24">
        <v>0.5877</v>
      </c>
      <c r="F35" s="24">
        <v>0.64600000000000002</v>
      </c>
      <c r="G35" s="24">
        <v>0.68600000000000005</v>
      </c>
      <c r="H35" s="24">
        <v>0.7147</v>
      </c>
      <c r="I35" s="24">
        <v>0.73740000000000006</v>
      </c>
      <c r="J35" s="24">
        <v>0.75509999999999999</v>
      </c>
      <c r="K35" s="24">
        <v>0.77</v>
      </c>
    </row>
    <row r="36" spans="1:11" ht="12.75" customHeight="1" x14ac:dyDescent="0.25">
      <c r="A36" s="22">
        <v>0.35</v>
      </c>
      <c r="B36" s="24">
        <v>7.2499999999999995E-2</v>
      </c>
      <c r="C36" s="24">
        <v>0.33169999999999999</v>
      </c>
      <c r="D36" s="24">
        <v>0.49719999999999998</v>
      </c>
      <c r="E36" s="24">
        <v>0.59099999999999997</v>
      </c>
      <c r="F36" s="24">
        <v>0.64839999999999998</v>
      </c>
      <c r="G36" s="24">
        <v>0.68799999999999994</v>
      </c>
      <c r="H36" s="24">
        <v>0.71630000000000005</v>
      </c>
      <c r="I36" s="24">
        <v>0.73880000000000001</v>
      </c>
      <c r="J36" s="24">
        <v>0.75629999999999997</v>
      </c>
      <c r="K36" s="24">
        <v>0.77100000000000002</v>
      </c>
    </row>
    <row r="37" spans="1:11" ht="12.75" customHeight="1" x14ac:dyDescent="0.25">
      <c r="A37" s="22">
        <v>0.36</v>
      </c>
      <c r="B37" s="24">
        <v>7.6899999999999996E-2</v>
      </c>
      <c r="C37" s="24">
        <v>0.33800000000000002</v>
      </c>
      <c r="D37" s="24">
        <v>0.50180000000000002</v>
      </c>
      <c r="E37" s="24">
        <v>0.59419999999999995</v>
      </c>
      <c r="F37" s="24">
        <v>0.65080000000000005</v>
      </c>
      <c r="G37" s="24">
        <v>0.68989999999999996</v>
      </c>
      <c r="H37" s="24">
        <v>0.71789999999999998</v>
      </c>
      <c r="I37" s="24">
        <v>0.74009999999999998</v>
      </c>
      <c r="J37" s="24">
        <v>0.75749999999999995</v>
      </c>
      <c r="K37" s="24">
        <v>0.77210000000000001</v>
      </c>
    </row>
    <row r="38" spans="1:11" ht="12.75" customHeight="1" x14ac:dyDescent="0.25">
      <c r="A38" s="22">
        <v>0.37</v>
      </c>
      <c r="B38" s="24">
        <v>8.1500000000000003E-2</v>
      </c>
      <c r="C38" s="24">
        <v>0.34429999999999999</v>
      </c>
      <c r="D38" s="24">
        <v>0.50629999999999997</v>
      </c>
      <c r="E38" s="24">
        <v>0.59740000000000004</v>
      </c>
      <c r="F38" s="24">
        <v>0.6532</v>
      </c>
      <c r="G38" s="24">
        <v>0.69179999999999997</v>
      </c>
      <c r="H38" s="24">
        <v>0.71950000000000003</v>
      </c>
      <c r="I38" s="24">
        <v>0.74150000000000005</v>
      </c>
      <c r="J38" s="24">
        <v>0.75870000000000004</v>
      </c>
      <c r="K38" s="24">
        <v>0.7732</v>
      </c>
    </row>
    <row r="39" spans="1:11" ht="12.75" customHeight="1" x14ac:dyDescent="0.25">
      <c r="A39" s="22">
        <v>0.38</v>
      </c>
      <c r="B39" s="24">
        <v>8.6199999999999999E-2</v>
      </c>
      <c r="C39" s="24">
        <v>0.35060000000000002</v>
      </c>
      <c r="D39" s="24">
        <v>0.51080000000000003</v>
      </c>
      <c r="E39" s="24">
        <v>0.60060000000000002</v>
      </c>
      <c r="F39" s="24">
        <v>0.65549999999999997</v>
      </c>
      <c r="G39" s="24">
        <v>0.69369999999999998</v>
      </c>
      <c r="H39" s="24">
        <v>0.72109999999999996</v>
      </c>
      <c r="I39" s="24">
        <v>0.74280000000000002</v>
      </c>
      <c r="J39" s="24">
        <v>0.75990000000000002</v>
      </c>
      <c r="K39" s="24">
        <v>0.7742</v>
      </c>
    </row>
    <row r="40" spans="1:11" ht="12.75" customHeight="1" x14ac:dyDescent="0.25">
      <c r="A40" s="22">
        <v>0.39</v>
      </c>
      <c r="B40" s="24">
        <v>9.11E-2</v>
      </c>
      <c r="C40" s="24">
        <v>0.35680000000000001</v>
      </c>
      <c r="D40" s="24">
        <v>0.51519999999999999</v>
      </c>
      <c r="E40" s="24">
        <v>0.60370000000000001</v>
      </c>
      <c r="F40" s="24">
        <v>0.65790000000000004</v>
      </c>
      <c r="G40" s="24">
        <v>0.69550000000000001</v>
      </c>
      <c r="H40" s="24">
        <v>0.72260000000000002</v>
      </c>
      <c r="I40" s="24">
        <v>0.74409999999999998</v>
      </c>
      <c r="J40" s="24">
        <v>0.76100000000000001</v>
      </c>
      <c r="K40" s="24">
        <v>0.7752</v>
      </c>
    </row>
    <row r="41" spans="1:11" ht="12.75" customHeight="1" x14ac:dyDescent="0.25">
      <c r="A41" s="22">
        <v>0.4</v>
      </c>
      <c r="B41" s="24">
        <v>9.6000000000000002E-2</v>
      </c>
      <c r="C41" s="24">
        <v>0.36299999999999999</v>
      </c>
      <c r="D41" s="24">
        <v>0.51949999999999996</v>
      </c>
      <c r="E41" s="24">
        <v>0.60670000000000002</v>
      </c>
      <c r="F41" s="24">
        <v>0.66010000000000002</v>
      </c>
      <c r="G41" s="24">
        <v>0.69730000000000003</v>
      </c>
      <c r="H41" s="24">
        <v>0.72409999999999997</v>
      </c>
      <c r="I41" s="24">
        <v>0.74539999999999995</v>
      </c>
      <c r="J41" s="24">
        <v>0.7621</v>
      </c>
      <c r="K41" s="24">
        <v>0.7762</v>
      </c>
    </row>
    <row r="42" spans="1:11" ht="12.75" customHeight="1" x14ac:dyDescent="0.25">
      <c r="A42" s="22">
        <v>0.41</v>
      </c>
      <c r="B42" s="24">
        <v>0.1012</v>
      </c>
      <c r="C42" s="24">
        <v>0.36909999999999998</v>
      </c>
      <c r="D42" s="24">
        <v>0.52370000000000005</v>
      </c>
      <c r="E42" s="24">
        <v>0.60970000000000002</v>
      </c>
      <c r="F42" s="24">
        <v>0.66239999999999999</v>
      </c>
      <c r="G42" s="24">
        <v>0.69910000000000005</v>
      </c>
      <c r="H42" s="24">
        <v>0.72560000000000002</v>
      </c>
      <c r="I42" s="24">
        <v>0.74670000000000003</v>
      </c>
      <c r="J42" s="24">
        <v>0.76329999999999998</v>
      </c>
      <c r="K42" s="24">
        <v>0.7772</v>
      </c>
    </row>
    <row r="43" spans="1:11" ht="12.6" customHeight="1" x14ac:dyDescent="0.25">
      <c r="A43" s="22">
        <v>0.42</v>
      </c>
      <c r="B43" s="24">
        <v>0.1065</v>
      </c>
      <c r="C43" s="24">
        <v>0.37519999999999998</v>
      </c>
      <c r="D43" s="24">
        <v>0.52790000000000004</v>
      </c>
      <c r="E43" s="24">
        <v>0.61260000000000003</v>
      </c>
      <c r="F43" s="24">
        <v>0.66459999999999997</v>
      </c>
      <c r="G43" s="24">
        <v>0.70089999999999997</v>
      </c>
      <c r="H43" s="24">
        <v>0.72709999999999997</v>
      </c>
      <c r="I43" s="24">
        <v>0.748</v>
      </c>
      <c r="J43" s="24">
        <v>0.76439999999999997</v>
      </c>
      <c r="K43" s="24">
        <v>0.7782</v>
      </c>
    </row>
    <row r="44" spans="1:11" ht="12.75" customHeight="1" x14ac:dyDescent="0.25">
      <c r="A44" s="22">
        <v>0.43</v>
      </c>
      <c r="B44" s="24">
        <v>0.1119</v>
      </c>
      <c r="C44" s="24">
        <v>0.38129999999999997</v>
      </c>
      <c r="D44" s="24">
        <v>0.53210000000000002</v>
      </c>
      <c r="E44" s="24">
        <v>0.61550000000000005</v>
      </c>
      <c r="F44" s="24">
        <v>0.66679999999999995</v>
      </c>
      <c r="G44" s="24">
        <v>0.7026</v>
      </c>
      <c r="H44" s="24">
        <v>0.72860000000000003</v>
      </c>
      <c r="I44" s="24">
        <v>0.74919999999999998</v>
      </c>
      <c r="J44" s="24">
        <v>0.76549999999999996</v>
      </c>
      <c r="K44" s="24">
        <v>0.7792</v>
      </c>
    </row>
    <row r="45" spans="1:11" ht="12.75" customHeight="1" x14ac:dyDescent="0.25">
      <c r="A45" s="22">
        <v>0.44</v>
      </c>
      <c r="B45" s="24">
        <v>0.1174</v>
      </c>
      <c r="C45" s="24">
        <v>0.38729999999999998</v>
      </c>
      <c r="D45" s="24">
        <v>0.53620000000000001</v>
      </c>
      <c r="E45" s="24">
        <v>0.61839999999999995</v>
      </c>
      <c r="F45" s="24">
        <v>0.66890000000000005</v>
      </c>
      <c r="G45" s="24">
        <v>0.70440000000000003</v>
      </c>
      <c r="H45" s="24">
        <v>0.73</v>
      </c>
      <c r="I45" s="24">
        <v>0.75049999999999994</v>
      </c>
      <c r="J45" s="24">
        <v>0.76659999999999995</v>
      </c>
      <c r="K45" s="24">
        <v>0.7802</v>
      </c>
    </row>
    <row r="46" spans="1:11" ht="12.75" customHeight="1" x14ac:dyDescent="0.25">
      <c r="A46" s="22">
        <v>0.45</v>
      </c>
      <c r="B46" s="24">
        <v>0.12330000000000001</v>
      </c>
      <c r="C46" s="24">
        <v>0.39329999999999998</v>
      </c>
      <c r="D46" s="24">
        <v>0.54020000000000001</v>
      </c>
      <c r="E46" s="24">
        <v>0.62129999999999996</v>
      </c>
      <c r="F46" s="24">
        <v>0.67100000000000004</v>
      </c>
      <c r="G46" s="24">
        <v>0.70609999999999995</v>
      </c>
      <c r="H46" s="24">
        <v>0.73140000000000005</v>
      </c>
      <c r="I46" s="24">
        <v>0.75170000000000003</v>
      </c>
      <c r="J46" s="24">
        <v>0.76770000000000005</v>
      </c>
      <c r="K46" s="24">
        <v>0.78120000000000001</v>
      </c>
    </row>
    <row r="47" spans="1:11" ht="12.75" customHeight="1" x14ac:dyDescent="0.25">
      <c r="A47" s="22">
        <v>0.46</v>
      </c>
      <c r="B47" s="24">
        <v>0.12920000000000001</v>
      </c>
      <c r="C47" s="24">
        <v>0.39929999999999999</v>
      </c>
      <c r="D47" s="24">
        <v>0.54430000000000001</v>
      </c>
      <c r="E47" s="24">
        <v>0.62409999999999999</v>
      </c>
      <c r="F47" s="24">
        <v>0.67320000000000002</v>
      </c>
      <c r="G47" s="24">
        <v>0.70779999999999998</v>
      </c>
      <c r="H47" s="24">
        <v>0.7329</v>
      </c>
      <c r="I47" s="24">
        <v>0.75290000000000001</v>
      </c>
      <c r="J47" s="24">
        <v>0.76870000000000005</v>
      </c>
      <c r="K47" s="24">
        <v>0.78210000000000002</v>
      </c>
    </row>
    <row r="48" spans="1:11" ht="12.75" customHeight="1" x14ac:dyDescent="0.25">
      <c r="A48" s="22">
        <v>0.47</v>
      </c>
      <c r="B48" s="24">
        <v>0.1351</v>
      </c>
      <c r="C48" s="24">
        <v>0.4052</v>
      </c>
      <c r="D48" s="24">
        <v>0.54820000000000002</v>
      </c>
      <c r="E48" s="24">
        <v>0.62680000000000002</v>
      </c>
      <c r="F48" s="24">
        <v>0.67520000000000002</v>
      </c>
      <c r="G48" s="24">
        <v>0.70940000000000003</v>
      </c>
      <c r="H48" s="24">
        <v>0.73429999999999995</v>
      </c>
      <c r="I48" s="24">
        <v>0.75409999999999999</v>
      </c>
      <c r="J48" s="24">
        <v>0.76980000000000004</v>
      </c>
      <c r="K48" s="24">
        <v>0.78310000000000002</v>
      </c>
    </row>
    <row r="49" spans="1:11" ht="12.75" customHeight="1" x14ac:dyDescent="0.25">
      <c r="A49" s="22">
        <v>0.48</v>
      </c>
      <c r="B49" s="24">
        <v>0.1411</v>
      </c>
      <c r="C49" s="24">
        <v>0.41120000000000001</v>
      </c>
      <c r="D49" s="24">
        <v>0.55210000000000004</v>
      </c>
      <c r="E49" s="24">
        <v>0.62960000000000005</v>
      </c>
      <c r="F49" s="24">
        <v>0.67730000000000001</v>
      </c>
      <c r="G49" s="24">
        <v>0.71109999999999995</v>
      </c>
      <c r="H49" s="24">
        <v>0.73570000000000002</v>
      </c>
      <c r="I49" s="24">
        <v>0.75529999999999997</v>
      </c>
      <c r="J49" s="24">
        <v>0.77090000000000003</v>
      </c>
      <c r="K49" s="24">
        <v>0.78400000000000003</v>
      </c>
    </row>
    <row r="50" spans="1:11" ht="12.75" customHeight="1" x14ac:dyDescent="0.25">
      <c r="A50" s="22">
        <v>0.49</v>
      </c>
      <c r="B50" s="24">
        <v>0.14729999999999999</v>
      </c>
      <c r="C50" s="24">
        <v>0.41699999999999998</v>
      </c>
      <c r="D50" s="24">
        <v>0.55600000000000005</v>
      </c>
      <c r="E50" s="24">
        <v>0.63229999999999997</v>
      </c>
      <c r="F50" s="24">
        <v>0.6794</v>
      </c>
      <c r="G50" s="24">
        <v>0.71279999999999999</v>
      </c>
      <c r="H50" s="24">
        <v>0.73709999999999998</v>
      </c>
      <c r="I50" s="24">
        <v>0.75649999999999995</v>
      </c>
      <c r="J50" s="24">
        <v>0.77190000000000003</v>
      </c>
      <c r="K50" s="24">
        <v>0.78490000000000004</v>
      </c>
    </row>
    <row r="51" spans="1:11" ht="12.75" customHeight="1" x14ac:dyDescent="0.25">
      <c r="A51" s="22">
        <v>0.5</v>
      </c>
      <c r="B51" s="24">
        <v>0.15390000000000001</v>
      </c>
      <c r="C51" s="24">
        <v>0.4229</v>
      </c>
      <c r="D51" s="24">
        <v>0.55989999999999995</v>
      </c>
      <c r="E51" s="24">
        <v>0.63500000000000001</v>
      </c>
      <c r="F51" s="24">
        <v>0.68140000000000001</v>
      </c>
      <c r="G51" s="24">
        <v>0.71440000000000003</v>
      </c>
      <c r="H51" s="24">
        <v>0.73839999999999995</v>
      </c>
      <c r="I51" s="24">
        <v>0.75770000000000004</v>
      </c>
      <c r="J51" s="24">
        <v>0.77290000000000003</v>
      </c>
      <c r="K51" s="24">
        <v>0.78590000000000004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Permutations</vt:lpstr>
      <vt:lpstr>Input and Orientations</vt:lpstr>
      <vt:lpstr>Vlookup</vt:lpstr>
      <vt:lpstr>Rankings</vt:lpstr>
      <vt:lpstr>Rotations (manually)</vt:lpstr>
      <vt:lpstr>RSV lookup table by #Variables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2023-01-26T21:54:14Z</dcterms:created>
  <dcterms:modified xsi:type="dcterms:W3CDTF">2023-01-30T15:09:31Z</dcterms:modified>
</cp:coreProperties>
</file>