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10A01652-55C9-4EC9-AB96-CC1AF6383028}" xr6:coauthVersionLast="47" xr6:coauthVersionMax="47" xr10:uidLastSave="{00000000-0000-0000-0000-000000000000}"/>
  <bookViews>
    <workbookView xWindow="1380" yWindow="330" windowWidth="18600" windowHeight="10215" xr2:uid="{00000000-000D-0000-FFFF-FFFF00000000}"/>
  </bookViews>
  <sheets>
    <sheet name="Comparisons for four" sheetId="11" r:id="rId1"/>
    <sheet name="Import Alternatives" sheetId="7" r:id="rId2"/>
    <sheet name="grids" sheetId="8" r:id="rId3"/>
    <sheet name="ranks and inconsistencies" sheetId="9" r:id="rId4"/>
    <sheet name="Panelist Number# Average" sheetId="10" r:id="rId5"/>
    <sheet name="All Panelists" sheetId="12" r:id="rId6"/>
    <sheet name="RSV lookup table by #Variables" sheetId="13" r:id="rId7"/>
  </sheets>
  <calcPr calcId="191029"/>
  <extLst>
    <ext uri="GoogleSheetsCustomDataVersion1">
      <go:sheetsCustomData xmlns:go="http://customooxmlschemas.google.com/" r:id="rId10" roundtripDataSignature="AMtx7mgrXo1aIpObaCVI1bdmxJJyyFHlug=="/>
    </ext>
  </extLst>
</workbook>
</file>

<file path=xl/calcChain.xml><?xml version="1.0" encoding="utf-8"?>
<calcChain xmlns="http://schemas.openxmlformats.org/spreadsheetml/2006/main">
  <c r="F7" i="12" l="1"/>
  <c r="C2" i="10"/>
  <c r="D2" i="10"/>
  <c r="E2" i="10"/>
  <c r="C3" i="10"/>
  <c r="D3" i="10"/>
  <c r="E3" i="10"/>
  <c r="C4" i="10"/>
  <c r="D4" i="10"/>
  <c r="E4" i="10"/>
  <c r="C5" i="10"/>
  <c r="D5" i="10"/>
  <c r="E5" i="10"/>
  <c r="B4" i="10"/>
  <c r="B2" i="10"/>
  <c r="E6" i="12"/>
  <c r="B6" i="12"/>
  <c r="B5" i="12"/>
  <c r="D6" i="12"/>
  <c r="C6" i="12"/>
  <c r="Q44" i="9"/>
  <c r="R44" i="9"/>
  <c r="S44" i="9"/>
  <c r="R45" i="9"/>
  <c r="S45" i="9"/>
  <c r="Q46" i="9"/>
  <c r="S46" i="9"/>
  <c r="Q47" i="9"/>
  <c r="R47" i="9"/>
  <c r="P45" i="9"/>
  <c r="P46" i="9"/>
  <c r="P47" i="9"/>
  <c r="Q30" i="9"/>
  <c r="R30" i="9"/>
  <c r="S30" i="9"/>
  <c r="R31" i="9"/>
  <c r="S31" i="9"/>
  <c r="Q32" i="9"/>
  <c r="S32" i="9"/>
  <c r="Q33" i="9"/>
  <c r="R33" i="9"/>
  <c r="P31" i="9"/>
  <c r="P32" i="9"/>
  <c r="P33" i="9"/>
  <c r="Q16" i="9"/>
  <c r="R16" i="9"/>
  <c r="S16" i="9"/>
  <c r="R17" i="9"/>
  <c r="S17" i="9"/>
  <c r="Q18" i="9"/>
  <c r="S18" i="9"/>
  <c r="Q19" i="9"/>
  <c r="R19" i="9"/>
  <c r="P17" i="9"/>
  <c r="P18" i="9"/>
  <c r="P19" i="9"/>
  <c r="Q2" i="9"/>
  <c r="R2" i="9"/>
  <c r="S2" i="9"/>
  <c r="R3" i="9"/>
  <c r="S3" i="9"/>
  <c r="Q4" i="9"/>
  <c r="S4" i="9"/>
  <c r="Q5" i="9"/>
  <c r="R5" i="9"/>
  <c r="P3" i="9"/>
  <c r="P4" i="9"/>
  <c r="P5" i="9"/>
  <c r="C44" i="9"/>
  <c r="D44" i="9"/>
  <c r="E44" i="9"/>
  <c r="C45" i="9"/>
  <c r="D45" i="9"/>
  <c r="E45" i="9"/>
  <c r="C46" i="9"/>
  <c r="D46" i="9"/>
  <c r="E46" i="9"/>
  <c r="C47" i="9"/>
  <c r="D47" i="9"/>
  <c r="E47" i="9"/>
  <c r="B47" i="9"/>
  <c r="B46" i="9"/>
  <c r="B45" i="9"/>
  <c r="B55" i="9" s="1"/>
  <c r="B44" i="9"/>
  <c r="C30" i="9"/>
  <c r="D30" i="9"/>
  <c r="E30" i="9"/>
  <c r="C31" i="9"/>
  <c r="D31" i="9"/>
  <c r="E31" i="9"/>
  <c r="C32" i="9"/>
  <c r="D32" i="9"/>
  <c r="E32" i="9"/>
  <c r="C33" i="9"/>
  <c r="D33" i="9"/>
  <c r="E33" i="9"/>
  <c r="B33" i="9"/>
  <c r="B32" i="9"/>
  <c r="B31" i="9"/>
  <c r="B30" i="9"/>
  <c r="C16" i="9"/>
  <c r="D16" i="9"/>
  <c r="D27" i="9" s="1"/>
  <c r="E16" i="9"/>
  <c r="C17" i="9"/>
  <c r="D17" i="9"/>
  <c r="E17" i="9"/>
  <c r="C18" i="9"/>
  <c r="D18" i="9"/>
  <c r="E18" i="9"/>
  <c r="C19" i="9"/>
  <c r="D19" i="9"/>
  <c r="E19" i="9"/>
  <c r="B19" i="9"/>
  <c r="B18" i="9"/>
  <c r="B17" i="9"/>
  <c r="B16" i="9"/>
  <c r="C3" i="9"/>
  <c r="D3" i="9"/>
  <c r="E3" i="9"/>
  <c r="C4" i="9"/>
  <c r="D4" i="9"/>
  <c r="E4" i="9"/>
  <c r="C5" i="9"/>
  <c r="D5" i="9"/>
  <c r="E5" i="9"/>
  <c r="B5" i="9"/>
  <c r="B4" i="9"/>
  <c r="B3" i="9"/>
  <c r="C2" i="9"/>
  <c r="C13" i="9" s="1"/>
  <c r="D2" i="9"/>
  <c r="D13" i="9" s="1"/>
  <c r="E2" i="9"/>
  <c r="B2" i="9"/>
  <c r="Z44" i="8"/>
  <c r="Z43" i="8"/>
  <c r="Z42" i="8"/>
  <c r="Z41" i="8"/>
  <c r="Z31" i="8"/>
  <c r="Z30" i="8"/>
  <c r="Z29" i="8"/>
  <c r="Z28" i="8"/>
  <c r="Z18" i="8"/>
  <c r="Z17" i="8"/>
  <c r="Z16" i="8"/>
  <c r="Z15" i="8"/>
  <c r="Z5" i="8"/>
  <c r="Z4" i="8"/>
  <c r="Z3" i="8"/>
  <c r="Z2" i="8"/>
  <c r="B44" i="8"/>
  <c r="R41" i="8" s="1"/>
  <c r="C44" i="8"/>
  <c r="P44" i="8" s="1"/>
  <c r="B43" i="8"/>
  <c r="Q41" i="8" s="1"/>
  <c r="D44" i="8"/>
  <c r="Q44" i="8" s="1"/>
  <c r="C43" i="8"/>
  <c r="Q42" i="8" s="1"/>
  <c r="B42" i="8"/>
  <c r="P41" i="8" s="1"/>
  <c r="B31" i="8"/>
  <c r="C31" i="8"/>
  <c r="P31" i="8" s="1"/>
  <c r="B30" i="8"/>
  <c r="O30" i="8" s="1"/>
  <c r="D31" i="8"/>
  <c r="R30" i="8" s="1"/>
  <c r="C30" i="8"/>
  <c r="Q29" i="8" s="1"/>
  <c r="B29" i="8"/>
  <c r="B18" i="8"/>
  <c r="C18" i="8"/>
  <c r="P18" i="8" s="1"/>
  <c r="B17" i="8"/>
  <c r="O17" i="8" s="1"/>
  <c r="D18" i="8"/>
  <c r="Q18" i="8" s="1"/>
  <c r="C17" i="8"/>
  <c r="Q16" i="8" s="1"/>
  <c r="B16" i="8"/>
  <c r="P15" i="8" s="1"/>
  <c r="B5" i="8"/>
  <c r="O5" i="8" s="1"/>
  <c r="C5" i="8"/>
  <c r="P5" i="8" s="1"/>
  <c r="B4" i="8"/>
  <c r="O4" i="8" s="1"/>
  <c r="D5" i="8"/>
  <c r="R4" i="8" s="1"/>
  <c r="C4" i="8"/>
  <c r="B3" i="8"/>
  <c r="O3" i="8" s="1"/>
  <c r="O44" i="8"/>
  <c r="R43" i="8"/>
  <c r="P43" i="8"/>
  <c r="O31" i="8"/>
  <c r="O29" i="8"/>
  <c r="R28" i="8"/>
  <c r="P28" i="8"/>
  <c r="O18" i="8"/>
  <c r="R17" i="8"/>
  <c r="P17" i="8"/>
  <c r="O16" i="8"/>
  <c r="R15" i="8"/>
  <c r="Q15" i="8"/>
  <c r="P4" i="8"/>
  <c r="R3" i="8"/>
  <c r="Q3" i="8"/>
  <c r="P2" i="8"/>
  <c r="D55" i="9" l="1"/>
  <c r="B13" i="9"/>
  <c r="AB26" i="9"/>
  <c r="C7" i="10" s="1"/>
  <c r="AB54" i="9"/>
  <c r="E7" i="10" s="1"/>
  <c r="AB12" i="9"/>
  <c r="B7" i="10" s="1"/>
  <c r="AB40" i="9"/>
  <c r="D7" i="10" s="1"/>
  <c r="E13" i="9"/>
  <c r="M26" i="9"/>
  <c r="M40" i="9"/>
  <c r="M13" i="9"/>
  <c r="B5" i="10"/>
  <c r="M54" i="9"/>
  <c r="E27" i="9"/>
  <c r="C27" i="9"/>
  <c r="D41" i="9"/>
  <c r="D6" i="10" s="1"/>
  <c r="C41" i="9"/>
  <c r="M12" i="9"/>
  <c r="E41" i="9"/>
  <c r="C55" i="9"/>
  <c r="E55" i="9"/>
  <c r="E6" i="10" s="1"/>
  <c r="F6" i="12"/>
  <c r="C5" i="12"/>
  <c r="D5" i="12"/>
  <c r="E5" i="12"/>
  <c r="B41" i="9"/>
  <c r="B27" i="9"/>
  <c r="R42" i="8"/>
  <c r="O43" i="8"/>
  <c r="O42" i="8"/>
  <c r="R29" i="8"/>
  <c r="Q28" i="8"/>
  <c r="Q31" i="8"/>
  <c r="P30" i="8"/>
  <c r="R16" i="8"/>
  <c r="R2" i="8"/>
  <c r="Q2" i="8"/>
  <c r="Q5" i="8"/>
  <c r="C6" i="10" l="1"/>
  <c r="F7" i="10"/>
  <c r="B3" i="10"/>
  <c r="M27" i="9"/>
  <c r="M55" i="9"/>
  <c r="M41" i="9"/>
  <c r="B6" i="10" l="1"/>
</calcChain>
</file>

<file path=xl/sharedStrings.xml><?xml version="1.0" encoding="utf-8"?>
<sst xmlns="http://schemas.openxmlformats.org/spreadsheetml/2006/main" count="562" uniqueCount="166">
  <si>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</si>
  <si>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</si>
  <si>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</si>
  <si>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</si>
  <si>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</si>
  <si>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</si>
  <si>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</si>
  <si>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</si>
  <si>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</si>
  <si>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</si>
  <si>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</si>
  <si>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</si>
  <si>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</si>
  <si>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</si>
  <si>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</si>
  <si>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</si>
  <si>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</si>
  <si>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</si>
  <si>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</si>
  <si>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</si>
  <si>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</si>
  <si>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</si>
  <si>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</si>
  <si>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sum</t>
  </si>
  <si>
    <t>4(i1)</t>
  </si>
  <si>
    <t>4(i2)</t>
  </si>
  <si>
    <t>4(i3)</t>
  </si>
  <si>
    <t>4(i4)</t>
  </si>
  <si>
    <t>Average</t>
  </si>
  <si>
    <t>HDM Inconsistency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</si>
  <si>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</si>
  <si>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</si>
  <si>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</si>
  <si>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</si>
  <si>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</si>
  <si>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</si>
  <si>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</si>
  <si>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</si>
  <si>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</si>
  <si>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</si>
  <si>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</si>
  <si>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</si>
  <si>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</si>
  <si>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</si>
  <si>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</si>
  <si>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</si>
  <si>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</si>
  <si>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</si>
  <si>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</si>
  <si>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</si>
  <si>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</si>
  <si>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</si>
  <si>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</si>
  <si>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</si>
  <si>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</si>
  <si>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</si>
  <si>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</si>
  <si>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</si>
  <si>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</si>
  <si>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</si>
  <si>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</si>
  <si>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</si>
  <si>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</si>
  <si>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</si>
  <si>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</si>
  <si>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</si>
  <si>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</si>
  <si>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</si>
  <si>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</si>
  <si>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</si>
  <si>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</si>
  <si>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</si>
  <si>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</si>
  <si>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</si>
  <si>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</si>
  <si>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</si>
  <si>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</si>
  <si>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</si>
  <si>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</si>
  <si>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</si>
  <si>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</si>
  <si>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</si>
  <si>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</si>
  <si>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</si>
  <si>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</si>
  <si>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</si>
  <si>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</si>
  <si>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</si>
  <si>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</si>
  <si>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</si>
  <si>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</si>
  <si>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</si>
  <si>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</si>
  <si>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</si>
  <si>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</si>
  <si>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</si>
  <si>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</si>
  <si>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</si>
  <si>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</si>
  <si>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</si>
  <si>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</si>
  <si>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</si>
  <si>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</si>
  <si>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</si>
  <si>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</si>
  <si>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</si>
  <si>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</si>
  <si>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</si>
  <si>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</si>
  <si>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 xml:space="preserve">
Organizational Alternative cf1: Follower vs First Mover </t>
  </si>
  <si>
    <t xml:space="preserve">
Organizational Alternative cf2: Slow Mover vs Follower </t>
  </si>
  <si>
    <t xml:space="preserve">
Organizational Alternative cf3: Do Nothing vs Slow Mover </t>
  </si>
  <si>
    <t xml:space="preserve">
Organizational Alternative cf12: Slow Mover vs First Mover </t>
  </si>
  <si>
    <t xml:space="preserve">
Organizational Alternative cf13: Do Nothing vs Follower </t>
  </si>
  <si>
    <t xml:space="preserve">
Organizational Alternative cf23: Do Nothing vs First Mover </t>
  </si>
  <si>
    <t xml:space="preserve">
Technical Alternative cg1: Follower vs First Mover </t>
  </si>
  <si>
    <t xml:space="preserve">
Technical Alternative cg2: Slow Mover vs Follower </t>
  </si>
  <si>
    <t xml:space="preserve">
Technical Alternative cg3: Do Nothing vs Slow Mover </t>
  </si>
  <si>
    <t xml:space="preserve">
Technical Alternative cg12: Slow Mover vs First Mover </t>
  </si>
  <si>
    <t xml:space="preserve">
Technical Alternative cg13: Do Nothing vs Follower </t>
  </si>
  <si>
    <t xml:space="preserve">
Technical Alternative cg23: Do Nothing vs First Mover </t>
  </si>
  <si>
    <t xml:space="preserve">
Professional Alternative ch1: Follower vs First Mover </t>
  </si>
  <si>
    <t xml:space="preserve">
Professional Alternative ch2: Slow Mover vs Follower </t>
  </si>
  <si>
    <t xml:space="preserve">
Professional Alternative ch3: Do Nothing vs Slow Mover </t>
  </si>
  <si>
    <t xml:space="preserve">
Professional Alternative ch12: Slow Mover vs First Mover </t>
  </si>
  <si>
    <t xml:space="preserve">
Professional Alternative ch13: Do Nothing vs Follower </t>
  </si>
  <si>
    <t xml:space="preserve">
Professional Alternative ch23: Do Nothing vs First Mover </t>
  </si>
  <si>
    <t xml:space="preserve">
Leadership Alternative ci1: Follower vs First Mover </t>
  </si>
  <si>
    <t xml:space="preserve">
Leadership Alternative ci2: Slow Mover vs Follower </t>
  </si>
  <si>
    <t xml:space="preserve">
Leadership Alternative ci3: Do Nothing vs Slow Mover </t>
  </si>
  <si>
    <t xml:space="preserve">
Leadership Alternative ci12: Slow Mover vs First Mover </t>
  </si>
  <si>
    <t xml:space="preserve">
Leadership Alternative ci13: Do Nothing vs Follower </t>
  </si>
  <si>
    <t xml:space="preserve">
Leadership Alternative ci23: Do Nothing vs First Mover </t>
  </si>
  <si>
    <t>Average Totals</t>
  </si>
  <si>
    <t>Panelist 1</t>
  </si>
  <si>
    <t>Panelist 2</t>
  </si>
  <si>
    <t>Panelist 3</t>
  </si>
  <si>
    <t>Panelist 4</t>
  </si>
  <si>
    <t>Std. Dev. Of panelists final score</t>
  </si>
  <si>
    <t>Group Disagreement</t>
  </si>
  <si>
    <t>Inconsistencies</t>
  </si>
  <si>
    <t>Total Inconsistency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</si>
  <si>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</si>
  <si>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</si>
  <si>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</si>
  <si>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</si>
  <si>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</si>
  <si>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</si>
  <si>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</si>
  <si>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</si>
  <si>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</si>
  <si>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</si>
  <si>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Alternate Group Disagreement: sum to use in Root Sum of Variance (RSV) lookup table</t>
  </si>
  <si>
    <t>Reference: M. S. Abbas, "Consistency Analysis for Judgement Quantification in Hierarchical Decision Model," PDXScholar, Portland State University, 2016.</t>
  </si>
  <si>
    <t>Percentile</t>
  </si>
  <si>
    <t>Note: The RSV is very conservative (as noted by the creator Abbas) and will likely not fall under .1 aka 10%)</t>
  </si>
  <si>
    <t>Org</t>
  </si>
  <si>
    <t>Tech</t>
  </si>
  <si>
    <t>Prof</t>
  </si>
  <si>
    <t>Lead</t>
  </si>
  <si>
    <t>First Mover</t>
  </si>
  <si>
    <t>Follower</t>
  </si>
  <si>
    <t>Slow Mover</t>
  </si>
  <si>
    <t>Do Nothing</t>
  </si>
  <si>
    <t>Perspectives / Alternatives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</si>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</sst>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5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6" borderId="0" xfId="0" applyFont="1" applyFill="1" applyAlignment="1">
      <alignment wrapText="1"/>
    </xf>
    <xf numFmtId="0" fontId="0" fillId="0" borderId="1" xfId="0" applyBorder="1"/>
    <xf numFmtId="0" fontId="6" fillId="0" borderId="0" xfId="0" applyFont="1"/>
    <xf numFmtId="0" fontId="7" fillId="0" borderId="0" xfId="1" applyAlignment="1">
      <alignment vertical="top"/>
    </xf>
    <xf numFmtId="0" fontId="9" fillId="0" borderId="0" xfId="1" applyFont="1" applyAlignment="1">
      <alignment vertical="top"/>
    </xf>
    <xf numFmtId="0" fontId="8" fillId="0" borderId="0" xfId="1" applyFont="1" applyAlignment="1">
      <alignment vertical="top"/>
    </xf>
  </cellXfs>
  <cellStyles count="2">
    <cellStyle name="Normal" xfId="0" builtinId="0"/>
    <cellStyle name="Normal 2" xfId="1" xr:uid="{92CF0E27-54CD-4A99-81F7-94CE42CA73E9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2534C-DAD5-4877-A81B-FA945BB49C07}" name="Table1" displayName="Table1" ref="A1:K51" totalsRowShown="0" headerRowDxfId="12" dataDxfId="11">
  <autoFilter ref="A1:K51" xr:uid="{9E76C904-1EB8-4DEB-B934-167A24D697D2}"/>
  <tableColumns count="11">
    <tableColumn id="1" xr3:uid="{17F5FFE5-C168-470A-BD72-CAE6F41DE603}" name="Percentile" dataDxfId="10"/>
    <tableColumn id="2" xr3:uid="{BD3E2397-21B9-483D-A762-9C9FA750C20D}" name="3" dataDxfId="9"/>
    <tableColumn id="3" xr3:uid="{AD90E892-255D-4228-9C83-D92EE2C9577C}" name="4" dataDxfId="8"/>
    <tableColumn id="4" xr3:uid="{B2D7F76A-70F1-4AA3-A982-900BC5565CFB}" name="5" dataDxfId="7"/>
    <tableColumn id="5" xr3:uid="{6A1FA223-D723-4141-AF11-BAE0D5F8E27C}" name="6" dataDxfId="6"/>
    <tableColumn id="6" xr3:uid="{DAE4CE78-12C2-4994-A838-2AB5AAD58606}" name="7" dataDxfId="5"/>
    <tableColumn id="7" xr3:uid="{A001C459-D845-471A-9EBA-4BB5820B0871}" name="8" dataDxfId="4"/>
    <tableColumn id="8" xr3:uid="{5C4F9414-F96C-4449-B1D7-88EBCE7B96DC}" name="9" dataDxfId="3"/>
    <tableColumn id="9" xr3:uid="{9A89F059-9EFE-4467-A31B-68F77EC3FF7C}" name="10" dataDxfId="2"/>
    <tableColumn id="10" xr3:uid="{5AFCE446-3D44-4C11-B197-2E28A9AE52A4}" name="11" dataDxfId="1"/>
    <tableColumn id="11" xr3:uid="{5484E427-9528-405A-8A9B-76B333A6393B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6B8-D7B7-43CC-80C4-876B566B825F}">
  <dimension ref="A1:N24"/>
  <sheetViews>
    <sheetView tabSelected="1" zoomScale="80" zoomScaleNormal="80" workbookViewId="0"/>
  </sheetViews>
  <sheetFormatPr defaultRowHeight="12.75" x14ac:dyDescent="0.2"/>
  <cols>
    <col min="1" max="1" width="59.140625" bestFit="1" customWidth="1"/>
  </cols>
  <sheetData>
    <row r="1" spans="1:14" ht="15" x14ac:dyDescent="0.25">
      <c r="A1" s="8" t="s">
        <v>30</v>
      </c>
      <c r="C1" s="9">
        <v>4</v>
      </c>
      <c r="D1" s="9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</row>
    <row r="2" spans="1:14" ht="15" x14ac:dyDescent="0.25">
      <c r="A2" s="8" t="s">
        <v>31</v>
      </c>
      <c r="C2" s="9" t="s">
        <v>12</v>
      </c>
      <c r="D2" s="9">
        <v>0</v>
      </c>
      <c r="E2" s="8"/>
      <c r="F2" s="11"/>
      <c r="G2" s="12"/>
      <c r="H2" s="10"/>
      <c r="I2" s="13"/>
      <c r="J2" s="10" t="s">
        <v>54</v>
      </c>
      <c r="K2" s="10" t="s">
        <v>55</v>
      </c>
      <c r="L2" s="10" t="s">
        <v>56</v>
      </c>
      <c r="M2" s="10" t="s">
        <v>57</v>
      </c>
      <c r="N2" s="10" t="s">
        <v>58</v>
      </c>
    </row>
    <row r="3" spans="1:14" ht="15" x14ac:dyDescent="0.25">
      <c r="A3" s="8" t="s">
        <v>32</v>
      </c>
      <c r="C3" s="9" t="s">
        <v>13</v>
      </c>
      <c r="D3" s="8" t="s">
        <v>59</v>
      </c>
      <c r="E3" s="9">
        <v>0</v>
      </c>
      <c r="F3" s="8"/>
      <c r="G3" s="11"/>
      <c r="H3" s="10"/>
      <c r="I3" s="13"/>
      <c r="J3" s="10"/>
      <c r="K3" s="10" t="s">
        <v>60</v>
      </c>
      <c r="L3" s="10" t="s">
        <v>61</v>
      </c>
      <c r="M3" s="10" t="s">
        <v>62</v>
      </c>
      <c r="N3" s="10" t="s">
        <v>63</v>
      </c>
    </row>
    <row r="4" spans="1:14" ht="15" x14ac:dyDescent="0.25">
      <c r="A4" s="8" t="s">
        <v>33</v>
      </c>
      <c r="C4" s="9" t="s">
        <v>14</v>
      </c>
      <c r="D4" s="11" t="s">
        <v>64</v>
      </c>
      <c r="E4" s="8" t="s">
        <v>65</v>
      </c>
      <c r="F4" s="9">
        <v>0</v>
      </c>
      <c r="G4" s="8"/>
      <c r="H4" s="10"/>
      <c r="I4" s="13"/>
      <c r="J4" s="10"/>
      <c r="K4" s="10"/>
      <c r="L4" s="10" t="s">
        <v>66</v>
      </c>
      <c r="M4" s="10" t="s">
        <v>67</v>
      </c>
      <c r="N4" s="10" t="s">
        <v>68</v>
      </c>
    </row>
    <row r="5" spans="1:14" ht="15" x14ac:dyDescent="0.25">
      <c r="A5" s="8" t="s">
        <v>34</v>
      </c>
      <c r="C5" s="9" t="s">
        <v>15</v>
      </c>
      <c r="D5" s="12" t="s">
        <v>69</v>
      </c>
      <c r="E5" s="11" t="s">
        <v>70</v>
      </c>
      <c r="F5" s="8" t="s">
        <v>71</v>
      </c>
      <c r="G5" s="9">
        <v>0</v>
      </c>
      <c r="H5" s="10"/>
      <c r="I5" s="13"/>
      <c r="J5" s="10"/>
      <c r="K5" s="10"/>
      <c r="L5" s="10"/>
      <c r="M5" s="10" t="s">
        <v>72</v>
      </c>
      <c r="N5" s="10" t="s">
        <v>73</v>
      </c>
    </row>
    <row r="6" spans="1:14" ht="15" x14ac:dyDescent="0.25">
      <c r="A6" s="8" t="s">
        <v>35</v>
      </c>
      <c r="C6" s="10" t="s">
        <v>16</v>
      </c>
      <c r="D6" s="10" t="s">
        <v>74</v>
      </c>
      <c r="E6" s="10" t="s">
        <v>75</v>
      </c>
      <c r="F6" s="10" t="s">
        <v>76</v>
      </c>
      <c r="G6" s="10" t="s">
        <v>77</v>
      </c>
      <c r="H6" s="10">
        <v>0</v>
      </c>
      <c r="I6" s="13"/>
      <c r="J6" s="10"/>
      <c r="K6" s="10"/>
      <c r="L6" s="10"/>
      <c r="M6" s="10"/>
      <c r="N6" s="10" t="s">
        <v>78</v>
      </c>
    </row>
    <row r="7" spans="1:14" ht="15" x14ac:dyDescent="0.25">
      <c r="A7" s="8" t="s">
        <v>36</v>
      </c>
      <c r="C7" s="10" t="s">
        <v>17</v>
      </c>
      <c r="D7" s="10" t="s">
        <v>79</v>
      </c>
      <c r="E7" s="10" t="s">
        <v>80</v>
      </c>
      <c r="F7" s="10" t="s">
        <v>81</v>
      </c>
      <c r="G7" s="10" t="s">
        <v>82</v>
      </c>
      <c r="H7" s="10" t="s">
        <v>83</v>
      </c>
      <c r="I7" s="13">
        <v>0</v>
      </c>
      <c r="J7" s="10"/>
      <c r="K7" s="10"/>
      <c r="L7" s="10"/>
      <c r="M7" s="10"/>
      <c r="N7" s="10"/>
    </row>
    <row r="8" spans="1:14" ht="15" x14ac:dyDescent="0.25">
      <c r="A8" s="8" t="s">
        <v>37</v>
      </c>
      <c r="C8" s="10" t="s">
        <v>18</v>
      </c>
      <c r="D8" s="10"/>
      <c r="E8" s="10" t="s">
        <v>84</v>
      </c>
      <c r="F8" s="10" t="s">
        <v>85</v>
      </c>
      <c r="G8" s="10" t="s">
        <v>86</v>
      </c>
      <c r="H8" s="10" t="s">
        <v>87</v>
      </c>
      <c r="I8" s="13" t="s">
        <v>88</v>
      </c>
      <c r="J8" s="10">
        <v>0</v>
      </c>
      <c r="K8" s="10"/>
      <c r="L8" s="10"/>
      <c r="M8" s="10"/>
      <c r="N8" s="10"/>
    </row>
    <row r="9" spans="1:14" ht="15" x14ac:dyDescent="0.25">
      <c r="A9" s="8" t="s">
        <v>38</v>
      </c>
      <c r="C9" s="10" t="s">
        <v>19</v>
      </c>
      <c r="D9" s="10"/>
      <c r="E9" s="10"/>
      <c r="F9" s="10" t="s">
        <v>89</v>
      </c>
      <c r="G9" s="10" t="s">
        <v>90</v>
      </c>
      <c r="H9" s="10" t="s">
        <v>91</v>
      </c>
      <c r="I9" s="13" t="s">
        <v>92</v>
      </c>
      <c r="J9" s="10" t="s">
        <v>93</v>
      </c>
      <c r="K9" s="10">
        <v>0</v>
      </c>
      <c r="L9" s="10"/>
      <c r="M9" s="10"/>
      <c r="N9" s="10"/>
    </row>
    <row r="10" spans="1:14" ht="15" x14ac:dyDescent="0.25">
      <c r="A10" s="8" t="s">
        <v>39</v>
      </c>
      <c r="C10" s="10" t="s">
        <v>20</v>
      </c>
      <c r="D10" s="10"/>
      <c r="E10" s="10"/>
      <c r="F10" s="10"/>
      <c r="G10" s="10" t="s">
        <v>94</v>
      </c>
      <c r="H10" s="10" t="s">
        <v>95</v>
      </c>
      <c r="I10" s="13" t="s">
        <v>96</v>
      </c>
      <c r="J10" s="10" t="s">
        <v>97</v>
      </c>
      <c r="K10" s="10" t="s">
        <v>98</v>
      </c>
      <c r="L10" s="10">
        <v>0</v>
      </c>
      <c r="M10" s="10"/>
      <c r="N10" s="10"/>
    </row>
    <row r="11" spans="1:14" ht="15" x14ac:dyDescent="0.25">
      <c r="A11" s="8" t="s">
        <v>40</v>
      </c>
      <c r="C11" s="10" t="s">
        <v>21</v>
      </c>
      <c r="D11" s="10"/>
      <c r="E11" s="10"/>
      <c r="F11" s="10"/>
      <c r="G11" s="10"/>
      <c r="H11" s="10" t="s">
        <v>99</v>
      </c>
      <c r="I11" s="13" t="s">
        <v>100</v>
      </c>
      <c r="J11" s="10" t="s">
        <v>101</v>
      </c>
      <c r="K11" s="10" t="s">
        <v>102</v>
      </c>
      <c r="L11" s="10" t="s">
        <v>103</v>
      </c>
      <c r="M11" s="10">
        <v>0</v>
      </c>
      <c r="N11" s="10"/>
    </row>
    <row r="12" spans="1:14" ht="15" x14ac:dyDescent="0.25">
      <c r="A12" s="8" t="s">
        <v>41</v>
      </c>
      <c r="C12" s="10" t="s">
        <v>22</v>
      </c>
      <c r="D12" s="10"/>
      <c r="E12" s="10"/>
      <c r="F12" s="10"/>
      <c r="G12" s="10"/>
      <c r="H12" s="10"/>
      <c r="I12" s="13" t="s">
        <v>104</v>
      </c>
      <c r="J12" s="10" t="s">
        <v>105</v>
      </c>
      <c r="K12" s="10" t="s">
        <v>106</v>
      </c>
      <c r="L12" s="10" t="s">
        <v>107</v>
      </c>
      <c r="M12" s="10" t="s">
        <v>108</v>
      </c>
      <c r="N12" s="10">
        <v>0</v>
      </c>
    </row>
    <row r="13" spans="1:14" ht="15" x14ac:dyDescent="0.25">
      <c r="A13" s="8" t="s">
        <v>42</v>
      </c>
    </row>
    <row r="14" spans="1:14" ht="15" x14ac:dyDescent="0.25">
      <c r="A14" s="8" t="s">
        <v>43</v>
      </c>
    </row>
    <row r="15" spans="1:14" ht="15" x14ac:dyDescent="0.25">
      <c r="A15" s="8" t="s">
        <v>44</v>
      </c>
    </row>
    <row r="16" spans="1:14" ht="15" x14ac:dyDescent="0.25">
      <c r="A16" s="8" t="s">
        <v>45</v>
      </c>
    </row>
    <row r="17" spans="1:1" ht="15" x14ac:dyDescent="0.25">
      <c r="A17" s="8" t="s">
        <v>46</v>
      </c>
    </row>
    <row r="18" spans="1:1" ht="15" x14ac:dyDescent="0.25">
      <c r="A18" s="8" t="s">
        <v>47</v>
      </c>
    </row>
    <row r="19" spans="1:1" ht="15" x14ac:dyDescent="0.25">
      <c r="A19" s="8" t="s">
        <v>48</v>
      </c>
    </row>
    <row r="20" spans="1:1" ht="15" x14ac:dyDescent="0.25">
      <c r="A20" s="8" t="s">
        <v>49</v>
      </c>
    </row>
    <row r="21" spans="1:1" ht="15" x14ac:dyDescent="0.25">
      <c r="A21" s="8" t="s">
        <v>50</v>
      </c>
    </row>
    <row r="22" spans="1:1" ht="15" x14ac:dyDescent="0.25">
      <c r="A22" s="8" t="s">
        <v>51</v>
      </c>
    </row>
    <row r="23" spans="1:1" ht="15" x14ac:dyDescent="0.25">
      <c r="A23" s="8" t="s">
        <v>52</v>
      </c>
    </row>
    <row r="24" spans="1:1" ht="15" x14ac:dyDescent="0.25">
      <c r="A24" s="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350-1A96-41B9-9367-D5C1D6528F5B}">
  <dimension ref="A1:S21"/>
  <sheetViews>
    <sheetView workbookViewId="0"/>
  </sheetViews>
  <sheetFormatPr defaultRowHeight="12.75" x14ac:dyDescent="0.2"/>
  <cols>
    <col min="1" max="1" width="4.7109375" bestFit="1" customWidth="1"/>
  </cols>
  <sheetData>
    <row r="1" spans="1:1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</row>
    <row r="2" spans="1:19" x14ac:dyDescent="0.2">
      <c r="A2" s="1"/>
      <c r="B2" s="1" t="s">
        <v>6</v>
      </c>
      <c r="C2" s="1"/>
      <c r="D2" s="1" t="s">
        <v>7</v>
      </c>
      <c r="E2" s="1" t="s">
        <v>8</v>
      </c>
      <c r="F2" s="1" t="s">
        <v>9</v>
      </c>
      <c r="G2" s="1" t="s">
        <v>10</v>
      </c>
      <c r="H2" s="1"/>
      <c r="I2" s="1"/>
      <c r="J2" s="1"/>
      <c r="K2" s="1"/>
      <c r="L2" s="1"/>
    </row>
    <row r="3" spans="1:19" x14ac:dyDescent="0.2">
      <c r="A3" s="1"/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 t="s">
        <v>109</v>
      </c>
      <c r="C4" s="1" t="s">
        <v>110</v>
      </c>
      <c r="D4" s="1" t="s">
        <v>111</v>
      </c>
      <c r="E4" s="1" t="s">
        <v>112</v>
      </c>
      <c r="F4" s="1" t="s">
        <v>113</v>
      </c>
      <c r="G4" s="1" t="s">
        <v>114</v>
      </c>
      <c r="H4" s="1"/>
      <c r="I4" s="1"/>
      <c r="J4" s="1"/>
      <c r="K4" s="1"/>
      <c r="L4" s="1"/>
    </row>
    <row r="5" spans="1:19" x14ac:dyDescent="0.2">
      <c r="A5" s="1" t="s">
        <v>24</v>
      </c>
      <c r="B5" s="1">
        <v>4</v>
      </c>
      <c r="C5" s="1">
        <v>4</v>
      </c>
      <c r="D5" s="1">
        <v>7</v>
      </c>
      <c r="E5" s="1">
        <v>4</v>
      </c>
      <c r="F5" s="1">
        <v>7</v>
      </c>
      <c r="G5" s="1">
        <v>5</v>
      </c>
      <c r="H5" s="1"/>
      <c r="I5" s="1"/>
      <c r="J5" s="1"/>
      <c r="K5" s="1"/>
      <c r="L5" s="1"/>
    </row>
    <row r="6" spans="1:19" x14ac:dyDescent="0.2">
      <c r="A6" s="1"/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 t="s">
        <v>115</v>
      </c>
      <c r="C7" s="1" t="s">
        <v>116</v>
      </c>
      <c r="D7" s="1" t="s">
        <v>117</v>
      </c>
      <c r="E7" s="1" t="s">
        <v>118</v>
      </c>
      <c r="F7" s="1" t="s">
        <v>119</v>
      </c>
      <c r="G7" s="1" t="s">
        <v>120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 t="s">
        <v>25</v>
      </c>
      <c r="B8" s="1">
        <v>4</v>
      </c>
      <c r="C8" s="1">
        <v>3</v>
      </c>
      <c r="D8" s="1">
        <v>5</v>
      </c>
      <c r="E8" s="1">
        <v>4</v>
      </c>
      <c r="F8" s="1">
        <v>10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 t="s">
        <v>121</v>
      </c>
      <c r="C10" s="1" t="s">
        <v>122</v>
      </c>
      <c r="D10" s="1" t="s">
        <v>123</v>
      </c>
      <c r="E10" s="1" t="s">
        <v>124</v>
      </c>
      <c r="F10" s="1" t="s">
        <v>125</v>
      </c>
      <c r="G10" s="1" t="s">
        <v>126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 t="s">
        <v>26</v>
      </c>
      <c r="B11" s="1">
        <v>7</v>
      </c>
      <c r="C11" s="1">
        <v>8</v>
      </c>
      <c r="D11" s="1">
        <v>10</v>
      </c>
      <c r="E11" s="1">
        <v>6</v>
      </c>
      <c r="F11" s="1">
        <v>9</v>
      </c>
      <c r="G11" s="1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 t="s">
        <v>127</v>
      </c>
      <c r="C13" s="1" t="s">
        <v>128</v>
      </c>
      <c r="D13" s="1" t="s">
        <v>129</v>
      </c>
      <c r="E13" s="1" t="s">
        <v>130</v>
      </c>
      <c r="F13" s="1" t="s">
        <v>131</v>
      </c>
      <c r="G13" s="1" t="s">
        <v>132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 t="s">
        <v>27</v>
      </c>
      <c r="B14" s="1">
        <v>9</v>
      </c>
      <c r="C14" s="1">
        <v>9</v>
      </c>
      <c r="D14" s="1">
        <v>10</v>
      </c>
      <c r="E14" s="1">
        <v>8</v>
      </c>
      <c r="F14" s="1">
        <v>10</v>
      </c>
      <c r="G14" s="1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C3D-39E5-47F0-9415-C5D6ACA98D38}">
  <dimension ref="A1:Z51"/>
  <sheetViews>
    <sheetView zoomScale="70" zoomScaleNormal="70" workbookViewId="0"/>
  </sheetViews>
  <sheetFormatPr defaultRowHeight="12.75" x14ac:dyDescent="0.2"/>
  <sheetData>
    <row r="1" spans="1:26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2"/>
      <c r="N1" s="2" t="s">
        <v>24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ht="15" x14ac:dyDescent="0.25">
      <c r="A2" s="2" t="s">
        <v>12</v>
      </c>
      <c r="B2" s="2">
        <v>0</v>
      </c>
      <c r="C2" s="4"/>
      <c r="D2" s="5"/>
      <c r="E2" s="6"/>
      <c r="F2" s="3"/>
      <c r="G2" s="7"/>
      <c r="H2" s="3"/>
      <c r="I2" s="3"/>
      <c r="J2" s="3"/>
      <c r="K2" s="3"/>
      <c r="L2" s="3"/>
      <c r="M2" s="2"/>
      <c r="N2" s="2" t="s">
        <v>12</v>
      </c>
      <c r="O2" s="9">
        <v>1</v>
      </c>
      <c r="P2" s="8">
        <f>IFERROR(((10-B3)/B3),9)</f>
        <v>2.3333333333333335</v>
      </c>
      <c r="Q2" s="11">
        <f>IFERROR(((10-B4)/B4),9)</f>
        <v>2.3333333333333335</v>
      </c>
      <c r="R2" s="12">
        <f>IFERROR(((10-B5)/B5),9)</f>
        <v>1.5</v>
      </c>
      <c r="S2" s="3"/>
      <c r="T2" s="7"/>
      <c r="U2" s="3"/>
      <c r="V2" s="3"/>
      <c r="W2" s="3"/>
      <c r="X2" s="3"/>
      <c r="Y2" s="3"/>
      <c r="Z2" s="9">
        <f t="shared" ref="Z2:Z5" si="0">SUM(O2:Y2)</f>
        <v>7.166666666666667</v>
      </c>
    </row>
    <row r="3" spans="1:26" ht="15" x14ac:dyDescent="0.25">
      <c r="A3" s="2" t="s">
        <v>13</v>
      </c>
      <c r="B3" s="4">
        <f>'Import Alternatives'!B5-1</f>
        <v>3</v>
      </c>
      <c r="C3" s="2">
        <v>0</v>
      </c>
      <c r="D3" s="4"/>
      <c r="E3" s="5"/>
      <c r="F3" s="3"/>
      <c r="G3" s="7"/>
      <c r="H3" s="3"/>
      <c r="I3" s="3"/>
      <c r="J3" s="3"/>
      <c r="K3" s="3"/>
      <c r="L3" s="3"/>
      <c r="M3" s="2"/>
      <c r="N3" s="2" t="s">
        <v>13</v>
      </c>
      <c r="O3" s="8">
        <f t="shared" ref="O3:P5" si="1">IFERROR(B3/(10-B3),9)</f>
        <v>0.42857142857142855</v>
      </c>
      <c r="P3" s="9">
        <v>1</v>
      </c>
      <c r="Q3" s="8">
        <f>IFERROR(((10-C4)/C4),9)</f>
        <v>2.3333333333333335</v>
      </c>
      <c r="R3" s="11">
        <f>IFERROR(((10-C5)/C5),9)</f>
        <v>0.66666666666666663</v>
      </c>
      <c r="S3" s="3"/>
      <c r="T3" s="7"/>
      <c r="U3" s="3"/>
      <c r="V3" s="3"/>
      <c r="W3" s="3"/>
      <c r="X3" s="3"/>
      <c r="Y3" s="3"/>
      <c r="Z3" s="9">
        <f t="shared" si="0"/>
        <v>4.4285714285714288</v>
      </c>
    </row>
    <row r="4" spans="1:26" ht="15" x14ac:dyDescent="0.25">
      <c r="A4" s="2" t="s">
        <v>14</v>
      </c>
      <c r="B4" s="5">
        <f>'Import Alternatives'!E5-1</f>
        <v>3</v>
      </c>
      <c r="C4" s="4">
        <f>'Import Alternatives'!C5-1</f>
        <v>3</v>
      </c>
      <c r="D4" s="2">
        <v>0</v>
      </c>
      <c r="E4" s="4"/>
      <c r="F4" s="3"/>
      <c r="G4" s="7"/>
      <c r="H4" s="3"/>
      <c r="I4" s="3"/>
      <c r="J4" s="3"/>
      <c r="K4" s="3"/>
      <c r="L4" s="3"/>
      <c r="M4" s="2"/>
      <c r="N4" s="2" t="s">
        <v>14</v>
      </c>
      <c r="O4" s="11">
        <f t="shared" si="1"/>
        <v>0.42857142857142855</v>
      </c>
      <c r="P4" s="8">
        <f t="shared" si="1"/>
        <v>0.42857142857142855</v>
      </c>
      <c r="Q4" s="9">
        <v>1</v>
      </c>
      <c r="R4" s="8">
        <f>IFERROR(((10-D5)/D5),9)</f>
        <v>0.66666666666666663</v>
      </c>
      <c r="S4" s="3"/>
      <c r="T4" s="7"/>
      <c r="U4" s="3"/>
      <c r="V4" s="3"/>
      <c r="W4" s="3"/>
      <c r="X4" s="3"/>
      <c r="Y4" s="3"/>
      <c r="Z4" s="9">
        <f t="shared" si="0"/>
        <v>2.5238095238095237</v>
      </c>
    </row>
    <row r="5" spans="1:26" ht="15" x14ac:dyDescent="0.25">
      <c r="A5" s="2" t="s">
        <v>15</v>
      </c>
      <c r="B5" s="6">
        <f>'Import Alternatives'!G5-1</f>
        <v>4</v>
      </c>
      <c r="C5" s="5">
        <f>'Import Alternatives'!F5-1</f>
        <v>6</v>
      </c>
      <c r="D5" s="4">
        <f>'Import Alternatives'!D5-1</f>
        <v>6</v>
      </c>
      <c r="E5" s="2">
        <v>0</v>
      </c>
      <c r="F5" s="3"/>
      <c r="G5" s="7"/>
      <c r="H5" s="3"/>
      <c r="I5" s="3"/>
      <c r="J5" s="3"/>
      <c r="K5" s="3"/>
      <c r="L5" s="3"/>
      <c r="M5" s="2"/>
      <c r="N5" s="2" t="s">
        <v>15</v>
      </c>
      <c r="O5" s="12">
        <f t="shared" si="1"/>
        <v>0.66666666666666663</v>
      </c>
      <c r="P5" s="11">
        <f t="shared" si="1"/>
        <v>1.5</v>
      </c>
      <c r="Q5" s="8">
        <f>IFERROR(D5/(10-D5),9)</f>
        <v>1.5</v>
      </c>
      <c r="R5" s="9">
        <v>1</v>
      </c>
      <c r="S5" s="3"/>
      <c r="T5" s="7"/>
      <c r="U5" s="3"/>
      <c r="V5" s="3"/>
      <c r="W5" s="3"/>
      <c r="X5" s="3"/>
      <c r="Y5" s="3"/>
      <c r="Z5" s="9">
        <f t="shared" si="0"/>
        <v>4.6666666666666661</v>
      </c>
    </row>
    <row r="6" spans="1:26" ht="15" x14ac:dyDescent="0.25">
      <c r="A6" s="2" t="s">
        <v>16</v>
      </c>
      <c r="B6" s="3"/>
      <c r="C6" s="3"/>
      <c r="D6" s="3"/>
      <c r="E6" s="3"/>
      <c r="F6" s="3"/>
      <c r="G6" s="7"/>
      <c r="H6" s="3"/>
      <c r="I6" s="3"/>
      <c r="J6" s="3"/>
      <c r="K6" s="3"/>
      <c r="L6" s="3"/>
      <c r="M6" s="2"/>
      <c r="N6" s="2" t="s">
        <v>16</v>
      </c>
      <c r="O6" s="3"/>
      <c r="P6" s="3"/>
      <c r="Q6" s="3"/>
      <c r="R6" s="3"/>
      <c r="S6" s="3"/>
      <c r="T6" s="7"/>
      <c r="U6" s="3"/>
      <c r="V6" s="3"/>
      <c r="W6" s="3"/>
      <c r="X6" s="3"/>
      <c r="Y6" s="3"/>
      <c r="Z6" s="3"/>
    </row>
    <row r="7" spans="1:26" ht="15" x14ac:dyDescent="0.25">
      <c r="A7" s="2" t="s">
        <v>17</v>
      </c>
      <c r="B7" s="3"/>
      <c r="C7" s="3"/>
      <c r="D7" s="3"/>
      <c r="E7" s="3"/>
      <c r="F7" s="3"/>
      <c r="G7" s="7"/>
      <c r="H7" s="3"/>
      <c r="I7" s="3"/>
      <c r="J7" s="3"/>
      <c r="K7" s="3"/>
      <c r="L7" s="3"/>
      <c r="M7" s="2"/>
      <c r="N7" s="2" t="s">
        <v>17</v>
      </c>
      <c r="O7" s="3"/>
      <c r="P7" s="3"/>
      <c r="Q7" s="3"/>
      <c r="R7" s="3"/>
      <c r="S7" s="3"/>
      <c r="T7" s="7"/>
      <c r="U7" s="3"/>
      <c r="V7" s="3"/>
      <c r="W7" s="3"/>
      <c r="X7" s="3"/>
      <c r="Y7" s="3"/>
      <c r="Z7" s="3"/>
    </row>
    <row r="8" spans="1:26" ht="15" x14ac:dyDescent="0.25">
      <c r="A8" s="2" t="s">
        <v>18</v>
      </c>
      <c r="B8" s="3"/>
      <c r="C8" s="3"/>
      <c r="D8" s="3"/>
      <c r="E8" s="3"/>
      <c r="F8" s="3"/>
      <c r="G8" s="7"/>
      <c r="H8" s="3"/>
      <c r="I8" s="3"/>
      <c r="J8" s="3"/>
      <c r="K8" s="3"/>
      <c r="L8" s="3"/>
      <c r="M8" s="2"/>
      <c r="N8" s="2" t="s">
        <v>18</v>
      </c>
      <c r="O8" s="3"/>
      <c r="P8" s="3"/>
      <c r="Q8" s="3"/>
      <c r="R8" s="3"/>
      <c r="S8" s="3"/>
      <c r="T8" s="7"/>
      <c r="U8" s="3"/>
      <c r="V8" s="3"/>
      <c r="W8" s="3"/>
      <c r="X8" s="3"/>
      <c r="Y8" s="3"/>
      <c r="Z8" s="3"/>
    </row>
    <row r="9" spans="1:26" ht="15" x14ac:dyDescent="0.25">
      <c r="A9" s="2" t="s">
        <v>19</v>
      </c>
      <c r="B9" s="3"/>
      <c r="C9" s="3"/>
      <c r="D9" s="3"/>
      <c r="E9" s="3"/>
      <c r="F9" s="3"/>
      <c r="G9" s="7"/>
      <c r="H9" s="3"/>
      <c r="I9" s="3"/>
      <c r="J9" s="3"/>
      <c r="K9" s="3"/>
      <c r="L9" s="3"/>
      <c r="M9" s="2"/>
      <c r="N9" s="2" t="s">
        <v>19</v>
      </c>
      <c r="O9" s="3"/>
      <c r="P9" s="3"/>
      <c r="Q9" s="3"/>
      <c r="R9" s="3"/>
      <c r="S9" s="3"/>
      <c r="T9" s="7"/>
      <c r="U9" s="3"/>
      <c r="V9" s="3"/>
      <c r="W9" s="3"/>
      <c r="X9" s="3"/>
      <c r="Y9" s="3"/>
      <c r="Z9" s="3"/>
    </row>
    <row r="10" spans="1:26" ht="15" x14ac:dyDescent="0.25">
      <c r="A10" s="2" t="s">
        <v>20</v>
      </c>
      <c r="B10" s="3"/>
      <c r="C10" s="3"/>
      <c r="D10" s="3"/>
      <c r="E10" s="3"/>
      <c r="F10" s="3"/>
      <c r="G10" s="7"/>
      <c r="H10" s="3"/>
      <c r="I10" s="3"/>
      <c r="J10" s="3"/>
      <c r="K10" s="3"/>
      <c r="L10" s="3"/>
      <c r="M10" s="2"/>
      <c r="N10" s="2" t="s">
        <v>20</v>
      </c>
      <c r="O10" s="3"/>
      <c r="P10" s="3"/>
      <c r="Q10" s="3"/>
      <c r="R10" s="3"/>
      <c r="S10" s="3"/>
      <c r="T10" s="7"/>
      <c r="U10" s="3"/>
      <c r="V10" s="3"/>
      <c r="W10" s="3"/>
      <c r="X10" s="3"/>
      <c r="Y10" s="3"/>
      <c r="Z10" s="3"/>
    </row>
    <row r="11" spans="1:26" ht="15" x14ac:dyDescent="0.25">
      <c r="A11" s="2" t="s">
        <v>21</v>
      </c>
      <c r="B11" s="3"/>
      <c r="C11" s="3"/>
      <c r="D11" s="3"/>
      <c r="E11" s="3"/>
      <c r="F11" s="3"/>
      <c r="G11" s="7"/>
      <c r="H11" s="3"/>
      <c r="I11" s="3"/>
      <c r="J11" s="3"/>
      <c r="K11" s="3"/>
      <c r="L11" s="3"/>
      <c r="M11" s="2"/>
      <c r="N11" s="2" t="s">
        <v>21</v>
      </c>
      <c r="O11" s="3"/>
      <c r="P11" s="3"/>
      <c r="Q11" s="3"/>
      <c r="R11" s="3"/>
      <c r="S11" s="3"/>
      <c r="T11" s="7"/>
      <c r="U11" s="3"/>
      <c r="V11" s="3"/>
      <c r="W11" s="3"/>
      <c r="X11" s="3"/>
      <c r="Y11" s="3"/>
      <c r="Z11" s="3"/>
    </row>
    <row r="12" spans="1:26" ht="15" x14ac:dyDescent="0.25">
      <c r="A12" s="2" t="s">
        <v>22</v>
      </c>
      <c r="B12" s="3"/>
      <c r="C12" s="3"/>
      <c r="D12" s="3"/>
      <c r="E12" s="3"/>
      <c r="F12" s="3"/>
      <c r="G12" s="7"/>
      <c r="H12" s="3"/>
      <c r="I12" s="3"/>
      <c r="J12" s="3"/>
      <c r="K12" s="3"/>
      <c r="L12" s="3"/>
      <c r="M12" s="2"/>
      <c r="N12" s="2" t="s">
        <v>22</v>
      </c>
      <c r="O12" s="3"/>
      <c r="P12" s="3"/>
      <c r="Q12" s="3"/>
      <c r="R12" s="3"/>
      <c r="S12" s="3"/>
      <c r="T12" s="7"/>
      <c r="U12" s="3"/>
      <c r="V12" s="3"/>
      <c r="W12" s="3"/>
      <c r="X12" s="3"/>
      <c r="Y12" s="3"/>
      <c r="Z12" s="3"/>
    </row>
    <row r="14" spans="1:26" ht="15" x14ac:dyDescent="0.25">
      <c r="A14" s="2" t="s">
        <v>25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3" t="s">
        <v>19</v>
      </c>
      <c r="J14" s="3" t="s">
        <v>20</v>
      </c>
      <c r="K14" s="3" t="s">
        <v>21</v>
      </c>
      <c r="L14" s="3" t="s">
        <v>22</v>
      </c>
      <c r="M14" s="2"/>
      <c r="N14" s="2" t="s">
        <v>24</v>
      </c>
      <c r="O14" s="2" t="s">
        <v>12</v>
      </c>
      <c r="P14" s="2" t="s">
        <v>13</v>
      </c>
      <c r="Q14" s="2" t="s">
        <v>14</v>
      </c>
      <c r="R14" s="2" t="s">
        <v>15</v>
      </c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  <c r="X14" s="2" t="s">
        <v>21</v>
      </c>
      <c r="Y14" s="2" t="s">
        <v>22</v>
      </c>
      <c r="Z14" s="2" t="s">
        <v>23</v>
      </c>
    </row>
    <row r="15" spans="1:26" ht="15" x14ac:dyDescent="0.25">
      <c r="A15" s="2" t="s">
        <v>12</v>
      </c>
      <c r="B15" s="2">
        <v>0</v>
      </c>
      <c r="C15" s="4"/>
      <c r="D15" s="5"/>
      <c r="E15" s="6"/>
      <c r="F15" s="3"/>
      <c r="G15" s="7"/>
      <c r="H15" s="3"/>
      <c r="I15" s="3"/>
      <c r="J15" s="3"/>
      <c r="K15" s="3"/>
      <c r="L15" s="3"/>
      <c r="M15" s="2"/>
      <c r="N15" s="2" t="s">
        <v>12</v>
      </c>
      <c r="O15" s="9">
        <v>1</v>
      </c>
      <c r="P15" s="8">
        <f>IFERROR(((10-B16)/B16),9)</f>
        <v>2.3333333333333335</v>
      </c>
      <c r="Q15" s="11">
        <f>IFERROR(((10-B17)/B17),9)</f>
        <v>2.3333333333333335</v>
      </c>
      <c r="R15" s="12">
        <f>IFERROR(((10-B18)/B18),9)</f>
        <v>1.5</v>
      </c>
      <c r="S15" s="3"/>
      <c r="T15" s="7"/>
      <c r="U15" s="3"/>
      <c r="V15" s="3"/>
      <c r="W15" s="3"/>
      <c r="X15" s="3"/>
      <c r="Y15" s="3"/>
      <c r="Z15" s="9">
        <f t="shared" ref="Z15:Z18" si="2">SUM(O15:Y15)</f>
        <v>7.166666666666667</v>
      </c>
    </row>
    <row r="16" spans="1:26" ht="15" x14ac:dyDescent="0.25">
      <c r="A16" s="2" t="s">
        <v>13</v>
      </c>
      <c r="B16" s="4">
        <f>'Import Alternatives'!B8-1</f>
        <v>3</v>
      </c>
      <c r="C16" s="2">
        <v>0</v>
      </c>
      <c r="D16" s="4"/>
      <c r="E16" s="5"/>
      <c r="F16" s="3"/>
      <c r="G16" s="7"/>
      <c r="H16" s="3"/>
      <c r="I16" s="3"/>
      <c r="J16" s="3"/>
      <c r="K16" s="3"/>
      <c r="L16" s="3"/>
      <c r="M16" s="2"/>
      <c r="N16" s="2" t="s">
        <v>13</v>
      </c>
      <c r="O16" s="8">
        <f t="shared" ref="O16:O18" si="3">IFERROR(B16/(10-B16),9)</f>
        <v>0.42857142857142855</v>
      </c>
      <c r="P16" s="9">
        <v>1</v>
      </c>
      <c r="Q16" s="8">
        <f>IFERROR(((10-C17)/C17),9)</f>
        <v>4</v>
      </c>
      <c r="R16" s="11">
        <f>IFERROR(((10-C18)/C18),9)</f>
        <v>0.1111111111111111</v>
      </c>
      <c r="S16" s="3"/>
      <c r="T16" s="7"/>
      <c r="U16" s="3"/>
      <c r="V16" s="3"/>
      <c r="W16" s="3"/>
      <c r="X16" s="3"/>
      <c r="Y16" s="3"/>
      <c r="Z16" s="9">
        <f t="shared" si="2"/>
        <v>5.5396825396825395</v>
      </c>
    </row>
    <row r="17" spans="1:26" ht="15" x14ac:dyDescent="0.25">
      <c r="A17" s="2" t="s">
        <v>14</v>
      </c>
      <c r="B17" s="5">
        <f>'Import Alternatives'!E8-1</f>
        <v>3</v>
      </c>
      <c r="C17" s="4">
        <f>'Import Alternatives'!C8-1</f>
        <v>2</v>
      </c>
      <c r="D17" s="2">
        <v>0</v>
      </c>
      <c r="E17" s="4"/>
      <c r="F17" s="3"/>
      <c r="G17" s="7"/>
      <c r="H17" s="3"/>
      <c r="I17" s="3"/>
      <c r="J17" s="3"/>
      <c r="K17" s="3"/>
      <c r="L17" s="3"/>
      <c r="M17" s="2"/>
      <c r="N17" s="2" t="s">
        <v>14</v>
      </c>
      <c r="O17" s="11">
        <f t="shared" si="3"/>
        <v>0.42857142857142855</v>
      </c>
      <c r="P17" s="8">
        <f t="shared" ref="P17:P18" si="4">IFERROR(C17/(10-C17),9)</f>
        <v>0.25</v>
      </c>
      <c r="Q17" s="9">
        <v>1</v>
      </c>
      <c r="R17" s="8">
        <f>IFERROR(((10-D18)/D18),9)</f>
        <v>1.5</v>
      </c>
      <c r="S17" s="3"/>
      <c r="T17" s="7"/>
      <c r="U17" s="3"/>
      <c r="V17" s="3"/>
      <c r="W17" s="3"/>
      <c r="X17" s="3"/>
      <c r="Y17" s="3"/>
      <c r="Z17" s="9">
        <f t="shared" si="2"/>
        <v>3.1785714285714288</v>
      </c>
    </row>
    <row r="18" spans="1:26" ht="15" x14ac:dyDescent="0.25">
      <c r="A18" s="2" t="s">
        <v>15</v>
      </c>
      <c r="B18" s="6">
        <f>'Import Alternatives'!G8-1</f>
        <v>4</v>
      </c>
      <c r="C18" s="5">
        <f>'Import Alternatives'!F8-1</f>
        <v>9</v>
      </c>
      <c r="D18" s="4">
        <f>'Import Alternatives'!D8-1</f>
        <v>4</v>
      </c>
      <c r="E18" s="2">
        <v>0</v>
      </c>
      <c r="F18" s="3"/>
      <c r="G18" s="7"/>
      <c r="H18" s="3"/>
      <c r="I18" s="3"/>
      <c r="J18" s="3"/>
      <c r="K18" s="3"/>
      <c r="L18" s="3"/>
      <c r="M18" s="2"/>
      <c r="N18" s="2" t="s">
        <v>15</v>
      </c>
      <c r="O18" s="12">
        <f t="shared" si="3"/>
        <v>0.66666666666666663</v>
      </c>
      <c r="P18" s="11">
        <f t="shared" si="4"/>
        <v>9</v>
      </c>
      <c r="Q18" s="8">
        <f>IFERROR(D18/(10-D18),9)</f>
        <v>0.66666666666666663</v>
      </c>
      <c r="R18" s="9">
        <v>1</v>
      </c>
      <c r="S18" s="3"/>
      <c r="T18" s="7"/>
      <c r="U18" s="3"/>
      <c r="V18" s="3"/>
      <c r="W18" s="3"/>
      <c r="X18" s="3"/>
      <c r="Y18" s="3"/>
      <c r="Z18" s="9">
        <f t="shared" si="2"/>
        <v>11.333333333333332</v>
      </c>
    </row>
    <row r="19" spans="1:26" ht="15" x14ac:dyDescent="0.25">
      <c r="A19" s="2" t="s">
        <v>16</v>
      </c>
      <c r="B19" s="3"/>
      <c r="C19" s="3"/>
      <c r="D19" s="3"/>
      <c r="E19" s="3"/>
      <c r="F19" s="3"/>
      <c r="G19" s="7"/>
      <c r="H19" s="3"/>
      <c r="I19" s="3"/>
      <c r="J19" s="3"/>
      <c r="K19" s="3"/>
      <c r="L19" s="3"/>
      <c r="M19" s="2"/>
      <c r="N19" s="2" t="s">
        <v>16</v>
      </c>
      <c r="O19" s="3"/>
      <c r="P19" s="3"/>
      <c r="Q19" s="3"/>
      <c r="R19" s="3"/>
      <c r="S19" s="3"/>
      <c r="T19" s="7"/>
      <c r="U19" s="3"/>
      <c r="V19" s="3"/>
      <c r="W19" s="3"/>
      <c r="X19" s="3"/>
      <c r="Y19" s="3"/>
      <c r="Z19" s="3"/>
    </row>
    <row r="20" spans="1:26" ht="15" x14ac:dyDescent="0.25">
      <c r="A20" s="2" t="s">
        <v>17</v>
      </c>
      <c r="B20" s="3"/>
      <c r="C20" s="3"/>
      <c r="D20" s="3"/>
      <c r="E20" s="3"/>
      <c r="F20" s="3"/>
      <c r="G20" s="7"/>
      <c r="H20" s="3"/>
      <c r="I20" s="3"/>
      <c r="J20" s="3"/>
      <c r="K20" s="3"/>
      <c r="L20" s="3"/>
      <c r="M20" s="2"/>
      <c r="N20" s="2" t="s">
        <v>17</v>
      </c>
      <c r="O20" s="3"/>
      <c r="P20" s="3"/>
      <c r="Q20" s="3"/>
      <c r="R20" s="3"/>
      <c r="S20" s="3"/>
      <c r="T20" s="7"/>
      <c r="U20" s="3"/>
      <c r="V20" s="3"/>
      <c r="W20" s="3"/>
      <c r="X20" s="3"/>
      <c r="Y20" s="3"/>
      <c r="Z20" s="3"/>
    </row>
    <row r="21" spans="1:26" ht="15" x14ac:dyDescent="0.25">
      <c r="A21" s="2" t="s">
        <v>18</v>
      </c>
      <c r="B21" s="3"/>
      <c r="C21" s="3"/>
      <c r="D21" s="3"/>
      <c r="E21" s="3"/>
      <c r="F21" s="3"/>
      <c r="G21" s="7"/>
      <c r="H21" s="3"/>
      <c r="I21" s="3"/>
      <c r="J21" s="3"/>
      <c r="K21" s="3"/>
      <c r="L21" s="3"/>
      <c r="M21" s="2"/>
      <c r="N21" s="2" t="s">
        <v>18</v>
      </c>
      <c r="O21" s="3"/>
      <c r="P21" s="3"/>
      <c r="Q21" s="3"/>
      <c r="R21" s="3"/>
      <c r="S21" s="3"/>
      <c r="T21" s="7"/>
      <c r="U21" s="3"/>
      <c r="V21" s="3"/>
      <c r="W21" s="3"/>
      <c r="X21" s="3"/>
      <c r="Y21" s="3"/>
      <c r="Z21" s="3"/>
    </row>
    <row r="22" spans="1:26" ht="15" x14ac:dyDescent="0.25">
      <c r="A22" s="2" t="s">
        <v>19</v>
      </c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  <c r="M22" s="2"/>
      <c r="N22" s="2" t="s">
        <v>19</v>
      </c>
      <c r="O22" s="3"/>
      <c r="P22" s="3"/>
      <c r="Q22" s="3"/>
      <c r="R22" s="3"/>
      <c r="S22" s="3"/>
      <c r="T22" s="7"/>
      <c r="U22" s="3"/>
      <c r="V22" s="3"/>
      <c r="W22" s="3"/>
      <c r="X22" s="3"/>
      <c r="Y22" s="3"/>
      <c r="Z22" s="3"/>
    </row>
    <row r="23" spans="1:26" ht="15" x14ac:dyDescent="0.25">
      <c r="A23" s="2" t="s">
        <v>20</v>
      </c>
      <c r="B23" s="3"/>
      <c r="C23" s="3"/>
      <c r="D23" s="3"/>
      <c r="E23" s="3"/>
      <c r="F23" s="3"/>
      <c r="G23" s="7"/>
      <c r="H23" s="3"/>
      <c r="I23" s="3"/>
      <c r="J23" s="3"/>
      <c r="K23" s="3"/>
      <c r="L23" s="3"/>
      <c r="M23" s="2"/>
      <c r="N23" s="2" t="s">
        <v>20</v>
      </c>
      <c r="O23" s="3"/>
      <c r="P23" s="3"/>
      <c r="Q23" s="3"/>
      <c r="R23" s="3"/>
      <c r="S23" s="3"/>
      <c r="T23" s="7"/>
      <c r="U23" s="3"/>
      <c r="V23" s="3"/>
      <c r="W23" s="3"/>
      <c r="X23" s="3"/>
      <c r="Y23" s="3"/>
      <c r="Z23" s="3"/>
    </row>
    <row r="24" spans="1:26" ht="15" x14ac:dyDescent="0.25">
      <c r="A24" s="2" t="s">
        <v>21</v>
      </c>
      <c r="B24" s="3"/>
      <c r="C24" s="3"/>
      <c r="D24" s="3"/>
      <c r="E24" s="3"/>
      <c r="F24" s="3"/>
      <c r="G24" s="7"/>
      <c r="H24" s="3"/>
      <c r="I24" s="3"/>
      <c r="J24" s="3"/>
      <c r="K24" s="3"/>
      <c r="L24" s="3"/>
      <c r="M24" s="2"/>
      <c r="N24" s="2" t="s">
        <v>21</v>
      </c>
      <c r="O24" s="3"/>
      <c r="P24" s="3"/>
      <c r="Q24" s="3"/>
      <c r="R24" s="3"/>
      <c r="S24" s="3"/>
      <c r="T24" s="7"/>
      <c r="U24" s="3"/>
      <c r="V24" s="3"/>
      <c r="W24" s="3"/>
      <c r="X24" s="3"/>
      <c r="Y24" s="3"/>
      <c r="Z24" s="3"/>
    </row>
    <row r="25" spans="1:26" ht="15" x14ac:dyDescent="0.25">
      <c r="A25" s="2" t="s">
        <v>22</v>
      </c>
      <c r="B25" s="3"/>
      <c r="C25" s="3"/>
      <c r="D25" s="3"/>
      <c r="E25" s="3"/>
      <c r="F25" s="3"/>
      <c r="G25" s="7"/>
      <c r="H25" s="3"/>
      <c r="I25" s="3"/>
      <c r="J25" s="3"/>
      <c r="K25" s="3"/>
      <c r="L25" s="3"/>
      <c r="M25" s="2"/>
      <c r="N25" s="2" t="s">
        <v>22</v>
      </c>
      <c r="O25" s="3"/>
      <c r="P25" s="3"/>
      <c r="Q25" s="3"/>
      <c r="R25" s="3"/>
      <c r="S25" s="3"/>
      <c r="T25" s="7"/>
      <c r="U25" s="3"/>
      <c r="V25" s="3"/>
      <c r="W25" s="3"/>
      <c r="X25" s="3"/>
      <c r="Y25" s="3"/>
      <c r="Z25" s="3"/>
    </row>
    <row r="27" spans="1:26" ht="15" x14ac:dyDescent="0.25">
      <c r="A27" s="2" t="s">
        <v>26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3" t="s">
        <v>19</v>
      </c>
      <c r="J27" s="3" t="s">
        <v>20</v>
      </c>
      <c r="K27" s="3" t="s">
        <v>21</v>
      </c>
      <c r="L27" s="3" t="s">
        <v>22</v>
      </c>
      <c r="M27" s="2"/>
      <c r="N27" s="2" t="s">
        <v>26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18</v>
      </c>
      <c r="V27" s="2" t="s">
        <v>19</v>
      </c>
      <c r="W27" s="2" t="s">
        <v>20</v>
      </c>
      <c r="X27" s="2" t="s">
        <v>21</v>
      </c>
      <c r="Y27" s="2" t="s">
        <v>22</v>
      </c>
      <c r="Z27" s="2" t="s">
        <v>23</v>
      </c>
    </row>
    <row r="28" spans="1:26" ht="15" x14ac:dyDescent="0.25">
      <c r="A28" s="2" t="s">
        <v>12</v>
      </c>
      <c r="B28" s="2">
        <v>0</v>
      </c>
      <c r="C28" s="4"/>
      <c r="D28" s="5"/>
      <c r="E28" s="6"/>
      <c r="F28" s="3"/>
      <c r="G28" s="7"/>
      <c r="H28" s="3"/>
      <c r="I28" s="3"/>
      <c r="J28" s="3"/>
      <c r="K28" s="3"/>
      <c r="L28" s="3"/>
      <c r="M28" s="2"/>
      <c r="N28" s="2" t="s">
        <v>12</v>
      </c>
      <c r="O28" s="9">
        <v>1</v>
      </c>
      <c r="P28" s="8">
        <f>IFERROR(((10-B29)/B29),9)</f>
        <v>0.66666666666666663</v>
      </c>
      <c r="Q28" s="11">
        <f>IFERROR(((10-B30)/B30),9)</f>
        <v>1</v>
      </c>
      <c r="R28" s="12">
        <f>IFERROR(((10-B31)/B31),9)</f>
        <v>0.42857142857142855</v>
      </c>
      <c r="S28" s="3"/>
      <c r="T28" s="7"/>
      <c r="U28" s="3"/>
      <c r="V28" s="3"/>
      <c r="W28" s="3"/>
      <c r="X28" s="3"/>
      <c r="Y28" s="3"/>
      <c r="Z28" s="9">
        <f t="shared" ref="Z28:Z31" si="5">SUM(O28:Y28)</f>
        <v>3.0952380952380949</v>
      </c>
    </row>
    <row r="29" spans="1:26" ht="15" x14ac:dyDescent="0.25">
      <c r="A29" s="2" t="s">
        <v>13</v>
      </c>
      <c r="B29" s="4">
        <f>'Import Alternatives'!B11-1</f>
        <v>6</v>
      </c>
      <c r="C29" s="2">
        <v>0</v>
      </c>
      <c r="D29" s="4"/>
      <c r="E29" s="5"/>
      <c r="F29" s="3"/>
      <c r="G29" s="7"/>
      <c r="H29" s="3"/>
      <c r="I29" s="3"/>
      <c r="J29" s="3"/>
      <c r="K29" s="3"/>
      <c r="L29" s="3"/>
      <c r="M29" s="2"/>
      <c r="N29" s="2" t="s">
        <v>13</v>
      </c>
      <c r="O29" s="8">
        <f t="shared" ref="O29:O31" si="6">IFERROR(B29/(10-B29),9)</f>
        <v>1.5</v>
      </c>
      <c r="P29" s="9">
        <v>1</v>
      </c>
      <c r="Q29" s="8">
        <f>IFERROR(((10-C30)/C30),9)</f>
        <v>0.42857142857142855</v>
      </c>
      <c r="R29" s="11">
        <f>IFERROR(((10-C31)/C31),9)</f>
        <v>0.25</v>
      </c>
      <c r="S29" s="3"/>
      <c r="T29" s="7"/>
      <c r="U29" s="3"/>
      <c r="V29" s="3"/>
      <c r="W29" s="3"/>
      <c r="X29" s="3"/>
      <c r="Y29" s="3"/>
      <c r="Z29" s="9">
        <f t="shared" si="5"/>
        <v>3.1785714285714284</v>
      </c>
    </row>
    <row r="30" spans="1:26" ht="15" x14ac:dyDescent="0.25">
      <c r="A30" s="2" t="s">
        <v>14</v>
      </c>
      <c r="B30" s="5">
        <f>'Import Alternatives'!E11-1</f>
        <v>5</v>
      </c>
      <c r="C30" s="4">
        <f>'Import Alternatives'!C11-1</f>
        <v>7</v>
      </c>
      <c r="D30" s="2">
        <v>0</v>
      </c>
      <c r="E30" s="4"/>
      <c r="F30" s="3"/>
      <c r="G30" s="7"/>
      <c r="H30" s="3"/>
      <c r="I30" s="3"/>
      <c r="J30" s="3"/>
      <c r="K30" s="3"/>
      <c r="L30" s="3"/>
      <c r="M30" s="2"/>
      <c r="N30" s="2" t="s">
        <v>14</v>
      </c>
      <c r="O30" s="11">
        <f t="shared" si="6"/>
        <v>1</v>
      </c>
      <c r="P30" s="8">
        <f t="shared" ref="P30:P31" si="7">IFERROR(C30/(10-C30),9)</f>
        <v>2.3333333333333335</v>
      </c>
      <c r="Q30" s="9">
        <v>1</v>
      </c>
      <c r="R30" s="8">
        <f>IFERROR(((10-D31)/D31),9)</f>
        <v>0.1111111111111111</v>
      </c>
      <c r="S30" s="3"/>
      <c r="T30" s="7"/>
      <c r="U30" s="3"/>
      <c r="V30" s="3"/>
      <c r="W30" s="3"/>
      <c r="X30" s="3"/>
      <c r="Y30" s="3"/>
      <c r="Z30" s="9">
        <f t="shared" si="5"/>
        <v>4.4444444444444446</v>
      </c>
    </row>
    <row r="31" spans="1:26" ht="15" x14ac:dyDescent="0.25">
      <c r="A31" s="2" t="s">
        <v>15</v>
      </c>
      <c r="B31" s="6">
        <f>'Import Alternatives'!G11-1</f>
        <v>7</v>
      </c>
      <c r="C31" s="5">
        <f>'Import Alternatives'!F11-1</f>
        <v>8</v>
      </c>
      <c r="D31" s="4">
        <f>'Import Alternatives'!D11-1</f>
        <v>9</v>
      </c>
      <c r="E31" s="2">
        <v>0</v>
      </c>
      <c r="F31" s="3"/>
      <c r="G31" s="7"/>
      <c r="H31" s="3"/>
      <c r="I31" s="3"/>
      <c r="J31" s="3"/>
      <c r="K31" s="3"/>
      <c r="L31" s="3"/>
      <c r="M31" s="2"/>
      <c r="N31" s="2" t="s">
        <v>15</v>
      </c>
      <c r="O31" s="12">
        <f t="shared" si="6"/>
        <v>2.3333333333333335</v>
      </c>
      <c r="P31" s="11">
        <f t="shared" si="7"/>
        <v>4</v>
      </c>
      <c r="Q31" s="8">
        <f>IFERROR(D31/(10-D31),9)</f>
        <v>9</v>
      </c>
      <c r="R31" s="9">
        <v>1</v>
      </c>
      <c r="S31" s="3"/>
      <c r="T31" s="7"/>
      <c r="U31" s="3"/>
      <c r="V31" s="3"/>
      <c r="W31" s="3"/>
      <c r="X31" s="3"/>
      <c r="Y31" s="3"/>
      <c r="Z31" s="9">
        <f t="shared" si="5"/>
        <v>16.333333333333336</v>
      </c>
    </row>
    <row r="32" spans="1:26" ht="15" x14ac:dyDescent="0.25">
      <c r="A32" s="2" t="s">
        <v>16</v>
      </c>
      <c r="B32" s="3"/>
      <c r="C32" s="3"/>
      <c r="D32" s="3"/>
      <c r="E32" s="3"/>
      <c r="F32" s="3"/>
      <c r="G32" s="7"/>
      <c r="H32" s="3"/>
      <c r="I32" s="3"/>
      <c r="J32" s="3"/>
      <c r="K32" s="3"/>
      <c r="L32" s="3"/>
      <c r="M32" s="2"/>
      <c r="N32" s="2" t="s">
        <v>16</v>
      </c>
      <c r="O32" s="3"/>
      <c r="P32" s="3"/>
      <c r="Q32" s="3"/>
      <c r="R32" s="3"/>
      <c r="S32" s="3"/>
      <c r="T32" s="7"/>
      <c r="U32" s="3"/>
      <c r="V32" s="3"/>
      <c r="W32" s="3"/>
      <c r="X32" s="3"/>
      <c r="Y32" s="3"/>
      <c r="Z32" s="3"/>
    </row>
    <row r="33" spans="1:26" ht="15" x14ac:dyDescent="0.25">
      <c r="A33" s="2" t="s">
        <v>17</v>
      </c>
      <c r="B33" s="3"/>
      <c r="C33" s="3"/>
      <c r="D33" s="3"/>
      <c r="E33" s="3"/>
      <c r="F33" s="3"/>
      <c r="G33" s="7"/>
      <c r="H33" s="3"/>
      <c r="I33" s="3"/>
      <c r="J33" s="3"/>
      <c r="K33" s="3"/>
      <c r="L33" s="3"/>
      <c r="M33" s="2"/>
      <c r="N33" s="2" t="s">
        <v>17</v>
      </c>
      <c r="O33" s="3"/>
      <c r="P33" s="3"/>
      <c r="Q33" s="3"/>
      <c r="R33" s="3"/>
      <c r="S33" s="3"/>
      <c r="T33" s="7"/>
      <c r="U33" s="3"/>
      <c r="V33" s="3"/>
      <c r="W33" s="3"/>
      <c r="X33" s="3"/>
      <c r="Y33" s="3"/>
      <c r="Z33" s="3"/>
    </row>
    <row r="34" spans="1:26" ht="15" x14ac:dyDescent="0.25">
      <c r="A34" s="2" t="s">
        <v>18</v>
      </c>
      <c r="B34" s="3"/>
      <c r="C34" s="3"/>
      <c r="D34" s="3"/>
      <c r="E34" s="3"/>
      <c r="F34" s="3"/>
      <c r="G34" s="7"/>
      <c r="H34" s="3"/>
      <c r="I34" s="3"/>
      <c r="J34" s="3"/>
      <c r="K34" s="3"/>
      <c r="L34" s="3"/>
      <c r="M34" s="2"/>
      <c r="N34" s="2" t="s">
        <v>18</v>
      </c>
      <c r="O34" s="3"/>
      <c r="P34" s="3"/>
      <c r="Q34" s="3"/>
      <c r="R34" s="3"/>
      <c r="S34" s="3"/>
      <c r="T34" s="7"/>
      <c r="U34" s="3"/>
      <c r="V34" s="3"/>
      <c r="W34" s="3"/>
      <c r="X34" s="3"/>
      <c r="Y34" s="3"/>
      <c r="Z34" s="3"/>
    </row>
    <row r="35" spans="1:26" ht="15" x14ac:dyDescent="0.25">
      <c r="A35" s="2" t="s">
        <v>19</v>
      </c>
      <c r="B35" s="3"/>
      <c r="C35" s="3"/>
      <c r="D35" s="3"/>
      <c r="E35" s="3"/>
      <c r="F35" s="3"/>
      <c r="G35" s="7"/>
      <c r="H35" s="3"/>
      <c r="I35" s="3"/>
      <c r="J35" s="3"/>
      <c r="K35" s="3"/>
      <c r="L35" s="3"/>
      <c r="M35" s="2"/>
      <c r="N35" s="2" t="s">
        <v>19</v>
      </c>
      <c r="O35" s="3"/>
      <c r="P35" s="3"/>
      <c r="Q35" s="3"/>
      <c r="R35" s="3"/>
      <c r="S35" s="3"/>
      <c r="T35" s="7"/>
      <c r="U35" s="3"/>
      <c r="V35" s="3"/>
      <c r="W35" s="3"/>
      <c r="X35" s="3"/>
      <c r="Y35" s="3"/>
      <c r="Z35" s="3"/>
    </row>
    <row r="36" spans="1:26" ht="15" x14ac:dyDescent="0.25">
      <c r="A36" s="2" t="s">
        <v>20</v>
      </c>
      <c r="B36" s="3"/>
      <c r="C36" s="3"/>
      <c r="D36" s="3"/>
      <c r="E36" s="3"/>
      <c r="F36" s="3"/>
      <c r="G36" s="7"/>
      <c r="H36" s="3"/>
      <c r="I36" s="3"/>
      <c r="J36" s="3"/>
      <c r="K36" s="3"/>
      <c r="L36" s="3"/>
      <c r="M36" s="2"/>
      <c r="N36" s="2" t="s">
        <v>20</v>
      </c>
      <c r="O36" s="3"/>
      <c r="P36" s="3"/>
      <c r="Q36" s="3"/>
      <c r="R36" s="3"/>
      <c r="S36" s="3"/>
      <c r="T36" s="7"/>
      <c r="U36" s="3"/>
      <c r="V36" s="3"/>
      <c r="W36" s="3"/>
      <c r="X36" s="3"/>
      <c r="Y36" s="3"/>
      <c r="Z36" s="3"/>
    </row>
    <row r="37" spans="1:26" ht="15" x14ac:dyDescent="0.25">
      <c r="A37" s="2" t="s">
        <v>21</v>
      </c>
      <c r="B37" s="3"/>
      <c r="C37" s="3"/>
      <c r="D37" s="3"/>
      <c r="E37" s="3"/>
      <c r="F37" s="3"/>
      <c r="G37" s="7"/>
      <c r="H37" s="3"/>
      <c r="I37" s="3"/>
      <c r="J37" s="3"/>
      <c r="K37" s="3"/>
      <c r="L37" s="3"/>
      <c r="M37" s="2"/>
      <c r="N37" s="2" t="s">
        <v>21</v>
      </c>
      <c r="O37" s="3"/>
      <c r="P37" s="3"/>
      <c r="Q37" s="3"/>
      <c r="R37" s="3"/>
      <c r="S37" s="3"/>
      <c r="T37" s="7"/>
      <c r="U37" s="3"/>
      <c r="V37" s="3"/>
      <c r="W37" s="3"/>
      <c r="X37" s="3"/>
      <c r="Y37" s="3"/>
      <c r="Z37" s="3"/>
    </row>
    <row r="38" spans="1:26" ht="15" x14ac:dyDescent="0.25">
      <c r="A38" s="2" t="s">
        <v>22</v>
      </c>
      <c r="B38" s="3"/>
      <c r="C38" s="3"/>
      <c r="D38" s="3"/>
      <c r="E38" s="3"/>
      <c r="F38" s="3"/>
      <c r="G38" s="7"/>
      <c r="H38" s="3"/>
      <c r="I38" s="3"/>
      <c r="J38" s="3"/>
      <c r="K38" s="3"/>
      <c r="L38" s="3"/>
      <c r="M38" s="2"/>
      <c r="N38" s="2" t="s">
        <v>22</v>
      </c>
      <c r="O38" s="3"/>
      <c r="P38" s="3"/>
      <c r="Q38" s="3"/>
      <c r="R38" s="3"/>
      <c r="S38" s="3"/>
      <c r="T38" s="7"/>
      <c r="U38" s="3"/>
      <c r="V38" s="3"/>
      <c r="W38" s="3"/>
      <c r="X38" s="3"/>
      <c r="Y38" s="3"/>
      <c r="Z38" s="3"/>
    </row>
    <row r="40" spans="1:26" ht="15" x14ac:dyDescent="0.25">
      <c r="A40" s="2" t="s">
        <v>27</v>
      </c>
      <c r="B40" s="2" t="s">
        <v>12</v>
      </c>
      <c r="C40" s="2" t="s">
        <v>13</v>
      </c>
      <c r="D40" s="2" t="s">
        <v>14</v>
      </c>
      <c r="E40" s="2" t="s">
        <v>15</v>
      </c>
      <c r="F40" s="2" t="s">
        <v>16</v>
      </c>
      <c r="G40" s="2" t="s">
        <v>17</v>
      </c>
      <c r="H40" s="2" t="s">
        <v>18</v>
      </c>
      <c r="I40" s="3" t="s">
        <v>19</v>
      </c>
      <c r="J40" s="3" t="s">
        <v>20</v>
      </c>
      <c r="K40" s="3" t="s">
        <v>21</v>
      </c>
      <c r="L40" s="3" t="s">
        <v>22</v>
      </c>
      <c r="M40" s="2"/>
      <c r="N40" s="2" t="s">
        <v>27</v>
      </c>
      <c r="O40" s="2" t="s">
        <v>12</v>
      </c>
      <c r="P40" s="2" t="s">
        <v>13</v>
      </c>
      <c r="Q40" s="2" t="s">
        <v>14</v>
      </c>
      <c r="R40" s="2" t="s">
        <v>15</v>
      </c>
      <c r="S40" s="2" t="s">
        <v>16</v>
      </c>
      <c r="T40" s="2" t="s">
        <v>17</v>
      </c>
      <c r="U40" s="2" t="s">
        <v>18</v>
      </c>
      <c r="V40" s="2" t="s">
        <v>19</v>
      </c>
      <c r="W40" s="2" t="s">
        <v>20</v>
      </c>
      <c r="X40" s="2" t="s">
        <v>21</v>
      </c>
      <c r="Y40" s="2" t="s">
        <v>22</v>
      </c>
      <c r="Z40" s="2" t="s">
        <v>23</v>
      </c>
    </row>
    <row r="41" spans="1:26" ht="15" x14ac:dyDescent="0.25">
      <c r="A41" s="2" t="s">
        <v>12</v>
      </c>
      <c r="B41" s="2">
        <v>0</v>
      </c>
      <c r="C41" s="4"/>
      <c r="D41" s="5"/>
      <c r="E41" s="6"/>
      <c r="F41" s="3"/>
      <c r="G41" s="7"/>
      <c r="H41" s="3"/>
      <c r="I41" s="3"/>
      <c r="J41" s="3"/>
      <c r="K41" s="3"/>
      <c r="L41" s="3"/>
      <c r="M41" s="2"/>
      <c r="N41" s="2" t="s">
        <v>12</v>
      </c>
      <c r="O41" s="9">
        <v>1</v>
      </c>
      <c r="P41" s="8">
        <f>IFERROR(((10-B42)/B42),9)</f>
        <v>0.25</v>
      </c>
      <c r="Q41" s="11">
        <f>IFERROR(((10-B43)/B43),9)</f>
        <v>0.42857142857142855</v>
      </c>
      <c r="R41" s="12">
        <f>IFERROR(((10-B44)/B44),9)</f>
        <v>0.42857142857142855</v>
      </c>
      <c r="S41" s="3"/>
      <c r="T41" s="7"/>
      <c r="U41" s="3"/>
      <c r="V41" s="3"/>
      <c r="W41" s="3"/>
      <c r="X41" s="3"/>
      <c r="Y41" s="3"/>
      <c r="Z41" s="9">
        <f t="shared" ref="Z41:Z44" si="8">SUM(O41:Y41)</f>
        <v>2.1071428571428572</v>
      </c>
    </row>
    <row r="42" spans="1:26" ht="15" x14ac:dyDescent="0.25">
      <c r="A42" s="2" t="s">
        <v>13</v>
      </c>
      <c r="B42" s="4">
        <f>'Import Alternatives'!B14-1</f>
        <v>8</v>
      </c>
      <c r="C42" s="2">
        <v>0</v>
      </c>
      <c r="D42" s="4"/>
      <c r="E42" s="5"/>
      <c r="F42" s="3"/>
      <c r="G42" s="7"/>
      <c r="H42" s="3"/>
      <c r="I42" s="3"/>
      <c r="J42" s="3"/>
      <c r="K42" s="3"/>
      <c r="L42" s="3"/>
      <c r="M42" s="2"/>
      <c r="N42" s="2" t="s">
        <v>13</v>
      </c>
      <c r="O42" s="8">
        <f t="shared" ref="O42:O44" si="9">IFERROR(B42/(10-B42),9)</f>
        <v>4</v>
      </c>
      <c r="P42" s="9">
        <v>1</v>
      </c>
      <c r="Q42" s="8">
        <f>IFERROR(((10-C43)/C43),9)</f>
        <v>0.25</v>
      </c>
      <c r="R42" s="11">
        <f>IFERROR(((10-C44)/C44),9)</f>
        <v>0.1111111111111111</v>
      </c>
      <c r="S42" s="3"/>
      <c r="T42" s="7"/>
      <c r="U42" s="3"/>
      <c r="V42" s="3"/>
      <c r="W42" s="3"/>
      <c r="X42" s="3"/>
      <c r="Y42" s="3"/>
      <c r="Z42" s="9">
        <f t="shared" si="8"/>
        <v>5.3611111111111107</v>
      </c>
    </row>
    <row r="43" spans="1:26" ht="15" x14ac:dyDescent="0.25">
      <c r="A43" s="2" t="s">
        <v>14</v>
      </c>
      <c r="B43" s="5">
        <f>'Import Alternatives'!E14-1</f>
        <v>7</v>
      </c>
      <c r="C43" s="4">
        <f>'Import Alternatives'!C14-1</f>
        <v>8</v>
      </c>
      <c r="D43" s="2">
        <v>0</v>
      </c>
      <c r="E43" s="4"/>
      <c r="F43" s="3"/>
      <c r="G43" s="7"/>
      <c r="H43" s="3"/>
      <c r="I43" s="3"/>
      <c r="J43" s="3"/>
      <c r="K43" s="3"/>
      <c r="L43" s="3"/>
      <c r="M43" s="2"/>
      <c r="N43" s="2" t="s">
        <v>14</v>
      </c>
      <c r="O43" s="11">
        <f t="shared" si="9"/>
        <v>2.3333333333333335</v>
      </c>
      <c r="P43" s="8">
        <f t="shared" ref="P43:P44" si="10">IFERROR(C43/(10-C43),9)</f>
        <v>4</v>
      </c>
      <c r="Q43" s="9">
        <v>1</v>
      </c>
      <c r="R43" s="8">
        <f>IFERROR(((10-D44)/D44),9)</f>
        <v>0.1111111111111111</v>
      </c>
      <c r="S43" s="3"/>
      <c r="T43" s="7"/>
      <c r="U43" s="3"/>
      <c r="V43" s="3"/>
      <c r="W43" s="3"/>
      <c r="X43" s="3"/>
      <c r="Y43" s="3"/>
      <c r="Z43" s="9">
        <f t="shared" si="8"/>
        <v>7.4444444444444446</v>
      </c>
    </row>
    <row r="44" spans="1:26" ht="15" x14ac:dyDescent="0.25">
      <c r="A44" s="2" t="s">
        <v>15</v>
      </c>
      <c r="B44" s="6">
        <f>'Import Alternatives'!G14-1</f>
        <v>7</v>
      </c>
      <c r="C44" s="5">
        <f>'Import Alternatives'!F14-1</f>
        <v>9</v>
      </c>
      <c r="D44" s="4">
        <f>'Import Alternatives'!D14-1</f>
        <v>9</v>
      </c>
      <c r="E44" s="2">
        <v>0</v>
      </c>
      <c r="F44" s="3"/>
      <c r="G44" s="7"/>
      <c r="H44" s="3"/>
      <c r="I44" s="3"/>
      <c r="J44" s="3"/>
      <c r="K44" s="3"/>
      <c r="L44" s="3"/>
      <c r="M44" s="2"/>
      <c r="N44" s="2" t="s">
        <v>15</v>
      </c>
      <c r="O44" s="12">
        <f t="shared" si="9"/>
        <v>2.3333333333333335</v>
      </c>
      <c r="P44" s="11">
        <f t="shared" si="10"/>
        <v>9</v>
      </c>
      <c r="Q44" s="8">
        <f>IFERROR(D44/(10-D44),9)</f>
        <v>9</v>
      </c>
      <c r="R44" s="9">
        <v>1</v>
      </c>
      <c r="S44" s="3"/>
      <c r="T44" s="7"/>
      <c r="U44" s="3"/>
      <c r="V44" s="3"/>
      <c r="W44" s="3"/>
      <c r="X44" s="3"/>
      <c r="Y44" s="3"/>
      <c r="Z44" s="9">
        <f t="shared" si="8"/>
        <v>21.333333333333336</v>
      </c>
    </row>
    <row r="45" spans="1:26" ht="15" x14ac:dyDescent="0.25">
      <c r="A45" s="2" t="s">
        <v>16</v>
      </c>
      <c r="B45" s="3"/>
      <c r="C45" s="3"/>
      <c r="D45" s="3"/>
      <c r="E45" s="3"/>
      <c r="F45" s="3"/>
      <c r="G45" s="7"/>
      <c r="H45" s="3"/>
      <c r="I45" s="3"/>
      <c r="J45" s="3"/>
      <c r="K45" s="3"/>
      <c r="L45" s="3"/>
      <c r="M45" s="2"/>
      <c r="N45" s="2" t="s">
        <v>16</v>
      </c>
      <c r="O45" s="3"/>
      <c r="P45" s="3"/>
      <c r="Q45" s="3"/>
      <c r="R45" s="3"/>
      <c r="S45" s="3"/>
      <c r="T45" s="7"/>
      <c r="U45" s="3"/>
      <c r="V45" s="3"/>
      <c r="W45" s="3"/>
      <c r="X45" s="3"/>
      <c r="Y45" s="3"/>
      <c r="Z45" s="3"/>
    </row>
    <row r="46" spans="1:26" ht="15" x14ac:dyDescent="0.25">
      <c r="A46" s="2" t="s">
        <v>17</v>
      </c>
      <c r="B46" s="3"/>
      <c r="C46" s="3"/>
      <c r="D46" s="3"/>
      <c r="E46" s="3"/>
      <c r="F46" s="3"/>
      <c r="G46" s="7"/>
      <c r="H46" s="3"/>
      <c r="I46" s="3"/>
      <c r="J46" s="3"/>
      <c r="K46" s="3"/>
      <c r="L46" s="3"/>
      <c r="M46" s="2"/>
      <c r="N46" s="2" t="s">
        <v>17</v>
      </c>
      <c r="O46" s="3"/>
      <c r="P46" s="3"/>
      <c r="Q46" s="3"/>
      <c r="R46" s="3"/>
      <c r="S46" s="3"/>
      <c r="T46" s="7"/>
      <c r="U46" s="3"/>
      <c r="V46" s="3"/>
      <c r="W46" s="3"/>
      <c r="X46" s="3"/>
      <c r="Y46" s="3"/>
      <c r="Z46" s="3"/>
    </row>
    <row r="47" spans="1:26" ht="15" x14ac:dyDescent="0.25">
      <c r="A47" s="2" t="s">
        <v>18</v>
      </c>
      <c r="B47" s="3"/>
      <c r="C47" s="3"/>
      <c r="D47" s="3"/>
      <c r="E47" s="3"/>
      <c r="F47" s="3"/>
      <c r="G47" s="7"/>
      <c r="H47" s="3"/>
      <c r="I47" s="3"/>
      <c r="J47" s="3"/>
      <c r="K47" s="3"/>
      <c r="L47" s="3"/>
      <c r="M47" s="2"/>
      <c r="N47" s="2" t="s">
        <v>18</v>
      </c>
      <c r="O47" s="3"/>
      <c r="P47" s="3"/>
      <c r="Q47" s="3"/>
      <c r="R47" s="3"/>
      <c r="S47" s="3"/>
      <c r="T47" s="7"/>
      <c r="U47" s="3"/>
      <c r="V47" s="3"/>
      <c r="W47" s="3"/>
      <c r="X47" s="3"/>
      <c r="Y47" s="3"/>
      <c r="Z47" s="3"/>
    </row>
    <row r="48" spans="1:26" ht="15" x14ac:dyDescent="0.25">
      <c r="A48" s="2" t="s">
        <v>19</v>
      </c>
      <c r="B48" s="3"/>
      <c r="C48" s="3"/>
      <c r="D48" s="3"/>
      <c r="E48" s="3"/>
      <c r="F48" s="3"/>
      <c r="G48" s="7"/>
      <c r="H48" s="3"/>
      <c r="I48" s="3"/>
      <c r="J48" s="3"/>
      <c r="K48" s="3"/>
      <c r="L48" s="3"/>
      <c r="M48" s="2"/>
      <c r="N48" s="2" t="s">
        <v>19</v>
      </c>
      <c r="O48" s="3"/>
      <c r="P48" s="3"/>
      <c r="Q48" s="3"/>
      <c r="R48" s="3"/>
      <c r="S48" s="3"/>
      <c r="T48" s="7"/>
      <c r="U48" s="3"/>
      <c r="V48" s="3"/>
      <c r="W48" s="3"/>
      <c r="X48" s="3"/>
      <c r="Y48" s="3"/>
      <c r="Z48" s="3"/>
    </row>
    <row r="49" spans="1:26" ht="15" x14ac:dyDescent="0.25">
      <c r="A49" s="2" t="s">
        <v>20</v>
      </c>
      <c r="B49" s="3"/>
      <c r="C49" s="3"/>
      <c r="D49" s="3"/>
      <c r="E49" s="3"/>
      <c r="F49" s="3"/>
      <c r="G49" s="7"/>
      <c r="H49" s="3"/>
      <c r="I49" s="3"/>
      <c r="J49" s="3"/>
      <c r="K49" s="3"/>
      <c r="L49" s="3"/>
      <c r="M49" s="2"/>
      <c r="N49" s="2" t="s">
        <v>20</v>
      </c>
      <c r="O49" s="3"/>
      <c r="P49" s="3"/>
      <c r="Q49" s="3"/>
      <c r="R49" s="3"/>
      <c r="S49" s="3"/>
      <c r="T49" s="7"/>
      <c r="U49" s="3"/>
      <c r="V49" s="3"/>
      <c r="W49" s="3"/>
      <c r="X49" s="3"/>
      <c r="Y49" s="3"/>
      <c r="Z49" s="3"/>
    </row>
    <row r="50" spans="1:26" ht="15" x14ac:dyDescent="0.25">
      <c r="A50" s="2" t="s">
        <v>21</v>
      </c>
      <c r="B50" s="3"/>
      <c r="C50" s="3"/>
      <c r="D50" s="3"/>
      <c r="E50" s="3"/>
      <c r="F50" s="3"/>
      <c r="G50" s="7"/>
      <c r="H50" s="3"/>
      <c r="I50" s="3"/>
      <c r="J50" s="3"/>
      <c r="K50" s="3"/>
      <c r="L50" s="3"/>
      <c r="M50" s="2"/>
      <c r="N50" s="2" t="s">
        <v>21</v>
      </c>
      <c r="O50" s="3"/>
      <c r="P50" s="3"/>
      <c r="Q50" s="3"/>
      <c r="R50" s="3"/>
      <c r="S50" s="3"/>
      <c r="T50" s="7"/>
      <c r="U50" s="3"/>
      <c r="V50" s="3"/>
      <c r="W50" s="3"/>
      <c r="X50" s="3"/>
      <c r="Y50" s="3"/>
      <c r="Z50" s="3"/>
    </row>
    <row r="51" spans="1:26" ht="15" x14ac:dyDescent="0.25">
      <c r="A51" s="2" t="s">
        <v>22</v>
      </c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2"/>
      <c r="N51" s="2" t="s">
        <v>22</v>
      </c>
      <c r="O51" s="3"/>
      <c r="P51" s="3"/>
      <c r="Q51" s="3"/>
      <c r="R51" s="3"/>
      <c r="S51" s="3"/>
      <c r="T51" s="7"/>
      <c r="U51" s="3"/>
      <c r="V51" s="3"/>
      <c r="W51" s="3"/>
      <c r="X51" s="3"/>
      <c r="Y51" s="3"/>
      <c r="Z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5A66-6F91-4ACC-AFE4-870746D59E8C}">
  <dimension ref="A1:AC55"/>
  <sheetViews>
    <sheetView zoomScale="60" zoomScaleNormal="60" workbookViewId="0"/>
  </sheetViews>
  <sheetFormatPr defaultRowHeight="12.75" x14ac:dyDescent="0.2"/>
  <sheetData>
    <row r="1" spans="1:29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/>
      <c r="O1" s="2" t="s">
        <v>24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/>
    </row>
    <row r="2" spans="1:29" ht="15" x14ac:dyDescent="0.25">
      <c r="A2" s="2" t="s">
        <v>12</v>
      </c>
      <c r="B2" s="2">
        <f>grids!O2/grids!$Z$2</f>
        <v>0.13953488372093023</v>
      </c>
      <c r="C2" s="2">
        <f>grids!P2/grids!$Z$2</f>
        <v>0.32558139534883723</v>
      </c>
      <c r="D2" s="2">
        <f>grids!Q2/grids!$Z$2</f>
        <v>0.32558139534883723</v>
      </c>
      <c r="E2" s="2">
        <f>grids!R2/grids!$Z$2</f>
        <v>0.20930232558139533</v>
      </c>
      <c r="F2" s="2"/>
      <c r="G2" s="2"/>
      <c r="H2" s="2"/>
      <c r="I2" s="2"/>
      <c r="J2" s="2"/>
      <c r="K2" s="2"/>
      <c r="L2" s="2"/>
      <c r="M2" s="2"/>
      <c r="O2" s="2" t="s">
        <v>12</v>
      </c>
      <c r="P2" s="2"/>
      <c r="Q2" s="4">
        <f>grids!P2</f>
        <v>2.3333333333333335</v>
      </c>
      <c r="R2" s="5">
        <f>grids!Q2</f>
        <v>2.3333333333333335</v>
      </c>
      <c r="S2" s="6">
        <f>grids!R2</f>
        <v>1.5</v>
      </c>
      <c r="T2" s="3"/>
      <c r="U2" s="7"/>
      <c r="V2" s="3"/>
      <c r="W2" s="3"/>
      <c r="X2" s="3"/>
      <c r="Y2" s="3"/>
      <c r="Z2" s="3"/>
      <c r="AA2" s="2"/>
      <c r="AB2" s="2"/>
    </row>
    <row r="3" spans="1:29" ht="15" x14ac:dyDescent="0.25">
      <c r="A3" s="2" t="s">
        <v>13</v>
      </c>
      <c r="B3" s="2">
        <f>grids!O3/grids!$Z$3</f>
        <v>9.677419354838708E-2</v>
      </c>
      <c r="C3" s="2">
        <f>grids!P3/grids!$Z$3</f>
        <v>0.22580645161290322</v>
      </c>
      <c r="D3" s="2">
        <f>grids!Q3/grids!$Z$3</f>
        <v>0.5268817204301075</v>
      </c>
      <c r="E3" s="2">
        <f>grids!R3/grids!$Z$3</f>
        <v>0.15053763440860213</v>
      </c>
      <c r="F3" s="2"/>
      <c r="G3" s="2"/>
      <c r="H3" s="2"/>
      <c r="I3" s="2"/>
      <c r="J3" s="2"/>
      <c r="K3" s="2"/>
      <c r="L3" s="2"/>
      <c r="M3" s="2"/>
      <c r="O3" s="2" t="s">
        <v>13</v>
      </c>
      <c r="P3" s="4">
        <f>grids!O3</f>
        <v>0.42857142857142855</v>
      </c>
      <c r="Q3" s="2"/>
      <c r="R3" s="4">
        <f>grids!Q3</f>
        <v>2.3333333333333335</v>
      </c>
      <c r="S3" s="5">
        <f>grids!R3</f>
        <v>0.66666666666666663</v>
      </c>
      <c r="T3" s="3"/>
      <c r="U3" s="7"/>
      <c r="V3" s="3"/>
      <c r="W3" s="3"/>
      <c r="X3" s="3"/>
      <c r="Y3" s="3"/>
      <c r="Z3" s="3"/>
      <c r="AA3" s="2"/>
      <c r="AB3" s="2"/>
    </row>
    <row r="4" spans="1:29" ht="15" x14ac:dyDescent="0.25">
      <c r="A4" s="2" t="s">
        <v>14</v>
      </c>
      <c r="B4" s="2">
        <f>grids!O4/grids!$Z$4</f>
        <v>0.16981132075471697</v>
      </c>
      <c r="C4" s="2">
        <f>grids!P4/grids!$Z$4</f>
        <v>0.16981132075471697</v>
      </c>
      <c r="D4" s="2">
        <f>grids!Q4/grids!$Z$4</f>
        <v>0.39622641509433965</v>
      </c>
      <c r="E4" s="2">
        <f>grids!R4/grids!$Z$4</f>
        <v>0.26415094339622641</v>
      </c>
      <c r="F4" s="2"/>
      <c r="G4" s="2"/>
      <c r="H4" s="2"/>
      <c r="I4" s="2"/>
      <c r="J4" s="2"/>
      <c r="K4" s="2"/>
      <c r="L4" s="2"/>
      <c r="M4" s="2"/>
      <c r="O4" s="2" t="s">
        <v>14</v>
      </c>
      <c r="P4" s="5">
        <f>grids!O4</f>
        <v>0.42857142857142855</v>
      </c>
      <c r="Q4" s="4">
        <f>grids!P4</f>
        <v>0.42857142857142855</v>
      </c>
      <c r="R4" s="2"/>
      <c r="S4" s="4">
        <f>grids!R4</f>
        <v>0.66666666666666663</v>
      </c>
      <c r="T4" s="3"/>
      <c r="U4" s="7"/>
      <c r="V4" s="3"/>
      <c r="W4" s="3"/>
      <c r="X4" s="3"/>
      <c r="Y4" s="3"/>
      <c r="Z4" s="3"/>
      <c r="AA4" s="2"/>
      <c r="AB4" s="2"/>
    </row>
    <row r="5" spans="1:29" ht="15" x14ac:dyDescent="0.25">
      <c r="A5" s="2" t="s">
        <v>15</v>
      </c>
      <c r="B5" s="2">
        <f>grids!O5/grids!$Z$5</f>
        <v>0.14285714285714288</v>
      </c>
      <c r="C5" s="2">
        <f>grids!P5/grids!$Z$5</f>
        <v>0.32142857142857145</v>
      </c>
      <c r="D5" s="2">
        <f>grids!Q5/grids!$Z$5</f>
        <v>0.32142857142857145</v>
      </c>
      <c r="E5" s="2">
        <f>grids!R5/grids!$Z$5</f>
        <v>0.2142857142857143</v>
      </c>
      <c r="F5" s="2"/>
      <c r="G5" s="2"/>
      <c r="H5" s="2"/>
      <c r="I5" s="2"/>
      <c r="J5" s="2"/>
      <c r="K5" s="2"/>
      <c r="L5" s="2"/>
      <c r="M5" s="2"/>
      <c r="O5" s="2" t="s">
        <v>15</v>
      </c>
      <c r="P5" s="6">
        <f>grids!O5</f>
        <v>0.66666666666666663</v>
      </c>
      <c r="Q5" s="5">
        <f>grids!P5</f>
        <v>1.5</v>
      </c>
      <c r="R5" s="4">
        <f>grids!Q5</f>
        <v>1.5</v>
      </c>
      <c r="S5" s="2"/>
      <c r="T5" s="3"/>
      <c r="U5" s="7"/>
      <c r="V5" s="3"/>
      <c r="W5" s="3"/>
      <c r="X5" s="3"/>
      <c r="Y5" s="3"/>
      <c r="Z5" s="3"/>
      <c r="AA5" s="2"/>
      <c r="AB5" s="2"/>
    </row>
    <row r="6" spans="1:29" ht="15" x14ac:dyDescent="0.25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16</v>
      </c>
      <c r="P6" s="3"/>
      <c r="Q6" s="3"/>
      <c r="R6" s="3"/>
      <c r="S6" s="3"/>
      <c r="T6" s="3"/>
      <c r="U6" s="7"/>
      <c r="V6" s="3"/>
      <c r="W6" s="3"/>
      <c r="X6" s="3"/>
      <c r="Y6" s="3"/>
      <c r="Z6" s="3"/>
      <c r="AA6" s="3"/>
      <c r="AB6" s="2"/>
    </row>
    <row r="7" spans="1:29" ht="15" x14ac:dyDescent="0.25">
      <c r="A7" s="2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 t="s">
        <v>17</v>
      </c>
      <c r="P7" s="3"/>
      <c r="Q7" s="3"/>
      <c r="R7" s="3"/>
      <c r="S7" s="3"/>
      <c r="T7" s="3"/>
      <c r="U7" s="7"/>
      <c r="V7" s="3"/>
      <c r="W7" s="3"/>
      <c r="X7" s="3"/>
      <c r="Y7" s="3"/>
      <c r="Z7" s="3"/>
      <c r="AA7" s="3"/>
      <c r="AB7" s="2"/>
    </row>
    <row r="8" spans="1:29" ht="15" x14ac:dyDescent="0.25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 t="s">
        <v>18</v>
      </c>
      <c r="P8" s="3"/>
      <c r="Q8" s="3"/>
      <c r="R8" s="3"/>
      <c r="S8" s="3"/>
      <c r="T8" s="3"/>
      <c r="U8" s="7"/>
      <c r="V8" s="3"/>
      <c r="W8" s="3"/>
      <c r="X8" s="3"/>
      <c r="Y8" s="3"/>
      <c r="Z8" s="3"/>
      <c r="AA8" s="3"/>
      <c r="AB8" s="2"/>
    </row>
    <row r="9" spans="1:29" ht="15" x14ac:dyDescent="0.2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2" t="s">
        <v>19</v>
      </c>
      <c r="P9" s="3"/>
      <c r="Q9" s="3"/>
      <c r="R9" s="3"/>
      <c r="S9" s="3"/>
      <c r="T9" s="3"/>
      <c r="U9" s="7"/>
      <c r="V9" s="3"/>
      <c r="W9" s="3"/>
      <c r="X9" s="3"/>
      <c r="Y9" s="3"/>
      <c r="Z9" s="3"/>
      <c r="AA9" s="3"/>
      <c r="AB9" s="2"/>
    </row>
    <row r="10" spans="1:29" ht="15" x14ac:dyDescent="0.25">
      <c r="A10" s="2" t="s">
        <v>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2" t="s">
        <v>20</v>
      </c>
      <c r="P10" s="3"/>
      <c r="Q10" s="3"/>
      <c r="R10" s="3"/>
      <c r="S10" s="3"/>
      <c r="T10" s="3"/>
      <c r="U10" s="7"/>
      <c r="V10" s="3"/>
      <c r="W10" s="3"/>
      <c r="X10" s="3"/>
      <c r="Y10" s="3"/>
      <c r="Z10" s="3"/>
      <c r="AA10" s="3"/>
      <c r="AB10" s="2"/>
    </row>
    <row r="11" spans="1:29" ht="15" x14ac:dyDescent="0.25">
      <c r="A11" s="2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21</v>
      </c>
      <c r="P11" s="3"/>
      <c r="Q11" s="3"/>
      <c r="R11" s="3"/>
      <c r="S11" s="3"/>
      <c r="T11" s="3"/>
      <c r="U11" s="7"/>
      <c r="V11" s="3"/>
      <c r="W11" s="3"/>
      <c r="X11" s="3"/>
      <c r="Y11" s="3"/>
      <c r="Z11" s="3"/>
      <c r="AA11" s="3"/>
      <c r="AB11" s="2"/>
    </row>
    <row r="12" spans="1:29" ht="15" x14ac:dyDescent="0.25">
      <c r="A12" s="2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SUM(B2:L12)</f>
        <v>4.0000000000000009</v>
      </c>
      <c r="O12" s="2" t="s">
        <v>22</v>
      </c>
      <c r="P12" s="3"/>
      <c r="Q12" s="3"/>
      <c r="R12" s="3"/>
      <c r="S12" s="3"/>
      <c r="T12" s="3"/>
      <c r="U12" s="7"/>
      <c r="V12" s="3"/>
      <c r="W12" s="3"/>
      <c r="X12" s="3"/>
      <c r="Y12" s="3"/>
      <c r="Z12" s="3"/>
      <c r="AA12" s="3"/>
      <c r="AB12" s="2">
        <f>STDEV(P2:S5)/12</f>
        <v>6.5277065045210567E-2</v>
      </c>
      <c r="AC12" s="2" t="s">
        <v>29</v>
      </c>
    </row>
    <row r="13" spans="1:29" ht="15" x14ac:dyDescent="0.25">
      <c r="A13" s="2" t="s">
        <v>28</v>
      </c>
      <c r="B13" s="2">
        <f>AVERAGE(B2:B12)</f>
        <v>0.13724438522029431</v>
      </c>
      <c r="C13" s="2">
        <f t="shared" ref="C13:E13" si="0">AVERAGE(C2:C12)</f>
        <v>0.26065693478625723</v>
      </c>
      <c r="D13" s="2">
        <f t="shared" si="0"/>
        <v>0.39252952557546394</v>
      </c>
      <c r="E13" s="2">
        <f t="shared" si="0"/>
        <v>0.20956915441798454</v>
      </c>
      <c r="F13" s="2"/>
      <c r="G13" s="2"/>
      <c r="H13" s="2"/>
      <c r="I13" s="2"/>
      <c r="J13" s="2"/>
      <c r="K13" s="2"/>
      <c r="L13" s="2"/>
      <c r="M13" s="2">
        <f>SUM(B13:L13)</f>
        <v>1</v>
      </c>
    </row>
    <row r="15" spans="1:29" ht="15" x14ac:dyDescent="0.25">
      <c r="A15" s="2" t="s">
        <v>25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/>
      <c r="O15" s="2" t="s">
        <v>25</v>
      </c>
      <c r="P15" s="2" t="s">
        <v>12</v>
      </c>
      <c r="Q15" s="2" t="s">
        <v>13</v>
      </c>
      <c r="R15" s="2" t="s">
        <v>14</v>
      </c>
      <c r="S15" s="2" t="s">
        <v>15</v>
      </c>
      <c r="T15" s="2" t="s">
        <v>16</v>
      </c>
      <c r="U15" s="2" t="s">
        <v>17</v>
      </c>
      <c r="V15" s="2" t="s">
        <v>18</v>
      </c>
      <c r="W15" s="2" t="s">
        <v>19</v>
      </c>
      <c r="X15" s="2" t="s">
        <v>20</v>
      </c>
      <c r="Y15" s="2" t="s">
        <v>21</v>
      </c>
      <c r="Z15" s="2" t="s">
        <v>22</v>
      </c>
      <c r="AA15" s="2" t="s">
        <v>23</v>
      </c>
      <c r="AB15" s="2"/>
    </row>
    <row r="16" spans="1:29" ht="15" x14ac:dyDescent="0.25">
      <c r="A16" s="2" t="s">
        <v>12</v>
      </c>
      <c r="B16" s="2">
        <f>grids!O15/grids!$Z$15</f>
        <v>0.13953488372093023</v>
      </c>
      <c r="C16" s="2">
        <f>grids!P15/grids!$Z$15</f>
        <v>0.32558139534883723</v>
      </c>
      <c r="D16" s="2">
        <f>grids!Q15/grids!$Z$15</f>
        <v>0.32558139534883723</v>
      </c>
      <c r="E16" s="2">
        <f>grids!R15/grids!$Z$15</f>
        <v>0.20930232558139533</v>
      </c>
      <c r="F16" s="2"/>
      <c r="G16" s="2"/>
      <c r="H16" s="2"/>
      <c r="I16" s="2"/>
      <c r="J16" s="2"/>
      <c r="K16" s="2"/>
      <c r="L16" s="2"/>
      <c r="M16" s="2"/>
      <c r="O16" s="2" t="s">
        <v>12</v>
      </c>
      <c r="P16" s="2"/>
      <c r="Q16" s="4">
        <f>grids!P15</f>
        <v>2.3333333333333335</v>
      </c>
      <c r="R16" s="5">
        <f>grids!Q15</f>
        <v>2.3333333333333335</v>
      </c>
      <c r="S16" s="6">
        <f>grids!R15</f>
        <v>1.5</v>
      </c>
      <c r="T16" s="3"/>
      <c r="U16" s="7"/>
      <c r="V16" s="3"/>
      <c r="W16" s="3"/>
      <c r="X16" s="3"/>
      <c r="Y16" s="3"/>
      <c r="Z16" s="3"/>
      <c r="AA16" s="2"/>
      <c r="AB16" s="2"/>
    </row>
    <row r="17" spans="1:29" ht="15" x14ac:dyDescent="0.25">
      <c r="A17" s="2" t="s">
        <v>13</v>
      </c>
      <c r="B17" s="2">
        <f>grids!O16/grids!$Z$16</f>
        <v>7.7363896848137534E-2</v>
      </c>
      <c r="C17" s="2">
        <f>grids!P16/grids!$Z$16</f>
        <v>0.18051575931232092</v>
      </c>
      <c r="D17" s="2">
        <f>grids!Q16/grids!$Z$16</f>
        <v>0.72206303724928367</v>
      </c>
      <c r="E17" s="2">
        <f>grids!R16/grids!$Z$16</f>
        <v>2.0057306590257878E-2</v>
      </c>
      <c r="F17" s="2"/>
      <c r="G17" s="2"/>
      <c r="H17" s="2"/>
      <c r="I17" s="2"/>
      <c r="J17" s="2"/>
      <c r="K17" s="2"/>
      <c r="L17" s="2"/>
      <c r="M17" s="2"/>
      <c r="O17" s="2" t="s">
        <v>13</v>
      </c>
      <c r="P17" s="4">
        <f>grids!O16</f>
        <v>0.42857142857142855</v>
      </c>
      <c r="Q17" s="2"/>
      <c r="R17" s="4">
        <f>grids!Q16</f>
        <v>4</v>
      </c>
      <c r="S17" s="5">
        <f>grids!R16</f>
        <v>0.1111111111111111</v>
      </c>
      <c r="T17" s="3"/>
      <c r="U17" s="7"/>
      <c r="V17" s="3"/>
      <c r="W17" s="3"/>
      <c r="X17" s="3"/>
      <c r="Y17" s="3"/>
      <c r="Z17" s="3"/>
      <c r="AA17" s="2"/>
      <c r="AB17" s="2"/>
    </row>
    <row r="18" spans="1:29" ht="15" x14ac:dyDescent="0.25">
      <c r="A18" s="2" t="s">
        <v>14</v>
      </c>
      <c r="B18" s="2">
        <f>grids!O17/grids!$Z$17</f>
        <v>0.13483146067415727</v>
      </c>
      <c r="C18" s="2">
        <f>grids!P17/grids!$Z$17</f>
        <v>7.8651685393258425E-2</v>
      </c>
      <c r="D18" s="2">
        <f>grids!Q17/grids!$Z$17</f>
        <v>0.3146067415730337</v>
      </c>
      <c r="E18" s="2">
        <f>grids!R17/grids!$Z$17</f>
        <v>0.47191011235955055</v>
      </c>
      <c r="F18" s="2"/>
      <c r="G18" s="2"/>
      <c r="H18" s="2"/>
      <c r="I18" s="2"/>
      <c r="J18" s="2"/>
      <c r="K18" s="2"/>
      <c r="L18" s="2"/>
      <c r="M18" s="2"/>
      <c r="O18" s="2" t="s">
        <v>14</v>
      </c>
      <c r="P18" s="5">
        <f>grids!O17</f>
        <v>0.42857142857142855</v>
      </c>
      <c r="Q18" s="4">
        <f>grids!P17</f>
        <v>0.25</v>
      </c>
      <c r="R18" s="2"/>
      <c r="S18" s="4">
        <f>grids!R17</f>
        <v>1.5</v>
      </c>
      <c r="T18" s="3"/>
      <c r="U18" s="7"/>
      <c r="V18" s="3"/>
      <c r="W18" s="3"/>
      <c r="X18" s="3"/>
      <c r="Y18" s="3"/>
      <c r="Z18" s="3"/>
      <c r="AA18" s="2"/>
      <c r="AB18" s="2"/>
    </row>
    <row r="19" spans="1:29" ht="15" x14ac:dyDescent="0.25">
      <c r="A19" s="2" t="s">
        <v>15</v>
      </c>
      <c r="B19" s="2">
        <f>grids!O18/grids!$Z$18</f>
        <v>5.8823529411764712E-2</v>
      </c>
      <c r="C19" s="2">
        <f>grids!P18/grids!$Z$18</f>
        <v>0.79411764705882359</v>
      </c>
      <c r="D19" s="2">
        <f>grids!Q18/grids!$Z$18</f>
        <v>5.8823529411764712E-2</v>
      </c>
      <c r="E19" s="2">
        <f>grids!R18/grids!$Z$18</f>
        <v>8.8235294117647065E-2</v>
      </c>
      <c r="F19" s="2"/>
      <c r="G19" s="2"/>
      <c r="H19" s="2"/>
      <c r="I19" s="2"/>
      <c r="J19" s="2"/>
      <c r="K19" s="2"/>
      <c r="L19" s="2"/>
      <c r="M19" s="2"/>
      <c r="O19" s="2" t="s">
        <v>15</v>
      </c>
      <c r="P19" s="6">
        <f>grids!O18</f>
        <v>0.66666666666666663</v>
      </c>
      <c r="Q19" s="5">
        <f>grids!P18</f>
        <v>9</v>
      </c>
      <c r="R19" s="4">
        <f>grids!Q18</f>
        <v>0.66666666666666663</v>
      </c>
      <c r="S19" s="2"/>
      <c r="T19" s="3"/>
      <c r="U19" s="7"/>
      <c r="V19" s="3"/>
      <c r="W19" s="3"/>
      <c r="X19" s="3"/>
      <c r="Y19" s="3"/>
      <c r="Z19" s="3"/>
      <c r="AA19" s="2"/>
      <c r="AB19" s="2"/>
    </row>
    <row r="20" spans="1:29" ht="15" x14ac:dyDescent="0.25">
      <c r="A20" s="2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 t="s">
        <v>16</v>
      </c>
      <c r="P20" s="3"/>
      <c r="Q20" s="3"/>
      <c r="R20" s="3"/>
      <c r="S20" s="3"/>
      <c r="T20" s="3"/>
      <c r="U20" s="7"/>
      <c r="V20" s="3"/>
      <c r="W20" s="3"/>
      <c r="X20" s="3"/>
      <c r="Y20" s="3"/>
      <c r="Z20" s="3"/>
      <c r="AA20" s="3"/>
      <c r="AB20" s="2"/>
    </row>
    <row r="21" spans="1:29" ht="15" x14ac:dyDescent="0.25">
      <c r="A21" s="2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 t="s">
        <v>17</v>
      </c>
      <c r="P21" s="3"/>
      <c r="Q21" s="3"/>
      <c r="R21" s="3"/>
      <c r="S21" s="3"/>
      <c r="T21" s="3"/>
      <c r="U21" s="7"/>
      <c r="V21" s="3"/>
      <c r="W21" s="3"/>
      <c r="X21" s="3"/>
      <c r="Y21" s="3"/>
      <c r="Z21" s="3"/>
      <c r="AA21" s="3"/>
      <c r="AB21" s="2"/>
    </row>
    <row r="22" spans="1:29" ht="15" x14ac:dyDescent="0.25">
      <c r="A22" s="2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 t="s">
        <v>18</v>
      </c>
      <c r="P22" s="3"/>
      <c r="Q22" s="3"/>
      <c r="R22" s="3"/>
      <c r="S22" s="3"/>
      <c r="T22" s="3"/>
      <c r="U22" s="7"/>
      <c r="V22" s="3"/>
      <c r="W22" s="3"/>
      <c r="X22" s="3"/>
      <c r="Y22" s="3"/>
      <c r="Z22" s="3"/>
      <c r="AA22" s="3"/>
      <c r="AB22" s="2"/>
    </row>
    <row r="23" spans="1:29" ht="15" x14ac:dyDescent="0.25">
      <c r="A23" s="2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 t="s">
        <v>19</v>
      </c>
      <c r="P23" s="3"/>
      <c r="Q23" s="3"/>
      <c r="R23" s="3"/>
      <c r="S23" s="3"/>
      <c r="T23" s="3"/>
      <c r="U23" s="7"/>
      <c r="V23" s="3"/>
      <c r="W23" s="3"/>
      <c r="X23" s="3"/>
      <c r="Y23" s="3"/>
      <c r="Z23" s="3"/>
      <c r="AA23" s="3"/>
      <c r="AB23" s="2"/>
    </row>
    <row r="24" spans="1:29" ht="15" x14ac:dyDescent="0.25">
      <c r="A24" s="2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2" t="s">
        <v>20</v>
      </c>
      <c r="P24" s="3"/>
      <c r="Q24" s="3"/>
      <c r="R24" s="3"/>
      <c r="S24" s="3"/>
      <c r="T24" s="3"/>
      <c r="U24" s="7"/>
      <c r="V24" s="3"/>
      <c r="W24" s="3"/>
      <c r="X24" s="3"/>
      <c r="Y24" s="3"/>
      <c r="Z24" s="3"/>
      <c r="AA24" s="3"/>
      <c r="AB24" s="2"/>
    </row>
    <row r="25" spans="1:29" ht="15" x14ac:dyDescent="0.25">
      <c r="A25" s="2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O25" s="2" t="s">
        <v>21</v>
      </c>
      <c r="P25" s="3"/>
      <c r="Q25" s="3"/>
      <c r="R25" s="3"/>
      <c r="S25" s="3"/>
      <c r="T25" s="3"/>
      <c r="U25" s="7"/>
      <c r="V25" s="3"/>
      <c r="W25" s="3"/>
      <c r="X25" s="3"/>
      <c r="Y25" s="3"/>
      <c r="Z25" s="3"/>
      <c r="AA25" s="3"/>
      <c r="AB25" s="2"/>
    </row>
    <row r="26" spans="1:29" ht="15" x14ac:dyDescent="0.25">
      <c r="A26" s="2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SUM(B16:L26)</f>
        <v>3.9999999999999996</v>
      </c>
      <c r="O26" s="2" t="s">
        <v>22</v>
      </c>
      <c r="P26" s="3"/>
      <c r="Q26" s="3"/>
      <c r="R26" s="3"/>
      <c r="S26" s="3"/>
      <c r="T26" s="3"/>
      <c r="U26" s="7"/>
      <c r="V26" s="3"/>
      <c r="W26" s="3"/>
      <c r="X26" s="3"/>
      <c r="Y26" s="3"/>
      <c r="Z26" s="3"/>
      <c r="AA26" s="3"/>
      <c r="AB26" s="2">
        <f>STDEV(P16:S19)/12</f>
        <v>0.2084030599746548</v>
      </c>
      <c r="AC26" s="2" t="s">
        <v>29</v>
      </c>
    </row>
    <row r="27" spans="1:29" ht="15" x14ac:dyDescent="0.25">
      <c r="A27" s="2" t="s">
        <v>28</v>
      </c>
      <c r="B27" s="2">
        <f>AVERAGE(B16:B26)</f>
        <v>0.10263844266374744</v>
      </c>
      <c r="C27" s="2">
        <f t="shared" ref="C27" si="1">AVERAGE(C16:C26)</f>
        <v>0.34471662177831003</v>
      </c>
      <c r="D27" s="2">
        <f t="shared" ref="D27" si="2">AVERAGE(D16:D26)</f>
        <v>0.3552686758957298</v>
      </c>
      <c r="E27" s="2">
        <f t="shared" ref="E27" si="3">AVERAGE(E16:E26)</f>
        <v>0.1973762596622127</v>
      </c>
      <c r="F27" s="2"/>
      <c r="G27" s="2"/>
      <c r="H27" s="2"/>
      <c r="I27" s="2"/>
      <c r="J27" s="2"/>
      <c r="K27" s="2"/>
      <c r="L27" s="2"/>
      <c r="M27" s="2">
        <f>SUM(B27:L27)</f>
        <v>1</v>
      </c>
    </row>
    <row r="29" spans="1:29" ht="15" x14ac:dyDescent="0.25">
      <c r="A29" s="2" t="s">
        <v>26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/>
      <c r="O29" s="2" t="s">
        <v>26</v>
      </c>
      <c r="P29" s="2" t="s">
        <v>12</v>
      </c>
      <c r="Q29" s="2" t="s">
        <v>13</v>
      </c>
      <c r="R29" s="2" t="s">
        <v>14</v>
      </c>
      <c r="S29" s="2" t="s">
        <v>15</v>
      </c>
      <c r="T29" s="2" t="s">
        <v>16</v>
      </c>
      <c r="U29" s="2" t="s">
        <v>17</v>
      </c>
      <c r="V29" s="2" t="s">
        <v>18</v>
      </c>
      <c r="W29" s="2" t="s">
        <v>19</v>
      </c>
      <c r="X29" s="2" t="s">
        <v>20</v>
      </c>
      <c r="Y29" s="2" t="s">
        <v>21</v>
      </c>
      <c r="Z29" s="2" t="s">
        <v>22</v>
      </c>
      <c r="AA29" s="2" t="s">
        <v>23</v>
      </c>
      <c r="AB29" s="2"/>
    </row>
    <row r="30" spans="1:29" ht="15" x14ac:dyDescent="0.25">
      <c r="A30" s="2" t="s">
        <v>12</v>
      </c>
      <c r="B30" s="2">
        <f>grids!O28/grids!$Z$28</f>
        <v>0.32307692307692309</v>
      </c>
      <c r="C30" s="2">
        <f>grids!P28/grids!$Z$28</f>
        <v>0.2153846153846154</v>
      </c>
      <c r="D30" s="2">
        <f>grids!Q28/grids!$Z$28</f>
        <v>0.32307692307692309</v>
      </c>
      <c r="E30" s="2">
        <f>grids!R28/grids!$Z$28</f>
        <v>0.13846153846153847</v>
      </c>
      <c r="F30" s="2"/>
      <c r="G30" s="2"/>
      <c r="H30" s="2"/>
      <c r="I30" s="2"/>
      <c r="J30" s="2"/>
      <c r="K30" s="2"/>
      <c r="L30" s="2"/>
      <c r="M30" s="2"/>
      <c r="O30" s="2" t="s">
        <v>12</v>
      </c>
      <c r="P30" s="2"/>
      <c r="Q30" s="4">
        <f>grids!P28</f>
        <v>0.66666666666666663</v>
      </c>
      <c r="R30" s="5">
        <f>grids!Q28</f>
        <v>1</v>
      </c>
      <c r="S30" s="6">
        <f>grids!R28</f>
        <v>0.42857142857142855</v>
      </c>
      <c r="T30" s="3"/>
      <c r="U30" s="7"/>
      <c r="V30" s="3"/>
      <c r="W30" s="3"/>
      <c r="X30" s="3"/>
      <c r="Y30" s="3"/>
      <c r="Z30" s="3"/>
      <c r="AA30" s="2"/>
      <c r="AB30" s="2"/>
    </row>
    <row r="31" spans="1:29" ht="15" x14ac:dyDescent="0.25">
      <c r="A31" s="2" t="s">
        <v>13</v>
      </c>
      <c r="B31" s="2">
        <f>grids!O29/grids!$Z$29</f>
        <v>0.4719101123595506</v>
      </c>
      <c r="C31" s="2">
        <f>grids!P29/grids!$Z$29</f>
        <v>0.3146067415730337</v>
      </c>
      <c r="D31" s="2">
        <f>grids!Q29/grids!$Z$29</f>
        <v>0.1348314606741573</v>
      </c>
      <c r="E31" s="2">
        <f>grids!R29/grids!$Z$29</f>
        <v>7.8651685393258425E-2</v>
      </c>
      <c r="F31" s="2"/>
      <c r="G31" s="2"/>
      <c r="H31" s="2"/>
      <c r="I31" s="2"/>
      <c r="J31" s="2"/>
      <c r="K31" s="2"/>
      <c r="L31" s="2"/>
      <c r="M31" s="2"/>
      <c r="O31" s="2" t="s">
        <v>13</v>
      </c>
      <c r="P31" s="4">
        <f>grids!O29</f>
        <v>1.5</v>
      </c>
      <c r="Q31" s="2"/>
      <c r="R31" s="4">
        <f>grids!Q29</f>
        <v>0.42857142857142855</v>
      </c>
      <c r="S31" s="5">
        <f>grids!R29</f>
        <v>0.25</v>
      </c>
      <c r="T31" s="3"/>
      <c r="U31" s="7"/>
      <c r="V31" s="3"/>
      <c r="W31" s="3"/>
      <c r="X31" s="3"/>
      <c r="Y31" s="3"/>
      <c r="Z31" s="3"/>
      <c r="AA31" s="2"/>
      <c r="AB31" s="2"/>
    </row>
    <row r="32" spans="1:29" ht="15" x14ac:dyDescent="0.25">
      <c r="A32" s="2" t="s">
        <v>14</v>
      </c>
      <c r="B32" s="2">
        <f>grids!O30/grids!$Z$30</f>
        <v>0.22499999999999998</v>
      </c>
      <c r="C32" s="2">
        <f>grids!P30/grids!$Z$30</f>
        <v>0.52500000000000002</v>
      </c>
      <c r="D32" s="2">
        <f>grids!Q30/grids!$Z$30</f>
        <v>0.22499999999999998</v>
      </c>
      <c r="E32" s="2">
        <f>grids!R30/grids!$Z$30</f>
        <v>2.4999999999999998E-2</v>
      </c>
      <c r="F32" s="2"/>
      <c r="G32" s="2"/>
      <c r="H32" s="2"/>
      <c r="I32" s="2"/>
      <c r="J32" s="2"/>
      <c r="K32" s="2"/>
      <c r="L32" s="2"/>
      <c r="M32" s="2"/>
      <c r="O32" s="2" t="s">
        <v>14</v>
      </c>
      <c r="P32" s="5">
        <f>grids!O30</f>
        <v>1</v>
      </c>
      <c r="Q32" s="4">
        <f>grids!P30</f>
        <v>2.3333333333333335</v>
      </c>
      <c r="R32" s="2"/>
      <c r="S32" s="4">
        <f>grids!R30</f>
        <v>0.1111111111111111</v>
      </c>
      <c r="T32" s="3"/>
      <c r="U32" s="7"/>
      <c r="V32" s="3"/>
      <c r="W32" s="3"/>
      <c r="X32" s="3"/>
      <c r="Y32" s="3"/>
      <c r="Z32" s="3"/>
      <c r="AA32" s="2"/>
      <c r="AB32" s="2"/>
    </row>
    <row r="33" spans="1:29" ht="15" x14ac:dyDescent="0.25">
      <c r="A33" s="2" t="s">
        <v>15</v>
      </c>
      <c r="B33" s="2">
        <f>grids!O31/grids!$Z$31</f>
        <v>0.14285714285714285</v>
      </c>
      <c r="C33" s="2">
        <f>grids!P31/grids!$Z$31</f>
        <v>0.24489795918367344</v>
      </c>
      <c r="D33" s="2">
        <f>grids!Q31/grids!$Z$31</f>
        <v>0.55102040816326525</v>
      </c>
      <c r="E33" s="2">
        <f>grids!R31/grids!$Z$31</f>
        <v>6.1224489795918359E-2</v>
      </c>
      <c r="F33" s="2"/>
      <c r="G33" s="2"/>
      <c r="H33" s="2"/>
      <c r="I33" s="2"/>
      <c r="J33" s="2"/>
      <c r="K33" s="2"/>
      <c r="L33" s="2"/>
      <c r="M33" s="2"/>
      <c r="O33" s="2" t="s">
        <v>15</v>
      </c>
      <c r="P33" s="6">
        <f>grids!O31</f>
        <v>2.3333333333333335</v>
      </c>
      <c r="Q33" s="5">
        <f>grids!P31</f>
        <v>4</v>
      </c>
      <c r="R33" s="4">
        <f>grids!Q31</f>
        <v>9</v>
      </c>
      <c r="S33" s="2"/>
      <c r="T33" s="3"/>
      <c r="U33" s="7"/>
      <c r="V33" s="3"/>
      <c r="W33" s="3"/>
      <c r="X33" s="3"/>
      <c r="Y33" s="3"/>
      <c r="Z33" s="3"/>
      <c r="AA33" s="2"/>
      <c r="AB33" s="2"/>
    </row>
    <row r="34" spans="1:29" ht="15" x14ac:dyDescent="0.25">
      <c r="A34" s="2" t="s">
        <v>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2" t="s">
        <v>16</v>
      </c>
      <c r="P34" s="3"/>
      <c r="Q34" s="3"/>
      <c r="R34" s="3"/>
      <c r="S34" s="3"/>
      <c r="T34" s="3"/>
      <c r="U34" s="7"/>
      <c r="V34" s="3"/>
      <c r="W34" s="3"/>
      <c r="X34" s="3"/>
      <c r="Y34" s="3"/>
      <c r="Z34" s="3"/>
      <c r="AA34" s="3"/>
      <c r="AB34" s="2"/>
    </row>
    <row r="35" spans="1:29" ht="15" x14ac:dyDescent="0.25">
      <c r="A35" s="2" t="s">
        <v>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2" t="s">
        <v>17</v>
      </c>
      <c r="P35" s="3"/>
      <c r="Q35" s="3"/>
      <c r="R35" s="3"/>
      <c r="S35" s="3"/>
      <c r="T35" s="3"/>
      <c r="U35" s="7"/>
      <c r="V35" s="3"/>
      <c r="W35" s="3"/>
      <c r="X35" s="3"/>
      <c r="Y35" s="3"/>
      <c r="Z35" s="3"/>
      <c r="AA35" s="3"/>
      <c r="AB35" s="2"/>
    </row>
    <row r="36" spans="1:29" ht="15" x14ac:dyDescent="0.25">
      <c r="A36" s="2" t="s">
        <v>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 t="s">
        <v>18</v>
      </c>
      <c r="P36" s="3"/>
      <c r="Q36" s="3"/>
      <c r="R36" s="3"/>
      <c r="S36" s="3"/>
      <c r="T36" s="3"/>
      <c r="U36" s="7"/>
      <c r="V36" s="3"/>
      <c r="W36" s="3"/>
      <c r="X36" s="3"/>
      <c r="Y36" s="3"/>
      <c r="Z36" s="3"/>
      <c r="AA36" s="3"/>
      <c r="AB36" s="2"/>
    </row>
    <row r="37" spans="1:29" ht="15" x14ac:dyDescent="0.25">
      <c r="A37" s="2" t="s">
        <v>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 t="s">
        <v>19</v>
      </c>
      <c r="P37" s="3"/>
      <c r="Q37" s="3"/>
      <c r="R37" s="3"/>
      <c r="S37" s="3"/>
      <c r="T37" s="3"/>
      <c r="U37" s="7"/>
      <c r="V37" s="3"/>
      <c r="W37" s="3"/>
      <c r="X37" s="3"/>
      <c r="Y37" s="3"/>
      <c r="Z37" s="3"/>
      <c r="AA37" s="3"/>
      <c r="AB37" s="2"/>
    </row>
    <row r="38" spans="1:29" ht="15" x14ac:dyDescent="0.25">
      <c r="A38" s="2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 t="s">
        <v>20</v>
      </c>
      <c r="P38" s="3"/>
      <c r="Q38" s="3"/>
      <c r="R38" s="3"/>
      <c r="S38" s="3"/>
      <c r="T38" s="3"/>
      <c r="U38" s="7"/>
      <c r="V38" s="3"/>
      <c r="W38" s="3"/>
      <c r="X38" s="3"/>
      <c r="Y38" s="3"/>
      <c r="Z38" s="3"/>
      <c r="AA38" s="3"/>
      <c r="AB38" s="2"/>
    </row>
    <row r="39" spans="1:29" ht="15" x14ac:dyDescent="0.25">
      <c r="A39" s="2" t="s">
        <v>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 t="s">
        <v>21</v>
      </c>
      <c r="P39" s="3"/>
      <c r="Q39" s="3"/>
      <c r="R39" s="3"/>
      <c r="S39" s="3"/>
      <c r="T39" s="3"/>
      <c r="U39" s="7"/>
      <c r="V39" s="3"/>
      <c r="W39" s="3"/>
      <c r="X39" s="3"/>
      <c r="Y39" s="3"/>
      <c r="Z39" s="3"/>
      <c r="AA39" s="3"/>
      <c r="AB39" s="2"/>
    </row>
    <row r="40" spans="1:29" ht="15" x14ac:dyDescent="0.25">
      <c r="A40" s="2" t="s">
        <v>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f>SUM(B30:L40)</f>
        <v>3.9999999999999996</v>
      </c>
      <c r="O40" s="2" t="s">
        <v>22</v>
      </c>
      <c r="P40" s="3"/>
      <c r="Q40" s="3"/>
      <c r="R40" s="3"/>
      <c r="S40" s="3"/>
      <c r="T40" s="3"/>
      <c r="U40" s="7"/>
      <c r="V40" s="3"/>
      <c r="W40" s="3"/>
      <c r="X40" s="3"/>
      <c r="Y40" s="3"/>
      <c r="Z40" s="3"/>
      <c r="AA40" s="3"/>
      <c r="AB40" s="2">
        <f>STDEV(P30:S33)/12</f>
        <v>0.20832457485260492</v>
      </c>
      <c r="AC40" s="2" t="s">
        <v>29</v>
      </c>
    </row>
    <row r="41" spans="1:29" ht="15" x14ac:dyDescent="0.25">
      <c r="A41" s="2" t="s">
        <v>28</v>
      </c>
      <c r="B41" s="2">
        <f>AVERAGE(B30:B40)</f>
        <v>0.29071104457340413</v>
      </c>
      <c r="C41" s="2">
        <f t="shared" ref="C41" si="4">AVERAGE(C30:C40)</f>
        <v>0.32497232903533063</v>
      </c>
      <c r="D41" s="2">
        <f t="shared" ref="D41" si="5">AVERAGE(D30:D40)</f>
        <v>0.30848219797858639</v>
      </c>
      <c r="E41" s="2">
        <f t="shared" ref="E41" si="6">AVERAGE(E30:E40)</f>
        <v>7.5834428412678817E-2</v>
      </c>
      <c r="F41" s="2"/>
      <c r="G41" s="2"/>
      <c r="H41" s="2"/>
      <c r="I41" s="2"/>
      <c r="J41" s="2"/>
      <c r="K41" s="2"/>
      <c r="L41" s="2"/>
      <c r="M41" s="2">
        <f>SUM(B41:L41)</f>
        <v>1</v>
      </c>
    </row>
    <row r="43" spans="1:29" ht="15" x14ac:dyDescent="0.25">
      <c r="A43" s="2" t="s">
        <v>27</v>
      </c>
      <c r="B43" s="2" t="s">
        <v>12</v>
      </c>
      <c r="C43" s="2" t="s">
        <v>13</v>
      </c>
      <c r="D43" s="2" t="s">
        <v>14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2" t="s">
        <v>20</v>
      </c>
      <c r="K43" s="2" t="s">
        <v>21</v>
      </c>
      <c r="L43" s="2" t="s">
        <v>22</v>
      </c>
      <c r="M43" s="2"/>
      <c r="O43" s="2" t="s">
        <v>27</v>
      </c>
      <c r="P43" s="2" t="s">
        <v>12</v>
      </c>
      <c r="Q43" s="2" t="s">
        <v>13</v>
      </c>
      <c r="R43" s="2" t="s">
        <v>14</v>
      </c>
      <c r="S43" s="2" t="s">
        <v>15</v>
      </c>
      <c r="T43" s="2" t="s">
        <v>16</v>
      </c>
      <c r="U43" s="2" t="s">
        <v>17</v>
      </c>
      <c r="V43" s="2" t="s">
        <v>18</v>
      </c>
      <c r="W43" s="2" t="s">
        <v>19</v>
      </c>
      <c r="X43" s="2" t="s">
        <v>20</v>
      </c>
      <c r="Y43" s="2" t="s">
        <v>21</v>
      </c>
      <c r="Z43" s="2" t="s">
        <v>22</v>
      </c>
      <c r="AA43" s="2" t="s">
        <v>23</v>
      </c>
      <c r="AB43" s="2"/>
    </row>
    <row r="44" spans="1:29" ht="15" x14ac:dyDescent="0.25">
      <c r="A44" s="2" t="s">
        <v>12</v>
      </c>
      <c r="B44" s="2">
        <f>grids!O41/grids!$Z$41</f>
        <v>0.47457627118644069</v>
      </c>
      <c r="C44" s="2">
        <f>grids!P41/grids!$Z$41</f>
        <v>0.11864406779661017</v>
      </c>
      <c r="D44" s="2">
        <f>grids!Q41/grids!$Z$41</f>
        <v>0.20338983050847456</v>
      </c>
      <c r="E44" s="2">
        <f>grids!R41/grids!$Z$41</f>
        <v>0.20338983050847456</v>
      </c>
      <c r="F44" s="2"/>
      <c r="G44" s="2"/>
      <c r="H44" s="2"/>
      <c r="I44" s="2"/>
      <c r="J44" s="2"/>
      <c r="K44" s="2"/>
      <c r="L44" s="2"/>
      <c r="M44" s="2"/>
      <c r="O44" s="2" t="s">
        <v>12</v>
      </c>
      <c r="P44" s="2"/>
      <c r="Q44" s="4">
        <f>grids!P41</f>
        <v>0.25</v>
      </c>
      <c r="R44" s="5">
        <f>grids!Q41</f>
        <v>0.42857142857142855</v>
      </c>
      <c r="S44" s="6">
        <f>grids!R41</f>
        <v>0.42857142857142855</v>
      </c>
      <c r="T44" s="3"/>
      <c r="U44" s="7"/>
      <c r="V44" s="3"/>
      <c r="W44" s="3"/>
      <c r="X44" s="3"/>
      <c r="Y44" s="3"/>
      <c r="Z44" s="3"/>
      <c r="AA44" s="2"/>
      <c r="AB44" s="2"/>
    </row>
    <row r="45" spans="1:29" ht="15" x14ac:dyDescent="0.25">
      <c r="A45" s="2" t="s">
        <v>13</v>
      </c>
      <c r="B45" s="2">
        <f>grids!O42/grids!$Z$42</f>
        <v>0.7461139896373058</v>
      </c>
      <c r="C45" s="2">
        <f>grids!P42/grids!$Z$42</f>
        <v>0.18652849740932645</v>
      </c>
      <c r="D45" s="2">
        <f>grids!Q42/grids!$Z$42</f>
        <v>4.6632124352331612E-2</v>
      </c>
      <c r="E45" s="2">
        <f>grids!R42/grids!$Z$42</f>
        <v>2.072538860103627E-2</v>
      </c>
      <c r="F45" s="2"/>
      <c r="G45" s="2"/>
      <c r="H45" s="2"/>
      <c r="I45" s="2"/>
      <c r="J45" s="2"/>
      <c r="K45" s="2"/>
      <c r="L45" s="2"/>
      <c r="M45" s="2"/>
      <c r="O45" s="2" t="s">
        <v>13</v>
      </c>
      <c r="P45" s="4">
        <f>grids!O42</f>
        <v>4</v>
      </c>
      <c r="Q45" s="2"/>
      <c r="R45" s="4">
        <f>grids!Q42</f>
        <v>0.25</v>
      </c>
      <c r="S45" s="5">
        <f>grids!R42</f>
        <v>0.1111111111111111</v>
      </c>
      <c r="T45" s="3"/>
      <c r="U45" s="7"/>
      <c r="V45" s="3"/>
      <c r="W45" s="3"/>
      <c r="X45" s="3"/>
      <c r="Y45" s="3"/>
      <c r="Z45" s="3"/>
      <c r="AA45" s="2"/>
      <c r="AB45" s="2"/>
    </row>
    <row r="46" spans="1:29" ht="15" x14ac:dyDescent="0.25">
      <c r="A46" s="2" t="s">
        <v>14</v>
      </c>
      <c r="B46" s="2">
        <f>grids!O43/grids!$Z$43</f>
        <v>0.31343283582089554</v>
      </c>
      <c r="C46" s="2">
        <f>grids!P43/grids!$Z$43</f>
        <v>0.53731343283582089</v>
      </c>
      <c r="D46" s="2">
        <f>grids!Q43/grids!$Z$43</f>
        <v>0.13432835820895522</v>
      </c>
      <c r="E46" s="2">
        <f>grids!R43/grids!$Z$43</f>
        <v>1.4925373134328356E-2</v>
      </c>
      <c r="F46" s="2"/>
      <c r="G46" s="2"/>
      <c r="H46" s="2"/>
      <c r="I46" s="2"/>
      <c r="J46" s="2"/>
      <c r="K46" s="2"/>
      <c r="L46" s="2"/>
      <c r="M46" s="2"/>
      <c r="O46" s="2" t="s">
        <v>14</v>
      </c>
      <c r="P46" s="5">
        <f>grids!O43</f>
        <v>2.3333333333333335</v>
      </c>
      <c r="Q46" s="4">
        <f>grids!P43</f>
        <v>4</v>
      </c>
      <c r="R46" s="2"/>
      <c r="S46" s="4">
        <f>grids!R43</f>
        <v>0.1111111111111111</v>
      </c>
      <c r="T46" s="3"/>
      <c r="U46" s="7"/>
      <c r="V46" s="3"/>
      <c r="W46" s="3"/>
      <c r="X46" s="3"/>
      <c r="Y46" s="3"/>
      <c r="Z46" s="3"/>
      <c r="AA46" s="2"/>
      <c r="AB46" s="2"/>
    </row>
    <row r="47" spans="1:29" ht="15" x14ac:dyDescent="0.25">
      <c r="A47" s="2" t="s">
        <v>15</v>
      </c>
      <c r="B47" s="2">
        <f>grids!O44/grids!$Z$44</f>
        <v>0.109375</v>
      </c>
      <c r="C47" s="2">
        <f>grids!P44/grids!$Z$44</f>
        <v>0.42187499999999994</v>
      </c>
      <c r="D47" s="2">
        <f>grids!Q44/grids!$Z$44</f>
        <v>0.42187499999999994</v>
      </c>
      <c r="E47" s="2">
        <f>grids!R44/grids!$Z$44</f>
        <v>4.6874999999999993E-2</v>
      </c>
      <c r="F47" s="2"/>
      <c r="G47" s="2"/>
      <c r="H47" s="2"/>
      <c r="I47" s="2"/>
      <c r="J47" s="2"/>
      <c r="K47" s="2"/>
      <c r="L47" s="2"/>
      <c r="M47" s="2"/>
      <c r="O47" s="2" t="s">
        <v>15</v>
      </c>
      <c r="P47" s="6">
        <f>grids!O44</f>
        <v>2.3333333333333335</v>
      </c>
      <c r="Q47" s="5">
        <f>grids!P44</f>
        <v>9</v>
      </c>
      <c r="R47" s="4">
        <f>grids!Q44</f>
        <v>9</v>
      </c>
      <c r="S47" s="2"/>
      <c r="T47" s="3"/>
      <c r="U47" s="7"/>
      <c r="V47" s="3"/>
      <c r="W47" s="3"/>
      <c r="X47" s="3"/>
      <c r="Y47" s="3"/>
      <c r="Z47" s="3"/>
      <c r="AA47" s="2"/>
      <c r="AB47" s="2"/>
    </row>
    <row r="48" spans="1:29" ht="15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 t="s">
        <v>16</v>
      </c>
      <c r="P48" s="3"/>
      <c r="Q48" s="3"/>
      <c r="R48" s="3"/>
      <c r="S48" s="3"/>
      <c r="T48" s="3"/>
      <c r="U48" s="7"/>
      <c r="V48" s="3"/>
      <c r="W48" s="3"/>
      <c r="X48" s="3"/>
      <c r="Y48" s="3"/>
      <c r="Z48" s="3"/>
      <c r="AA48" s="3"/>
      <c r="AB48" s="2"/>
    </row>
    <row r="49" spans="1:29" ht="15" x14ac:dyDescent="0.25">
      <c r="A49" s="2" t="s">
        <v>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 t="s">
        <v>17</v>
      </c>
      <c r="P49" s="3"/>
      <c r="Q49" s="3"/>
      <c r="R49" s="3"/>
      <c r="S49" s="3"/>
      <c r="T49" s="3"/>
      <c r="U49" s="7"/>
      <c r="V49" s="3"/>
      <c r="W49" s="3"/>
      <c r="X49" s="3"/>
      <c r="Y49" s="3"/>
      <c r="Z49" s="3"/>
      <c r="AA49" s="3"/>
      <c r="AB49" s="2"/>
    </row>
    <row r="50" spans="1:29" ht="15" x14ac:dyDescent="0.25">
      <c r="A50" s="2" t="s">
        <v>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 t="s">
        <v>18</v>
      </c>
      <c r="P50" s="3"/>
      <c r="Q50" s="3"/>
      <c r="R50" s="3"/>
      <c r="S50" s="3"/>
      <c r="T50" s="3"/>
      <c r="U50" s="7"/>
      <c r="V50" s="3"/>
      <c r="W50" s="3"/>
      <c r="X50" s="3"/>
      <c r="Y50" s="3"/>
      <c r="Z50" s="3"/>
      <c r="AA50" s="3"/>
      <c r="AB50" s="2"/>
    </row>
    <row r="51" spans="1:29" ht="15" x14ac:dyDescent="0.25">
      <c r="A51" s="2" t="s">
        <v>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 t="s">
        <v>19</v>
      </c>
      <c r="P51" s="3"/>
      <c r="Q51" s="3"/>
      <c r="R51" s="3"/>
      <c r="S51" s="3"/>
      <c r="T51" s="3"/>
      <c r="U51" s="7"/>
      <c r="V51" s="3"/>
      <c r="W51" s="3"/>
      <c r="X51" s="3"/>
      <c r="Y51" s="3"/>
      <c r="Z51" s="3"/>
      <c r="AA51" s="3"/>
      <c r="AB51" s="2"/>
    </row>
    <row r="52" spans="1:29" ht="15" x14ac:dyDescent="0.25">
      <c r="A52" s="2" t="s">
        <v>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 t="s">
        <v>20</v>
      </c>
      <c r="P52" s="3"/>
      <c r="Q52" s="3"/>
      <c r="R52" s="3"/>
      <c r="S52" s="3"/>
      <c r="T52" s="3"/>
      <c r="U52" s="7"/>
      <c r="V52" s="3"/>
      <c r="W52" s="3"/>
      <c r="X52" s="3"/>
      <c r="Y52" s="3"/>
      <c r="Z52" s="3"/>
      <c r="AA52" s="3"/>
      <c r="AB52" s="2"/>
    </row>
    <row r="53" spans="1:29" ht="15" x14ac:dyDescent="0.25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 t="s">
        <v>21</v>
      </c>
      <c r="P53" s="3"/>
      <c r="Q53" s="3"/>
      <c r="R53" s="3"/>
      <c r="S53" s="3"/>
      <c r="T53" s="3"/>
      <c r="U53" s="7"/>
      <c r="V53" s="3"/>
      <c r="W53" s="3"/>
      <c r="X53" s="3"/>
      <c r="Y53" s="3"/>
      <c r="Z53" s="3"/>
      <c r="AA53" s="3"/>
      <c r="AB53" s="2"/>
    </row>
    <row r="54" spans="1:29" ht="15" x14ac:dyDescent="0.25">
      <c r="A54" s="2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f>SUM(B44:L54)</f>
        <v>4</v>
      </c>
      <c r="O54" s="2" t="s">
        <v>22</v>
      </c>
      <c r="P54" s="3"/>
      <c r="Q54" s="3"/>
      <c r="R54" s="3"/>
      <c r="S54" s="3"/>
      <c r="T54" s="3"/>
      <c r="U54" s="7"/>
      <c r="V54" s="3"/>
      <c r="W54" s="3"/>
      <c r="X54" s="3"/>
      <c r="Y54" s="3"/>
      <c r="Z54" s="3"/>
      <c r="AA54" s="3"/>
      <c r="AB54" s="2">
        <f>STDEV(P44:S47)/12</f>
        <v>0.27380984452473317</v>
      </c>
      <c r="AC54" s="2" t="s">
        <v>29</v>
      </c>
    </row>
    <row r="55" spans="1:29" ht="15" x14ac:dyDescent="0.25">
      <c r="A55" s="2" t="s">
        <v>28</v>
      </c>
      <c r="B55" s="2">
        <f>AVERAGE(B44:B54)</f>
        <v>0.41087452416116049</v>
      </c>
      <c r="C55" s="2">
        <f t="shared" ref="C55" si="7">AVERAGE(C44:C54)</f>
        <v>0.31609024951043935</v>
      </c>
      <c r="D55" s="2">
        <f t="shared" ref="D55" si="8">AVERAGE(D44:D54)</f>
        <v>0.20155632826744035</v>
      </c>
      <c r="E55" s="2">
        <f t="shared" ref="E55" si="9">AVERAGE(E44:E54)</f>
        <v>7.1478898060959792E-2</v>
      </c>
      <c r="F55" s="2"/>
      <c r="G55" s="2"/>
      <c r="H55" s="2"/>
      <c r="I55" s="2"/>
      <c r="J55" s="2"/>
      <c r="K55" s="2"/>
      <c r="L55" s="2"/>
      <c r="M55" s="2">
        <f>SUM(B55:L55)</f>
        <v>1</v>
      </c>
    </row>
  </sheetData>
  <conditionalFormatting sqref="B13: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L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L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ACF9-2EBF-4777-B0EB-2C75C2E7073B}">
  <dimension ref="A1:G8"/>
  <sheetViews>
    <sheetView workbookViewId="0">
      <selection activeCell="B13" sqref="B13"/>
    </sheetView>
  </sheetViews>
  <sheetFormatPr defaultRowHeight="12.75" x14ac:dyDescent="0.2"/>
  <cols>
    <col min="1" max="1" width="23.28515625" bestFit="1" customWidth="1"/>
    <col min="2" max="6" width="12" bestFit="1" customWidth="1"/>
    <col min="7" max="7" width="17.28515625" bestFit="1" customWidth="1"/>
  </cols>
  <sheetData>
    <row r="1" spans="1:7" x14ac:dyDescent="0.2">
      <c r="A1" t="s">
        <v>164</v>
      </c>
      <c r="B1" t="s">
        <v>160</v>
      </c>
      <c r="C1" t="s">
        <v>161</v>
      </c>
      <c r="D1" t="s">
        <v>162</v>
      </c>
      <c r="E1" t="s">
        <v>163</v>
      </c>
    </row>
    <row r="2" spans="1:7" x14ac:dyDescent="0.2">
      <c r="A2" t="s">
        <v>156</v>
      </c>
      <c r="B2">
        <f>'ranks and inconsistencies'!B13</f>
        <v>0.13724438522029431</v>
      </c>
      <c r="C2">
        <f>'ranks and inconsistencies'!C13</f>
        <v>0.26065693478625723</v>
      </c>
      <c r="D2">
        <f>'ranks and inconsistencies'!D13</f>
        <v>0.39252952557546394</v>
      </c>
      <c r="E2">
        <f>'ranks and inconsistencies'!E13</f>
        <v>0.20956915441798454</v>
      </c>
    </row>
    <row r="3" spans="1:7" x14ac:dyDescent="0.2">
      <c r="A3" t="s">
        <v>157</v>
      </c>
      <c r="B3">
        <f>'ranks and inconsistencies'!B27</f>
        <v>0.10263844266374744</v>
      </c>
      <c r="C3">
        <f>'ranks and inconsistencies'!C27</f>
        <v>0.34471662177831003</v>
      </c>
      <c r="D3">
        <f>'ranks and inconsistencies'!D27</f>
        <v>0.3552686758957298</v>
      </c>
      <c r="E3">
        <f>'ranks and inconsistencies'!E27</f>
        <v>0.1973762596622127</v>
      </c>
    </row>
    <row r="4" spans="1:7" x14ac:dyDescent="0.2">
      <c r="A4" t="s">
        <v>158</v>
      </c>
      <c r="B4">
        <f>'ranks and inconsistencies'!B41</f>
        <v>0.29071104457340413</v>
      </c>
      <c r="C4">
        <f>'ranks and inconsistencies'!C41</f>
        <v>0.32497232903533063</v>
      </c>
      <c r="D4">
        <f>'ranks and inconsistencies'!D41</f>
        <v>0.30848219797858639</v>
      </c>
      <c r="E4">
        <f>'ranks and inconsistencies'!E41</f>
        <v>7.5834428412678817E-2</v>
      </c>
    </row>
    <row r="5" spans="1:7" x14ac:dyDescent="0.2">
      <c r="A5" s="14" t="s">
        <v>159</v>
      </c>
      <c r="B5" s="14">
        <f>'ranks and inconsistencies'!B55</f>
        <v>0.41087452416116049</v>
      </c>
      <c r="C5" s="14">
        <f>'ranks and inconsistencies'!C55</f>
        <v>0.31609024951043935</v>
      </c>
      <c r="D5" s="14">
        <f>'ranks and inconsistencies'!D55</f>
        <v>0.20155632826744035</v>
      </c>
      <c r="E5" s="14">
        <f>'ranks and inconsistencies'!E55</f>
        <v>7.1478898060959792E-2</v>
      </c>
    </row>
    <row r="6" spans="1:7" x14ac:dyDescent="0.2">
      <c r="A6" t="s">
        <v>165</v>
      </c>
      <c r="B6">
        <f>AVERAGE(B2:B5)</f>
        <v>0.23536709915465159</v>
      </c>
      <c r="C6">
        <f t="shared" ref="C6:E6" si="0">AVERAGE(C2:C5)</f>
        <v>0.31160903377758431</v>
      </c>
      <c r="D6">
        <f t="shared" si="0"/>
        <v>0.31445918192930511</v>
      </c>
      <c r="E6">
        <f t="shared" si="0"/>
        <v>0.13856468513845896</v>
      </c>
    </row>
    <row r="7" spans="1:7" x14ac:dyDescent="0.2">
      <c r="A7" s="15" t="s">
        <v>140</v>
      </c>
      <c r="B7">
        <f>'ranks and inconsistencies'!AB12</f>
        <v>6.5277065045210567E-2</v>
      </c>
      <c r="C7">
        <f>'ranks and inconsistencies'!AB26</f>
        <v>0.2084030599746548</v>
      </c>
      <c r="D7">
        <f>'ranks and inconsistencies'!AB40</f>
        <v>0.20832457485260492</v>
      </c>
      <c r="E7">
        <f>'ranks and inconsistencies'!AB54</f>
        <v>0.27380984452473317</v>
      </c>
      <c r="F7">
        <f>AVERAGE(B7:E7)</f>
        <v>0.18895363609930088</v>
      </c>
      <c r="G7" s="15" t="s">
        <v>141</v>
      </c>
    </row>
    <row r="8" spans="1:7" x14ac:dyDescent="0.2">
      <c r="A8" s="15"/>
    </row>
  </sheetData>
  <conditionalFormatting sqref="B6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832-5F15-42DF-BD0C-B74113C5E106}">
  <dimension ref="A1:G8"/>
  <sheetViews>
    <sheetView workbookViewId="0">
      <selection activeCell="G14" sqref="G14"/>
    </sheetView>
  </sheetViews>
  <sheetFormatPr defaultRowHeight="12.75" x14ac:dyDescent="0.2"/>
  <cols>
    <col min="1" max="1" width="28.5703125" bestFit="1" customWidth="1"/>
    <col min="2" max="5" width="12" bestFit="1" customWidth="1"/>
    <col min="6" max="6" width="8.5703125" bestFit="1" customWidth="1"/>
    <col min="7" max="7" width="18.28515625" bestFit="1" customWidth="1"/>
  </cols>
  <sheetData>
    <row r="1" spans="1:7" x14ac:dyDescent="0.2">
      <c r="A1" t="s">
        <v>134</v>
      </c>
      <c r="B1">
        <v>0.23536709915465159</v>
      </c>
      <c r="C1">
        <v>0.31160903377758431</v>
      </c>
      <c r="D1">
        <v>0.31445918192930511</v>
      </c>
      <c r="E1">
        <v>0.13856468513845896</v>
      </c>
    </row>
    <row r="2" spans="1:7" x14ac:dyDescent="0.2">
      <c r="A2" t="s">
        <v>135</v>
      </c>
      <c r="B2">
        <v>0.4</v>
      </c>
      <c r="C2">
        <v>0.15</v>
      </c>
      <c r="D2">
        <v>0.25</v>
      </c>
      <c r="E2">
        <v>0.2</v>
      </c>
    </row>
    <row r="3" spans="1:7" x14ac:dyDescent="0.2">
      <c r="A3" t="s">
        <v>136</v>
      </c>
      <c r="B3">
        <v>0.4</v>
      </c>
      <c r="C3">
        <v>0.15</v>
      </c>
      <c r="D3">
        <v>0.25</v>
      </c>
      <c r="E3">
        <v>0.2</v>
      </c>
    </row>
    <row r="4" spans="1:7" x14ac:dyDescent="0.2">
      <c r="A4" t="s">
        <v>137</v>
      </c>
      <c r="B4">
        <v>0.4</v>
      </c>
      <c r="C4">
        <v>0.15</v>
      </c>
      <c r="D4">
        <v>0.25</v>
      </c>
      <c r="E4">
        <v>0.2</v>
      </c>
    </row>
    <row r="5" spans="1:7" x14ac:dyDescent="0.2">
      <c r="A5" t="s">
        <v>133</v>
      </c>
      <c r="B5">
        <f>AVERAGE(B1:B4)</f>
        <v>0.35884177478866286</v>
      </c>
      <c r="C5">
        <f t="shared" ref="C5:E5" si="0">AVERAGE(C1:C4)</f>
        <v>0.19040225844439609</v>
      </c>
      <c r="D5">
        <f t="shared" si="0"/>
        <v>0.26611479548232631</v>
      </c>
      <c r="E5">
        <f t="shared" si="0"/>
        <v>0.18464117128461471</v>
      </c>
    </row>
    <row r="6" spans="1:7" x14ac:dyDescent="0.2">
      <c r="A6" t="s">
        <v>138</v>
      </c>
      <c r="B6">
        <f>STDEV(B1:B4)</f>
        <v>8.2316450422674631E-2</v>
      </c>
      <c r="C6">
        <f t="shared" ref="C6:E6" si="1">STDEV(C1:C4)</f>
        <v>8.0804516888792088E-2</v>
      </c>
      <c r="D6">
        <f t="shared" si="1"/>
        <v>3.2229590964652381E-2</v>
      </c>
      <c r="E6">
        <f t="shared" si="1"/>
        <v>3.0717657430770956E-2</v>
      </c>
      <c r="F6">
        <f>AVERAGE(B6:E6)</f>
        <v>5.6517053926722516E-2</v>
      </c>
      <c r="G6" t="s">
        <v>139</v>
      </c>
    </row>
    <row r="7" spans="1:7" x14ac:dyDescent="0.2">
      <c r="F7">
        <f>SUM(B6:E6)</f>
        <v>0.22606821570689006</v>
      </c>
      <c r="G7" t="s">
        <v>152</v>
      </c>
    </row>
    <row r="8" spans="1:7" x14ac:dyDescent="0.2">
      <c r="G8" t="s">
        <v>155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935A-E570-4F3B-9C00-20EEBB9DF08A}">
  <dimension ref="A1:M51"/>
  <sheetViews>
    <sheetView workbookViewId="0"/>
  </sheetViews>
  <sheetFormatPr defaultRowHeight="15" x14ac:dyDescent="0.2"/>
  <cols>
    <col min="1" max="1" width="11.28515625" style="16" bestFit="1" customWidth="1"/>
    <col min="2" max="11" width="7" style="16" bestFit="1" customWidth="1"/>
    <col min="12" max="12" width="7.42578125" style="16" customWidth="1"/>
    <col min="13" max="13" width="139.85546875" style="16" bestFit="1" customWidth="1"/>
    <col min="14" max="16384" width="9.140625" style="16"/>
  </cols>
  <sheetData>
    <row r="1" spans="1:13" ht="13.15" customHeight="1" x14ac:dyDescent="0.2">
      <c r="A1" s="17" t="s">
        <v>154</v>
      </c>
      <c r="B1" s="17" t="s">
        <v>151</v>
      </c>
      <c r="C1" s="17" t="s">
        <v>150</v>
      </c>
      <c r="D1" s="17" t="s">
        <v>149</v>
      </c>
      <c r="E1" s="17" t="s">
        <v>148</v>
      </c>
      <c r="F1" s="17" t="s">
        <v>147</v>
      </c>
      <c r="G1" s="17" t="s">
        <v>146</v>
      </c>
      <c r="H1" s="17" t="s">
        <v>145</v>
      </c>
      <c r="I1" s="17" t="s">
        <v>144</v>
      </c>
      <c r="J1" s="17" t="s">
        <v>143</v>
      </c>
      <c r="K1" s="17" t="s">
        <v>142</v>
      </c>
      <c r="M1" s="16" t="s">
        <v>153</v>
      </c>
    </row>
    <row r="2" spans="1:13" ht="12.75" customHeight="1" x14ac:dyDescent="0.2">
      <c r="A2" s="17">
        <v>0.01</v>
      </c>
      <c r="B2" s="18">
        <v>1E-4</v>
      </c>
      <c r="C2" s="18">
        <v>1.8800000000000001E-2</v>
      </c>
      <c r="D2" s="18">
        <v>0.14949999999999999</v>
      </c>
      <c r="E2" s="18">
        <v>0.30120000000000002</v>
      </c>
      <c r="F2" s="18">
        <v>0.4249</v>
      </c>
      <c r="G2" s="18">
        <v>0.51</v>
      </c>
      <c r="H2" s="18">
        <v>0.57230000000000003</v>
      </c>
      <c r="I2" s="18">
        <v>0.61699999999999999</v>
      </c>
      <c r="J2" s="18">
        <v>0.65210000000000001</v>
      </c>
      <c r="K2" s="18">
        <v>0.68</v>
      </c>
    </row>
    <row r="3" spans="1:13" ht="12.75" customHeight="1" x14ac:dyDescent="0.2">
      <c r="A3" s="17">
        <v>0.02</v>
      </c>
      <c r="B3" s="18">
        <v>2.0000000000000001E-4</v>
      </c>
      <c r="C3" s="18">
        <v>4.1799999999999997E-2</v>
      </c>
      <c r="D3" s="18">
        <v>0.19339999999999999</v>
      </c>
      <c r="E3" s="18">
        <v>0.34620000000000001</v>
      </c>
      <c r="F3" s="18">
        <v>0.46200000000000002</v>
      </c>
      <c r="G3" s="18">
        <v>0.54</v>
      </c>
      <c r="H3" s="18">
        <v>0.59609999999999996</v>
      </c>
      <c r="I3" s="18">
        <v>0.6371</v>
      </c>
      <c r="J3" s="18">
        <v>0.66900000000000004</v>
      </c>
      <c r="K3" s="18">
        <v>0.69450000000000001</v>
      </c>
    </row>
    <row r="4" spans="1:13" ht="12.75" customHeight="1" x14ac:dyDescent="0.2">
      <c r="A4" s="17">
        <v>0.03</v>
      </c>
      <c r="B4" s="18">
        <v>5.0000000000000001E-4</v>
      </c>
      <c r="C4" s="18">
        <v>5.96E-2</v>
      </c>
      <c r="D4" s="18">
        <v>0.223</v>
      </c>
      <c r="E4" s="18">
        <v>0.3745</v>
      </c>
      <c r="F4" s="18">
        <v>0.48470000000000002</v>
      </c>
      <c r="G4" s="18">
        <v>0.55810000000000004</v>
      </c>
      <c r="H4" s="18">
        <v>0.61050000000000004</v>
      </c>
      <c r="I4" s="18">
        <v>0.64929999999999999</v>
      </c>
      <c r="J4" s="18">
        <v>0.67930000000000001</v>
      </c>
      <c r="K4" s="18">
        <v>0.70340000000000003</v>
      </c>
    </row>
    <row r="5" spans="1:13" ht="12.75" customHeight="1" x14ac:dyDescent="0.2">
      <c r="A5" s="17">
        <v>0.04</v>
      </c>
      <c r="B5" s="18">
        <v>8.9999999999999998E-4</v>
      </c>
      <c r="C5" s="18">
        <v>7.4800000000000005E-2</v>
      </c>
      <c r="D5" s="18">
        <v>0.246</v>
      </c>
      <c r="E5" s="18">
        <v>0.39550000000000002</v>
      </c>
      <c r="F5" s="18">
        <v>0.50119999999999998</v>
      </c>
      <c r="G5" s="18">
        <v>0.57130000000000003</v>
      </c>
      <c r="H5" s="18">
        <v>0.62109999999999999</v>
      </c>
      <c r="I5" s="18">
        <v>0.65820000000000001</v>
      </c>
      <c r="J5" s="18">
        <v>0.68679999999999997</v>
      </c>
      <c r="K5" s="18">
        <v>0.71</v>
      </c>
    </row>
    <row r="6" spans="1:13" ht="12.75" customHeight="1" x14ac:dyDescent="0.2">
      <c r="A6" s="17">
        <v>0.05</v>
      </c>
      <c r="B6" s="18">
        <v>1.4E-3</v>
      </c>
      <c r="C6" s="18">
        <v>8.8400000000000006E-2</v>
      </c>
      <c r="D6" s="18">
        <v>0.2651</v>
      </c>
      <c r="E6" s="18">
        <v>0.41239999999999999</v>
      </c>
      <c r="F6" s="18">
        <v>0.51429999999999998</v>
      </c>
      <c r="G6" s="18">
        <v>0.58179999999999998</v>
      </c>
      <c r="H6" s="18">
        <v>0.62949999999999995</v>
      </c>
      <c r="I6" s="18">
        <v>0.6653</v>
      </c>
      <c r="J6" s="18">
        <v>0.69279999999999997</v>
      </c>
      <c r="K6" s="18">
        <v>0.71519999999999995</v>
      </c>
    </row>
    <row r="7" spans="1:13" ht="12.75" customHeight="1" x14ac:dyDescent="0.2">
      <c r="A7" s="17">
        <v>0.06</v>
      </c>
      <c r="B7" s="18">
        <v>2.0999999999999999E-3</v>
      </c>
      <c r="C7" s="18">
        <v>0.1008</v>
      </c>
      <c r="D7" s="18">
        <v>0.28160000000000002</v>
      </c>
      <c r="E7" s="18">
        <v>0.42659999999999998</v>
      </c>
      <c r="F7" s="18">
        <v>0.52529999999999999</v>
      </c>
      <c r="G7" s="18">
        <v>0.59040000000000004</v>
      </c>
      <c r="H7" s="18">
        <v>0.63649999999999995</v>
      </c>
      <c r="I7" s="18">
        <v>0.67120000000000002</v>
      </c>
      <c r="J7" s="18">
        <v>0.69779999999999998</v>
      </c>
      <c r="K7" s="18">
        <v>0.71960000000000002</v>
      </c>
    </row>
    <row r="8" spans="1:13" ht="12.75" customHeight="1" x14ac:dyDescent="0.2">
      <c r="A8" s="17">
        <v>7.0000000000000007E-2</v>
      </c>
      <c r="B8" s="18">
        <v>2.8E-3</v>
      </c>
      <c r="C8" s="18">
        <v>0.1124</v>
      </c>
      <c r="D8" s="18">
        <v>0.29630000000000001</v>
      </c>
      <c r="E8" s="18">
        <v>0.439</v>
      </c>
      <c r="F8" s="18">
        <v>0.53469999999999995</v>
      </c>
      <c r="G8" s="18">
        <v>0.59789999999999999</v>
      </c>
      <c r="H8" s="18">
        <v>0.64249999999999996</v>
      </c>
      <c r="I8" s="18">
        <v>0.67630000000000001</v>
      </c>
      <c r="J8" s="18">
        <v>0.70220000000000005</v>
      </c>
      <c r="K8" s="18">
        <v>0.72340000000000004</v>
      </c>
    </row>
    <row r="9" spans="1:13" ht="12.6" customHeight="1" x14ac:dyDescent="0.2">
      <c r="A9" s="17">
        <v>0.08</v>
      </c>
      <c r="B9" s="18">
        <v>3.7000000000000002E-3</v>
      </c>
      <c r="C9" s="18">
        <v>0.12330000000000001</v>
      </c>
      <c r="D9" s="18">
        <v>0.3095</v>
      </c>
      <c r="E9" s="18">
        <v>0.44990000000000002</v>
      </c>
      <c r="F9" s="18">
        <v>0.54300000000000004</v>
      </c>
      <c r="G9" s="18">
        <v>0.60450000000000004</v>
      </c>
      <c r="H9" s="18">
        <v>0.64780000000000004</v>
      </c>
      <c r="I9" s="18">
        <v>0.68069999999999997</v>
      </c>
      <c r="J9" s="18">
        <v>0.70599999999999996</v>
      </c>
      <c r="K9" s="18">
        <v>0.72670000000000001</v>
      </c>
    </row>
    <row r="10" spans="1:13" ht="12.75" customHeight="1" x14ac:dyDescent="0.2">
      <c r="A10" s="17">
        <v>0.09</v>
      </c>
      <c r="B10" s="18">
        <v>4.5999999999999999E-3</v>
      </c>
      <c r="C10" s="18">
        <v>0.13370000000000001</v>
      </c>
      <c r="D10" s="18">
        <v>0.32150000000000001</v>
      </c>
      <c r="E10" s="18">
        <v>0.4597</v>
      </c>
      <c r="F10" s="18">
        <v>0.55049999999999999</v>
      </c>
      <c r="G10" s="18">
        <v>0.61040000000000005</v>
      </c>
      <c r="H10" s="18">
        <v>0.65259999999999996</v>
      </c>
      <c r="I10" s="18">
        <v>0.68479999999999996</v>
      </c>
      <c r="J10" s="18">
        <v>0.70950000000000002</v>
      </c>
      <c r="K10" s="18">
        <v>0.7298</v>
      </c>
    </row>
    <row r="11" spans="1:13" ht="12.75" customHeight="1" x14ac:dyDescent="0.2">
      <c r="A11" s="17">
        <v>0.1</v>
      </c>
      <c r="B11" s="18">
        <v>5.7000000000000002E-3</v>
      </c>
      <c r="C11" s="18">
        <v>0.14369999999999999</v>
      </c>
      <c r="D11" s="18">
        <v>0.3327</v>
      </c>
      <c r="E11" s="18">
        <v>0.46860000000000002</v>
      </c>
      <c r="F11" s="18">
        <v>0.55720000000000003</v>
      </c>
      <c r="G11" s="18">
        <v>0.61570000000000003</v>
      </c>
      <c r="H11" s="18">
        <v>0.65690000000000004</v>
      </c>
      <c r="I11" s="18">
        <v>0.68840000000000001</v>
      </c>
      <c r="J11" s="18">
        <v>0.71260000000000001</v>
      </c>
      <c r="K11" s="18">
        <v>0.73250000000000004</v>
      </c>
    </row>
    <row r="12" spans="1:13" ht="12.75" customHeight="1" x14ac:dyDescent="0.2">
      <c r="A12" s="17">
        <v>0.11</v>
      </c>
      <c r="B12" s="18">
        <v>6.8999999999999999E-3</v>
      </c>
      <c r="C12" s="18">
        <v>0.1532</v>
      </c>
      <c r="D12" s="18">
        <v>0.34300000000000003</v>
      </c>
      <c r="E12" s="18">
        <v>0.47689999999999999</v>
      </c>
      <c r="F12" s="18">
        <v>0.56340000000000001</v>
      </c>
      <c r="G12" s="18">
        <v>0.62060000000000004</v>
      </c>
      <c r="H12" s="18">
        <v>0.66090000000000004</v>
      </c>
      <c r="I12" s="18">
        <v>0.69179999999999997</v>
      </c>
      <c r="J12" s="18">
        <v>0.71550000000000002</v>
      </c>
      <c r="K12" s="18">
        <v>0.73499999999999999</v>
      </c>
    </row>
    <row r="13" spans="1:13" ht="12.75" customHeight="1" x14ac:dyDescent="0.2">
      <c r="A13" s="17">
        <v>0.12</v>
      </c>
      <c r="B13" s="18">
        <v>8.3000000000000001E-3</v>
      </c>
      <c r="C13" s="18">
        <v>0.16250000000000001</v>
      </c>
      <c r="D13" s="18">
        <v>0.3528</v>
      </c>
      <c r="E13" s="18">
        <v>0.48449999999999999</v>
      </c>
      <c r="F13" s="18">
        <v>0.56910000000000005</v>
      </c>
      <c r="G13" s="18">
        <v>0.62519999999999998</v>
      </c>
      <c r="H13" s="18">
        <v>0.66459999999999997</v>
      </c>
      <c r="I13" s="18">
        <v>0.69489999999999996</v>
      </c>
      <c r="J13" s="18">
        <v>0.71819999999999995</v>
      </c>
      <c r="K13" s="18">
        <v>0.73740000000000006</v>
      </c>
    </row>
    <row r="14" spans="1:13" ht="12.75" customHeight="1" x14ac:dyDescent="0.2">
      <c r="A14" s="17">
        <v>0.13</v>
      </c>
      <c r="B14" s="18">
        <v>9.7000000000000003E-3</v>
      </c>
      <c r="C14" s="18">
        <v>0.1714</v>
      </c>
      <c r="D14" s="18">
        <v>0.36199999999999999</v>
      </c>
      <c r="E14" s="18">
        <v>0.49159999999999998</v>
      </c>
      <c r="F14" s="18">
        <v>0.57450000000000001</v>
      </c>
      <c r="G14" s="18">
        <v>0.62939999999999996</v>
      </c>
      <c r="H14" s="18">
        <v>0.66810000000000003</v>
      </c>
      <c r="I14" s="18">
        <v>0.69779999999999998</v>
      </c>
      <c r="J14" s="18">
        <v>0.72070000000000001</v>
      </c>
      <c r="K14" s="18">
        <v>0.73960000000000004</v>
      </c>
    </row>
    <row r="15" spans="1:13" ht="12.75" customHeight="1" x14ac:dyDescent="0.2">
      <c r="A15" s="17">
        <v>0.14000000000000001</v>
      </c>
      <c r="B15" s="18">
        <v>1.1299999999999999E-2</v>
      </c>
      <c r="C15" s="18">
        <v>0.18010000000000001</v>
      </c>
      <c r="D15" s="18">
        <v>0.37059999999999998</v>
      </c>
      <c r="E15" s="18">
        <v>0.49830000000000002</v>
      </c>
      <c r="F15" s="18">
        <v>0.57950000000000002</v>
      </c>
      <c r="G15" s="18">
        <v>0.63339999999999996</v>
      </c>
      <c r="H15" s="18">
        <v>0.67130000000000001</v>
      </c>
      <c r="I15" s="18">
        <v>0.70050000000000001</v>
      </c>
      <c r="J15" s="18">
        <v>0.72309999999999997</v>
      </c>
      <c r="K15" s="18">
        <v>0.74170000000000003</v>
      </c>
    </row>
    <row r="16" spans="1:13" ht="12.75" customHeight="1" x14ac:dyDescent="0.2">
      <c r="A16" s="17">
        <v>0.15</v>
      </c>
      <c r="B16" s="18">
        <v>1.29E-2</v>
      </c>
      <c r="C16" s="18">
        <v>0.18859999999999999</v>
      </c>
      <c r="D16" s="18">
        <v>0.37890000000000001</v>
      </c>
      <c r="E16" s="18">
        <v>0.50470000000000004</v>
      </c>
      <c r="F16" s="18">
        <v>0.58420000000000005</v>
      </c>
      <c r="G16" s="18">
        <v>0.6371</v>
      </c>
      <c r="H16" s="18">
        <v>0.67430000000000001</v>
      </c>
      <c r="I16" s="18">
        <v>0.70309999999999995</v>
      </c>
      <c r="J16" s="18">
        <v>0.72529999999999994</v>
      </c>
      <c r="K16" s="18">
        <v>0.74360000000000004</v>
      </c>
    </row>
    <row r="17" spans="1:11" ht="12.75" customHeight="1" x14ac:dyDescent="0.2">
      <c r="A17" s="17">
        <v>0.16</v>
      </c>
      <c r="B17" s="18">
        <v>1.47E-2</v>
      </c>
      <c r="C17" s="18">
        <v>0.19689999999999999</v>
      </c>
      <c r="D17" s="18">
        <v>0.38679999999999998</v>
      </c>
      <c r="E17" s="18">
        <v>0.51060000000000005</v>
      </c>
      <c r="F17" s="18">
        <v>0.5887</v>
      </c>
      <c r="G17" s="18">
        <v>0.64059999999999995</v>
      </c>
      <c r="H17" s="18">
        <v>0.67720000000000002</v>
      </c>
      <c r="I17" s="18">
        <v>0.7056</v>
      </c>
      <c r="J17" s="18">
        <v>0.72740000000000005</v>
      </c>
      <c r="K17" s="18">
        <v>0.74550000000000005</v>
      </c>
    </row>
    <row r="18" spans="1:11" ht="12.6" customHeight="1" x14ac:dyDescent="0.2">
      <c r="A18" s="17">
        <v>0.17</v>
      </c>
      <c r="B18" s="18">
        <v>1.66E-2</v>
      </c>
      <c r="C18" s="18">
        <v>0.20499999999999999</v>
      </c>
      <c r="D18" s="18">
        <v>0.39439999999999997</v>
      </c>
      <c r="E18" s="18">
        <v>0.51629999999999998</v>
      </c>
      <c r="F18" s="18">
        <v>0.59289999999999998</v>
      </c>
      <c r="G18" s="18">
        <v>0.64400000000000002</v>
      </c>
      <c r="H18" s="18">
        <v>0.68</v>
      </c>
      <c r="I18" s="18">
        <v>0.70789999999999997</v>
      </c>
      <c r="J18" s="18">
        <v>0.72940000000000005</v>
      </c>
      <c r="K18" s="18">
        <v>0.74729999999999996</v>
      </c>
    </row>
    <row r="19" spans="1:11" ht="12.75" customHeight="1" x14ac:dyDescent="0.2">
      <c r="A19" s="17">
        <v>0.18</v>
      </c>
      <c r="B19" s="18">
        <v>1.8700000000000001E-2</v>
      </c>
      <c r="C19" s="18">
        <v>0.21290000000000001</v>
      </c>
      <c r="D19" s="18">
        <v>0.40160000000000001</v>
      </c>
      <c r="E19" s="18">
        <v>0.52180000000000004</v>
      </c>
      <c r="F19" s="18">
        <v>0.59699999999999998</v>
      </c>
      <c r="G19" s="18">
        <v>0.6472</v>
      </c>
      <c r="H19" s="18">
        <v>0.68259999999999998</v>
      </c>
      <c r="I19" s="18">
        <v>0.71009999999999995</v>
      </c>
      <c r="J19" s="18">
        <v>0.73129999999999995</v>
      </c>
      <c r="K19" s="18">
        <v>0.749</v>
      </c>
    </row>
    <row r="20" spans="1:11" ht="12.75" customHeight="1" x14ac:dyDescent="0.2">
      <c r="A20" s="17">
        <v>0.19</v>
      </c>
      <c r="B20" s="18">
        <v>2.07E-2</v>
      </c>
      <c r="C20" s="18">
        <v>0.22070000000000001</v>
      </c>
      <c r="D20" s="18">
        <v>0.40860000000000002</v>
      </c>
      <c r="E20" s="18">
        <v>0.52700000000000002</v>
      </c>
      <c r="F20" s="18">
        <v>0.60089999999999999</v>
      </c>
      <c r="G20" s="18">
        <v>0.6502</v>
      </c>
      <c r="H20" s="18">
        <v>0.68510000000000004</v>
      </c>
      <c r="I20" s="18">
        <v>0.71220000000000006</v>
      </c>
      <c r="J20" s="18">
        <v>0.73319999999999996</v>
      </c>
      <c r="K20" s="18">
        <v>0.75060000000000004</v>
      </c>
    </row>
    <row r="21" spans="1:11" ht="12.75" customHeight="1" x14ac:dyDescent="0.2">
      <c r="A21" s="17">
        <v>0.2</v>
      </c>
      <c r="B21" s="18">
        <v>2.3E-2</v>
      </c>
      <c r="C21" s="18">
        <v>0.2283</v>
      </c>
      <c r="D21" s="18">
        <v>0.41539999999999999</v>
      </c>
      <c r="E21" s="18">
        <v>0.53200000000000003</v>
      </c>
      <c r="F21" s="18">
        <v>0.60460000000000003</v>
      </c>
      <c r="G21" s="18">
        <v>0.6532</v>
      </c>
      <c r="H21" s="18">
        <v>0.6875</v>
      </c>
      <c r="I21" s="18">
        <v>0.71430000000000005</v>
      </c>
      <c r="J21" s="18">
        <v>0.73499999999999999</v>
      </c>
      <c r="K21" s="18">
        <v>0.75209999999999999</v>
      </c>
    </row>
    <row r="22" spans="1:11" ht="12.75" customHeight="1" x14ac:dyDescent="0.2">
      <c r="A22" s="17">
        <v>0.21</v>
      </c>
      <c r="B22" s="18">
        <v>2.5399999999999999E-2</v>
      </c>
      <c r="C22" s="18">
        <v>0.2359</v>
      </c>
      <c r="D22" s="18">
        <v>0.4219</v>
      </c>
      <c r="E22" s="18">
        <v>0.53680000000000005</v>
      </c>
      <c r="F22" s="18">
        <v>0.60809999999999997</v>
      </c>
      <c r="G22" s="18">
        <v>0.65600000000000003</v>
      </c>
      <c r="H22" s="18">
        <v>0.68989999999999996</v>
      </c>
      <c r="I22" s="18">
        <v>0.71630000000000005</v>
      </c>
      <c r="J22" s="18">
        <v>0.73670000000000002</v>
      </c>
      <c r="K22" s="18">
        <v>0.75370000000000004</v>
      </c>
    </row>
    <row r="23" spans="1:11" ht="12.75" customHeight="1" x14ac:dyDescent="0.2">
      <c r="A23" s="17">
        <v>0.22</v>
      </c>
      <c r="B23" s="18">
        <v>2.81E-2</v>
      </c>
      <c r="C23" s="18">
        <v>0.24329999999999999</v>
      </c>
      <c r="D23" s="18">
        <v>0.42820000000000003</v>
      </c>
      <c r="E23" s="18">
        <v>0.54139999999999999</v>
      </c>
      <c r="F23" s="18">
        <v>0.61160000000000003</v>
      </c>
      <c r="G23" s="18">
        <v>0.65869999999999995</v>
      </c>
      <c r="H23" s="18">
        <v>0.69210000000000005</v>
      </c>
      <c r="I23" s="18">
        <v>0.71819999999999995</v>
      </c>
      <c r="J23" s="18">
        <v>0.73829999999999996</v>
      </c>
      <c r="K23" s="18">
        <v>0.75509999999999999</v>
      </c>
    </row>
    <row r="24" spans="1:11" ht="12.75" customHeight="1" x14ac:dyDescent="0.2">
      <c r="A24" s="17">
        <v>0.23</v>
      </c>
      <c r="B24" s="18">
        <v>3.0599999999999999E-2</v>
      </c>
      <c r="C24" s="18">
        <v>0.25059999999999999</v>
      </c>
      <c r="D24" s="18">
        <v>0.43430000000000002</v>
      </c>
      <c r="E24" s="18">
        <v>0.54590000000000005</v>
      </c>
      <c r="F24" s="18">
        <v>0.6149</v>
      </c>
      <c r="G24" s="18">
        <v>0.66139999999999999</v>
      </c>
      <c r="H24" s="18">
        <v>0.69430000000000003</v>
      </c>
      <c r="I24" s="18">
        <v>0.72</v>
      </c>
      <c r="J24" s="18">
        <v>0.7399</v>
      </c>
      <c r="K24" s="18">
        <v>0.75649999999999995</v>
      </c>
    </row>
    <row r="25" spans="1:11" ht="12.75" customHeight="1" x14ac:dyDescent="0.2">
      <c r="A25" s="17">
        <v>0.24</v>
      </c>
      <c r="B25" s="18">
        <v>3.3399999999999999E-2</v>
      </c>
      <c r="C25" s="18">
        <v>0.25779999999999997</v>
      </c>
      <c r="D25" s="18">
        <v>0.44030000000000002</v>
      </c>
      <c r="E25" s="18">
        <v>0.55020000000000002</v>
      </c>
      <c r="F25" s="18">
        <v>0.61809999999999998</v>
      </c>
      <c r="G25" s="18">
        <v>0.66390000000000005</v>
      </c>
      <c r="H25" s="18">
        <v>0.69640000000000002</v>
      </c>
      <c r="I25" s="18">
        <v>0.7218</v>
      </c>
      <c r="J25" s="18">
        <v>0.74150000000000005</v>
      </c>
      <c r="K25" s="18">
        <v>0.75790000000000002</v>
      </c>
    </row>
    <row r="26" spans="1:11" ht="12.75" customHeight="1" x14ac:dyDescent="0.2">
      <c r="A26" s="17">
        <v>0.25</v>
      </c>
      <c r="B26" s="18">
        <v>3.6299999999999999E-2</v>
      </c>
      <c r="C26" s="18">
        <v>0.26479999999999998</v>
      </c>
      <c r="D26" s="18">
        <v>0.4461</v>
      </c>
      <c r="E26" s="18">
        <v>0.5544</v>
      </c>
      <c r="F26" s="18">
        <v>0.62119999999999997</v>
      </c>
      <c r="G26" s="18">
        <v>0.66639999999999999</v>
      </c>
      <c r="H26" s="18">
        <v>0.69840000000000002</v>
      </c>
      <c r="I26" s="18">
        <v>0.72350000000000003</v>
      </c>
      <c r="J26" s="18">
        <v>0.74299999999999999</v>
      </c>
      <c r="K26" s="18">
        <v>0.75919999999999999</v>
      </c>
    </row>
    <row r="27" spans="1:11" ht="12.75" customHeight="1" x14ac:dyDescent="0.2">
      <c r="A27" s="17">
        <v>0.26</v>
      </c>
      <c r="B27" s="18">
        <v>3.9300000000000002E-2</v>
      </c>
      <c r="C27" s="18">
        <v>0.27189999999999998</v>
      </c>
      <c r="D27" s="18">
        <v>0.45169999999999999</v>
      </c>
      <c r="E27" s="18">
        <v>0.5585</v>
      </c>
      <c r="F27" s="18">
        <v>0.62429999999999997</v>
      </c>
      <c r="G27" s="18">
        <v>0.66879999999999995</v>
      </c>
      <c r="H27" s="18">
        <v>0.70040000000000002</v>
      </c>
      <c r="I27" s="18">
        <v>0.72519999999999996</v>
      </c>
      <c r="J27" s="18">
        <v>0.74450000000000005</v>
      </c>
      <c r="K27" s="18">
        <v>0.76049999999999995</v>
      </c>
    </row>
    <row r="28" spans="1:11" ht="12.75" customHeight="1" x14ac:dyDescent="0.2">
      <c r="A28" s="17">
        <v>0.27</v>
      </c>
      <c r="B28" s="18">
        <v>4.2500000000000003E-2</v>
      </c>
      <c r="C28" s="18">
        <v>0.27879999999999999</v>
      </c>
      <c r="D28" s="18">
        <v>0.4572</v>
      </c>
      <c r="E28" s="18">
        <v>0.5625</v>
      </c>
      <c r="F28" s="18">
        <v>0.62719999999999998</v>
      </c>
      <c r="G28" s="18">
        <v>0.67110000000000003</v>
      </c>
      <c r="H28" s="18">
        <v>0.70230000000000004</v>
      </c>
      <c r="I28" s="18">
        <v>0.7268</v>
      </c>
      <c r="J28" s="18">
        <v>0.74590000000000001</v>
      </c>
      <c r="K28" s="18">
        <v>0.76180000000000003</v>
      </c>
    </row>
    <row r="29" spans="1:11" ht="12.75" customHeight="1" x14ac:dyDescent="0.2">
      <c r="A29" s="17">
        <v>0.28000000000000003</v>
      </c>
      <c r="B29" s="18">
        <v>4.5699999999999998E-2</v>
      </c>
      <c r="C29" s="18">
        <v>0.28560000000000002</v>
      </c>
      <c r="D29" s="18">
        <v>0.46260000000000001</v>
      </c>
      <c r="E29" s="18">
        <v>0.56640000000000001</v>
      </c>
      <c r="F29" s="18">
        <v>0.63009999999999999</v>
      </c>
      <c r="G29" s="18">
        <v>0.6734</v>
      </c>
      <c r="H29" s="18">
        <v>0.70420000000000005</v>
      </c>
      <c r="I29" s="18">
        <v>0.72840000000000005</v>
      </c>
      <c r="J29" s="18">
        <v>0.74729999999999996</v>
      </c>
      <c r="K29" s="18">
        <v>0.76300000000000001</v>
      </c>
    </row>
    <row r="30" spans="1:11" ht="12.75" customHeight="1" x14ac:dyDescent="0.2">
      <c r="A30" s="17">
        <v>0.28999999999999998</v>
      </c>
      <c r="B30" s="18">
        <v>4.9099999999999998E-2</v>
      </c>
      <c r="C30" s="18">
        <v>0.29239999999999999</v>
      </c>
      <c r="D30" s="18">
        <v>0.46789999999999998</v>
      </c>
      <c r="E30" s="18">
        <v>0.57010000000000005</v>
      </c>
      <c r="F30" s="18">
        <v>0.63290000000000002</v>
      </c>
      <c r="G30" s="18">
        <v>0.67559999999999998</v>
      </c>
      <c r="H30" s="18">
        <v>0.70609999999999995</v>
      </c>
      <c r="I30" s="18">
        <v>0.73</v>
      </c>
      <c r="J30" s="18">
        <v>0.74870000000000003</v>
      </c>
      <c r="K30" s="18">
        <v>0.76429999999999998</v>
      </c>
    </row>
    <row r="31" spans="1:11" ht="12.75" customHeight="1" x14ac:dyDescent="0.2">
      <c r="A31" s="17">
        <v>0.3</v>
      </c>
      <c r="B31" s="18">
        <v>5.2600000000000001E-2</v>
      </c>
      <c r="C31" s="18">
        <v>0.29909999999999998</v>
      </c>
      <c r="D31" s="18">
        <v>0.47299999999999998</v>
      </c>
      <c r="E31" s="18">
        <v>0.57379999999999998</v>
      </c>
      <c r="F31" s="18">
        <v>0.63560000000000005</v>
      </c>
      <c r="G31" s="18">
        <v>0.67779999999999996</v>
      </c>
      <c r="H31" s="18">
        <v>0.70789999999999997</v>
      </c>
      <c r="I31" s="18">
        <v>0.73150000000000004</v>
      </c>
      <c r="J31" s="18">
        <v>0.75</v>
      </c>
      <c r="K31" s="18">
        <v>0.76539999999999997</v>
      </c>
    </row>
    <row r="32" spans="1:11" ht="12.75" customHeight="1" x14ac:dyDescent="0.2">
      <c r="A32" s="17">
        <v>0.31</v>
      </c>
      <c r="B32" s="18">
        <v>5.6399999999999999E-2</v>
      </c>
      <c r="C32" s="18">
        <v>0.30570000000000003</v>
      </c>
      <c r="D32" s="18">
        <v>0.47799999999999998</v>
      </c>
      <c r="E32" s="18">
        <v>0.57740000000000002</v>
      </c>
      <c r="F32" s="18">
        <v>0.63829999999999998</v>
      </c>
      <c r="G32" s="18">
        <v>0.67989999999999995</v>
      </c>
      <c r="H32" s="18">
        <v>0.70960000000000001</v>
      </c>
      <c r="I32" s="18">
        <v>0.73299999999999998</v>
      </c>
      <c r="J32" s="18">
        <v>0.75129999999999997</v>
      </c>
      <c r="K32" s="18">
        <v>0.76659999999999995</v>
      </c>
    </row>
    <row r="33" spans="1:11" ht="12.75" customHeight="1" x14ac:dyDescent="0.2">
      <c r="A33" s="17">
        <v>0.32</v>
      </c>
      <c r="B33" s="18">
        <v>6.0199999999999997E-2</v>
      </c>
      <c r="C33" s="18">
        <v>0.31230000000000002</v>
      </c>
      <c r="D33" s="18">
        <v>0.48299999999999998</v>
      </c>
      <c r="E33" s="18">
        <v>0.58089999999999997</v>
      </c>
      <c r="F33" s="18">
        <v>0.64090000000000003</v>
      </c>
      <c r="G33" s="18">
        <v>0.68200000000000005</v>
      </c>
      <c r="H33" s="18">
        <v>0.71130000000000004</v>
      </c>
      <c r="I33" s="18">
        <v>0.73450000000000004</v>
      </c>
      <c r="J33" s="18">
        <v>0.75260000000000005</v>
      </c>
      <c r="K33" s="18">
        <v>0.76770000000000005</v>
      </c>
    </row>
    <row r="34" spans="1:11" ht="12.6" customHeight="1" x14ac:dyDescent="0.2">
      <c r="A34" s="17">
        <v>0.33</v>
      </c>
      <c r="B34" s="18">
        <v>6.4100000000000004E-2</v>
      </c>
      <c r="C34" s="18">
        <v>0.31879999999999997</v>
      </c>
      <c r="D34" s="18">
        <v>0.48780000000000001</v>
      </c>
      <c r="E34" s="18">
        <v>0.58430000000000004</v>
      </c>
      <c r="F34" s="18">
        <v>0.64339999999999997</v>
      </c>
      <c r="G34" s="18">
        <v>0.68400000000000005</v>
      </c>
      <c r="H34" s="18">
        <v>0.71299999999999997</v>
      </c>
      <c r="I34" s="18">
        <v>0.7359</v>
      </c>
      <c r="J34" s="18">
        <v>0.75380000000000003</v>
      </c>
      <c r="K34" s="18">
        <v>0.76890000000000003</v>
      </c>
    </row>
    <row r="35" spans="1:11" ht="12.75" customHeight="1" x14ac:dyDescent="0.2">
      <c r="A35" s="17">
        <v>0.34</v>
      </c>
      <c r="B35" s="18">
        <v>6.8199999999999997E-2</v>
      </c>
      <c r="C35" s="18">
        <v>0.32529999999999998</v>
      </c>
      <c r="D35" s="18">
        <v>0.49259999999999998</v>
      </c>
      <c r="E35" s="18">
        <v>0.5877</v>
      </c>
      <c r="F35" s="18">
        <v>0.64600000000000002</v>
      </c>
      <c r="G35" s="18">
        <v>0.68600000000000005</v>
      </c>
      <c r="H35" s="18">
        <v>0.7147</v>
      </c>
      <c r="I35" s="18">
        <v>0.73740000000000006</v>
      </c>
      <c r="J35" s="18">
        <v>0.75509999999999999</v>
      </c>
      <c r="K35" s="18">
        <v>0.77</v>
      </c>
    </row>
    <row r="36" spans="1:11" ht="12.75" customHeight="1" x14ac:dyDescent="0.2">
      <c r="A36" s="17">
        <v>0.35</v>
      </c>
      <c r="B36" s="18">
        <v>7.2499999999999995E-2</v>
      </c>
      <c r="C36" s="18">
        <v>0.33169999999999999</v>
      </c>
      <c r="D36" s="18">
        <v>0.49719999999999998</v>
      </c>
      <c r="E36" s="18">
        <v>0.59099999999999997</v>
      </c>
      <c r="F36" s="18">
        <v>0.64839999999999998</v>
      </c>
      <c r="G36" s="18">
        <v>0.68799999999999994</v>
      </c>
      <c r="H36" s="18">
        <v>0.71630000000000005</v>
      </c>
      <c r="I36" s="18">
        <v>0.73880000000000001</v>
      </c>
      <c r="J36" s="18">
        <v>0.75629999999999997</v>
      </c>
      <c r="K36" s="18">
        <v>0.77100000000000002</v>
      </c>
    </row>
    <row r="37" spans="1:11" ht="12.75" customHeight="1" x14ac:dyDescent="0.2">
      <c r="A37" s="17">
        <v>0.36</v>
      </c>
      <c r="B37" s="18">
        <v>7.6899999999999996E-2</v>
      </c>
      <c r="C37" s="18">
        <v>0.33800000000000002</v>
      </c>
      <c r="D37" s="18">
        <v>0.50180000000000002</v>
      </c>
      <c r="E37" s="18">
        <v>0.59419999999999995</v>
      </c>
      <c r="F37" s="18">
        <v>0.65080000000000005</v>
      </c>
      <c r="G37" s="18">
        <v>0.68989999999999996</v>
      </c>
      <c r="H37" s="18">
        <v>0.71789999999999998</v>
      </c>
      <c r="I37" s="18">
        <v>0.74009999999999998</v>
      </c>
      <c r="J37" s="18">
        <v>0.75749999999999995</v>
      </c>
      <c r="K37" s="18">
        <v>0.77210000000000001</v>
      </c>
    </row>
    <row r="38" spans="1:11" ht="12.75" customHeight="1" x14ac:dyDescent="0.2">
      <c r="A38" s="17">
        <v>0.37</v>
      </c>
      <c r="B38" s="18">
        <v>8.1500000000000003E-2</v>
      </c>
      <c r="C38" s="18">
        <v>0.34429999999999999</v>
      </c>
      <c r="D38" s="18">
        <v>0.50629999999999997</v>
      </c>
      <c r="E38" s="18">
        <v>0.59740000000000004</v>
      </c>
      <c r="F38" s="18">
        <v>0.6532</v>
      </c>
      <c r="G38" s="18">
        <v>0.69179999999999997</v>
      </c>
      <c r="H38" s="18">
        <v>0.71950000000000003</v>
      </c>
      <c r="I38" s="18">
        <v>0.74150000000000005</v>
      </c>
      <c r="J38" s="18">
        <v>0.75870000000000004</v>
      </c>
      <c r="K38" s="18">
        <v>0.7732</v>
      </c>
    </row>
    <row r="39" spans="1:11" ht="12.75" customHeight="1" x14ac:dyDescent="0.2">
      <c r="A39" s="17">
        <v>0.38</v>
      </c>
      <c r="B39" s="18">
        <v>8.6199999999999999E-2</v>
      </c>
      <c r="C39" s="18">
        <v>0.35060000000000002</v>
      </c>
      <c r="D39" s="18">
        <v>0.51080000000000003</v>
      </c>
      <c r="E39" s="18">
        <v>0.60060000000000002</v>
      </c>
      <c r="F39" s="18">
        <v>0.65549999999999997</v>
      </c>
      <c r="G39" s="18">
        <v>0.69369999999999998</v>
      </c>
      <c r="H39" s="18">
        <v>0.72109999999999996</v>
      </c>
      <c r="I39" s="18">
        <v>0.74280000000000002</v>
      </c>
      <c r="J39" s="18">
        <v>0.75990000000000002</v>
      </c>
      <c r="K39" s="18">
        <v>0.7742</v>
      </c>
    </row>
    <row r="40" spans="1:11" ht="12.75" customHeight="1" x14ac:dyDescent="0.2">
      <c r="A40" s="17">
        <v>0.39</v>
      </c>
      <c r="B40" s="18">
        <v>9.11E-2</v>
      </c>
      <c r="C40" s="18">
        <v>0.35680000000000001</v>
      </c>
      <c r="D40" s="18">
        <v>0.51519999999999999</v>
      </c>
      <c r="E40" s="18">
        <v>0.60370000000000001</v>
      </c>
      <c r="F40" s="18">
        <v>0.65790000000000004</v>
      </c>
      <c r="G40" s="18">
        <v>0.69550000000000001</v>
      </c>
      <c r="H40" s="18">
        <v>0.72260000000000002</v>
      </c>
      <c r="I40" s="18">
        <v>0.74409999999999998</v>
      </c>
      <c r="J40" s="18">
        <v>0.76100000000000001</v>
      </c>
      <c r="K40" s="18">
        <v>0.7752</v>
      </c>
    </row>
    <row r="41" spans="1:11" ht="12.75" customHeight="1" x14ac:dyDescent="0.2">
      <c r="A41" s="17">
        <v>0.4</v>
      </c>
      <c r="B41" s="18">
        <v>9.6000000000000002E-2</v>
      </c>
      <c r="C41" s="18">
        <v>0.36299999999999999</v>
      </c>
      <c r="D41" s="18">
        <v>0.51949999999999996</v>
      </c>
      <c r="E41" s="18">
        <v>0.60670000000000002</v>
      </c>
      <c r="F41" s="18">
        <v>0.66010000000000002</v>
      </c>
      <c r="G41" s="18">
        <v>0.69730000000000003</v>
      </c>
      <c r="H41" s="18">
        <v>0.72409999999999997</v>
      </c>
      <c r="I41" s="18">
        <v>0.74539999999999995</v>
      </c>
      <c r="J41" s="18">
        <v>0.7621</v>
      </c>
      <c r="K41" s="18">
        <v>0.7762</v>
      </c>
    </row>
    <row r="42" spans="1:11" ht="12.75" customHeight="1" x14ac:dyDescent="0.2">
      <c r="A42" s="17">
        <v>0.41</v>
      </c>
      <c r="B42" s="18">
        <v>0.1012</v>
      </c>
      <c r="C42" s="18">
        <v>0.36909999999999998</v>
      </c>
      <c r="D42" s="18">
        <v>0.52370000000000005</v>
      </c>
      <c r="E42" s="18">
        <v>0.60970000000000002</v>
      </c>
      <c r="F42" s="18">
        <v>0.66239999999999999</v>
      </c>
      <c r="G42" s="18">
        <v>0.69910000000000005</v>
      </c>
      <c r="H42" s="18">
        <v>0.72560000000000002</v>
      </c>
      <c r="I42" s="18">
        <v>0.74670000000000003</v>
      </c>
      <c r="J42" s="18">
        <v>0.76329999999999998</v>
      </c>
      <c r="K42" s="18">
        <v>0.7772</v>
      </c>
    </row>
    <row r="43" spans="1:11" ht="12.6" customHeight="1" x14ac:dyDescent="0.2">
      <c r="A43" s="17">
        <v>0.42</v>
      </c>
      <c r="B43" s="18">
        <v>0.1065</v>
      </c>
      <c r="C43" s="18">
        <v>0.37519999999999998</v>
      </c>
      <c r="D43" s="18">
        <v>0.52790000000000004</v>
      </c>
      <c r="E43" s="18">
        <v>0.61260000000000003</v>
      </c>
      <c r="F43" s="18">
        <v>0.66459999999999997</v>
      </c>
      <c r="G43" s="18">
        <v>0.70089999999999997</v>
      </c>
      <c r="H43" s="18">
        <v>0.72709999999999997</v>
      </c>
      <c r="I43" s="18">
        <v>0.748</v>
      </c>
      <c r="J43" s="18">
        <v>0.76439999999999997</v>
      </c>
      <c r="K43" s="18">
        <v>0.7782</v>
      </c>
    </row>
    <row r="44" spans="1:11" ht="12.75" customHeight="1" x14ac:dyDescent="0.2">
      <c r="A44" s="17">
        <v>0.43</v>
      </c>
      <c r="B44" s="18">
        <v>0.1119</v>
      </c>
      <c r="C44" s="18">
        <v>0.38129999999999997</v>
      </c>
      <c r="D44" s="18">
        <v>0.53210000000000002</v>
      </c>
      <c r="E44" s="18">
        <v>0.61550000000000005</v>
      </c>
      <c r="F44" s="18">
        <v>0.66679999999999995</v>
      </c>
      <c r="G44" s="18">
        <v>0.7026</v>
      </c>
      <c r="H44" s="18">
        <v>0.72860000000000003</v>
      </c>
      <c r="I44" s="18">
        <v>0.74919999999999998</v>
      </c>
      <c r="J44" s="18">
        <v>0.76549999999999996</v>
      </c>
      <c r="K44" s="18">
        <v>0.7792</v>
      </c>
    </row>
    <row r="45" spans="1:11" ht="12.75" customHeight="1" x14ac:dyDescent="0.2">
      <c r="A45" s="17">
        <v>0.44</v>
      </c>
      <c r="B45" s="18">
        <v>0.1174</v>
      </c>
      <c r="C45" s="18">
        <v>0.38729999999999998</v>
      </c>
      <c r="D45" s="18">
        <v>0.53620000000000001</v>
      </c>
      <c r="E45" s="18">
        <v>0.61839999999999995</v>
      </c>
      <c r="F45" s="18">
        <v>0.66890000000000005</v>
      </c>
      <c r="G45" s="18">
        <v>0.70440000000000003</v>
      </c>
      <c r="H45" s="18">
        <v>0.73</v>
      </c>
      <c r="I45" s="18">
        <v>0.75049999999999994</v>
      </c>
      <c r="J45" s="18">
        <v>0.76659999999999995</v>
      </c>
      <c r="K45" s="18">
        <v>0.7802</v>
      </c>
    </row>
    <row r="46" spans="1:11" ht="12.75" customHeight="1" x14ac:dyDescent="0.2">
      <c r="A46" s="17">
        <v>0.45</v>
      </c>
      <c r="B46" s="18">
        <v>0.12330000000000001</v>
      </c>
      <c r="C46" s="18">
        <v>0.39329999999999998</v>
      </c>
      <c r="D46" s="18">
        <v>0.54020000000000001</v>
      </c>
      <c r="E46" s="18">
        <v>0.62129999999999996</v>
      </c>
      <c r="F46" s="18">
        <v>0.67100000000000004</v>
      </c>
      <c r="G46" s="18">
        <v>0.70609999999999995</v>
      </c>
      <c r="H46" s="18">
        <v>0.73140000000000005</v>
      </c>
      <c r="I46" s="18">
        <v>0.75170000000000003</v>
      </c>
      <c r="J46" s="18">
        <v>0.76770000000000005</v>
      </c>
      <c r="K46" s="18">
        <v>0.78120000000000001</v>
      </c>
    </row>
    <row r="47" spans="1:11" ht="12.75" customHeight="1" x14ac:dyDescent="0.2">
      <c r="A47" s="17">
        <v>0.46</v>
      </c>
      <c r="B47" s="18">
        <v>0.12920000000000001</v>
      </c>
      <c r="C47" s="18">
        <v>0.39929999999999999</v>
      </c>
      <c r="D47" s="18">
        <v>0.54430000000000001</v>
      </c>
      <c r="E47" s="18">
        <v>0.62409999999999999</v>
      </c>
      <c r="F47" s="18">
        <v>0.67320000000000002</v>
      </c>
      <c r="G47" s="18">
        <v>0.70779999999999998</v>
      </c>
      <c r="H47" s="18">
        <v>0.7329</v>
      </c>
      <c r="I47" s="18">
        <v>0.75290000000000001</v>
      </c>
      <c r="J47" s="18">
        <v>0.76870000000000005</v>
      </c>
      <c r="K47" s="18">
        <v>0.78210000000000002</v>
      </c>
    </row>
    <row r="48" spans="1:11" ht="12.75" customHeight="1" x14ac:dyDescent="0.2">
      <c r="A48" s="17">
        <v>0.47</v>
      </c>
      <c r="B48" s="18">
        <v>0.1351</v>
      </c>
      <c r="C48" s="18">
        <v>0.4052</v>
      </c>
      <c r="D48" s="18">
        <v>0.54820000000000002</v>
      </c>
      <c r="E48" s="18">
        <v>0.62680000000000002</v>
      </c>
      <c r="F48" s="18">
        <v>0.67520000000000002</v>
      </c>
      <c r="G48" s="18">
        <v>0.70940000000000003</v>
      </c>
      <c r="H48" s="18">
        <v>0.73429999999999995</v>
      </c>
      <c r="I48" s="18">
        <v>0.75409999999999999</v>
      </c>
      <c r="J48" s="18">
        <v>0.76980000000000004</v>
      </c>
      <c r="K48" s="18">
        <v>0.78310000000000002</v>
      </c>
    </row>
    <row r="49" spans="1:11" ht="12.75" customHeight="1" x14ac:dyDescent="0.2">
      <c r="A49" s="17">
        <v>0.48</v>
      </c>
      <c r="B49" s="18">
        <v>0.1411</v>
      </c>
      <c r="C49" s="18">
        <v>0.41120000000000001</v>
      </c>
      <c r="D49" s="18">
        <v>0.55210000000000004</v>
      </c>
      <c r="E49" s="18">
        <v>0.62960000000000005</v>
      </c>
      <c r="F49" s="18">
        <v>0.67730000000000001</v>
      </c>
      <c r="G49" s="18">
        <v>0.71109999999999995</v>
      </c>
      <c r="H49" s="18">
        <v>0.73570000000000002</v>
      </c>
      <c r="I49" s="18">
        <v>0.75529999999999997</v>
      </c>
      <c r="J49" s="18">
        <v>0.77090000000000003</v>
      </c>
      <c r="K49" s="18">
        <v>0.78400000000000003</v>
      </c>
    </row>
    <row r="50" spans="1:11" ht="12.75" customHeight="1" x14ac:dyDescent="0.2">
      <c r="A50" s="17">
        <v>0.49</v>
      </c>
      <c r="B50" s="18">
        <v>0.14729999999999999</v>
      </c>
      <c r="C50" s="18">
        <v>0.41699999999999998</v>
      </c>
      <c r="D50" s="18">
        <v>0.55600000000000005</v>
      </c>
      <c r="E50" s="18">
        <v>0.63229999999999997</v>
      </c>
      <c r="F50" s="18">
        <v>0.6794</v>
      </c>
      <c r="G50" s="18">
        <v>0.71279999999999999</v>
      </c>
      <c r="H50" s="18">
        <v>0.73709999999999998</v>
      </c>
      <c r="I50" s="18">
        <v>0.75649999999999995</v>
      </c>
      <c r="J50" s="18">
        <v>0.77190000000000003</v>
      </c>
      <c r="K50" s="18">
        <v>0.78490000000000004</v>
      </c>
    </row>
    <row r="51" spans="1:11" ht="12.75" customHeight="1" x14ac:dyDescent="0.2">
      <c r="A51" s="17">
        <v>0.5</v>
      </c>
      <c r="B51" s="18">
        <v>0.15390000000000001</v>
      </c>
      <c r="C51" s="18">
        <v>0.4229</v>
      </c>
      <c r="D51" s="18">
        <v>0.55989999999999995</v>
      </c>
      <c r="E51" s="18">
        <v>0.63500000000000001</v>
      </c>
      <c r="F51" s="18">
        <v>0.68140000000000001</v>
      </c>
      <c r="G51" s="18">
        <v>0.71440000000000003</v>
      </c>
      <c r="H51" s="18">
        <v>0.73839999999999995</v>
      </c>
      <c r="I51" s="18">
        <v>0.75770000000000004</v>
      </c>
      <c r="J51" s="18">
        <v>0.77290000000000003</v>
      </c>
      <c r="K51" s="18">
        <v>0.78590000000000004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Comparisons for four</vt:lpstr>
      <vt:lpstr>Import Alternatives</vt:lpstr>
      <vt:lpstr>grids</vt:lpstr>
      <vt:lpstr>ranks and inconsistencies</vt:lpstr>
      <vt:lpstr>Panelist Number# Average</vt:lpstr>
      <vt:lpstr>All Panelists</vt:lpstr>
      <vt:lpstr>RSV lookup table by #Variables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Cavanaugh</cp:lastModifiedBy>
  <dcterms:modified xsi:type="dcterms:W3CDTF">2023-01-18T23:34:01Z</dcterms:modified>
</cp:coreProperties>
</file>