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Aaron\Documents\GDrive\PSU PhD\ETM 603 - Dissertation Proposal (4 Credits)\HDM work\"/>
    </mc:Choice>
  </mc:AlternateContent>
  <xr:revisionPtr revIDLastSave="0" documentId="13_ncr:1_{E2E94726-0103-4C29-8249-E12680A21487}" xr6:coauthVersionLast="47" xr6:coauthVersionMax="47" xr10:uidLastSave="{00000000-0000-0000-0000-000000000000}"/>
  <bookViews>
    <workbookView xWindow="-120" yWindow="-120" windowWidth="20730" windowHeight="11160" firstSheet="14" activeTab="18" xr2:uid="{00000000-000D-0000-FFFF-FFFF00000000}"/>
  </bookViews>
  <sheets>
    <sheet name="templates" sheetId="3" r:id="rId1"/>
    <sheet name="your model" sheetId="5" r:id="rId2"/>
    <sheet name="Perspectives (ca)" sheetId="15" r:id="rId3"/>
    <sheet name="Criteria 1 (cb)" sheetId="14" r:id="rId4"/>
    <sheet name="Criteria 2 (cc)" sheetId="19" r:id="rId5"/>
    <sheet name="Criteria 3 (cd)" sheetId="21" r:id="rId6"/>
    <sheet name="Criteria 3 (ce)" sheetId="22" r:id="rId7"/>
    <sheet name="Alternatives (cf)" sheetId="23" r:id="rId8"/>
    <sheet name="Alternatives (cg)" sheetId="25" r:id="rId9"/>
    <sheet name="Alternatives (ch)" sheetId="27" r:id="rId10"/>
    <sheet name="Alternatives (ci)" sheetId="28" r:id="rId11"/>
    <sheet name="Export Sheet" sheetId="24" r:id="rId12"/>
    <sheet name="Import Sheet (paste survey)" sheetId="1" r:id="rId13"/>
    <sheet name="grid and decimal" sheetId="2" r:id="rId14"/>
    <sheet name="average and sum" sheetId="12" r:id="rId15"/>
    <sheet name="vector" sheetId="13" r:id="rId16"/>
    <sheet name="consistency" sheetId="29" r:id="rId17"/>
    <sheet name="density" sheetId="30" r:id="rId18"/>
    <sheet name="focus" sheetId="31" r:id="rId19"/>
    <sheet name="desirability export" sheetId="32" r:id="rId20"/>
  </sheets>
  <definedNames>
    <definedName name="_xlnm._FilterDatabase" localSheetId="7" hidden="1">'Alternatives (cf)'!$B$1:$G$56</definedName>
    <definedName name="_xlnm._FilterDatabase" localSheetId="8" hidden="1">'Alternatives (cg)'!$B$1:$G$56</definedName>
    <definedName name="_xlnm._FilterDatabase" localSheetId="9" hidden="1">'Alternatives (ch)'!$B$1:$G$56</definedName>
    <definedName name="_xlnm._FilterDatabase" localSheetId="10" hidden="1">'Alternatives (ci)'!$B$1:$G$56</definedName>
    <definedName name="_xlnm._FilterDatabase" localSheetId="3" hidden="1">'Criteria 1 (cb)'!$B$1:$G$56</definedName>
    <definedName name="_xlnm._FilterDatabase" localSheetId="4" hidden="1">'Criteria 2 (cc)'!$B$1:$G$56</definedName>
    <definedName name="_xlnm._FilterDatabase" localSheetId="5" hidden="1">'Criteria 3 (cd)'!$B$1:$G$56</definedName>
    <definedName name="_xlnm._FilterDatabase" localSheetId="6" hidden="1">'Criteria 3 (ce)'!$B$1:$G$56</definedName>
    <definedName name="_xlnm._FilterDatabase" localSheetId="2" hidden="1">'Perspectives (ca)'!$B$1:$G$56</definedName>
    <definedName name="_xlchart.v1.0" hidden="1">'average and sum'!$O$38</definedName>
    <definedName name="_xlchart.v1.1" hidden="1">'average and sum'!$P$37:$Z$37</definedName>
    <definedName name="_xlchart.v1.2" hidden="1">'average and sum'!$P$38:$Z$38</definedName>
    <definedName name="_xlchart.v1.3" hidden="1">'average and sum'!$O$21</definedName>
    <definedName name="_xlchart.v1.4" hidden="1">'average and sum'!$P$20:$V$20</definedName>
    <definedName name="_xlchart.v1.5" hidden="1">'average and sum'!$P$21:$V$21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32" l="1"/>
  <c r="C23" i="32"/>
  <c r="C22" i="32"/>
  <c r="C21" i="32"/>
  <c r="C20" i="32"/>
  <c r="C19" i="32"/>
  <c r="C18" i="3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C4" i="32"/>
  <c r="C3" i="32"/>
  <c r="C2" i="32"/>
  <c r="A35" i="32"/>
  <c r="A36" i="32"/>
  <c r="A37" i="32"/>
  <c r="A38" i="32"/>
  <c r="A39" i="32"/>
  <c r="A40" i="32"/>
  <c r="A41" i="32"/>
  <c r="A42" i="32"/>
  <c r="A43" i="32"/>
  <c r="A44" i="32"/>
  <c r="A45" i="32"/>
  <c r="B36" i="32"/>
  <c r="B37" i="32"/>
  <c r="B38" i="32"/>
  <c r="B39" i="32"/>
  <c r="B40" i="32"/>
  <c r="B41" i="32"/>
  <c r="B42" i="32"/>
  <c r="B43" i="32"/>
  <c r="B44" i="32"/>
  <c r="B45" i="32"/>
  <c r="B35" i="32"/>
  <c r="A24" i="32"/>
  <c r="A25" i="32"/>
  <c r="A26" i="32"/>
  <c r="A27" i="32"/>
  <c r="A28" i="32"/>
  <c r="A29" i="32"/>
  <c r="A30" i="32"/>
  <c r="A31" i="32"/>
  <c r="A32" i="32"/>
  <c r="A33" i="32"/>
  <c r="A34" i="32"/>
  <c r="B25" i="32"/>
  <c r="B26" i="32"/>
  <c r="B27" i="32"/>
  <c r="B28" i="32"/>
  <c r="B29" i="32"/>
  <c r="B30" i="32"/>
  <c r="B31" i="32"/>
  <c r="B32" i="32"/>
  <c r="B33" i="32"/>
  <c r="B34" i="32"/>
  <c r="B24" i="32"/>
  <c r="B14" i="32"/>
  <c r="A14" i="32"/>
  <c r="B15" i="32"/>
  <c r="A15" i="32"/>
  <c r="B16" i="32"/>
  <c r="A16" i="32"/>
  <c r="B17" i="32"/>
  <c r="A17" i="32"/>
  <c r="B18" i="32"/>
  <c r="A18" i="32"/>
  <c r="B19" i="32"/>
  <c r="A19" i="32"/>
  <c r="B20" i="32"/>
  <c r="A20" i="32"/>
  <c r="B21" i="32"/>
  <c r="A21" i="32"/>
  <c r="B22" i="32"/>
  <c r="A22" i="32"/>
  <c r="B23" i="32"/>
  <c r="A23" i="32"/>
  <c r="A13" i="32"/>
  <c r="B13" i="32"/>
  <c r="A3" i="32"/>
  <c r="A4" i="32"/>
  <c r="A5" i="32"/>
  <c r="A6" i="32"/>
  <c r="A7" i="32"/>
  <c r="A8" i="32"/>
  <c r="A9" i="32"/>
  <c r="A10" i="32"/>
  <c r="A11" i="32"/>
  <c r="A12" i="32"/>
  <c r="B3" i="32"/>
  <c r="B4" i="32"/>
  <c r="B5" i="32"/>
  <c r="B6" i="32"/>
  <c r="B7" i="32"/>
  <c r="B8" i="32"/>
  <c r="B9" i="32"/>
  <c r="B10" i="32"/>
  <c r="B11" i="32"/>
  <c r="B12" i="32"/>
  <c r="A2" i="32"/>
  <c r="B2" i="32"/>
  <c r="Q4" i="31"/>
  <c r="R4" i="31"/>
  <c r="S4" i="31"/>
  <c r="T4" i="31"/>
  <c r="U4" i="31"/>
  <c r="V4" i="31"/>
  <c r="W4" i="31"/>
  <c r="Q5" i="31"/>
  <c r="R5" i="31"/>
  <c r="S5" i="31"/>
  <c r="T5" i="31"/>
  <c r="U5" i="31"/>
  <c r="V5" i="31"/>
  <c r="W5" i="31"/>
  <c r="Q6" i="31"/>
  <c r="R6" i="31"/>
  <c r="S6" i="31"/>
  <c r="T6" i="31"/>
  <c r="U6" i="31"/>
  <c r="V6" i="31"/>
  <c r="W6" i="31"/>
  <c r="Q7" i="31"/>
  <c r="R7" i="31"/>
  <c r="S7" i="31"/>
  <c r="T7" i="31"/>
  <c r="U7" i="31"/>
  <c r="V7" i="31"/>
  <c r="W7" i="31"/>
  <c r="Q8" i="31"/>
  <c r="R8" i="31"/>
  <c r="S8" i="31"/>
  <c r="T8" i="31"/>
  <c r="U8" i="31"/>
  <c r="V8" i="31"/>
  <c r="W8" i="31"/>
  <c r="Q9" i="31"/>
  <c r="R9" i="31"/>
  <c r="S9" i="31"/>
  <c r="T9" i="31"/>
  <c r="U9" i="31"/>
  <c r="V9" i="31"/>
  <c r="W9" i="31"/>
  <c r="R3" i="31"/>
  <c r="S3" i="31"/>
  <c r="T3" i="31"/>
  <c r="U3" i="31"/>
  <c r="V3" i="31"/>
  <c r="W3" i="31"/>
  <c r="Q3" i="31"/>
  <c r="B2" i="31"/>
  <c r="C2" i="31"/>
  <c r="D2" i="31"/>
  <c r="E2" i="31"/>
  <c r="F2" i="31"/>
  <c r="G2" i="31"/>
  <c r="H2" i="31"/>
  <c r="I2" i="31"/>
  <c r="J2" i="31"/>
  <c r="K2" i="31"/>
  <c r="L2" i="31"/>
  <c r="A2" i="31"/>
  <c r="H14" i="31"/>
  <c r="G14" i="31"/>
  <c r="F14" i="31"/>
  <c r="E14" i="31"/>
  <c r="D14" i="31"/>
  <c r="C14" i="31"/>
  <c r="B14" i="31"/>
  <c r="A14" i="31"/>
  <c r="A13" i="31"/>
  <c r="A12" i="31"/>
  <c r="A11" i="31"/>
  <c r="A10" i="31"/>
  <c r="H9" i="31"/>
  <c r="G9" i="31"/>
  <c r="F9" i="31"/>
  <c r="E9" i="31"/>
  <c r="D9" i="31"/>
  <c r="C9" i="31"/>
  <c r="B9" i="31"/>
  <c r="A9" i="31"/>
  <c r="H8" i="31"/>
  <c r="G8" i="31"/>
  <c r="F8" i="31"/>
  <c r="E8" i="31"/>
  <c r="D8" i="31"/>
  <c r="C8" i="31"/>
  <c r="B8" i="31"/>
  <c r="A8" i="31"/>
  <c r="H7" i="31"/>
  <c r="G7" i="31"/>
  <c r="F7" i="31"/>
  <c r="E7" i="31"/>
  <c r="D7" i="31"/>
  <c r="C7" i="31"/>
  <c r="B7" i="31"/>
  <c r="A7" i="31"/>
  <c r="H6" i="31"/>
  <c r="G6" i="31"/>
  <c r="F6" i="31"/>
  <c r="E6" i="31"/>
  <c r="D6" i="31"/>
  <c r="C6" i="31"/>
  <c r="B6" i="31"/>
  <c r="A6" i="31"/>
  <c r="H5" i="31"/>
  <c r="G5" i="31"/>
  <c r="F5" i="31"/>
  <c r="E5" i="31"/>
  <c r="D5" i="31"/>
  <c r="C5" i="31"/>
  <c r="B5" i="31"/>
  <c r="A5" i="31"/>
  <c r="H4" i="31"/>
  <c r="G4" i="31"/>
  <c r="F4" i="31"/>
  <c r="E4" i="31"/>
  <c r="D4" i="31"/>
  <c r="C4" i="31"/>
  <c r="M14" i="31" s="1"/>
  <c r="B4" i="31"/>
  <c r="M15" i="31" s="1"/>
  <c r="A4" i="31"/>
  <c r="H3" i="31"/>
  <c r="G3" i="31"/>
  <c r="F3" i="31"/>
  <c r="E3" i="31"/>
  <c r="D3" i="31"/>
  <c r="C3" i="31"/>
  <c r="B3" i="31"/>
  <c r="A3" i="31"/>
  <c r="B20" i="31"/>
  <c r="C20" i="31"/>
  <c r="D20" i="31"/>
  <c r="E20" i="31"/>
  <c r="F20" i="31"/>
  <c r="G20" i="31"/>
  <c r="H20" i="31"/>
  <c r="I20" i="31"/>
  <c r="J20" i="31"/>
  <c r="K20" i="31"/>
  <c r="L20" i="31"/>
  <c r="B21" i="31"/>
  <c r="C21" i="31"/>
  <c r="D21" i="31"/>
  <c r="E21" i="31"/>
  <c r="F21" i="31"/>
  <c r="G21" i="31"/>
  <c r="H21" i="31"/>
  <c r="I21" i="31"/>
  <c r="J21" i="31"/>
  <c r="K21" i="31"/>
  <c r="L21" i="31"/>
  <c r="B22" i="31"/>
  <c r="C22" i="31"/>
  <c r="D22" i="31"/>
  <c r="E22" i="31"/>
  <c r="F22" i="31"/>
  <c r="G22" i="31"/>
  <c r="H22" i="31"/>
  <c r="I22" i="31"/>
  <c r="J22" i="31"/>
  <c r="K22" i="31"/>
  <c r="L22" i="31"/>
  <c r="B23" i="31"/>
  <c r="C23" i="31"/>
  <c r="D23" i="31"/>
  <c r="E23" i="31"/>
  <c r="F23" i="31"/>
  <c r="G23" i="31"/>
  <c r="H23" i="31"/>
  <c r="I23" i="31"/>
  <c r="J23" i="31"/>
  <c r="K23" i="31"/>
  <c r="L23" i="31"/>
  <c r="B24" i="31"/>
  <c r="C24" i="31"/>
  <c r="D24" i="31"/>
  <c r="E24" i="31"/>
  <c r="F24" i="31"/>
  <c r="G24" i="31"/>
  <c r="H24" i="31"/>
  <c r="I24" i="31"/>
  <c r="J24" i="31"/>
  <c r="K24" i="31"/>
  <c r="L24" i="31"/>
  <c r="B25" i="31"/>
  <c r="C25" i="31"/>
  <c r="D25" i="31"/>
  <c r="E25" i="31"/>
  <c r="F25" i="31"/>
  <c r="G25" i="31"/>
  <c r="H25" i="31"/>
  <c r="I25" i="31"/>
  <c r="J25" i="31"/>
  <c r="K25" i="31"/>
  <c r="L25" i="31"/>
  <c r="B26" i="31"/>
  <c r="C26" i="31"/>
  <c r="D26" i="31"/>
  <c r="E26" i="31"/>
  <c r="F26" i="31"/>
  <c r="G26" i="31"/>
  <c r="H26" i="31"/>
  <c r="I26" i="31"/>
  <c r="J26" i="31"/>
  <c r="K26" i="31"/>
  <c r="L26" i="31"/>
  <c r="B27" i="31"/>
  <c r="C27" i="31"/>
  <c r="D27" i="31"/>
  <c r="E27" i="31"/>
  <c r="F27" i="31"/>
  <c r="G27" i="31"/>
  <c r="H27" i="31"/>
  <c r="I27" i="31"/>
  <c r="J27" i="31"/>
  <c r="K27" i="31"/>
  <c r="L27" i="31"/>
  <c r="B28" i="31"/>
  <c r="C28" i="31"/>
  <c r="D28" i="31"/>
  <c r="E28" i="31"/>
  <c r="F28" i="31"/>
  <c r="G28" i="31"/>
  <c r="H28" i="31"/>
  <c r="I28" i="31"/>
  <c r="J28" i="31"/>
  <c r="K28" i="31"/>
  <c r="L28" i="31"/>
  <c r="B29" i="31"/>
  <c r="C29" i="31"/>
  <c r="D29" i="31"/>
  <c r="E29" i="31"/>
  <c r="F29" i="31"/>
  <c r="G29" i="31"/>
  <c r="H29" i="31"/>
  <c r="I29" i="31"/>
  <c r="J29" i="31"/>
  <c r="K29" i="31"/>
  <c r="L29" i="31"/>
  <c r="B30" i="31"/>
  <c r="C30" i="31"/>
  <c r="D30" i="31"/>
  <c r="E30" i="31"/>
  <c r="F30" i="31"/>
  <c r="G30" i="31"/>
  <c r="H30" i="31"/>
  <c r="I30" i="31"/>
  <c r="J30" i="31"/>
  <c r="K30" i="31"/>
  <c r="L30" i="31"/>
  <c r="A20" i="31"/>
  <c r="A21" i="31"/>
  <c r="A22" i="31"/>
  <c r="A23" i="31"/>
  <c r="A24" i="31"/>
  <c r="A25" i="31"/>
  <c r="A26" i="31"/>
  <c r="A27" i="31"/>
  <c r="A28" i="31"/>
  <c r="A29" i="31"/>
  <c r="A30" i="31"/>
  <c r="B19" i="31"/>
  <c r="C19" i="31"/>
  <c r="D19" i="31"/>
  <c r="E19" i="31"/>
  <c r="F19" i="31"/>
  <c r="G19" i="31"/>
  <c r="H19" i="31"/>
  <c r="I19" i="31"/>
  <c r="J19" i="31"/>
  <c r="K19" i="31"/>
  <c r="L19" i="31"/>
  <c r="A19" i="31"/>
  <c r="F4" i="32" l="1"/>
  <c r="G22" i="32"/>
  <c r="F29" i="32"/>
  <c r="F21" i="32"/>
  <c r="F9" i="32"/>
  <c r="G10" i="32"/>
  <c r="G5" i="32"/>
  <c r="F28" i="32"/>
  <c r="F24" i="32"/>
  <c r="F20" i="32"/>
  <c r="F16" i="32"/>
  <c r="F12" i="32"/>
  <c r="F8" i="32"/>
  <c r="G3" i="32"/>
  <c r="F25" i="32"/>
  <c r="F17" i="32"/>
  <c r="F13" i="32"/>
  <c r="F5" i="32"/>
  <c r="G25" i="32"/>
  <c r="F27" i="32"/>
  <c r="F23" i="32"/>
  <c r="F19" i="32"/>
  <c r="F15" i="32"/>
  <c r="F11" i="32"/>
  <c r="F7" i="32"/>
  <c r="F3" i="32"/>
  <c r="F30" i="32"/>
  <c r="F26" i="32"/>
  <c r="F22" i="32"/>
  <c r="F18" i="32"/>
  <c r="F14" i="32"/>
  <c r="F10" i="32"/>
  <c r="F6" i="32"/>
  <c r="F2" i="32"/>
  <c r="G30" i="32"/>
  <c r="G26" i="32"/>
  <c r="G18" i="32"/>
  <c r="G14" i="32"/>
  <c r="G6" i="32"/>
  <c r="G29" i="32"/>
  <c r="G21" i="32"/>
  <c r="G17" i="32"/>
  <c r="G13" i="32"/>
  <c r="G9" i="32"/>
  <c r="G28" i="32"/>
  <c r="G24" i="32"/>
  <c r="G20" i="32"/>
  <c r="G16" i="32"/>
  <c r="G12" i="32"/>
  <c r="G8" i="32"/>
  <c r="G4" i="32"/>
  <c r="G2" i="32"/>
  <c r="G27" i="32"/>
  <c r="G23" i="32"/>
  <c r="G19" i="32"/>
  <c r="G15" i="32"/>
  <c r="G11" i="32"/>
  <c r="G7" i="32"/>
  <c r="AB13" i="31"/>
  <c r="M30" i="31"/>
  <c r="M31" i="31"/>
  <c r="V30" i="31" l="1"/>
  <c r="R21" i="31"/>
  <c r="Q24" i="31"/>
  <c r="V25" i="31"/>
  <c r="U28" i="31"/>
  <c r="Y27" i="31"/>
  <c r="R20" i="31"/>
  <c r="W21" i="31"/>
  <c r="V24" i="31"/>
  <c r="AA25" i="31"/>
  <c r="U27" i="31"/>
  <c r="X30" i="31"/>
  <c r="U21" i="31"/>
  <c r="Z22" i="31"/>
  <c r="T24" i="31"/>
  <c r="Y25" i="31"/>
  <c r="S27" i="31"/>
  <c r="X28" i="31"/>
  <c r="R30" i="31"/>
  <c r="Q20" i="31"/>
  <c r="V21" i="31"/>
  <c r="AA22" i="31"/>
  <c r="U24" i="31"/>
  <c r="Z25" i="31"/>
  <c r="T27" i="31"/>
  <c r="Y28" i="31"/>
  <c r="S30" i="31"/>
  <c r="Z28" i="31"/>
  <c r="V20" i="31"/>
  <c r="AA21" i="31"/>
  <c r="U23" i="31"/>
  <c r="Z24" i="31"/>
  <c r="T26" i="31"/>
  <c r="R28" i="31"/>
  <c r="T20" i="31"/>
  <c r="Y21" i="31"/>
  <c r="S23" i="31"/>
  <c r="X24" i="31"/>
  <c r="R26" i="31"/>
  <c r="W27" i="31"/>
  <c r="Q29" i="31"/>
  <c r="T21" i="31"/>
  <c r="Q22" i="31"/>
  <c r="Y22" i="31"/>
  <c r="Z23" i="31"/>
  <c r="W24" i="31"/>
  <c r="X25" i="31"/>
  <c r="R27" i="31"/>
  <c r="S28" i="31"/>
  <c r="T29" i="31"/>
  <c r="Q30" i="31"/>
  <c r="S20" i="31"/>
  <c r="X21" i="31"/>
  <c r="U22" i="31"/>
  <c r="R23" i="31"/>
  <c r="S24" i="31"/>
  <c r="T25" i="31"/>
  <c r="U26" i="31"/>
  <c r="V27" i="31"/>
  <c r="W28" i="31"/>
  <c r="X29" i="31"/>
  <c r="Y30" i="31"/>
  <c r="AA20" i="31"/>
  <c r="V23" i="31"/>
  <c r="AA24" i="31"/>
  <c r="Q26" i="31"/>
  <c r="Y26" i="31"/>
  <c r="Z27" i="31"/>
  <c r="AA28" i="31"/>
  <c r="U30" i="31"/>
  <c r="W20" i="31"/>
  <c r="W22" i="31"/>
  <c r="AA26" i="31"/>
  <c r="Z29" i="31"/>
  <c r="Q23" i="31"/>
  <c r="U20" i="31"/>
  <c r="Z21" i="31"/>
  <c r="T23" i="31"/>
  <c r="Y24" i="31"/>
  <c r="S26" i="31"/>
  <c r="X27" i="31"/>
  <c r="R29" i="31"/>
  <c r="W30" i="31"/>
  <c r="W29" i="31"/>
  <c r="Z20" i="31"/>
  <c r="T22" i="31"/>
  <c r="Y23" i="31"/>
  <c r="S25" i="31"/>
  <c r="X26" i="31"/>
  <c r="V28" i="31"/>
  <c r="X20" i="31"/>
  <c r="R22" i="31"/>
  <c r="W23" i="31"/>
  <c r="Q25" i="31"/>
  <c r="V26" i="31"/>
  <c r="AA27" i="31"/>
  <c r="U29" i="31"/>
  <c r="Z30" i="31"/>
  <c r="Y20" i="31"/>
  <c r="S22" i="31"/>
  <c r="X23" i="31"/>
  <c r="R25" i="31"/>
  <c r="W26" i="31"/>
  <c r="Q28" i="31"/>
  <c r="V29" i="31"/>
  <c r="AA30" i="31"/>
  <c r="T30" i="31"/>
  <c r="S21" i="31"/>
  <c r="X22" i="31"/>
  <c r="R24" i="31"/>
  <c r="W25" i="31"/>
  <c r="Q27" i="31"/>
  <c r="S29" i="31"/>
  <c r="Q21" i="31"/>
  <c r="V22" i="31"/>
  <c r="AA23" i="31"/>
  <c r="U25" i="31"/>
  <c r="Z26" i="31"/>
  <c r="T28" i="31"/>
  <c r="Y29" i="31"/>
  <c r="AA29" i="31"/>
  <c r="AB30" i="31" l="1"/>
  <c r="P38" i="12" l="1"/>
  <c r="Q38" i="12"/>
  <c r="R38" i="12"/>
  <c r="S38" i="12"/>
  <c r="T38" i="12"/>
  <c r="U38" i="12"/>
  <c r="V38" i="12"/>
  <c r="W38" i="12"/>
  <c r="X38" i="12"/>
  <c r="Y38" i="12"/>
  <c r="Z38" i="12"/>
  <c r="O38" i="12"/>
  <c r="O21" i="12"/>
  <c r="Z24" i="30"/>
  <c r="U24" i="30"/>
  <c r="T24" i="30"/>
  <c r="S24" i="30"/>
  <c r="R24" i="30"/>
  <c r="Q24" i="30"/>
  <c r="P24" i="30"/>
  <c r="O24" i="30"/>
  <c r="U23" i="30"/>
  <c r="T23" i="30"/>
  <c r="S23" i="30"/>
  <c r="R23" i="30"/>
  <c r="Q23" i="30"/>
  <c r="P23" i="30"/>
  <c r="O23" i="30"/>
  <c r="U22" i="30"/>
  <c r="T22" i="30"/>
  <c r="S22" i="30"/>
  <c r="R22" i="30"/>
  <c r="Q22" i="30"/>
  <c r="P22" i="30"/>
  <c r="O22" i="30"/>
  <c r="U21" i="30"/>
  <c r="T21" i="30"/>
  <c r="S21" i="30"/>
  <c r="R21" i="30"/>
  <c r="Q21" i="30"/>
  <c r="P21" i="30"/>
  <c r="O21" i="30"/>
  <c r="U20" i="30"/>
  <c r="T20" i="30"/>
  <c r="S20" i="30"/>
  <c r="R20" i="30"/>
  <c r="Q20" i="30"/>
  <c r="P20" i="30"/>
  <c r="O20" i="30"/>
  <c r="U19" i="30"/>
  <c r="T19" i="30"/>
  <c r="S19" i="30"/>
  <c r="R19" i="30"/>
  <c r="Q19" i="30"/>
  <c r="P19" i="30"/>
  <c r="O19" i="30"/>
  <c r="U18" i="30"/>
  <c r="T18" i="30"/>
  <c r="S18" i="30"/>
  <c r="R18" i="30"/>
  <c r="Q18" i="30"/>
  <c r="P18" i="30"/>
  <c r="O18" i="30"/>
  <c r="Z25" i="30" s="1"/>
  <c r="Z26" i="30" s="1"/>
  <c r="H24" i="30"/>
  <c r="G24" i="30"/>
  <c r="F24" i="30"/>
  <c r="E24" i="30"/>
  <c r="D24" i="30"/>
  <c r="C24" i="30"/>
  <c r="B24" i="30"/>
  <c r="A24" i="30"/>
  <c r="H23" i="30"/>
  <c r="G23" i="30"/>
  <c r="F23" i="30"/>
  <c r="E23" i="30"/>
  <c r="D23" i="30"/>
  <c r="C23" i="30"/>
  <c r="B23" i="30"/>
  <c r="A23" i="30"/>
  <c r="H22" i="30"/>
  <c r="G22" i="30"/>
  <c r="F22" i="30"/>
  <c r="E22" i="30"/>
  <c r="D22" i="30"/>
  <c r="C22" i="30"/>
  <c r="B22" i="30"/>
  <c r="A22" i="30"/>
  <c r="H21" i="30"/>
  <c r="G21" i="30"/>
  <c r="F21" i="30"/>
  <c r="E21" i="30"/>
  <c r="D21" i="30"/>
  <c r="C21" i="30"/>
  <c r="B21" i="30"/>
  <c r="A21" i="30"/>
  <c r="H20" i="30"/>
  <c r="G20" i="30"/>
  <c r="F20" i="30"/>
  <c r="E20" i="30"/>
  <c r="D20" i="30"/>
  <c r="C20" i="30"/>
  <c r="B20" i="30"/>
  <c r="A20" i="30"/>
  <c r="H19" i="30"/>
  <c r="G19" i="30"/>
  <c r="F19" i="30"/>
  <c r="E19" i="30"/>
  <c r="D19" i="30"/>
  <c r="C19" i="30"/>
  <c r="B19" i="30"/>
  <c r="A19" i="30"/>
  <c r="H18" i="30"/>
  <c r="G18" i="30"/>
  <c r="F18" i="30"/>
  <c r="E18" i="30"/>
  <c r="D18" i="30"/>
  <c r="C18" i="30"/>
  <c r="B18" i="30"/>
  <c r="A18" i="30"/>
  <c r="H17" i="30"/>
  <c r="G17" i="30"/>
  <c r="F17" i="30"/>
  <c r="E17" i="30"/>
  <c r="D17" i="30"/>
  <c r="C17" i="30"/>
  <c r="B17" i="30"/>
  <c r="Z42" i="30"/>
  <c r="A32" i="30"/>
  <c r="B32" i="30"/>
  <c r="O32" i="30" s="1"/>
  <c r="C32" i="30"/>
  <c r="P32" i="30" s="1"/>
  <c r="D32" i="30"/>
  <c r="Q32" i="30" s="1"/>
  <c r="E32" i="30"/>
  <c r="R32" i="30" s="1"/>
  <c r="F32" i="30"/>
  <c r="S32" i="30" s="1"/>
  <c r="G32" i="30"/>
  <c r="T32" i="30" s="1"/>
  <c r="H32" i="30"/>
  <c r="U32" i="30" s="1"/>
  <c r="I32" i="30"/>
  <c r="V32" i="30" s="1"/>
  <c r="J32" i="30"/>
  <c r="W32" i="30" s="1"/>
  <c r="K32" i="30"/>
  <c r="X32" i="30" s="1"/>
  <c r="L32" i="30"/>
  <c r="Y32" i="30" s="1"/>
  <c r="A33" i="30"/>
  <c r="B33" i="30"/>
  <c r="O33" i="30" s="1"/>
  <c r="C33" i="30"/>
  <c r="P33" i="30" s="1"/>
  <c r="D33" i="30"/>
  <c r="Q33" i="30" s="1"/>
  <c r="E33" i="30"/>
  <c r="R33" i="30" s="1"/>
  <c r="F33" i="30"/>
  <c r="S33" i="30" s="1"/>
  <c r="G33" i="30"/>
  <c r="T33" i="30" s="1"/>
  <c r="H33" i="30"/>
  <c r="U33" i="30" s="1"/>
  <c r="I33" i="30"/>
  <c r="V33" i="30" s="1"/>
  <c r="J33" i="30"/>
  <c r="W33" i="30" s="1"/>
  <c r="K33" i="30"/>
  <c r="X33" i="30" s="1"/>
  <c r="L33" i="30"/>
  <c r="Y33" i="30" s="1"/>
  <c r="A34" i="30"/>
  <c r="B34" i="30"/>
  <c r="O34" i="30" s="1"/>
  <c r="C34" i="30"/>
  <c r="P34" i="30" s="1"/>
  <c r="D34" i="30"/>
  <c r="Q34" i="30" s="1"/>
  <c r="E34" i="30"/>
  <c r="R34" i="30" s="1"/>
  <c r="F34" i="30"/>
  <c r="S34" i="30" s="1"/>
  <c r="G34" i="30"/>
  <c r="T34" i="30" s="1"/>
  <c r="H34" i="30"/>
  <c r="U34" i="30" s="1"/>
  <c r="I34" i="30"/>
  <c r="V34" i="30" s="1"/>
  <c r="J34" i="30"/>
  <c r="W34" i="30" s="1"/>
  <c r="K34" i="30"/>
  <c r="X34" i="30" s="1"/>
  <c r="L34" i="30"/>
  <c r="Y34" i="30" s="1"/>
  <c r="A35" i="30"/>
  <c r="B35" i="30"/>
  <c r="O35" i="30" s="1"/>
  <c r="C35" i="30"/>
  <c r="P35" i="30" s="1"/>
  <c r="D35" i="30"/>
  <c r="Q35" i="30" s="1"/>
  <c r="E35" i="30"/>
  <c r="R35" i="30" s="1"/>
  <c r="F35" i="30"/>
  <c r="S35" i="30" s="1"/>
  <c r="G35" i="30"/>
  <c r="T35" i="30" s="1"/>
  <c r="H35" i="30"/>
  <c r="U35" i="30" s="1"/>
  <c r="I35" i="30"/>
  <c r="V35" i="30" s="1"/>
  <c r="J35" i="30"/>
  <c r="W35" i="30" s="1"/>
  <c r="K35" i="30"/>
  <c r="X35" i="30" s="1"/>
  <c r="L35" i="30"/>
  <c r="Y35" i="30" s="1"/>
  <c r="A36" i="30"/>
  <c r="B36" i="30"/>
  <c r="O36" i="30" s="1"/>
  <c r="C36" i="30"/>
  <c r="P36" i="30" s="1"/>
  <c r="D36" i="30"/>
  <c r="Q36" i="30" s="1"/>
  <c r="E36" i="30"/>
  <c r="R36" i="30" s="1"/>
  <c r="F36" i="30"/>
  <c r="S36" i="30" s="1"/>
  <c r="G36" i="30"/>
  <c r="T36" i="30" s="1"/>
  <c r="H36" i="30"/>
  <c r="U36" i="30" s="1"/>
  <c r="I36" i="30"/>
  <c r="V36" i="30" s="1"/>
  <c r="J36" i="30"/>
  <c r="W36" i="30" s="1"/>
  <c r="K36" i="30"/>
  <c r="X36" i="30" s="1"/>
  <c r="L36" i="30"/>
  <c r="Y36" i="30" s="1"/>
  <c r="A37" i="30"/>
  <c r="B37" i="30"/>
  <c r="O37" i="30" s="1"/>
  <c r="C37" i="30"/>
  <c r="P37" i="30" s="1"/>
  <c r="D37" i="30"/>
  <c r="Q37" i="30" s="1"/>
  <c r="E37" i="30"/>
  <c r="R37" i="30" s="1"/>
  <c r="F37" i="30"/>
  <c r="S37" i="30" s="1"/>
  <c r="G37" i="30"/>
  <c r="T37" i="30" s="1"/>
  <c r="H37" i="30"/>
  <c r="U37" i="30" s="1"/>
  <c r="I37" i="30"/>
  <c r="V37" i="30" s="1"/>
  <c r="J37" i="30"/>
  <c r="W37" i="30" s="1"/>
  <c r="K37" i="30"/>
  <c r="X37" i="30" s="1"/>
  <c r="L37" i="30"/>
  <c r="Y37" i="30" s="1"/>
  <c r="A38" i="30"/>
  <c r="B38" i="30"/>
  <c r="O38" i="30" s="1"/>
  <c r="C38" i="30"/>
  <c r="P38" i="30" s="1"/>
  <c r="D38" i="30"/>
  <c r="Q38" i="30" s="1"/>
  <c r="E38" i="30"/>
  <c r="R38" i="30" s="1"/>
  <c r="F38" i="30"/>
  <c r="S38" i="30" s="1"/>
  <c r="G38" i="30"/>
  <c r="T38" i="30" s="1"/>
  <c r="H38" i="30"/>
  <c r="U38" i="30" s="1"/>
  <c r="I38" i="30"/>
  <c r="V38" i="30" s="1"/>
  <c r="J38" i="30"/>
  <c r="W38" i="30" s="1"/>
  <c r="K38" i="30"/>
  <c r="X38" i="30" s="1"/>
  <c r="L38" i="30"/>
  <c r="Y38" i="30" s="1"/>
  <c r="A39" i="30"/>
  <c r="B39" i="30"/>
  <c r="O39" i="30" s="1"/>
  <c r="C39" i="30"/>
  <c r="P39" i="30" s="1"/>
  <c r="D39" i="30"/>
  <c r="Q39" i="30" s="1"/>
  <c r="E39" i="30"/>
  <c r="R39" i="30" s="1"/>
  <c r="F39" i="30"/>
  <c r="S39" i="30" s="1"/>
  <c r="G39" i="30"/>
  <c r="T39" i="30" s="1"/>
  <c r="H39" i="30"/>
  <c r="U39" i="30" s="1"/>
  <c r="I39" i="30"/>
  <c r="V39" i="30" s="1"/>
  <c r="J39" i="30"/>
  <c r="W39" i="30" s="1"/>
  <c r="K39" i="30"/>
  <c r="X39" i="30" s="1"/>
  <c r="L39" i="30"/>
  <c r="Y39" i="30" s="1"/>
  <c r="A40" i="30"/>
  <c r="B40" i="30"/>
  <c r="O40" i="30" s="1"/>
  <c r="C40" i="30"/>
  <c r="P40" i="30" s="1"/>
  <c r="D40" i="30"/>
  <c r="Q40" i="30" s="1"/>
  <c r="E40" i="30"/>
  <c r="R40" i="30" s="1"/>
  <c r="F40" i="30"/>
  <c r="S40" i="30" s="1"/>
  <c r="G40" i="30"/>
  <c r="T40" i="30" s="1"/>
  <c r="H40" i="30"/>
  <c r="U40" i="30" s="1"/>
  <c r="I40" i="30"/>
  <c r="V40" i="30" s="1"/>
  <c r="J40" i="30"/>
  <c r="W40" i="30" s="1"/>
  <c r="K40" i="30"/>
  <c r="X40" i="30" s="1"/>
  <c r="L40" i="30"/>
  <c r="Y40" i="30" s="1"/>
  <c r="A41" i="30"/>
  <c r="B41" i="30"/>
  <c r="O41" i="30" s="1"/>
  <c r="C41" i="30"/>
  <c r="P41" i="30" s="1"/>
  <c r="D41" i="30"/>
  <c r="Q41" i="30" s="1"/>
  <c r="E41" i="30"/>
  <c r="R41" i="30" s="1"/>
  <c r="F41" i="30"/>
  <c r="S41" i="30" s="1"/>
  <c r="G41" i="30"/>
  <c r="T41" i="30" s="1"/>
  <c r="H41" i="30"/>
  <c r="U41" i="30" s="1"/>
  <c r="I41" i="30"/>
  <c r="V41" i="30" s="1"/>
  <c r="J41" i="30"/>
  <c r="W41" i="30" s="1"/>
  <c r="K41" i="30"/>
  <c r="X41" i="30" s="1"/>
  <c r="L41" i="30"/>
  <c r="Y41" i="30" s="1"/>
  <c r="A42" i="30"/>
  <c r="B42" i="30"/>
  <c r="O42" i="30" s="1"/>
  <c r="C42" i="30"/>
  <c r="P42" i="30" s="1"/>
  <c r="D42" i="30"/>
  <c r="Q42" i="30" s="1"/>
  <c r="E42" i="30"/>
  <c r="R42" i="30" s="1"/>
  <c r="F42" i="30"/>
  <c r="S42" i="30" s="1"/>
  <c r="G42" i="30"/>
  <c r="T42" i="30" s="1"/>
  <c r="H42" i="30"/>
  <c r="U42" i="30" s="1"/>
  <c r="I42" i="30"/>
  <c r="V42" i="30" s="1"/>
  <c r="J42" i="30"/>
  <c r="W42" i="30" s="1"/>
  <c r="K42" i="30"/>
  <c r="X42" i="30" s="1"/>
  <c r="L42" i="30"/>
  <c r="Y42" i="30" s="1"/>
  <c r="L31" i="30"/>
  <c r="B31" i="30"/>
  <c r="C31" i="30"/>
  <c r="D31" i="30"/>
  <c r="E31" i="30"/>
  <c r="F31" i="30"/>
  <c r="G31" i="30"/>
  <c r="H31" i="30"/>
  <c r="I31" i="30"/>
  <c r="J31" i="30"/>
  <c r="K31" i="30"/>
  <c r="A31" i="30"/>
  <c r="O23" i="2"/>
  <c r="B12" i="13"/>
  <c r="C12" i="13" s="1"/>
  <c r="D12" i="13" s="1"/>
  <c r="E12" i="13" s="1"/>
  <c r="F12" i="13" s="1"/>
  <c r="G12" i="13" s="1"/>
  <c r="H12" i="13" s="1"/>
  <c r="I12" i="13" s="1"/>
  <c r="J12" i="13" s="1"/>
  <c r="K12" i="13" s="1"/>
  <c r="L12" i="13" s="1"/>
  <c r="B11" i="13"/>
  <c r="C11" i="13" s="1"/>
  <c r="D11" i="13" s="1"/>
  <c r="E11" i="13" s="1"/>
  <c r="F11" i="13" s="1"/>
  <c r="G11" i="13" s="1"/>
  <c r="H11" i="13" s="1"/>
  <c r="I11" i="13" s="1"/>
  <c r="J11" i="13" s="1"/>
  <c r="K11" i="13" s="1"/>
  <c r="L11" i="13" s="1"/>
  <c r="B10" i="13"/>
  <c r="C10" i="13" s="1"/>
  <c r="D10" i="13" s="1"/>
  <c r="E10" i="13" s="1"/>
  <c r="F10" i="13" s="1"/>
  <c r="G10" i="13" s="1"/>
  <c r="H10" i="13" s="1"/>
  <c r="I10" i="13" s="1"/>
  <c r="J10" i="13" s="1"/>
  <c r="K10" i="13" s="1"/>
  <c r="L10" i="13" s="1"/>
  <c r="B9" i="13"/>
  <c r="C9" i="13" s="1"/>
  <c r="D9" i="13" s="1"/>
  <c r="E9" i="13" s="1"/>
  <c r="F9" i="13" s="1"/>
  <c r="G9" i="13" s="1"/>
  <c r="H9" i="13" s="1"/>
  <c r="I9" i="13" s="1"/>
  <c r="J9" i="13" s="1"/>
  <c r="K9" i="13" s="1"/>
  <c r="L9" i="13" s="1"/>
  <c r="H30" i="2"/>
  <c r="O36" i="2" s="1"/>
  <c r="B33" i="2"/>
  <c r="O33" i="2" s="1"/>
  <c r="C34" i="2"/>
  <c r="P34" i="2" s="1"/>
  <c r="D35" i="2"/>
  <c r="Q35" i="2" s="1"/>
  <c r="E36" i="2"/>
  <c r="U33" i="2" s="1"/>
  <c r="F37" i="2"/>
  <c r="S37" i="2" s="1"/>
  <c r="G37" i="2"/>
  <c r="T37" i="2" s="1"/>
  <c r="H38" i="2"/>
  <c r="W36" i="2" s="1"/>
  <c r="I39" i="2"/>
  <c r="V39" i="2" s="1"/>
  <c r="J40" i="2"/>
  <c r="Y38" i="2" s="1"/>
  <c r="K31" i="2"/>
  <c r="P39" i="2" s="1"/>
  <c r="L31" i="2"/>
  <c r="Y31" i="2" s="1"/>
  <c r="C23" i="2"/>
  <c r="P23" i="2" s="1"/>
  <c r="B22" i="2"/>
  <c r="O22" i="2" s="1"/>
  <c r="D23" i="2"/>
  <c r="U19" i="2" s="1"/>
  <c r="C22" i="2"/>
  <c r="T18" i="2" s="1"/>
  <c r="B21" i="2"/>
  <c r="O21" i="2" s="1"/>
  <c r="E23" i="2"/>
  <c r="R23" i="2" s="1"/>
  <c r="D22" i="2"/>
  <c r="Q22" i="2" s="1"/>
  <c r="C21" i="2"/>
  <c r="S18" i="2" s="1"/>
  <c r="F23" i="2"/>
  <c r="U21" i="2" s="1"/>
  <c r="E22" i="2"/>
  <c r="T20" i="2" s="1"/>
  <c r="D21" i="2"/>
  <c r="S19" i="2" s="1"/>
  <c r="C20" i="2"/>
  <c r="P20" i="2" s="1"/>
  <c r="B19" i="2"/>
  <c r="O19" i="2" s="1"/>
  <c r="B20" i="2"/>
  <c r="O20" i="2" s="1"/>
  <c r="H17" i="2"/>
  <c r="G23" i="2"/>
  <c r="T23" i="2" s="1"/>
  <c r="F22" i="2"/>
  <c r="S22" i="2" s="1"/>
  <c r="E21" i="2"/>
  <c r="R21" i="2" s="1"/>
  <c r="D20" i="2"/>
  <c r="Q20" i="2" s="1"/>
  <c r="C19" i="2"/>
  <c r="P19" i="2" s="1"/>
  <c r="B18" i="2"/>
  <c r="P17" i="2" s="1"/>
  <c r="G40" i="2"/>
  <c r="Y35" i="2" s="1"/>
  <c r="F39" i="2"/>
  <c r="X34" i="2" s="1"/>
  <c r="E38" i="2"/>
  <c r="W33" i="2" s="1"/>
  <c r="D37" i="2"/>
  <c r="V32" i="2" s="1"/>
  <c r="C36" i="2"/>
  <c r="U31" i="2" s="1"/>
  <c r="B35" i="2"/>
  <c r="O35" i="2" s="1"/>
  <c r="H40" i="2"/>
  <c r="U40" i="2" s="1"/>
  <c r="G39" i="2"/>
  <c r="T39" i="2" s="1"/>
  <c r="F38" i="2"/>
  <c r="S38" i="2" s="1"/>
  <c r="E37" i="2"/>
  <c r="R37" i="2" s="1"/>
  <c r="D36" i="2"/>
  <c r="Q36" i="2" s="1"/>
  <c r="C35" i="2"/>
  <c r="P35" i="2" s="1"/>
  <c r="B34" i="2"/>
  <c r="O34" i="2" s="1"/>
  <c r="I40" i="2"/>
  <c r="V40" i="2" s="1"/>
  <c r="H39" i="2"/>
  <c r="U39" i="2" s="1"/>
  <c r="G38" i="2"/>
  <c r="T38" i="2" s="1"/>
  <c r="F36" i="2"/>
  <c r="U34" i="2" s="1"/>
  <c r="E35" i="2"/>
  <c r="T33" i="2" s="1"/>
  <c r="D34" i="2"/>
  <c r="S32" i="2" s="1"/>
  <c r="C33" i="2"/>
  <c r="R31" i="2" s="1"/>
  <c r="B32" i="2"/>
  <c r="O32" i="2" s="1"/>
  <c r="K40" i="2"/>
  <c r="Y39" i="2" s="1"/>
  <c r="J39" i="2"/>
  <c r="X38" i="2" s="1"/>
  <c r="I38" i="2"/>
  <c r="W37" i="2" s="1"/>
  <c r="H37" i="2"/>
  <c r="V36" i="2" s="1"/>
  <c r="G36" i="2"/>
  <c r="U35" i="2" s="1"/>
  <c r="F35" i="2"/>
  <c r="T34" i="2" s="1"/>
  <c r="E34" i="2"/>
  <c r="S33" i="2" s="1"/>
  <c r="D33" i="2"/>
  <c r="R32" i="2" s="1"/>
  <c r="C32" i="2"/>
  <c r="Q31" i="2" s="1"/>
  <c r="B31" i="2"/>
  <c r="O31" i="2" s="1"/>
  <c r="L34" i="2"/>
  <c r="S40" i="2" s="1"/>
  <c r="L33" i="2"/>
  <c r="R40" i="2" s="1"/>
  <c r="K33" i="2"/>
  <c r="X33" i="2" s="1"/>
  <c r="L32" i="2"/>
  <c r="Q40" i="2" s="1"/>
  <c r="K32" i="2"/>
  <c r="Q39" i="2" s="1"/>
  <c r="J32" i="2"/>
  <c r="W32" i="2" s="1"/>
  <c r="J31" i="2"/>
  <c r="P38" i="2" s="1"/>
  <c r="I31" i="2"/>
  <c r="V31" i="2" s="1"/>
  <c r="L30" i="2"/>
  <c r="O40" i="2" s="1"/>
  <c r="K30" i="2"/>
  <c r="O39" i="2" s="1"/>
  <c r="J30" i="2"/>
  <c r="O38" i="2" s="1"/>
  <c r="I30" i="2"/>
  <c r="O37" i="2" s="1"/>
  <c r="Z43" i="30" l="1"/>
  <c r="Z44" i="30" s="1"/>
  <c r="Q21" i="2"/>
  <c r="X35" i="2"/>
  <c r="R34" i="2"/>
  <c r="X40" i="2"/>
  <c r="T19" i="2"/>
  <c r="O18" i="2"/>
  <c r="V33" i="2"/>
  <c r="P32" i="2"/>
  <c r="T21" i="2"/>
  <c r="W30" i="2"/>
  <c r="V35" i="2"/>
  <c r="R19" i="2"/>
  <c r="T31" i="2"/>
  <c r="U20" i="2"/>
  <c r="T17" i="2"/>
  <c r="S30" i="2"/>
  <c r="Y34" i="2"/>
  <c r="V38" i="2"/>
  <c r="T40" i="2"/>
  <c r="Q33" i="2"/>
  <c r="U18" i="2"/>
  <c r="S23" i="2"/>
  <c r="Q23" i="2"/>
  <c r="U30" i="2"/>
  <c r="X31" i="2"/>
  <c r="W34" i="2"/>
  <c r="U37" i="2"/>
  <c r="S39" i="2"/>
  <c r="Q37" i="2"/>
  <c r="R22" i="2"/>
  <c r="Y30" i="2"/>
  <c r="X37" i="2"/>
  <c r="T36" i="2"/>
  <c r="R36" i="2"/>
  <c r="P36" i="2"/>
  <c r="Y32" i="2"/>
  <c r="R38" i="2"/>
  <c r="Q17" i="2"/>
  <c r="U17" i="2"/>
  <c r="R18" i="2"/>
  <c r="P21" i="2"/>
  <c r="P30" i="2"/>
  <c r="T30" i="2"/>
  <c r="X30" i="2"/>
  <c r="Y33" i="2"/>
  <c r="Y37" i="2"/>
  <c r="X32" i="2"/>
  <c r="X36" i="2"/>
  <c r="W31" i="2"/>
  <c r="W35" i="2"/>
  <c r="W40" i="2"/>
  <c r="V34" i="2"/>
  <c r="U38" i="2"/>
  <c r="T32" i="2"/>
  <c r="S31" i="2"/>
  <c r="S36" i="2"/>
  <c r="R35" i="2"/>
  <c r="R39" i="2"/>
  <c r="Q34" i="2"/>
  <c r="Q38" i="2"/>
  <c r="P33" i="2"/>
  <c r="P37" i="2"/>
  <c r="P40" i="2"/>
  <c r="R17" i="2"/>
  <c r="U22" i="2"/>
  <c r="S20" i="2"/>
  <c r="Q30" i="2"/>
  <c r="Y36" i="2"/>
  <c r="W39" i="2"/>
  <c r="U32" i="2"/>
  <c r="S35" i="2"/>
  <c r="Q18" i="2"/>
  <c r="P22" i="2"/>
  <c r="S17" i="2"/>
  <c r="R30" i="2"/>
  <c r="V30" i="2"/>
  <c r="Z23" i="2" l="1"/>
  <c r="F27" i="12" s="1"/>
  <c r="Z18" i="2"/>
  <c r="E22" i="12" s="1"/>
  <c r="Z22" i="2"/>
  <c r="C26" i="12" s="1"/>
  <c r="D22" i="12"/>
  <c r="B22" i="12"/>
  <c r="Z17" i="2"/>
  <c r="Z20" i="2"/>
  <c r="C24" i="12" s="1"/>
  <c r="Z21" i="2"/>
  <c r="Z19" i="2"/>
  <c r="H22" i="12" l="1"/>
  <c r="B27" i="12"/>
  <c r="C22" i="12"/>
  <c r="F22" i="12"/>
  <c r="G22" i="12"/>
  <c r="E27" i="12"/>
  <c r="H27" i="12"/>
  <c r="G27" i="12"/>
  <c r="D27" i="12"/>
  <c r="C27" i="12"/>
  <c r="G26" i="12"/>
  <c r="F26" i="12"/>
  <c r="H26" i="12"/>
  <c r="B26" i="12"/>
  <c r="D26" i="12"/>
  <c r="E26" i="12"/>
  <c r="C21" i="12"/>
  <c r="G21" i="12"/>
  <c r="D21" i="12"/>
  <c r="H21" i="12"/>
  <c r="E21" i="12"/>
  <c r="B21" i="12"/>
  <c r="F21" i="12"/>
  <c r="F25" i="12"/>
  <c r="C25" i="12"/>
  <c r="G25" i="12"/>
  <c r="B25" i="12"/>
  <c r="H25" i="12"/>
  <c r="E25" i="12"/>
  <c r="C23" i="12"/>
  <c r="D23" i="12"/>
  <c r="H23" i="12"/>
  <c r="G23" i="12"/>
  <c r="E23" i="12"/>
  <c r="B23" i="12"/>
  <c r="F23" i="12"/>
  <c r="D25" i="12"/>
  <c r="G24" i="12"/>
  <c r="F24" i="12"/>
  <c r="D24" i="12"/>
  <c r="H24" i="12"/>
  <c r="E24" i="12"/>
  <c r="B24" i="12"/>
  <c r="Z38" i="2"/>
  <c r="H46" i="12" s="1"/>
  <c r="Z35" i="2"/>
  <c r="Z32" i="2"/>
  <c r="Z34" i="2"/>
  <c r="Z31" i="2"/>
  <c r="Z40" i="2"/>
  <c r="Z33" i="2"/>
  <c r="Z36" i="2"/>
  <c r="Z30" i="2"/>
  <c r="Z39" i="2"/>
  <c r="Z37" i="2"/>
  <c r="M31" i="12" l="1"/>
  <c r="L42" i="12"/>
  <c r="I47" i="12"/>
  <c r="C41" i="12"/>
  <c r="F40" i="12"/>
  <c r="G38" i="12"/>
  <c r="H32" i="12"/>
  <c r="D32" i="12"/>
  <c r="G32" i="12"/>
  <c r="C32" i="12"/>
  <c r="E32" i="12"/>
  <c r="F32" i="12"/>
  <c r="B48" i="12"/>
  <c r="C43" i="12"/>
  <c r="B45" i="12"/>
  <c r="C39" i="12"/>
  <c r="D46" i="12"/>
  <c r="C48" i="12"/>
  <c r="I46" i="12"/>
  <c r="L46" i="12"/>
  <c r="E46" i="12"/>
  <c r="C46" i="12"/>
  <c r="B39" i="12"/>
  <c r="K43" i="12"/>
  <c r="J48" i="12"/>
  <c r="B43" i="12"/>
  <c r="J43" i="12"/>
  <c r="B42" i="12"/>
  <c r="F42" i="12"/>
  <c r="E42" i="12"/>
  <c r="H43" i="12"/>
  <c r="H42" i="12"/>
  <c r="E43" i="12"/>
  <c r="D42" i="12"/>
  <c r="K46" i="12"/>
  <c r="J46" i="12"/>
  <c r="F39" i="12"/>
  <c r="F46" i="12"/>
  <c r="I39" i="12"/>
  <c r="D39" i="12"/>
  <c r="D41" i="12"/>
  <c r="G46" i="12"/>
  <c r="F43" i="12"/>
  <c r="G40" i="12"/>
  <c r="G48" i="12"/>
  <c r="I42" i="12"/>
  <c r="K42" i="12"/>
  <c r="D43" i="12"/>
  <c r="B46" i="12"/>
  <c r="J40" i="12"/>
  <c r="D40" i="12"/>
  <c r="L48" i="12"/>
  <c r="H40" i="12"/>
  <c r="L40" i="12"/>
  <c r="K40" i="12"/>
  <c r="K39" i="12"/>
  <c r="F48" i="12"/>
  <c r="I48" i="12"/>
  <c r="G39" i="12"/>
  <c r="L39" i="12"/>
  <c r="I40" i="12"/>
  <c r="B40" i="12"/>
  <c r="J42" i="12"/>
  <c r="G42" i="12"/>
  <c r="C42" i="12"/>
  <c r="I43" i="12"/>
  <c r="L43" i="12"/>
  <c r="H39" i="12"/>
  <c r="E47" i="12"/>
  <c r="D48" i="12"/>
  <c r="C40" i="12"/>
  <c r="J39" i="12"/>
  <c r="K48" i="12"/>
  <c r="H48" i="12"/>
  <c r="E48" i="12"/>
  <c r="E39" i="12"/>
  <c r="E40" i="12"/>
  <c r="G43" i="12"/>
  <c r="E44" i="12"/>
  <c r="H44" i="12"/>
  <c r="I44" i="12"/>
  <c r="D44" i="12"/>
  <c r="K44" i="12"/>
  <c r="J44" i="12"/>
  <c r="G44" i="12"/>
  <c r="C44" i="12"/>
  <c r="C38" i="12"/>
  <c r="L41" i="12"/>
  <c r="D38" i="12"/>
  <c r="B38" i="12"/>
  <c r="E38" i="12"/>
  <c r="K38" i="12"/>
  <c r="J38" i="12"/>
  <c r="L38" i="12"/>
  <c r="I38" i="12"/>
  <c r="F38" i="12"/>
  <c r="H38" i="12"/>
  <c r="F44" i="12"/>
  <c r="E45" i="12"/>
  <c r="E41" i="12"/>
  <c r="G41" i="12"/>
  <c r="I41" i="12"/>
  <c r="K41" i="12"/>
  <c r="F41" i="12"/>
  <c r="B41" i="12"/>
  <c r="J41" i="12"/>
  <c r="D47" i="12"/>
  <c r="K47" i="12"/>
  <c r="B47" i="12"/>
  <c r="H47" i="12"/>
  <c r="G47" i="12"/>
  <c r="F47" i="12"/>
  <c r="C47" i="12"/>
  <c r="J47" i="12"/>
  <c r="L47" i="12"/>
  <c r="H41" i="12"/>
  <c r="B44" i="12"/>
  <c r="L44" i="12"/>
  <c r="F45" i="12"/>
  <c r="I45" i="12"/>
  <c r="L45" i="12"/>
  <c r="H45" i="12"/>
  <c r="D45" i="12"/>
  <c r="J45" i="12"/>
  <c r="G45" i="12"/>
  <c r="C45" i="12"/>
  <c r="K45" i="12"/>
  <c r="B4" i="13" l="1"/>
  <c r="R21" i="12"/>
  <c r="B5" i="13"/>
  <c r="C5" i="13" s="1"/>
  <c r="S21" i="12"/>
  <c r="B3" i="13"/>
  <c r="Q21" i="12"/>
  <c r="B6" i="13"/>
  <c r="C6" i="13" s="1"/>
  <c r="T21" i="12"/>
  <c r="B8" i="13"/>
  <c r="V21" i="12"/>
  <c r="B7" i="13"/>
  <c r="U21" i="12"/>
  <c r="C4" i="13"/>
  <c r="O4" i="13"/>
  <c r="C8" i="13"/>
  <c r="O8" i="13"/>
  <c r="C3" i="13"/>
  <c r="O3" i="13"/>
  <c r="C7" i="13"/>
  <c r="O7" i="13"/>
  <c r="B32" i="12"/>
  <c r="P21" i="12" s="1"/>
  <c r="D49" i="12"/>
  <c r="B19" i="13" s="1"/>
  <c r="C19" i="13" s="1"/>
  <c r="C49" i="12"/>
  <c r="B18" i="13" s="1"/>
  <c r="O18" i="13" s="1"/>
  <c r="G49" i="12"/>
  <c r="B22" i="13" s="1"/>
  <c r="C22" i="13" s="1"/>
  <c r="K49" i="12"/>
  <c r="B26" i="13" s="1"/>
  <c r="O26" i="13" s="1"/>
  <c r="H49" i="12"/>
  <c r="B23" i="13" s="1"/>
  <c r="J49" i="12"/>
  <c r="B25" i="13" s="1"/>
  <c r="F49" i="12"/>
  <c r="B21" i="13" s="1"/>
  <c r="I49" i="12"/>
  <c r="B24" i="13" s="1"/>
  <c r="E49" i="12"/>
  <c r="B20" i="13" s="1"/>
  <c r="L49" i="12"/>
  <c r="B27" i="13" s="1"/>
  <c r="B49" i="12"/>
  <c r="M48" i="12"/>
  <c r="O5" i="13" l="1"/>
  <c r="O6" i="13"/>
  <c r="D7" i="13"/>
  <c r="P7" i="13"/>
  <c r="D8" i="13"/>
  <c r="P8" i="13"/>
  <c r="D4" i="13"/>
  <c r="P4" i="13"/>
  <c r="M32" i="12"/>
  <c r="B2" i="13"/>
  <c r="D3" i="13"/>
  <c r="P3" i="13"/>
  <c r="D5" i="13"/>
  <c r="P5" i="13"/>
  <c r="D6" i="13"/>
  <c r="P6" i="13"/>
  <c r="O22" i="13"/>
  <c r="O19" i="13"/>
  <c r="C18" i="13"/>
  <c r="D18" i="13" s="1"/>
  <c r="C26" i="13"/>
  <c r="D26" i="13" s="1"/>
  <c r="C24" i="13"/>
  <c r="O24" i="13"/>
  <c r="C25" i="13"/>
  <c r="O25" i="13"/>
  <c r="M49" i="12"/>
  <c r="B17" i="13"/>
  <c r="C21" i="13"/>
  <c r="O21" i="13"/>
  <c r="C23" i="13"/>
  <c r="O23" i="13"/>
  <c r="P19" i="13"/>
  <c r="D19" i="13"/>
  <c r="O27" i="13"/>
  <c r="C27" i="13"/>
  <c r="O20" i="13"/>
  <c r="C20" i="13"/>
  <c r="P22" i="13"/>
  <c r="D22" i="13"/>
  <c r="C2" i="13" l="1"/>
  <c r="O2" i="13"/>
  <c r="O13" i="13" s="1"/>
  <c r="O14" i="13" s="1"/>
  <c r="E5" i="13"/>
  <c r="Q5" i="13"/>
  <c r="E8" i="13"/>
  <c r="Q8" i="13"/>
  <c r="E6" i="13"/>
  <c r="Q6" i="13"/>
  <c r="E3" i="13"/>
  <c r="Q3" i="13"/>
  <c r="E4" i="13"/>
  <c r="Q4" i="13"/>
  <c r="E7" i="13"/>
  <c r="Q7" i="13"/>
  <c r="P26" i="13"/>
  <c r="P18" i="13"/>
  <c r="P20" i="13"/>
  <c r="D20" i="13"/>
  <c r="Q19" i="13"/>
  <c r="E19" i="13"/>
  <c r="E26" i="13"/>
  <c r="Q26" i="13"/>
  <c r="D21" i="13"/>
  <c r="P21" i="13"/>
  <c r="P25" i="13"/>
  <c r="D25" i="13"/>
  <c r="Q22" i="13"/>
  <c r="E22" i="13"/>
  <c r="P27" i="13"/>
  <c r="D27" i="13"/>
  <c r="C17" i="13"/>
  <c r="O17" i="13"/>
  <c r="O28" i="13" s="1"/>
  <c r="O29" i="13" s="1"/>
  <c r="Q18" i="13"/>
  <c r="E18" i="13"/>
  <c r="P23" i="13"/>
  <c r="D23" i="13"/>
  <c r="D24" i="13"/>
  <c r="P24" i="13"/>
  <c r="F3" i="13" l="1"/>
  <c r="R3" i="13"/>
  <c r="F4" i="13"/>
  <c r="R4" i="13"/>
  <c r="F6" i="13"/>
  <c r="R6" i="13"/>
  <c r="F5" i="13"/>
  <c r="R5" i="13"/>
  <c r="F7" i="13"/>
  <c r="R7" i="13"/>
  <c r="F8" i="13"/>
  <c r="R8" i="13"/>
  <c r="D2" i="13"/>
  <c r="P2" i="13"/>
  <c r="P13" i="13" s="1"/>
  <c r="P14" i="13" s="1"/>
  <c r="Q23" i="13"/>
  <c r="E23" i="13"/>
  <c r="R22" i="13"/>
  <c r="F22" i="13"/>
  <c r="F19" i="13"/>
  <c r="R19" i="13"/>
  <c r="D17" i="13"/>
  <c r="P17" i="13"/>
  <c r="P28" i="13" s="1"/>
  <c r="P29" i="13" s="1"/>
  <c r="E21" i="13"/>
  <c r="Q21" i="13"/>
  <c r="F18" i="13"/>
  <c r="R18" i="13"/>
  <c r="E27" i="13"/>
  <c r="Q27" i="13"/>
  <c r="E25" i="13"/>
  <c r="Q25" i="13"/>
  <c r="E20" i="13"/>
  <c r="Q20" i="13"/>
  <c r="E24" i="13"/>
  <c r="Q24" i="13"/>
  <c r="F26" i="13"/>
  <c r="R26" i="13"/>
  <c r="G4" i="13" l="1"/>
  <c r="S4" i="13"/>
  <c r="G7" i="13"/>
  <c r="S7" i="13"/>
  <c r="G8" i="13"/>
  <c r="S8" i="13"/>
  <c r="G5" i="13"/>
  <c r="S5" i="13"/>
  <c r="E2" i="13"/>
  <c r="Q2" i="13"/>
  <c r="Q13" i="13" s="1"/>
  <c r="Q14" i="13" s="1"/>
  <c r="G6" i="13"/>
  <c r="S6" i="13"/>
  <c r="G3" i="13"/>
  <c r="S3" i="13"/>
  <c r="F24" i="13"/>
  <c r="R24" i="13"/>
  <c r="F25" i="13"/>
  <c r="R25" i="13"/>
  <c r="G18" i="13"/>
  <c r="S18" i="13"/>
  <c r="E17" i="13"/>
  <c r="Q17" i="13"/>
  <c r="Q28" i="13" s="1"/>
  <c r="Q29" i="13" s="1"/>
  <c r="G26" i="13"/>
  <c r="S26" i="13"/>
  <c r="F20" i="13"/>
  <c r="R20" i="13"/>
  <c r="F27" i="13"/>
  <c r="R27" i="13"/>
  <c r="F21" i="13"/>
  <c r="R21" i="13"/>
  <c r="S19" i="13"/>
  <c r="G19" i="13"/>
  <c r="R23" i="13"/>
  <c r="F23" i="13"/>
  <c r="G22" i="13"/>
  <c r="S22" i="13"/>
  <c r="H6" i="13" l="1"/>
  <c r="T6" i="13"/>
  <c r="H7" i="13"/>
  <c r="T7" i="13"/>
  <c r="H3" i="13"/>
  <c r="T3" i="13"/>
  <c r="H5" i="13"/>
  <c r="T5" i="13"/>
  <c r="F2" i="13"/>
  <c r="R2" i="13"/>
  <c r="R13" i="13" s="1"/>
  <c r="R14" i="13" s="1"/>
  <c r="H8" i="13"/>
  <c r="T8" i="13"/>
  <c r="H4" i="13"/>
  <c r="T4" i="13"/>
  <c r="G21" i="13"/>
  <c r="S21" i="13"/>
  <c r="G20" i="13"/>
  <c r="S20" i="13"/>
  <c r="F17" i="13"/>
  <c r="R17" i="13"/>
  <c r="R28" i="13" s="1"/>
  <c r="R29" i="13" s="1"/>
  <c r="G25" i="13"/>
  <c r="S25" i="13"/>
  <c r="G23" i="13"/>
  <c r="S23" i="13"/>
  <c r="H19" i="13"/>
  <c r="T19" i="13"/>
  <c r="H22" i="13"/>
  <c r="T22" i="13"/>
  <c r="S27" i="13"/>
  <c r="G27" i="13"/>
  <c r="T26" i="13"/>
  <c r="H26" i="13"/>
  <c r="H18" i="13"/>
  <c r="T18" i="13"/>
  <c r="G24" i="13"/>
  <c r="S24" i="13"/>
  <c r="I8" i="13" l="1"/>
  <c r="J8" i="13" s="1"/>
  <c r="K8" i="13" s="1"/>
  <c r="L8" i="13" s="1"/>
  <c r="U8" i="13"/>
  <c r="I7" i="13"/>
  <c r="J7" i="13" s="1"/>
  <c r="K7" i="13" s="1"/>
  <c r="L7" i="13" s="1"/>
  <c r="U7" i="13"/>
  <c r="I5" i="13"/>
  <c r="J5" i="13" s="1"/>
  <c r="K5" i="13" s="1"/>
  <c r="L5" i="13" s="1"/>
  <c r="U5" i="13"/>
  <c r="I4" i="13"/>
  <c r="J4" i="13" s="1"/>
  <c r="K4" i="13" s="1"/>
  <c r="L4" i="13" s="1"/>
  <c r="U4" i="13"/>
  <c r="G2" i="13"/>
  <c r="S2" i="13"/>
  <c r="S13" i="13" s="1"/>
  <c r="S14" i="13" s="1"/>
  <c r="I3" i="13"/>
  <c r="J3" i="13" s="1"/>
  <c r="K3" i="13" s="1"/>
  <c r="L3" i="13" s="1"/>
  <c r="U3" i="13"/>
  <c r="I6" i="13"/>
  <c r="J6" i="13" s="1"/>
  <c r="K6" i="13" s="1"/>
  <c r="L6" i="13" s="1"/>
  <c r="U6" i="13"/>
  <c r="T27" i="13"/>
  <c r="H27" i="13"/>
  <c r="I18" i="13"/>
  <c r="U18" i="13"/>
  <c r="U19" i="13"/>
  <c r="I19" i="13"/>
  <c r="H25" i="13"/>
  <c r="T25" i="13"/>
  <c r="T20" i="13"/>
  <c r="H20" i="13"/>
  <c r="U26" i="13"/>
  <c r="I26" i="13"/>
  <c r="T24" i="13"/>
  <c r="H24" i="13"/>
  <c r="I22" i="13"/>
  <c r="U22" i="13"/>
  <c r="H23" i="13"/>
  <c r="T23" i="13"/>
  <c r="G17" i="13"/>
  <c r="S17" i="13"/>
  <c r="S28" i="13" s="1"/>
  <c r="S29" i="13" s="1"/>
  <c r="T21" i="13"/>
  <c r="H21" i="13"/>
  <c r="H2" i="13" l="1"/>
  <c r="T2" i="13"/>
  <c r="T13" i="13" s="1"/>
  <c r="T14" i="13" s="1"/>
  <c r="J26" i="13"/>
  <c r="V26" i="13"/>
  <c r="T17" i="13"/>
  <c r="T28" i="13" s="1"/>
  <c r="T29" i="13" s="1"/>
  <c r="H17" i="13"/>
  <c r="J22" i="13"/>
  <c r="V22" i="13"/>
  <c r="I25" i="13"/>
  <c r="U25" i="13"/>
  <c r="J18" i="13"/>
  <c r="V18" i="13"/>
  <c r="I21" i="13"/>
  <c r="U21" i="13"/>
  <c r="U24" i="13"/>
  <c r="I24" i="13"/>
  <c r="I20" i="13"/>
  <c r="U20" i="13"/>
  <c r="V19" i="13"/>
  <c r="J19" i="13"/>
  <c r="U27" i="13"/>
  <c r="I27" i="13"/>
  <c r="I23" i="13"/>
  <c r="U23" i="13"/>
  <c r="I2" i="13" l="1"/>
  <c r="J2" i="13" s="1"/>
  <c r="K2" i="13" s="1"/>
  <c r="L2" i="13" s="1"/>
  <c r="U2" i="13"/>
  <c r="U13" i="13" s="1"/>
  <c r="U14" i="13" s="1"/>
  <c r="Z14" i="13" s="1"/>
  <c r="B20" i="29" s="1"/>
  <c r="B21" i="29" s="1"/>
  <c r="B22" i="29" s="1"/>
  <c r="J27" i="13"/>
  <c r="V27" i="13"/>
  <c r="I17" i="13"/>
  <c r="U17" i="13"/>
  <c r="U28" i="13" s="1"/>
  <c r="U29" i="13" s="1"/>
  <c r="V20" i="13"/>
  <c r="J20" i="13"/>
  <c r="V21" i="13"/>
  <c r="J21" i="13"/>
  <c r="J25" i="13"/>
  <c r="V25" i="13"/>
  <c r="K19" i="13"/>
  <c r="W19" i="13"/>
  <c r="J24" i="13"/>
  <c r="V24" i="13"/>
  <c r="J23" i="13"/>
  <c r="V23" i="13"/>
  <c r="W18" i="13"/>
  <c r="K18" i="13"/>
  <c r="K22" i="13"/>
  <c r="W22" i="13"/>
  <c r="K26" i="13"/>
  <c r="W26" i="13"/>
  <c r="W21" i="13" l="1"/>
  <c r="K21" i="13"/>
  <c r="L22" i="13"/>
  <c r="Y22" i="13" s="1"/>
  <c r="X22" i="13"/>
  <c r="K23" i="13"/>
  <c r="W23" i="13"/>
  <c r="L19" i="13"/>
  <c r="Y19" i="13" s="1"/>
  <c r="X19" i="13"/>
  <c r="J17" i="13"/>
  <c r="V17" i="13"/>
  <c r="V28" i="13" s="1"/>
  <c r="V29" i="13" s="1"/>
  <c r="K20" i="13"/>
  <c r="W20" i="13"/>
  <c r="L18" i="13"/>
  <c r="Y18" i="13" s="1"/>
  <c r="X18" i="13"/>
  <c r="L26" i="13"/>
  <c r="Y26" i="13" s="1"/>
  <c r="X26" i="13"/>
  <c r="K24" i="13"/>
  <c r="W24" i="13"/>
  <c r="K25" i="13"/>
  <c r="W25" i="13"/>
  <c r="K27" i="13"/>
  <c r="W27" i="13"/>
  <c r="L25" i="13" l="1"/>
  <c r="Y25" i="13" s="1"/>
  <c r="X25" i="13"/>
  <c r="L20" i="13"/>
  <c r="Y20" i="13" s="1"/>
  <c r="X20" i="13"/>
  <c r="L21" i="13"/>
  <c r="Y21" i="13" s="1"/>
  <c r="X21" i="13"/>
  <c r="L27" i="13"/>
  <c r="Y27" i="13" s="1"/>
  <c r="X27" i="13"/>
  <c r="L24" i="13"/>
  <c r="Y24" i="13" s="1"/>
  <c r="X24" i="13"/>
  <c r="K17" i="13"/>
  <c r="W17" i="13"/>
  <c r="W28" i="13" s="1"/>
  <c r="W29" i="13" s="1"/>
  <c r="L23" i="13"/>
  <c r="Y23" i="13" s="1"/>
  <c r="X23" i="13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2" i="28"/>
  <c r="G3" i="27"/>
  <c r="G4" i="27"/>
  <c r="G5" i="27"/>
  <c r="G6" i="27"/>
  <c r="G7" i="27"/>
  <c r="G8" i="27"/>
  <c r="G9" i="27"/>
  <c r="G10" i="27"/>
  <c r="G11" i="27"/>
  <c r="G12" i="27"/>
  <c r="G13" i="27"/>
  <c r="G14" i="27"/>
  <c r="G15" i="27"/>
  <c r="G16" i="27"/>
  <c r="G17" i="27"/>
  <c r="G18" i="27"/>
  <c r="G19" i="27"/>
  <c r="G20" i="27"/>
  <c r="G21" i="27"/>
  <c r="G22" i="27"/>
  <c r="G23" i="27"/>
  <c r="G24" i="27"/>
  <c r="G25" i="27"/>
  <c r="G26" i="27"/>
  <c r="G27" i="27"/>
  <c r="G28" i="27"/>
  <c r="G29" i="27"/>
  <c r="G30" i="27"/>
  <c r="G31" i="27"/>
  <c r="G32" i="27"/>
  <c r="G33" i="27"/>
  <c r="G34" i="27"/>
  <c r="G35" i="27"/>
  <c r="G36" i="27"/>
  <c r="G37" i="27"/>
  <c r="G38" i="27"/>
  <c r="G39" i="27"/>
  <c r="G40" i="27"/>
  <c r="G41" i="27"/>
  <c r="G42" i="27"/>
  <c r="G43" i="27"/>
  <c r="G44" i="27"/>
  <c r="G45" i="27"/>
  <c r="G46" i="27"/>
  <c r="G47" i="27"/>
  <c r="G48" i="27"/>
  <c r="G49" i="27"/>
  <c r="G50" i="27"/>
  <c r="G51" i="27"/>
  <c r="G52" i="27"/>
  <c r="G53" i="27"/>
  <c r="G54" i="27"/>
  <c r="G55" i="27"/>
  <c r="G56" i="27"/>
  <c r="G2" i="27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2" i="25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2" i="23"/>
  <c r="G3" i="22"/>
  <c r="G4" i="22"/>
  <c r="G5" i="22"/>
  <c r="G6" i="22"/>
  <c r="G7" i="22"/>
  <c r="G8" i="22"/>
  <c r="G9" i="22"/>
  <c r="G10" i="22"/>
  <c r="G11" i="22"/>
  <c r="G12" i="22"/>
  <c r="G13" i="22"/>
  <c r="G14" i="22"/>
  <c r="G15" i="22"/>
  <c r="G16" i="22"/>
  <c r="G17" i="22"/>
  <c r="G18" i="22"/>
  <c r="G19" i="22"/>
  <c r="G20" i="22"/>
  <c r="G21" i="22"/>
  <c r="G22" i="22"/>
  <c r="G23" i="22"/>
  <c r="G24" i="22"/>
  <c r="G25" i="22"/>
  <c r="G26" i="22"/>
  <c r="G27" i="22"/>
  <c r="G28" i="22"/>
  <c r="G29" i="22"/>
  <c r="G30" i="22"/>
  <c r="G31" i="22"/>
  <c r="G32" i="22"/>
  <c r="G33" i="22"/>
  <c r="G34" i="22"/>
  <c r="G35" i="22"/>
  <c r="G36" i="22"/>
  <c r="G37" i="22"/>
  <c r="G38" i="22"/>
  <c r="G39" i="22"/>
  <c r="G40" i="22"/>
  <c r="G41" i="22"/>
  <c r="G42" i="22"/>
  <c r="G43" i="22"/>
  <c r="G44" i="22"/>
  <c r="G45" i="22"/>
  <c r="G46" i="22"/>
  <c r="G47" i="22"/>
  <c r="G48" i="22"/>
  <c r="G49" i="22"/>
  <c r="G50" i="22"/>
  <c r="G51" i="22"/>
  <c r="G52" i="22"/>
  <c r="G53" i="22"/>
  <c r="G54" i="22"/>
  <c r="G55" i="22"/>
  <c r="G56" i="22"/>
  <c r="G2" i="22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2" i="21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2" i="19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2" i="14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2" i="15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2" i="28"/>
  <c r="A3" i="27"/>
  <c r="A4" i="27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A29" i="27"/>
  <c r="A30" i="27"/>
  <c r="A31" i="27"/>
  <c r="A32" i="27"/>
  <c r="A33" i="27"/>
  <c r="A34" i="27"/>
  <c r="A35" i="27"/>
  <c r="A36" i="27"/>
  <c r="A37" i="27"/>
  <c r="A38" i="27"/>
  <c r="A39" i="27"/>
  <c r="A40" i="27"/>
  <c r="A41" i="27"/>
  <c r="A42" i="27"/>
  <c r="A43" i="27"/>
  <c r="A44" i="27"/>
  <c r="A45" i="27"/>
  <c r="A46" i="27"/>
  <c r="A47" i="27"/>
  <c r="A48" i="27"/>
  <c r="A49" i="27"/>
  <c r="A50" i="27"/>
  <c r="A51" i="27"/>
  <c r="A52" i="27"/>
  <c r="A53" i="27"/>
  <c r="A54" i="27"/>
  <c r="A55" i="27"/>
  <c r="A56" i="27"/>
  <c r="A2" i="27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2" i="25"/>
  <c r="A3" i="23"/>
  <c r="A4" i="23"/>
  <c r="A5" i="23"/>
  <c r="A6" i="2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2" i="23"/>
  <c r="A3" i="22"/>
  <c r="A4" i="22"/>
  <c r="A5" i="22"/>
  <c r="A6" i="22"/>
  <c r="A7" i="22"/>
  <c r="A8" i="22"/>
  <c r="A9" i="22"/>
  <c r="A10" i="22"/>
  <c r="A11" i="22"/>
  <c r="A12" i="22"/>
  <c r="A13" i="22"/>
  <c r="A14" i="22"/>
  <c r="A15" i="22"/>
  <c r="A16" i="22"/>
  <c r="A17" i="22"/>
  <c r="A18" i="22"/>
  <c r="A19" i="22"/>
  <c r="A20" i="22"/>
  <c r="A21" i="22"/>
  <c r="A22" i="22"/>
  <c r="A23" i="22"/>
  <c r="A24" i="22"/>
  <c r="A25" i="22"/>
  <c r="A26" i="22"/>
  <c r="A27" i="22"/>
  <c r="A28" i="22"/>
  <c r="A29" i="22"/>
  <c r="A30" i="22"/>
  <c r="A31" i="22"/>
  <c r="A32" i="22"/>
  <c r="A33" i="22"/>
  <c r="A34" i="22"/>
  <c r="A35" i="22"/>
  <c r="A36" i="22"/>
  <c r="A37" i="22"/>
  <c r="A38" i="22"/>
  <c r="A39" i="22"/>
  <c r="A40" i="22"/>
  <c r="A41" i="22"/>
  <c r="A42" i="22"/>
  <c r="A43" i="22"/>
  <c r="A44" i="22"/>
  <c r="A45" i="22"/>
  <c r="A46" i="22"/>
  <c r="A47" i="22"/>
  <c r="A48" i="22"/>
  <c r="A49" i="22"/>
  <c r="A50" i="22"/>
  <c r="A51" i="22"/>
  <c r="A52" i="22"/>
  <c r="A53" i="22"/>
  <c r="A54" i="22"/>
  <c r="A55" i="22"/>
  <c r="A56" i="22"/>
  <c r="A2" i="22"/>
  <c r="A3" i="21"/>
  <c r="A4" i="21"/>
  <c r="A5" i="21"/>
  <c r="A6" i="21"/>
  <c r="A7" i="21"/>
  <c r="A8" i="21"/>
  <c r="A9" i="21"/>
  <c r="A10" i="21"/>
  <c r="A11" i="21"/>
  <c r="A12" i="21"/>
  <c r="A13" i="21"/>
  <c r="A14" i="21"/>
  <c r="A15" i="21"/>
  <c r="A16" i="21"/>
  <c r="A17" i="21"/>
  <c r="A18" i="21"/>
  <c r="A19" i="21"/>
  <c r="A20" i="21"/>
  <c r="A21" i="21"/>
  <c r="A22" i="21"/>
  <c r="A23" i="21"/>
  <c r="A24" i="21"/>
  <c r="A25" i="21"/>
  <c r="A26" i="21"/>
  <c r="A27" i="21"/>
  <c r="A28" i="21"/>
  <c r="A29" i="21"/>
  <c r="A30" i="21"/>
  <c r="A31" i="21"/>
  <c r="A32" i="21"/>
  <c r="A33" i="21"/>
  <c r="A34" i="21"/>
  <c r="A35" i="21"/>
  <c r="A36" i="21"/>
  <c r="A37" i="21"/>
  <c r="A38" i="21"/>
  <c r="A39" i="21"/>
  <c r="A40" i="21"/>
  <c r="A41" i="21"/>
  <c r="A42" i="21"/>
  <c r="A43" i="21"/>
  <c r="A44" i="21"/>
  <c r="A45" i="21"/>
  <c r="A46" i="21"/>
  <c r="A47" i="21"/>
  <c r="A48" i="21"/>
  <c r="A49" i="21"/>
  <c r="A50" i="21"/>
  <c r="A51" i="21"/>
  <c r="A52" i="21"/>
  <c r="A53" i="21"/>
  <c r="A54" i="21"/>
  <c r="A55" i="21"/>
  <c r="A56" i="21"/>
  <c r="A2" i="21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1" i="19"/>
  <c r="A22" i="19"/>
  <c r="A23" i="19"/>
  <c r="A24" i="19"/>
  <c r="A25" i="19"/>
  <c r="A26" i="19"/>
  <c r="A27" i="19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2" i="19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2" i="14"/>
  <c r="F56" i="28"/>
  <c r="D56" i="28"/>
  <c r="F55" i="28"/>
  <c r="D55" i="28"/>
  <c r="F54" i="28"/>
  <c r="D54" i="28"/>
  <c r="F53" i="28"/>
  <c r="D53" i="28"/>
  <c r="F52" i="28"/>
  <c r="D52" i="28"/>
  <c r="F51" i="28"/>
  <c r="D51" i="28"/>
  <c r="F50" i="28"/>
  <c r="D50" i="28"/>
  <c r="F49" i="28"/>
  <c r="D49" i="28"/>
  <c r="F48" i="28"/>
  <c r="D48" i="28"/>
  <c r="F47" i="28"/>
  <c r="D47" i="28"/>
  <c r="F46" i="28"/>
  <c r="D46" i="28"/>
  <c r="F45" i="28"/>
  <c r="D45" i="28"/>
  <c r="F44" i="28"/>
  <c r="D44" i="28"/>
  <c r="F43" i="28"/>
  <c r="D43" i="28"/>
  <c r="F42" i="28"/>
  <c r="D42" i="28"/>
  <c r="F41" i="28"/>
  <c r="D41" i="28"/>
  <c r="F40" i="28"/>
  <c r="D40" i="28"/>
  <c r="F39" i="28"/>
  <c r="D39" i="28"/>
  <c r="F38" i="28"/>
  <c r="D38" i="28"/>
  <c r="F37" i="28"/>
  <c r="D37" i="28"/>
  <c r="F36" i="28"/>
  <c r="D36" i="28"/>
  <c r="F35" i="28"/>
  <c r="D35" i="28"/>
  <c r="F34" i="28"/>
  <c r="D34" i="28"/>
  <c r="F33" i="28"/>
  <c r="D33" i="28"/>
  <c r="F32" i="28"/>
  <c r="D32" i="28"/>
  <c r="F31" i="28"/>
  <c r="D31" i="28"/>
  <c r="F30" i="28"/>
  <c r="D30" i="28"/>
  <c r="F29" i="28"/>
  <c r="D29" i="28"/>
  <c r="F28" i="28"/>
  <c r="D28" i="28"/>
  <c r="F27" i="28"/>
  <c r="D27" i="28"/>
  <c r="F26" i="28"/>
  <c r="D26" i="28"/>
  <c r="F25" i="28"/>
  <c r="D25" i="28"/>
  <c r="F24" i="28"/>
  <c r="D24" i="28"/>
  <c r="F23" i="28"/>
  <c r="D23" i="28"/>
  <c r="F22" i="28"/>
  <c r="D22" i="28"/>
  <c r="F21" i="28"/>
  <c r="D21" i="28"/>
  <c r="F20" i="28"/>
  <c r="D20" i="28"/>
  <c r="F19" i="28"/>
  <c r="D19" i="28"/>
  <c r="F18" i="28"/>
  <c r="D18" i="28"/>
  <c r="F17" i="28"/>
  <c r="D17" i="28"/>
  <c r="F16" i="28"/>
  <c r="D16" i="28"/>
  <c r="F15" i="28"/>
  <c r="D15" i="28"/>
  <c r="F14" i="28"/>
  <c r="D14" i="28"/>
  <c r="F13" i="28"/>
  <c r="D13" i="28"/>
  <c r="F12" i="28"/>
  <c r="D12" i="28"/>
  <c r="F11" i="28"/>
  <c r="D11" i="28"/>
  <c r="F10" i="28"/>
  <c r="D10" i="28"/>
  <c r="F9" i="28"/>
  <c r="D9" i="28"/>
  <c r="F8" i="28"/>
  <c r="D8" i="28"/>
  <c r="F7" i="28"/>
  <c r="D7" i="28"/>
  <c r="F6" i="28"/>
  <c r="D6" i="28"/>
  <c r="F5" i="28"/>
  <c r="D5" i="28"/>
  <c r="F4" i="28"/>
  <c r="D4" i="28"/>
  <c r="F3" i="28"/>
  <c r="D3" i="28"/>
  <c r="F2" i="28"/>
  <c r="D2" i="28"/>
  <c r="D50" i="27"/>
  <c r="F49" i="27"/>
  <c r="D54" i="27"/>
  <c r="D32" i="27"/>
  <c r="D10" i="27"/>
  <c r="D53" i="27"/>
  <c r="F48" i="27"/>
  <c r="D42" i="27"/>
  <c r="F38" i="27"/>
  <c r="D31" i="27"/>
  <c r="F28" i="27"/>
  <c r="D20" i="27"/>
  <c r="F18" i="27"/>
  <c r="D9" i="27"/>
  <c r="F8" i="27"/>
  <c r="D52" i="27"/>
  <c r="F47" i="27"/>
  <c r="D41" i="27"/>
  <c r="F37" i="27"/>
  <c r="D30" i="27"/>
  <c r="F27" i="27"/>
  <c r="D19" i="27"/>
  <c r="F17" i="27"/>
  <c r="D8" i="27"/>
  <c r="F7" i="27"/>
  <c r="D51" i="27"/>
  <c r="F46" i="27"/>
  <c r="D40" i="27"/>
  <c r="F36" i="27"/>
  <c r="D29" i="27"/>
  <c r="F26" i="27"/>
  <c r="D18" i="27"/>
  <c r="F16" i="27"/>
  <c r="D7" i="27"/>
  <c r="F6" i="27"/>
  <c r="F56" i="27"/>
  <c r="D28" i="27"/>
  <c r="D6" i="27"/>
  <c r="F55" i="27"/>
  <c r="D49" i="27"/>
  <c r="F45" i="27"/>
  <c r="D38" i="27"/>
  <c r="D27" i="27"/>
  <c r="F24" i="27"/>
  <c r="D16" i="27"/>
  <c r="F14" i="27"/>
  <c r="D5" i="27"/>
  <c r="F4" i="27"/>
  <c r="F54" i="27"/>
  <c r="D48" i="27"/>
  <c r="F44" i="27"/>
  <c r="D37" i="27"/>
  <c r="F34" i="27"/>
  <c r="D26" i="27"/>
  <c r="D15" i="27"/>
  <c r="F13" i="27"/>
  <c r="D4" i="27"/>
  <c r="F3" i="27"/>
  <c r="F53" i="27"/>
  <c r="D47" i="27"/>
  <c r="F43" i="27"/>
  <c r="D36" i="27"/>
  <c r="F33" i="27"/>
  <c r="D25" i="27"/>
  <c r="F23" i="27"/>
  <c r="D14" i="27"/>
  <c r="D3" i="27"/>
  <c r="F2" i="27"/>
  <c r="F52" i="27"/>
  <c r="D46" i="27"/>
  <c r="F42" i="27"/>
  <c r="D35" i="27"/>
  <c r="F32" i="27"/>
  <c r="D24" i="27"/>
  <c r="F22" i="27"/>
  <c r="D13" i="27"/>
  <c r="F12" i="27"/>
  <c r="D2" i="27"/>
  <c r="D56" i="27"/>
  <c r="D55" i="27"/>
  <c r="F51" i="27"/>
  <c r="F50" i="27"/>
  <c r="D45" i="27"/>
  <c r="D44" i="27"/>
  <c r="F41" i="27"/>
  <c r="F40" i="27"/>
  <c r="D34" i="27"/>
  <c r="D33" i="27"/>
  <c r="F31" i="27"/>
  <c r="F30" i="27"/>
  <c r="D23" i="27"/>
  <c r="D22" i="27"/>
  <c r="F21" i="27"/>
  <c r="F20" i="27"/>
  <c r="D12" i="27"/>
  <c r="F11" i="27"/>
  <c r="D11" i="27"/>
  <c r="F10" i="27"/>
  <c r="D56" i="25"/>
  <c r="F51" i="25"/>
  <c r="D45" i="25"/>
  <c r="F41" i="25"/>
  <c r="D34" i="25"/>
  <c r="F31" i="25"/>
  <c r="D23" i="25"/>
  <c r="F21" i="25"/>
  <c r="D12" i="25"/>
  <c r="F11" i="25"/>
  <c r="D56" i="23"/>
  <c r="F51" i="23"/>
  <c r="D45" i="23"/>
  <c r="F41" i="23"/>
  <c r="D34" i="23"/>
  <c r="F31" i="23"/>
  <c r="D23" i="23"/>
  <c r="F21" i="23"/>
  <c r="D12" i="23"/>
  <c r="F11" i="23"/>
  <c r="D55" i="25"/>
  <c r="F50" i="25"/>
  <c r="D44" i="25"/>
  <c r="F40" i="25"/>
  <c r="D33" i="25"/>
  <c r="F30" i="25"/>
  <c r="D22" i="25"/>
  <c r="F20" i="25"/>
  <c r="D11" i="25"/>
  <c r="F10" i="25"/>
  <c r="D54" i="25"/>
  <c r="F49" i="25"/>
  <c r="D43" i="25"/>
  <c r="F39" i="25"/>
  <c r="D32" i="25"/>
  <c r="F29" i="25"/>
  <c r="D21" i="25"/>
  <c r="F19" i="25"/>
  <c r="D10" i="25"/>
  <c r="F9" i="25"/>
  <c r="D53" i="25"/>
  <c r="F48" i="25"/>
  <c r="D42" i="25"/>
  <c r="F38" i="25"/>
  <c r="D31" i="25"/>
  <c r="F28" i="25"/>
  <c r="D20" i="25"/>
  <c r="F18" i="25"/>
  <c r="D9" i="25"/>
  <c r="F8" i="25"/>
  <c r="D52" i="25"/>
  <c r="F47" i="25"/>
  <c r="D41" i="25"/>
  <c r="F37" i="25"/>
  <c r="D30" i="25"/>
  <c r="F27" i="25"/>
  <c r="D19" i="25"/>
  <c r="F17" i="25"/>
  <c r="D8" i="25"/>
  <c r="F7" i="25"/>
  <c r="D51" i="25"/>
  <c r="F46" i="25"/>
  <c r="D40" i="25"/>
  <c r="F36" i="25"/>
  <c r="D29" i="25"/>
  <c r="F26" i="25"/>
  <c r="D18" i="25"/>
  <c r="F16" i="25"/>
  <c r="D7" i="25"/>
  <c r="F6" i="25"/>
  <c r="F56" i="25"/>
  <c r="D50" i="25"/>
  <c r="D39" i="25"/>
  <c r="F35" i="25"/>
  <c r="D28" i="25"/>
  <c r="F25" i="25"/>
  <c r="D17" i="25"/>
  <c r="F15" i="25"/>
  <c r="D6" i="25"/>
  <c r="F5" i="25"/>
  <c r="F55" i="25"/>
  <c r="D49" i="25"/>
  <c r="F45" i="25"/>
  <c r="D38" i="25"/>
  <c r="D27" i="25"/>
  <c r="F24" i="25"/>
  <c r="D16" i="25"/>
  <c r="F14" i="25"/>
  <c r="D5" i="25"/>
  <c r="F4" i="25"/>
  <c r="F54" i="25"/>
  <c r="D48" i="25"/>
  <c r="F44" i="25"/>
  <c r="D37" i="25"/>
  <c r="F34" i="25"/>
  <c r="D26" i="25"/>
  <c r="D15" i="25"/>
  <c r="F13" i="25"/>
  <c r="D4" i="25"/>
  <c r="F3" i="25"/>
  <c r="F53" i="25"/>
  <c r="D47" i="25"/>
  <c r="F43" i="25"/>
  <c r="D36" i="25"/>
  <c r="F33" i="25"/>
  <c r="D25" i="25"/>
  <c r="F23" i="25"/>
  <c r="D14" i="25"/>
  <c r="D3" i="25"/>
  <c r="F2" i="25"/>
  <c r="F52" i="25"/>
  <c r="D46" i="25"/>
  <c r="F42" i="25"/>
  <c r="D35" i="25"/>
  <c r="F32" i="25"/>
  <c r="D24" i="25"/>
  <c r="F22" i="25"/>
  <c r="D13" i="25"/>
  <c r="F12" i="25"/>
  <c r="D2" i="25"/>
  <c r="D55" i="23"/>
  <c r="F50" i="23"/>
  <c r="D44" i="23"/>
  <c r="F40" i="23"/>
  <c r="D33" i="23"/>
  <c r="F30" i="23"/>
  <c r="D22" i="23"/>
  <c r="F20" i="23"/>
  <c r="D11" i="23"/>
  <c r="F10" i="23"/>
  <c r="D54" i="23"/>
  <c r="F49" i="23"/>
  <c r="D43" i="23"/>
  <c r="F39" i="23"/>
  <c r="D32" i="23"/>
  <c r="F29" i="23"/>
  <c r="D21" i="23"/>
  <c r="F19" i="23"/>
  <c r="D10" i="23"/>
  <c r="F9" i="23"/>
  <c r="D53" i="23"/>
  <c r="F48" i="23"/>
  <c r="D42" i="23"/>
  <c r="F38" i="23"/>
  <c r="D31" i="23"/>
  <c r="F28" i="23"/>
  <c r="D20" i="23"/>
  <c r="F18" i="23"/>
  <c r="D9" i="23"/>
  <c r="F8" i="23"/>
  <c r="D52" i="23"/>
  <c r="F47" i="23"/>
  <c r="D41" i="23"/>
  <c r="F37" i="23"/>
  <c r="D30" i="23"/>
  <c r="F27" i="23"/>
  <c r="D19" i="23"/>
  <c r="F17" i="23"/>
  <c r="D8" i="23"/>
  <c r="F7" i="23"/>
  <c r="D51" i="23"/>
  <c r="F46" i="23"/>
  <c r="D40" i="23"/>
  <c r="F36" i="23"/>
  <c r="D29" i="23"/>
  <c r="F26" i="23"/>
  <c r="D18" i="23"/>
  <c r="F16" i="23"/>
  <c r="D7" i="23"/>
  <c r="F6" i="23"/>
  <c r="F56" i="23"/>
  <c r="D50" i="23"/>
  <c r="D39" i="23"/>
  <c r="F35" i="23"/>
  <c r="D28" i="23"/>
  <c r="F25" i="23"/>
  <c r="D17" i="23"/>
  <c r="F15" i="23"/>
  <c r="D6" i="23"/>
  <c r="F5" i="23"/>
  <c r="F55" i="23"/>
  <c r="D49" i="23"/>
  <c r="F45" i="23"/>
  <c r="D38" i="23"/>
  <c r="D27" i="23"/>
  <c r="F24" i="23"/>
  <c r="D16" i="23"/>
  <c r="F14" i="23"/>
  <c r="D5" i="23"/>
  <c r="F4" i="23"/>
  <c r="F54" i="23"/>
  <c r="D48" i="23"/>
  <c r="F44" i="23"/>
  <c r="D37" i="23"/>
  <c r="F34" i="23"/>
  <c r="D26" i="23"/>
  <c r="D15" i="23"/>
  <c r="F13" i="23"/>
  <c r="D4" i="23"/>
  <c r="F3" i="23"/>
  <c r="F53" i="23"/>
  <c r="D47" i="23"/>
  <c r="F43" i="23"/>
  <c r="D36" i="23"/>
  <c r="F33" i="23"/>
  <c r="D25" i="23"/>
  <c r="F23" i="23"/>
  <c r="D14" i="23"/>
  <c r="D3" i="23"/>
  <c r="F2" i="23"/>
  <c r="F52" i="23"/>
  <c r="D46" i="23"/>
  <c r="F42" i="23"/>
  <c r="D35" i="23"/>
  <c r="F32" i="23"/>
  <c r="D24" i="23"/>
  <c r="F22" i="23"/>
  <c r="D13" i="23"/>
  <c r="F12" i="23"/>
  <c r="D2" i="23"/>
  <c r="D56" i="22"/>
  <c r="F51" i="22"/>
  <c r="D45" i="22"/>
  <c r="F41" i="22"/>
  <c r="D34" i="22"/>
  <c r="F31" i="22"/>
  <c r="D23" i="22"/>
  <c r="F21" i="22"/>
  <c r="D12" i="22"/>
  <c r="F11" i="22"/>
  <c r="D55" i="22"/>
  <c r="F50" i="22"/>
  <c r="D44" i="22"/>
  <c r="F40" i="22"/>
  <c r="D33" i="22"/>
  <c r="F30" i="22"/>
  <c r="D22" i="22"/>
  <c r="F20" i="22"/>
  <c r="D11" i="22"/>
  <c r="F10" i="22"/>
  <c r="D54" i="22"/>
  <c r="F49" i="22"/>
  <c r="D43" i="22"/>
  <c r="F39" i="22"/>
  <c r="D32" i="22"/>
  <c r="F29" i="22"/>
  <c r="D21" i="22"/>
  <c r="F19" i="22"/>
  <c r="D10" i="22"/>
  <c r="F9" i="22"/>
  <c r="D53" i="22"/>
  <c r="F48" i="22"/>
  <c r="D42" i="22"/>
  <c r="F38" i="22"/>
  <c r="D31" i="22"/>
  <c r="F28" i="22"/>
  <c r="D20" i="22"/>
  <c r="F18" i="22"/>
  <c r="D9" i="22"/>
  <c r="F8" i="22"/>
  <c r="D52" i="22"/>
  <c r="F47" i="22"/>
  <c r="D41" i="22"/>
  <c r="F37" i="22"/>
  <c r="D30" i="22"/>
  <c r="F27" i="22"/>
  <c r="D19" i="22"/>
  <c r="F17" i="22"/>
  <c r="D8" i="22"/>
  <c r="F7" i="22"/>
  <c r="D51" i="22"/>
  <c r="F46" i="22"/>
  <c r="D40" i="22"/>
  <c r="F36" i="22"/>
  <c r="D29" i="22"/>
  <c r="F26" i="22"/>
  <c r="D18" i="22"/>
  <c r="F16" i="22"/>
  <c r="D7" i="22"/>
  <c r="F6" i="22"/>
  <c r="F56" i="22"/>
  <c r="D50" i="22"/>
  <c r="D39" i="22"/>
  <c r="F35" i="22"/>
  <c r="D28" i="22"/>
  <c r="F25" i="22"/>
  <c r="D17" i="22"/>
  <c r="F15" i="22"/>
  <c r="D6" i="22"/>
  <c r="F5" i="22"/>
  <c r="F55" i="22"/>
  <c r="D49" i="22"/>
  <c r="F45" i="22"/>
  <c r="D38" i="22"/>
  <c r="D27" i="22"/>
  <c r="F24" i="22"/>
  <c r="D16" i="22"/>
  <c r="F14" i="22"/>
  <c r="D5" i="22"/>
  <c r="F4" i="22"/>
  <c r="F54" i="22"/>
  <c r="D48" i="22"/>
  <c r="F44" i="22"/>
  <c r="D37" i="22"/>
  <c r="F34" i="22"/>
  <c r="D26" i="22"/>
  <c r="D15" i="22"/>
  <c r="F13" i="22"/>
  <c r="D4" i="22"/>
  <c r="F3" i="22"/>
  <c r="F53" i="22"/>
  <c r="D47" i="22"/>
  <c r="F43" i="22"/>
  <c r="D36" i="22"/>
  <c r="F33" i="22"/>
  <c r="D25" i="22"/>
  <c r="F23" i="22"/>
  <c r="D14" i="22"/>
  <c r="D3" i="22"/>
  <c r="F2" i="22"/>
  <c r="F52" i="22"/>
  <c r="D46" i="22"/>
  <c r="F42" i="22"/>
  <c r="D35" i="22"/>
  <c r="F32" i="22"/>
  <c r="D24" i="22"/>
  <c r="F22" i="22"/>
  <c r="D13" i="22"/>
  <c r="F12" i="22"/>
  <c r="D2" i="22"/>
  <c r="D56" i="21"/>
  <c r="F51" i="21"/>
  <c r="D45" i="21"/>
  <c r="F41" i="21"/>
  <c r="D34" i="21"/>
  <c r="F31" i="21"/>
  <c r="D23" i="21"/>
  <c r="F21" i="21"/>
  <c r="D12" i="21"/>
  <c r="F11" i="21"/>
  <c r="D55" i="21"/>
  <c r="F50" i="21"/>
  <c r="D44" i="21"/>
  <c r="F40" i="21"/>
  <c r="D33" i="21"/>
  <c r="F30" i="21"/>
  <c r="D22" i="21"/>
  <c r="F20" i="21"/>
  <c r="D11" i="21"/>
  <c r="F10" i="21"/>
  <c r="D54" i="21"/>
  <c r="F49" i="21"/>
  <c r="D43" i="21"/>
  <c r="F39" i="21"/>
  <c r="D32" i="21"/>
  <c r="F29" i="21"/>
  <c r="D21" i="21"/>
  <c r="F19" i="21"/>
  <c r="D10" i="21"/>
  <c r="F9" i="21"/>
  <c r="D53" i="21"/>
  <c r="F48" i="21"/>
  <c r="D42" i="21"/>
  <c r="F38" i="21"/>
  <c r="D31" i="21"/>
  <c r="F28" i="21"/>
  <c r="D20" i="21"/>
  <c r="F18" i="21"/>
  <c r="D9" i="21"/>
  <c r="F8" i="21"/>
  <c r="D52" i="21"/>
  <c r="F47" i="21"/>
  <c r="D41" i="21"/>
  <c r="F37" i="21"/>
  <c r="D30" i="21"/>
  <c r="F27" i="21"/>
  <c r="D19" i="21"/>
  <c r="F17" i="21"/>
  <c r="D8" i="21"/>
  <c r="F7" i="21"/>
  <c r="D51" i="21"/>
  <c r="F46" i="21"/>
  <c r="D40" i="21"/>
  <c r="F36" i="21"/>
  <c r="D29" i="21"/>
  <c r="F26" i="21"/>
  <c r="D18" i="21"/>
  <c r="F16" i="21"/>
  <c r="D7" i="21"/>
  <c r="F6" i="21"/>
  <c r="F56" i="21"/>
  <c r="D50" i="21"/>
  <c r="D39" i="21"/>
  <c r="F35" i="21"/>
  <c r="D28" i="21"/>
  <c r="F25" i="21"/>
  <c r="D17" i="21"/>
  <c r="F15" i="21"/>
  <c r="D6" i="21"/>
  <c r="F5" i="21"/>
  <c r="F55" i="21"/>
  <c r="D49" i="21"/>
  <c r="F45" i="21"/>
  <c r="D38" i="21"/>
  <c r="D27" i="21"/>
  <c r="F24" i="21"/>
  <c r="D16" i="21"/>
  <c r="F14" i="21"/>
  <c r="D5" i="21"/>
  <c r="F4" i="21"/>
  <c r="F54" i="21"/>
  <c r="D48" i="21"/>
  <c r="F44" i="21"/>
  <c r="D37" i="21"/>
  <c r="F34" i="21"/>
  <c r="D26" i="21"/>
  <c r="D15" i="21"/>
  <c r="F13" i="21"/>
  <c r="D4" i="21"/>
  <c r="F3" i="21"/>
  <c r="F53" i="21"/>
  <c r="D47" i="21"/>
  <c r="F43" i="21"/>
  <c r="D36" i="21"/>
  <c r="F33" i="21"/>
  <c r="D25" i="21"/>
  <c r="F23" i="21"/>
  <c r="D14" i="21"/>
  <c r="D3" i="21"/>
  <c r="F2" i="21"/>
  <c r="F52" i="21"/>
  <c r="D46" i="21"/>
  <c r="F42" i="21"/>
  <c r="D35" i="21"/>
  <c r="F32" i="21"/>
  <c r="D24" i="21"/>
  <c r="F22" i="21"/>
  <c r="D13" i="21"/>
  <c r="F12" i="21"/>
  <c r="D2" i="21"/>
  <c r="D56" i="19"/>
  <c r="F51" i="19"/>
  <c r="D45" i="19"/>
  <c r="F41" i="19"/>
  <c r="D34" i="19"/>
  <c r="F31" i="19"/>
  <c r="D23" i="19"/>
  <c r="F21" i="19"/>
  <c r="D12" i="19"/>
  <c r="F11" i="19"/>
  <c r="D55" i="19"/>
  <c r="F50" i="19"/>
  <c r="D44" i="19"/>
  <c r="F40" i="19"/>
  <c r="D33" i="19"/>
  <c r="F30" i="19"/>
  <c r="D22" i="19"/>
  <c r="F20" i="19"/>
  <c r="D11" i="19"/>
  <c r="F10" i="19"/>
  <c r="D54" i="19"/>
  <c r="F49" i="19"/>
  <c r="D43" i="19"/>
  <c r="F39" i="19"/>
  <c r="D32" i="19"/>
  <c r="F29" i="19"/>
  <c r="D21" i="19"/>
  <c r="F19" i="19"/>
  <c r="D10" i="19"/>
  <c r="F9" i="19"/>
  <c r="D53" i="19"/>
  <c r="F48" i="19"/>
  <c r="D42" i="19"/>
  <c r="F38" i="19"/>
  <c r="D31" i="19"/>
  <c r="F28" i="19"/>
  <c r="D20" i="19"/>
  <c r="F18" i="19"/>
  <c r="D9" i="19"/>
  <c r="F8" i="19"/>
  <c r="D52" i="19"/>
  <c r="F47" i="19"/>
  <c r="D41" i="19"/>
  <c r="F37" i="19"/>
  <c r="D30" i="19"/>
  <c r="F27" i="19"/>
  <c r="D19" i="19"/>
  <c r="F17" i="19"/>
  <c r="D8" i="19"/>
  <c r="F7" i="19"/>
  <c r="D51" i="19"/>
  <c r="F46" i="19"/>
  <c r="D40" i="19"/>
  <c r="F36" i="19"/>
  <c r="D29" i="19"/>
  <c r="F26" i="19"/>
  <c r="D18" i="19"/>
  <c r="F16" i="19"/>
  <c r="D7" i="19"/>
  <c r="F6" i="19"/>
  <c r="F56" i="19"/>
  <c r="D50" i="19"/>
  <c r="D39" i="19"/>
  <c r="F35" i="19"/>
  <c r="D28" i="19"/>
  <c r="F25" i="19"/>
  <c r="D17" i="19"/>
  <c r="F15" i="19"/>
  <c r="D6" i="19"/>
  <c r="F5" i="19"/>
  <c r="F55" i="19"/>
  <c r="D49" i="19"/>
  <c r="F45" i="19"/>
  <c r="D38" i="19"/>
  <c r="D27" i="19"/>
  <c r="F24" i="19"/>
  <c r="D16" i="19"/>
  <c r="F14" i="19"/>
  <c r="D5" i="19"/>
  <c r="F4" i="19"/>
  <c r="F54" i="19"/>
  <c r="D48" i="19"/>
  <c r="F44" i="19"/>
  <c r="D37" i="19"/>
  <c r="F34" i="19"/>
  <c r="D26" i="19"/>
  <c r="D15" i="19"/>
  <c r="F13" i="19"/>
  <c r="D4" i="19"/>
  <c r="F3" i="19"/>
  <c r="F53" i="19"/>
  <c r="D47" i="19"/>
  <c r="F43" i="19"/>
  <c r="D36" i="19"/>
  <c r="F33" i="19"/>
  <c r="D25" i="19"/>
  <c r="F23" i="19"/>
  <c r="D14" i="19"/>
  <c r="D3" i="19"/>
  <c r="F2" i="19"/>
  <c r="F52" i="19"/>
  <c r="D46" i="19"/>
  <c r="F42" i="19"/>
  <c r="D35" i="19"/>
  <c r="F32" i="19"/>
  <c r="D24" i="19"/>
  <c r="F22" i="19"/>
  <c r="D13" i="19"/>
  <c r="F12" i="19"/>
  <c r="D2" i="19"/>
  <c r="D55" i="15"/>
  <c r="F50" i="15"/>
  <c r="D44" i="15"/>
  <c r="F40" i="15"/>
  <c r="D33" i="15"/>
  <c r="F30" i="15"/>
  <c r="D22" i="15"/>
  <c r="F20" i="15"/>
  <c r="D11" i="15"/>
  <c r="F10" i="15"/>
  <c r="D54" i="15"/>
  <c r="F49" i="15"/>
  <c r="D43" i="15"/>
  <c r="F39" i="15"/>
  <c r="D32" i="15"/>
  <c r="F29" i="15"/>
  <c r="D21" i="15"/>
  <c r="F19" i="15"/>
  <c r="D10" i="15"/>
  <c r="F9" i="15"/>
  <c r="D53" i="15"/>
  <c r="F48" i="15"/>
  <c r="D42" i="15"/>
  <c r="F38" i="15"/>
  <c r="D31" i="15"/>
  <c r="F28" i="15"/>
  <c r="D20" i="15"/>
  <c r="F18" i="15"/>
  <c r="D9" i="15"/>
  <c r="F8" i="15"/>
  <c r="D52" i="15"/>
  <c r="F47" i="15"/>
  <c r="D41" i="15"/>
  <c r="F37" i="15"/>
  <c r="D30" i="15"/>
  <c r="F27" i="15"/>
  <c r="D19" i="15"/>
  <c r="F17" i="15"/>
  <c r="D8" i="15"/>
  <c r="F7" i="15"/>
  <c r="D51" i="15"/>
  <c r="F46" i="15"/>
  <c r="D40" i="15"/>
  <c r="F36" i="15"/>
  <c r="D29" i="15"/>
  <c r="F26" i="15"/>
  <c r="D18" i="15"/>
  <c r="F16" i="15"/>
  <c r="D7" i="15"/>
  <c r="F6" i="15"/>
  <c r="F56" i="15"/>
  <c r="D50" i="15"/>
  <c r="D39" i="15"/>
  <c r="F35" i="15"/>
  <c r="D28" i="15"/>
  <c r="F25" i="15"/>
  <c r="D17" i="15"/>
  <c r="F15" i="15"/>
  <c r="D6" i="15"/>
  <c r="F5" i="15"/>
  <c r="F55" i="15"/>
  <c r="D49" i="15"/>
  <c r="F45" i="15"/>
  <c r="D38" i="15"/>
  <c r="D27" i="15"/>
  <c r="F24" i="15"/>
  <c r="D16" i="15"/>
  <c r="F14" i="15"/>
  <c r="D5" i="15"/>
  <c r="F4" i="15"/>
  <c r="F54" i="15"/>
  <c r="D48" i="15"/>
  <c r="F44" i="15"/>
  <c r="D37" i="15"/>
  <c r="F34" i="15"/>
  <c r="D26" i="15"/>
  <c r="D15" i="15"/>
  <c r="F13" i="15"/>
  <c r="D4" i="15"/>
  <c r="F3" i="15"/>
  <c r="F53" i="15"/>
  <c r="D47" i="15"/>
  <c r="F43" i="15"/>
  <c r="D36" i="15"/>
  <c r="F33" i="15"/>
  <c r="D25" i="15"/>
  <c r="F23" i="15"/>
  <c r="D14" i="15"/>
  <c r="D3" i="15"/>
  <c r="F2" i="15"/>
  <c r="F52" i="15"/>
  <c r="D46" i="15"/>
  <c r="F42" i="15"/>
  <c r="D35" i="15"/>
  <c r="F32" i="15"/>
  <c r="D24" i="15"/>
  <c r="F22" i="15"/>
  <c r="D13" i="15"/>
  <c r="F12" i="15"/>
  <c r="D2" i="15"/>
  <c r="D56" i="15"/>
  <c r="F51" i="15"/>
  <c r="D45" i="15"/>
  <c r="F41" i="15"/>
  <c r="D34" i="15"/>
  <c r="F31" i="15"/>
  <c r="D23" i="15"/>
  <c r="F21" i="15"/>
  <c r="D12" i="15"/>
  <c r="F11" i="15"/>
  <c r="D56" i="14"/>
  <c r="F51" i="14"/>
  <c r="D34" i="14"/>
  <c r="D45" i="14"/>
  <c r="F41" i="14"/>
  <c r="F31" i="14"/>
  <c r="D23" i="14"/>
  <c r="F21" i="14"/>
  <c r="D12" i="14"/>
  <c r="F11" i="14"/>
  <c r="F12" i="14"/>
  <c r="D55" i="14"/>
  <c r="F50" i="14"/>
  <c r="D44" i="14"/>
  <c r="F40" i="14"/>
  <c r="F30" i="14"/>
  <c r="D33" i="14"/>
  <c r="D22" i="14"/>
  <c r="F20" i="14"/>
  <c r="D11" i="14"/>
  <c r="F10" i="14"/>
  <c r="D54" i="14"/>
  <c r="F49" i="14"/>
  <c r="D43" i="14"/>
  <c r="F39" i="14"/>
  <c r="D32" i="14"/>
  <c r="F29" i="14"/>
  <c r="D21" i="14"/>
  <c r="F19" i="14"/>
  <c r="D10" i="14"/>
  <c r="F9" i="14"/>
  <c r="D51" i="14"/>
  <c r="D40" i="14"/>
  <c r="D29" i="14"/>
  <c r="D18" i="14"/>
  <c r="F56" i="14"/>
  <c r="D50" i="14"/>
  <c r="D39" i="14"/>
  <c r="D28" i="14"/>
  <c r="F55" i="14"/>
  <c r="D49" i="14"/>
  <c r="F45" i="14"/>
  <c r="D38" i="14"/>
  <c r="F25" i="14"/>
  <c r="F54" i="14"/>
  <c r="D48" i="14"/>
  <c r="F44" i="14"/>
  <c r="F53" i="14"/>
  <c r="F43" i="14"/>
  <c r="F33" i="14"/>
  <c r="F23" i="14"/>
  <c r="F42" i="14"/>
  <c r="F32" i="14"/>
  <c r="F22" i="14"/>
  <c r="D53" i="14"/>
  <c r="F48" i="14"/>
  <c r="D42" i="14"/>
  <c r="F38" i="14"/>
  <c r="D31" i="14"/>
  <c r="F28" i="14"/>
  <c r="D20" i="14"/>
  <c r="F18" i="14"/>
  <c r="D9" i="14"/>
  <c r="F8" i="14"/>
  <c r="D52" i="14"/>
  <c r="D41" i="14"/>
  <c r="D30" i="14"/>
  <c r="D19" i="14"/>
  <c r="D8" i="14"/>
  <c r="F7" i="14"/>
  <c r="F17" i="14"/>
  <c r="F27" i="14"/>
  <c r="F37" i="14"/>
  <c r="F47" i="14"/>
  <c r="F46" i="14"/>
  <c r="F36" i="14"/>
  <c r="F26" i="14"/>
  <c r="F16" i="14"/>
  <c r="D7" i="14"/>
  <c r="F6" i="14"/>
  <c r="F35" i="14"/>
  <c r="D17" i="14"/>
  <c r="F15" i="14"/>
  <c r="D6" i="14"/>
  <c r="F5" i="14"/>
  <c r="D27" i="14"/>
  <c r="F24" i="14"/>
  <c r="D16" i="14"/>
  <c r="F14" i="14"/>
  <c r="D5" i="14"/>
  <c r="F4" i="14"/>
  <c r="D37" i="14"/>
  <c r="F34" i="14"/>
  <c r="D26" i="14"/>
  <c r="D15" i="14"/>
  <c r="F13" i="14"/>
  <c r="D4" i="14"/>
  <c r="F3" i="14"/>
  <c r="D47" i="14"/>
  <c r="D36" i="14"/>
  <c r="D25" i="14"/>
  <c r="D14" i="14"/>
  <c r="D3" i="14"/>
  <c r="F2" i="14"/>
  <c r="F52" i="14"/>
  <c r="D46" i="14"/>
  <c r="D35" i="14"/>
  <c r="D24" i="14"/>
  <c r="D13" i="14"/>
  <c r="D2" i="14"/>
  <c r="L17" i="13" l="1"/>
  <c r="Y17" i="13" s="1"/>
  <c r="Y28" i="13" s="1"/>
  <c r="Y29" i="13" s="1"/>
  <c r="X17" i="13"/>
  <c r="X28" i="13" s="1"/>
  <c r="X29" i="13" s="1"/>
  <c r="F15" i="27"/>
  <c r="F35" i="27"/>
  <c r="F19" i="27"/>
  <c r="F39" i="27"/>
  <c r="D17" i="27"/>
  <c r="D39" i="27"/>
  <c r="D21" i="27"/>
  <c r="D43" i="27"/>
  <c r="F5" i="27"/>
  <c r="F25" i="27"/>
  <c r="F9" i="27"/>
  <c r="F29" i="27"/>
  <c r="Z29" i="13" l="1"/>
  <c r="B25" i="29" s="1"/>
  <c r="B26" i="29" s="1"/>
  <c r="B27" i="29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538AC3-5BB7-4D98-B527-D72C9FE44846}" keepAlive="1" name="Query - import" description="Connection to the 'import' query in the workbook." type="5" refreshedVersion="0" background="1">
    <dbPr connection="Provider=Microsoft.Mashup.OleDb.1;Data Source=$Workbook$;Location=import;Extended Properties=&quot;&quot;" command="SELECT * FROM [import]"/>
  </connection>
  <connection id="2" xr16:uid="{E7A72242-0B76-4034-B313-38D7F7B6C4E5}" keepAlive="1" name="Query - import (2)" description="Connection to the 'import (2)' query in the workbook." type="5" refreshedVersion="0" background="1">
    <dbPr connection="Provider=Microsoft.Mashup.OleDb.1;Data Source=$Workbook$;Location=&quot;import (2)&quot;;Extended Properties=&quot;&quot;" command="SELECT * FROM [import (2)]"/>
  </connection>
</connections>
</file>

<file path=xl/sharedStrings.xml><?xml version="1.0" encoding="utf-8"?>
<sst xmlns="http://schemas.openxmlformats.org/spreadsheetml/2006/main" count="3174" uniqueCount="1491">
  <si>
    <t>cr1</t>
  </si>
  <si>
    <t>cr2</t>
  </si>
  <si>
    <t>cr3</t>
  </si>
  <si>
    <t>cr4</t>
  </si>
  <si>
    <t>cr5</t>
  </si>
  <si>
    <t>cr6</t>
  </si>
  <si>
    <t>cr7</t>
  </si>
  <si>
    <t>cr8</t>
  </si>
  <si>
    <t>cr9</t>
  </si>
  <si>
    <t>cr10</t>
  </si>
  <si>
    <t>cr11</t>
  </si>
  <si>
    <t>cr12</t>
  </si>
  <si>
    <t>cr13</t>
  </si>
  <si>
    <t>cr14</t>
  </si>
  <si>
    <t>cr15</t>
  </si>
  <si>
    <t>cr16</t>
  </si>
  <si>
    <t>cr17</t>
  </si>
  <si>
    <t>cr18</t>
  </si>
  <si>
    <t>cr19</t>
  </si>
  <si>
    <t>cr20</t>
  </si>
  <si>
    <t>cr21</t>
  </si>
  <si>
    <t>cr22</t>
  </si>
  <si>
    <t>cr23</t>
  </si>
  <si>
    <t>cr24</t>
  </si>
  <si>
    <t>cr25</t>
  </si>
  <si>
    <t>cr26</t>
  </si>
  <si>
    <t>cr27</t>
  </si>
  <si>
    <t>cr28</t>
  </si>
  <si>
    <t>cr29</t>
  </si>
  <si>
    <t>cr30</t>
  </si>
  <si>
    <t>cr31</t>
  </si>
  <si>
    <t>cr32</t>
  </si>
  <si>
    <t>cr33</t>
  </si>
  <si>
    <t>cr34</t>
  </si>
  <si>
    <t>cr35</t>
  </si>
  <si>
    <t>cr36</t>
  </si>
  <si>
    <t>cr37</t>
  </si>
  <si>
    <t>cr38</t>
  </si>
  <si>
    <t>cr39</t>
  </si>
  <si>
    <t>cr40</t>
  </si>
  <si>
    <t>cr41</t>
  </si>
  <si>
    <t>cr42</t>
  </si>
  <si>
    <t>cr43</t>
  </si>
  <si>
    <t>cr44</t>
  </si>
  <si>
    <t>cr45</t>
  </si>
  <si>
    <t>cr46</t>
  </si>
  <si>
    <t>cr47</t>
  </si>
  <si>
    <t>cr48</t>
  </si>
  <si>
    <t>cr49</t>
  </si>
  <si>
    <t>cr50</t>
  </si>
  <si>
    <t>cr51</t>
  </si>
  <si>
    <t>cr52</t>
  </si>
  <si>
    <t>cr53</t>
  </si>
  <si>
    <t>cr54</t>
  </si>
  <si>
    <t>cr55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</si>
  <si>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</si>
  <si>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</si>
  <si>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</si>
  <si>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</si>
  <si>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</si>
  <si>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</si>
  <si>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</si>
  <si>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</si>
  <si>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</si>
  <si>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</si>
  <si>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</si>
  <si>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i1</t>
  </si>
  <si>
    <t>i2</t>
  </si>
  <si>
    <t>i3</t>
  </si>
  <si>
    <t>i4</t>
  </si>
  <si>
    <t>&lt;- enter text here</t>
  </si>
  <si>
    <t>&lt;-enter text here</t>
  </si>
  <si>
    <t>k1</t>
  </si>
  <si>
    <t>k2</t>
  </si>
  <si>
    <t>k3</t>
  </si>
  <si>
    <t>k4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</si>
  <si>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</si>
  <si>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</si>
  <si>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</si>
  <si>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</si>
  <si>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</si>
  <si>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</si>
  <si>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</si>
  <si>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</si>
  <si>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</si>
  <si>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j210</t>
  </si>
  <si>
    <t>j211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</si>
  <si>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</si>
  <si>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</si>
  <si>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</si>
  <si>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</si>
  <si>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</si>
  <si>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</si>
  <si>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</si>
  <si>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</si>
  <si>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</si>
  <si>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j41</t>
  </si>
  <si>
    <t>j310</t>
  </si>
  <si>
    <t>j311</t>
  </si>
  <si>
    <t>j42</t>
  </si>
  <si>
    <t>j43</t>
  </si>
  <si>
    <t>j44</t>
  </si>
  <si>
    <t>j45</t>
  </si>
  <si>
    <t>j46</t>
  </si>
  <si>
    <t>j47</t>
  </si>
  <si>
    <t>j48</t>
  </si>
  <si>
    <t>j49</t>
  </si>
  <si>
    <t>j410</t>
  </si>
  <si>
    <t>j411</t>
  </si>
  <si>
    <t>Prepare the comparisons for survey creation</t>
  </si>
  <si>
    <t>vs</t>
  </si>
  <si>
    <t>Definitions from your model</t>
  </si>
  <si>
    <t>Organizational</t>
  </si>
  <si>
    <t>Technical</t>
  </si>
  <si>
    <t>Professional</t>
  </si>
  <si>
    <t>Leadership</t>
  </si>
  <si>
    <t>First Mover</t>
  </si>
  <si>
    <t>Follower</t>
  </si>
  <si>
    <t>Slow Mover</t>
  </si>
  <si>
    <t>Do Nothing</t>
  </si>
  <si>
    <t>Presence of Implementation Oversight</t>
  </si>
  <si>
    <t>Cybersecurity Readiness Assessments</t>
  </si>
  <si>
    <t>Presence of legislative understanding</t>
  </si>
  <si>
    <t>Computer users settings and permissions are known</t>
  </si>
  <si>
    <t>Social impact of breaches is talked about in the company</t>
  </si>
  <si>
    <t>Documents are marked and protected</t>
  </si>
  <si>
    <t>There is an organizational common vocabulary for cybersecurity in the energy industry</t>
  </si>
  <si>
    <t>Logging is sufficient for security and forensics</t>
  </si>
  <si>
    <t>Data loss prevention system is in place</t>
  </si>
  <si>
    <t>Planning for forensic evidence collection</t>
  </si>
  <si>
    <t>Retention periods are in place and used for information and data</t>
  </si>
  <si>
    <t>Network modeling for IoT is done</t>
  </si>
  <si>
    <t>Standards are understood</t>
  </si>
  <si>
    <t>Energy system outages are planned for</t>
  </si>
  <si>
    <t>Machine limitations are recorded</t>
  </si>
  <si>
    <t>Network and System admin procedures documented</t>
  </si>
  <si>
    <t>Outages are not required for security updates</t>
  </si>
  <si>
    <t>Info Officer is in contact with Internet Service Provider</t>
  </si>
  <si>
    <t>External reporting is done</t>
  </si>
  <si>
    <t>External vendor/supply coordination is done</t>
  </si>
  <si>
    <t>Threats to organization are modeled</t>
  </si>
  <si>
    <t>Cyber awareness of all staff is checked</t>
  </si>
  <si>
    <t>Change Management is considered</t>
  </si>
  <si>
    <t>Cybersecurity learning sources are available</t>
  </si>
  <si>
    <t>Cybersecurity goals of energy organization are identified</t>
  </si>
  <si>
    <t>Cybersecurity risk is considered priority by C-Suite</t>
  </si>
  <si>
    <t>Professionals with cyber certifications are in operations</t>
  </si>
  <si>
    <t>Policies are updated</t>
  </si>
  <si>
    <t>Supply chain cyber risk is considered during procurement</t>
  </si>
  <si>
    <t>ca51</t>
  </si>
  <si>
    <t>ca41</t>
  </si>
  <si>
    <t>ca31</t>
  </si>
  <si>
    <t>ca21</t>
  </si>
  <si>
    <t>ca11</t>
  </si>
  <si>
    <t>ca1</t>
  </si>
  <si>
    <t>ca52</t>
  </si>
  <si>
    <t>ca42</t>
  </si>
  <si>
    <t>ca32</t>
  </si>
  <si>
    <t>ca22</t>
  </si>
  <si>
    <t>ca12</t>
  </si>
  <si>
    <t>ca2</t>
  </si>
  <si>
    <t>ca53</t>
  </si>
  <si>
    <t>ca43</t>
  </si>
  <si>
    <t>ca33</t>
  </si>
  <si>
    <t>ca23</t>
  </si>
  <si>
    <t>ca13</t>
  </si>
  <si>
    <t>ca3</t>
  </si>
  <si>
    <t>ca54</t>
  </si>
  <si>
    <t>ca44</t>
  </si>
  <si>
    <t>ca34</t>
  </si>
  <si>
    <t>ca24</t>
  </si>
  <si>
    <t>ca14</t>
  </si>
  <si>
    <t>ca4</t>
  </si>
  <si>
    <t>ca55</t>
  </si>
  <si>
    <t>ca45</t>
  </si>
  <si>
    <t>ca35</t>
  </si>
  <si>
    <t>ca25</t>
  </si>
  <si>
    <t>ca15</t>
  </si>
  <si>
    <t>ca5</t>
  </si>
  <si>
    <t>ca46</t>
  </si>
  <si>
    <t>ca36</t>
  </si>
  <si>
    <t>ca26</t>
  </si>
  <si>
    <t>ca16</t>
  </si>
  <si>
    <t>ca6</t>
  </si>
  <si>
    <t>ca47</t>
  </si>
  <si>
    <t>ca37</t>
  </si>
  <si>
    <t>ca27</t>
  </si>
  <si>
    <t>ca17</t>
  </si>
  <si>
    <t>ca7</t>
  </si>
  <si>
    <t>ca48</t>
  </si>
  <si>
    <t>ca38</t>
  </si>
  <si>
    <t>ca28</t>
  </si>
  <si>
    <t>ca18</t>
  </si>
  <si>
    <t>ca8</t>
  </si>
  <si>
    <t>ca49</t>
  </si>
  <si>
    <t>ca39</t>
  </si>
  <si>
    <t>ca29</t>
  </si>
  <si>
    <t>ca19</t>
  </si>
  <si>
    <t>ca9</t>
  </si>
  <si>
    <t>ca50</t>
  </si>
  <si>
    <t>ca40</t>
  </si>
  <si>
    <t>ca30</t>
  </si>
  <si>
    <t>ca20</t>
  </si>
  <si>
    <t>ca10</t>
  </si>
  <si>
    <t>i5</t>
  </si>
  <si>
    <t>i6</t>
  </si>
  <si>
    <t>i7</t>
  </si>
  <si>
    <t>i8</t>
  </si>
  <si>
    <t>i9</t>
  </si>
  <si>
    <t>i10</t>
  </si>
  <si>
    <t>i11</t>
  </si>
  <si>
    <t>cb51</t>
  </si>
  <si>
    <t>cb41</t>
  </si>
  <si>
    <t>cb31</t>
  </si>
  <si>
    <t>cb21</t>
  </si>
  <si>
    <t>cb11</t>
  </si>
  <si>
    <t>cb1</t>
  </si>
  <si>
    <t>cb52</t>
  </si>
  <si>
    <t>cb42</t>
  </si>
  <si>
    <t>cb32</t>
  </si>
  <si>
    <t>cb22</t>
  </si>
  <si>
    <t>cb12</t>
  </si>
  <si>
    <t>cb2</t>
  </si>
  <si>
    <t>cb53</t>
  </si>
  <si>
    <t>cb43</t>
  </si>
  <si>
    <t>cb33</t>
  </si>
  <si>
    <t>cb23</t>
  </si>
  <si>
    <t>cb13</t>
  </si>
  <si>
    <t>cb3</t>
  </si>
  <si>
    <t>cb54</t>
  </si>
  <si>
    <t>cb44</t>
  </si>
  <si>
    <t>cb34</t>
  </si>
  <si>
    <t>cb24</t>
  </si>
  <si>
    <t>cb14</t>
  </si>
  <si>
    <t>cb4</t>
  </si>
  <si>
    <t>cb55</t>
  </si>
  <si>
    <t>cb45</t>
  </si>
  <si>
    <t>cb35</t>
  </si>
  <si>
    <t>cb25</t>
  </si>
  <si>
    <t>cb15</t>
  </si>
  <si>
    <t>cb5</t>
  </si>
  <si>
    <t>cb46</t>
  </si>
  <si>
    <t>cb36</t>
  </si>
  <si>
    <t>cb26</t>
  </si>
  <si>
    <t>cb16</t>
  </si>
  <si>
    <t>cb6</t>
  </si>
  <si>
    <t>cb47</t>
  </si>
  <si>
    <t>cb37</t>
  </si>
  <si>
    <t>cb27</t>
  </si>
  <si>
    <t>cb17</t>
  </si>
  <si>
    <t>cb7</t>
  </si>
  <si>
    <t>cb48</t>
  </si>
  <si>
    <t>cb38</t>
  </si>
  <si>
    <t>cb28</t>
  </si>
  <si>
    <t>cb18</t>
  </si>
  <si>
    <t>cb8</t>
  </si>
  <si>
    <t>cb49</t>
  </si>
  <si>
    <t>cb39</t>
  </si>
  <si>
    <t>cb29</t>
  </si>
  <si>
    <t>cb19</t>
  </si>
  <si>
    <t>cb9</t>
  </si>
  <si>
    <t>cb50</t>
  </si>
  <si>
    <t>cb40</t>
  </si>
  <si>
    <t>cb30</t>
  </si>
  <si>
    <t>cb20</t>
  </si>
  <si>
    <t>cb10</t>
  </si>
  <si>
    <t>h</t>
  </si>
  <si>
    <t>i</t>
  </si>
  <si>
    <t>j</t>
  </si>
  <si>
    <t>k</t>
  </si>
  <si>
    <t>hh</t>
  </si>
  <si>
    <t>ii</t>
  </si>
  <si>
    <t>jj</t>
  </si>
  <si>
    <t>kk</t>
  </si>
  <si>
    <t>hhh</t>
  </si>
  <si>
    <t>iii</t>
  </si>
  <si>
    <t>jjj</t>
  </si>
  <si>
    <t>kkk</t>
  </si>
  <si>
    <t>fff</t>
  </si>
  <si>
    <t>ggg</t>
  </si>
  <si>
    <t>ffff</t>
  </si>
  <si>
    <t>gggg</t>
  </si>
  <si>
    <t>hhhh</t>
  </si>
  <si>
    <t>iiii</t>
  </si>
  <si>
    <t>jjjj</t>
  </si>
  <si>
    <t>kkkk</t>
  </si>
  <si>
    <t>rrr</t>
  </si>
  <si>
    <t>sss</t>
  </si>
  <si>
    <t>ttt</t>
  </si>
  <si>
    <t>uuu</t>
  </si>
  <si>
    <t>vvv</t>
  </si>
  <si>
    <t>Perspectives (ca)</t>
  </si>
  <si>
    <t>Alternatives (cf)</t>
  </si>
  <si>
    <t>e</t>
  </si>
  <si>
    <t>f</t>
  </si>
  <si>
    <t>g</t>
  </si>
  <si>
    <t>k5</t>
  </si>
  <si>
    <t>k6</t>
  </si>
  <si>
    <t>k7</t>
  </si>
  <si>
    <t>k8</t>
  </si>
  <si>
    <t>k9</t>
  </si>
  <si>
    <t>k10</t>
  </si>
  <si>
    <t>k11</t>
  </si>
  <si>
    <t>eeee</t>
  </si>
  <si>
    <t>i11:i2</t>
  </si>
  <si>
    <t>i1:i4</t>
  </si>
  <si>
    <t>i4:i7</t>
  </si>
  <si>
    <t>i9:i1</t>
  </si>
  <si>
    <t>i10:i2</t>
  </si>
  <si>
    <t>i1:i2</t>
  </si>
  <si>
    <t>i2:i3</t>
  </si>
  <si>
    <t>i3:i4</t>
  </si>
  <si>
    <t>i4:i5</t>
  </si>
  <si>
    <t>i5:i6</t>
  </si>
  <si>
    <t>i6:i7</t>
  </si>
  <si>
    <t>i7:i8</t>
  </si>
  <si>
    <t>i8:i9</t>
  </si>
  <si>
    <t>i9:i10</t>
  </si>
  <si>
    <t>i10:i11</t>
  </si>
  <si>
    <t>i11:i1</t>
  </si>
  <si>
    <t>i1:i3</t>
  </si>
  <si>
    <t>i2:i4</t>
  </si>
  <si>
    <t>i3:i5</t>
  </si>
  <si>
    <t>i4:i6</t>
  </si>
  <si>
    <t>i5:i7</t>
  </si>
  <si>
    <t>i6:i8</t>
  </si>
  <si>
    <t>i7:i9</t>
  </si>
  <si>
    <t>i8:i10</t>
  </si>
  <si>
    <t>i9:i11</t>
  </si>
  <si>
    <t>i10:i1</t>
  </si>
  <si>
    <t>i2:i5</t>
  </si>
  <si>
    <t>i3:i6</t>
  </si>
  <si>
    <t>i5:i8</t>
  </si>
  <si>
    <t>i6:i9</t>
  </si>
  <si>
    <t>i7:i10</t>
  </si>
  <si>
    <t>i8:i11</t>
  </si>
  <si>
    <t>i11:i3</t>
  </si>
  <si>
    <t>i1:i5</t>
  </si>
  <si>
    <t>i2:i6</t>
  </si>
  <si>
    <t>i3:i7</t>
  </si>
  <si>
    <t>i4:i8</t>
  </si>
  <si>
    <t>i5:i9</t>
  </si>
  <si>
    <t>i6:i10</t>
  </si>
  <si>
    <t>i7:i11</t>
  </si>
  <si>
    <t>i8:i1</t>
  </si>
  <si>
    <t>i9:i2</t>
  </si>
  <si>
    <t>i10:i3</t>
  </si>
  <si>
    <t>i11:i4</t>
  </si>
  <si>
    <t>i1:i6</t>
  </si>
  <si>
    <t>i2:i7</t>
  </si>
  <si>
    <t>i3:i8</t>
  </si>
  <si>
    <t>i4:i9</t>
  </si>
  <si>
    <t>i5:i10</t>
  </si>
  <si>
    <t>i6:i11</t>
  </si>
  <si>
    <t>i7:i1</t>
  </si>
  <si>
    <t>i8:i2</t>
  </si>
  <si>
    <t>i9:i3</t>
  </si>
  <si>
    <t>i10:i4</t>
  </si>
  <si>
    <t>i11:i5</t>
  </si>
  <si>
    <t>Compare</t>
  </si>
  <si>
    <t>j11:j2</t>
  </si>
  <si>
    <t>j1:j4</t>
  </si>
  <si>
    <t>j4:j7</t>
  </si>
  <si>
    <t>j9:j1</t>
  </si>
  <si>
    <t>j10:j2</t>
  </si>
  <si>
    <t>j1:j2</t>
  </si>
  <si>
    <t>j2:j3</t>
  </si>
  <si>
    <t>j3:j4</t>
  </si>
  <si>
    <t>j4:j5</t>
  </si>
  <si>
    <t>j5:j6</t>
  </si>
  <si>
    <t>j6:j7</t>
  </si>
  <si>
    <t>j7:j8</t>
  </si>
  <si>
    <t>j8:j9</t>
  </si>
  <si>
    <t>j9:j10</t>
  </si>
  <si>
    <t>j10:j11</t>
  </si>
  <si>
    <t>j11:j1</t>
  </si>
  <si>
    <t>j1:j3</t>
  </si>
  <si>
    <t>j2:j4</t>
  </si>
  <si>
    <t>j3:j5</t>
  </si>
  <si>
    <t>j4:j6</t>
  </si>
  <si>
    <t>j5:j7</t>
  </si>
  <si>
    <t>j6:j8</t>
  </si>
  <si>
    <t>j7:j9</t>
  </si>
  <si>
    <t>j8:j10</t>
  </si>
  <si>
    <t>j9:j11</t>
  </si>
  <si>
    <t>j10:j1</t>
  </si>
  <si>
    <t>j2:j5</t>
  </si>
  <si>
    <t>j3:j6</t>
  </si>
  <si>
    <t>j5:j8</t>
  </si>
  <si>
    <t>j6:j9</t>
  </si>
  <si>
    <t>j7:j10</t>
  </si>
  <si>
    <t>j8:j11</t>
  </si>
  <si>
    <t>j11:j3</t>
  </si>
  <si>
    <t>j1:j5</t>
  </si>
  <si>
    <t>j2:j6</t>
  </si>
  <si>
    <t>j3:j7</t>
  </si>
  <si>
    <t>j4:j8</t>
  </si>
  <si>
    <t>j5:j9</t>
  </si>
  <si>
    <t>j6:j10</t>
  </si>
  <si>
    <t>j7:j11</t>
  </si>
  <si>
    <t>j8:j1</t>
  </si>
  <si>
    <t>j9:j2</t>
  </si>
  <si>
    <t>j10:j3</t>
  </si>
  <si>
    <t>j11:j4</t>
  </si>
  <si>
    <t>j1:j6</t>
  </si>
  <si>
    <t>j2:j7</t>
  </si>
  <si>
    <t>j3:j8</t>
  </si>
  <si>
    <t>j4:j9</t>
  </si>
  <si>
    <t>j5:j10</t>
  </si>
  <si>
    <t>j6:j11</t>
  </si>
  <si>
    <t>j7:j1</t>
  </si>
  <si>
    <t>j8:j2</t>
  </si>
  <si>
    <t>j9:j3</t>
  </si>
  <si>
    <t>j10:j4</t>
  </si>
  <si>
    <t>j11:j5</t>
  </si>
  <si>
    <t>cc1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</si>
  <si>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</si>
  <si>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</si>
  <si>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</si>
  <si>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</si>
  <si>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</si>
  <si>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</si>
  <si>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</si>
  <si>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</si>
  <si>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</si>
  <si>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cc11</t>
  </si>
  <si>
    <t>cc12</t>
  </si>
  <si>
    <t>cc13</t>
  </si>
  <si>
    <t>cc14</t>
  </si>
  <si>
    <t>cc15</t>
  </si>
  <si>
    <t>cc16</t>
  </si>
  <si>
    <t>cc17</t>
  </si>
  <si>
    <t>cc18</t>
  </si>
  <si>
    <t>cc19</t>
  </si>
  <si>
    <t>cc20</t>
  </si>
  <si>
    <t>cc21</t>
  </si>
  <si>
    <t>cc22</t>
  </si>
  <si>
    <t>cc23</t>
  </si>
  <si>
    <t>cc24</t>
  </si>
  <si>
    <t>cc25</t>
  </si>
  <si>
    <t>cc26</t>
  </si>
  <si>
    <t>cc27</t>
  </si>
  <si>
    <t>cc28</t>
  </si>
  <si>
    <t>cc29</t>
  </si>
  <si>
    <t>cc30</t>
  </si>
  <si>
    <t>cc31</t>
  </si>
  <si>
    <t>cc32</t>
  </si>
  <si>
    <t>cc33</t>
  </si>
  <si>
    <t>cc34</t>
  </si>
  <si>
    <t>cc35</t>
  </si>
  <si>
    <t>cc36</t>
  </si>
  <si>
    <t>cc37</t>
  </si>
  <si>
    <t>cc38</t>
  </si>
  <si>
    <t>cc39</t>
  </si>
  <si>
    <t>cc40</t>
  </si>
  <si>
    <t>cc41</t>
  </si>
  <si>
    <t>cc42</t>
  </si>
  <si>
    <t>cc43</t>
  </si>
  <si>
    <t>cc44</t>
  </si>
  <si>
    <t>cc45</t>
  </si>
  <si>
    <t>cc46</t>
  </si>
  <si>
    <t>cc47</t>
  </si>
  <si>
    <t>cc48</t>
  </si>
  <si>
    <t>cc49</t>
  </si>
  <si>
    <t>cc50</t>
  </si>
  <si>
    <t>cc51</t>
  </si>
  <si>
    <t>cc52</t>
  </si>
  <si>
    <t>cc53</t>
  </si>
  <si>
    <t>cc54</t>
  </si>
  <si>
    <t>cc55</t>
  </si>
  <si>
    <t>j210:j211</t>
  </si>
  <si>
    <t>j211:j21</t>
  </si>
  <si>
    <t>j210:j21</t>
  </si>
  <si>
    <t>j21:j22</t>
  </si>
  <si>
    <t>j22:j23</t>
  </si>
  <si>
    <t>j23:j24</t>
  </si>
  <si>
    <t>j24:j25</t>
  </si>
  <si>
    <t>j25:j26</t>
  </si>
  <si>
    <t>j26:j27</t>
  </si>
  <si>
    <t>j27:j28</t>
  </si>
  <si>
    <t>j28:j29</t>
  </si>
  <si>
    <t>j29:j210</t>
  </si>
  <si>
    <t>j21:j23</t>
  </si>
  <si>
    <t>j22:j24</t>
  </si>
  <si>
    <t>j23:j25</t>
  </si>
  <si>
    <t>j24:j26</t>
  </si>
  <si>
    <t>j25:j27</t>
  </si>
  <si>
    <t>j26:j28</t>
  </si>
  <si>
    <t>j27:j29</t>
  </si>
  <si>
    <t>j28:j210</t>
  </si>
  <si>
    <t>j29:j211</t>
  </si>
  <si>
    <t>j211:j22</t>
  </si>
  <si>
    <t>j21:j24</t>
  </si>
  <si>
    <t>j22:j25</t>
  </si>
  <si>
    <t>j23:j26</t>
  </si>
  <si>
    <t>j24:j27</t>
  </si>
  <si>
    <t>j25:j28</t>
  </si>
  <si>
    <t>j26:j29</t>
  </si>
  <si>
    <t>j27:j210</t>
  </si>
  <si>
    <t>j28:j211</t>
  </si>
  <si>
    <t>j29:j21</t>
  </si>
  <si>
    <t>j210:j22</t>
  </si>
  <si>
    <t>j211:j23</t>
  </si>
  <si>
    <t>j21:j25</t>
  </si>
  <si>
    <t>j22:j26</t>
  </si>
  <si>
    <t>j23:j27</t>
  </si>
  <si>
    <t>j24:j28</t>
  </si>
  <si>
    <t>j25:j29</t>
  </si>
  <si>
    <t>j26:j210</t>
  </si>
  <si>
    <t>j27:j211</t>
  </si>
  <si>
    <t>j28:j21</t>
  </si>
  <si>
    <t>j29:j22</t>
  </si>
  <si>
    <t>j210:j23</t>
  </si>
  <si>
    <t>j211:j24</t>
  </si>
  <si>
    <t>j21:j26</t>
  </si>
  <si>
    <t>j22:j27</t>
  </si>
  <si>
    <t>j23:j28</t>
  </si>
  <si>
    <t>j24:j29</t>
  </si>
  <si>
    <t>j25:j210</t>
  </si>
  <si>
    <t>j26:j211</t>
  </si>
  <si>
    <t>j27:j21</t>
  </si>
  <si>
    <t>j28:j22</t>
  </si>
  <si>
    <t>j29:j23</t>
  </si>
  <si>
    <t>j210:j24</t>
  </si>
  <si>
    <t>j211:j25</t>
  </si>
  <si>
    <t>cd1</t>
  </si>
  <si>
    <t>cd2</t>
  </si>
  <si>
    <t>cd3</t>
  </si>
  <si>
    <t>cd4</t>
  </si>
  <si>
    <t>cd5</t>
  </si>
  <si>
    <t>cd6</t>
  </si>
  <si>
    <t>cd7</t>
  </si>
  <si>
    <t>cd8</t>
  </si>
  <si>
    <t>cd9</t>
  </si>
  <si>
    <t>cd10</t>
  </si>
  <si>
    <t>cd11</t>
  </si>
  <si>
    <t>cd12</t>
  </si>
  <si>
    <t>cd13</t>
  </si>
  <si>
    <t>cd14</t>
  </si>
  <si>
    <t>cd15</t>
  </si>
  <si>
    <t>cd16</t>
  </si>
  <si>
    <t>cd17</t>
  </si>
  <si>
    <t>cd18</t>
  </si>
  <si>
    <t>cd19</t>
  </si>
  <si>
    <t>cd20</t>
  </si>
  <si>
    <t>cd21</t>
  </si>
  <si>
    <t>cd22</t>
  </si>
  <si>
    <t>cd23</t>
  </si>
  <si>
    <t>cd24</t>
  </si>
  <si>
    <t>cd25</t>
  </si>
  <si>
    <t>cd26</t>
  </si>
  <si>
    <t>cd27</t>
  </si>
  <si>
    <t>cd28</t>
  </si>
  <si>
    <t>cd29</t>
  </si>
  <si>
    <t>cd30</t>
  </si>
  <si>
    <t>cd31</t>
  </si>
  <si>
    <t>cd32</t>
  </si>
  <si>
    <t>cd33</t>
  </si>
  <si>
    <t>cd34</t>
  </si>
  <si>
    <t>cd35</t>
  </si>
  <si>
    <t>cd36</t>
  </si>
  <si>
    <t>cd37</t>
  </si>
  <si>
    <t>cd38</t>
  </si>
  <si>
    <t>cd39</t>
  </si>
  <si>
    <t>cd40</t>
  </si>
  <si>
    <t>cd41</t>
  </si>
  <si>
    <t>cd42</t>
  </si>
  <si>
    <t>cd43</t>
  </si>
  <si>
    <t>cd44</t>
  </si>
  <si>
    <t>cd45</t>
  </si>
  <si>
    <t>cd46</t>
  </si>
  <si>
    <t>cd47</t>
  </si>
  <si>
    <t>cd48</t>
  </si>
  <si>
    <t>cd49</t>
  </si>
  <si>
    <t>cd50</t>
  </si>
  <si>
    <t>cd51</t>
  </si>
  <si>
    <t>cd52</t>
  </si>
  <si>
    <t>cd53</t>
  </si>
  <si>
    <t>cd54</t>
  </si>
  <si>
    <t>cd55</t>
  </si>
  <si>
    <t>j31:j32</t>
  </si>
  <si>
    <t>j32:j33</t>
  </si>
  <si>
    <t>j33:j34</t>
  </si>
  <si>
    <t>j34:j35</t>
  </si>
  <si>
    <t>j35:j36</t>
  </si>
  <si>
    <t>j36:j37</t>
  </si>
  <si>
    <t>j37:j38</t>
  </si>
  <si>
    <t>j38:j39</t>
  </si>
  <si>
    <t>j39:j310</t>
  </si>
  <si>
    <t>j310:j311</t>
  </si>
  <si>
    <t>j311:j31</t>
  </si>
  <si>
    <t>j31:j33</t>
  </si>
  <si>
    <t>j32:j34</t>
  </si>
  <si>
    <t>j33:j35</t>
  </si>
  <si>
    <t>j34:j36</t>
  </si>
  <si>
    <t>j35:j37</t>
  </si>
  <si>
    <t>j36:j38</t>
  </si>
  <si>
    <t>j37:j39</t>
  </si>
  <si>
    <t>j38:j310</t>
  </si>
  <si>
    <t>j39:j311</t>
  </si>
  <si>
    <t>j310:j31</t>
  </si>
  <si>
    <t>j311:j32</t>
  </si>
  <si>
    <t>j31:j34</t>
  </si>
  <si>
    <t>j32:j35</t>
  </si>
  <si>
    <t>j33:j36</t>
  </si>
  <si>
    <t>j34:j37</t>
  </si>
  <si>
    <t>j35:j38</t>
  </si>
  <si>
    <t>j36:j39</t>
  </si>
  <si>
    <t>j37:j310</t>
  </si>
  <si>
    <t>j38:j311</t>
  </si>
  <si>
    <t>j39:j31</t>
  </si>
  <si>
    <t>j310:j32</t>
  </si>
  <si>
    <t>j311:j33</t>
  </si>
  <si>
    <t>j31:j35</t>
  </si>
  <si>
    <t>j32:j36</t>
  </si>
  <si>
    <t>j33:j37</t>
  </si>
  <si>
    <t>j34:j38</t>
  </si>
  <si>
    <t>j35:j39</t>
  </si>
  <si>
    <t>j36:j310</t>
  </si>
  <si>
    <t>j37:j311</t>
  </si>
  <si>
    <t>j38:j31</t>
  </si>
  <si>
    <t>j39:j32</t>
  </si>
  <si>
    <t>j310:j33</t>
  </si>
  <si>
    <t>j311:j34</t>
  </si>
  <si>
    <t>j31:j36</t>
  </si>
  <si>
    <t>j32:j37</t>
  </si>
  <si>
    <t>j33:j38</t>
  </si>
  <si>
    <t>j34:j39</t>
  </si>
  <si>
    <t>j35:j310</t>
  </si>
  <si>
    <t>j36:j311</t>
  </si>
  <si>
    <t>j37:j31</t>
  </si>
  <si>
    <t>j38:j32</t>
  </si>
  <si>
    <t>j39:j33</t>
  </si>
  <si>
    <t>j310:j34</t>
  </si>
  <si>
    <t>j311:j35</t>
  </si>
  <si>
    <t>ce1</t>
  </si>
  <si>
    <t>ce2</t>
  </si>
  <si>
    <t>ce3</t>
  </si>
  <si>
    <t>ce4</t>
  </si>
  <si>
    <t>ce5</t>
  </si>
  <si>
    <t>ce6</t>
  </si>
  <si>
    <t>ce7</t>
  </si>
  <si>
    <t>ce8</t>
  </si>
  <si>
    <t>ce9</t>
  </si>
  <si>
    <t>ce10</t>
  </si>
  <si>
    <t>ce11</t>
  </si>
  <si>
    <t>ce12</t>
  </si>
  <si>
    <t>ce13</t>
  </si>
  <si>
    <t>ce14</t>
  </si>
  <si>
    <t>ce15</t>
  </si>
  <si>
    <t>ce16</t>
  </si>
  <si>
    <t>ce17</t>
  </si>
  <si>
    <t>ce18</t>
  </si>
  <si>
    <t>ce19</t>
  </si>
  <si>
    <t>ce20</t>
  </si>
  <si>
    <t>ce21</t>
  </si>
  <si>
    <t>ce22</t>
  </si>
  <si>
    <t>ce23</t>
  </si>
  <si>
    <t>ce24</t>
  </si>
  <si>
    <t>ce25</t>
  </si>
  <si>
    <t>ce26</t>
  </si>
  <si>
    <t>ce27</t>
  </si>
  <si>
    <t>ce28</t>
  </si>
  <si>
    <t>ce29</t>
  </si>
  <si>
    <t>ce30</t>
  </si>
  <si>
    <t>ce31</t>
  </si>
  <si>
    <t>ce32</t>
  </si>
  <si>
    <t>ce33</t>
  </si>
  <si>
    <t>ce34</t>
  </si>
  <si>
    <t>ce35</t>
  </si>
  <si>
    <t>ce36</t>
  </si>
  <si>
    <t>ce37</t>
  </si>
  <si>
    <t>ce38</t>
  </si>
  <si>
    <t>ce39</t>
  </si>
  <si>
    <t>ce40</t>
  </si>
  <si>
    <t>ce41</t>
  </si>
  <si>
    <t>ce42</t>
  </si>
  <si>
    <t>ce43</t>
  </si>
  <si>
    <t>ce44</t>
  </si>
  <si>
    <t>ce45</t>
  </si>
  <si>
    <t>ce46</t>
  </si>
  <si>
    <t>ce47</t>
  </si>
  <si>
    <t>ce48</t>
  </si>
  <si>
    <t>ce49</t>
  </si>
  <si>
    <t>ce50</t>
  </si>
  <si>
    <t>ce51</t>
  </si>
  <si>
    <t>ce52</t>
  </si>
  <si>
    <t>ce53</t>
  </si>
  <si>
    <t>ce54</t>
  </si>
  <si>
    <t>ce55</t>
  </si>
  <si>
    <t>j41:j42</t>
  </si>
  <si>
    <t>j42:j43</t>
  </si>
  <si>
    <t>j43:j44</t>
  </si>
  <si>
    <t>j44:j45</t>
  </si>
  <si>
    <t>j45:j46</t>
  </si>
  <si>
    <t>j46:j47</t>
  </si>
  <si>
    <t>j47:j48</t>
  </si>
  <si>
    <t>j48:j49</t>
  </si>
  <si>
    <t>j49:j410</t>
  </si>
  <si>
    <t>j410:j411</t>
  </si>
  <si>
    <t>j411:j41</t>
  </si>
  <si>
    <t>j41:j43</t>
  </si>
  <si>
    <t>j42:j44</t>
  </si>
  <si>
    <t>j43:j45</t>
  </si>
  <si>
    <t>j44:j46</t>
  </si>
  <si>
    <t>j45:j47</t>
  </si>
  <si>
    <t>j46:j48</t>
  </si>
  <si>
    <t>j47:j49</t>
  </si>
  <si>
    <t>j48:j410</t>
  </si>
  <si>
    <t>j49:j411</t>
  </si>
  <si>
    <t>j410:j41</t>
  </si>
  <si>
    <t>j411:j42</t>
  </si>
  <si>
    <t>j41:j44</t>
  </si>
  <si>
    <t>j42:j45</t>
  </si>
  <si>
    <t>j43:j46</t>
  </si>
  <si>
    <t>j44:j47</t>
  </si>
  <si>
    <t>j45:j48</t>
  </si>
  <si>
    <t>j46:j49</t>
  </si>
  <si>
    <t>j47:j410</t>
  </si>
  <si>
    <t>j48:j411</t>
  </si>
  <si>
    <t>j49:j41</t>
  </si>
  <si>
    <t>j410:j42</t>
  </si>
  <si>
    <t>j411:j43</t>
  </si>
  <si>
    <t>j41:j45</t>
  </si>
  <si>
    <t>j42:j46</t>
  </si>
  <si>
    <t>j43:j47</t>
  </si>
  <si>
    <t>j44:j48</t>
  </si>
  <si>
    <t>j45:j49</t>
  </si>
  <si>
    <t>j46:j410</t>
  </si>
  <si>
    <t>j47:j411</t>
  </si>
  <si>
    <t>j48:j41</t>
  </si>
  <si>
    <t>j49:j42</t>
  </si>
  <si>
    <t>j410:j43</t>
  </si>
  <si>
    <t>j411:j44</t>
  </si>
  <si>
    <t>j41:j46</t>
  </si>
  <si>
    <t>j42:j47</t>
  </si>
  <si>
    <t>j43:j48</t>
  </si>
  <si>
    <t>j44:j49</t>
  </si>
  <si>
    <t>j45:j410</t>
  </si>
  <si>
    <t>j46:j411</t>
  </si>
  <si>
    <t>j47:j41</t>
  </si>
  <si>
    <t>j48:j42</t>
  </si>
  <si>
    <t>j49:j43</t>
  </si>
  <si>
    <t>j410:j44</t>
  </si>
  <si>
    <t>j411:j45</t>
  </si>
  <si>
    <t>k1:k2</t>
  </si>
  <si>
    <t>k2:k3</t>
  </si>
  <si>
    <t>k3:k4</t>
  </si>
  <si>
    <t>k4:k5</t>
  </si>
  <si>
    <t>k5:k6</t>
  </si>
  <si>
    <t>k6:k7</t>
  </si>
  <si>
    <t>k7:k8</t>
  </si>
  <si>
    <t>k8:k9</t>
  </si>
  <si>
    <t>k9:k10</t>
  </si>
  <si>
    <t>k10:k11</t>
  </si>
  <si>
    <t>k11:k1</t>
  </si>
  <si>
    <t>k1:k3</t>
  </si>
  <si>
    <t>k2:k4</t>
  </si>
  <si>
    <t>k3:k5</t>
  </si>
  <si>
    <t>k4:k6</t>
  </si>
  <si>
    <t>k5:k7</t>
  </si>
  <si>
    <t>k6:k8</t>
  </si>
  <si>
    <t>k7:k9</t>
  </si>
  <si>
    <t>k8:k10</t>
  </si>
  <si>
    <t>k9:k11</t>
  </si>
  <si>
    <t>k10:k1</t>
  </si>
  <si>
    <t>k11:k2</t>
  </si>
  <si>
    <t>k1:k4</t>
  </si>
  <si>
    <t>k2:k5</t>
  </si>
  <si>
    <t>k3:k6</t>
  </si>
  <si>
    <t>k4:k7</t>
  </si>
  <si>
    <t>k5:k8</t>
  </si>
  <si>
    <t>k6:k9</t>
  </si>
  <si>
    <t>k7:k10</t>
  </si>
  <si>
    <t>k8:k11</t>
  </si>
  <si>
    <t>k9:k1</t>
  </si>
  <si>
    <t>k10:k2</t>
  </si>
  <si>
    <t>k11:k3</t>
  </si>
  <si>
    <t>k1:k5</t>
  </si>
  <si>
    <t>k2:k6</t>
  </si>
  <si>
    <t>k3:k7</t>
  </si>
  <si>
    <t>k4:k8</t>
  </si>
  <si>
    <t>k5:k9</t>
  </si>
  <si>
    <t>k6:k10</t>
  </si>
  <si>
    <t>k7:k11</t>
  </si>
  <si>
    <t>k8:k1</t>
  </si>
  <si>
    <t>k9:k2</t>
  </si>
  <si>
    <t>k10:k3</t>
  </si>
  <si>
    <t>k11:k4</t>
  </si>
  <si>
    <t>k1:k6</t>
  </si>
  <si>
    <t>k2:k7</t>
  </si>
  <si>
    <t>k3:k8</t>
  </si>
  <si>
    <t>k4:k9</t>
  </si>
  <si>
    <t>k5:k10</t>
  </si>
  <si>
    <t>k6:k11</t>
  </si>
  <si>
    <t>k7:k1</t>
  </si>
  <si>
    <t>k8:k2</t>
  </si>
  <si>
    <t>k9:k3</t>
  </si>
  <si>
    <t>k10:k4</t>
  </si>
  <si>
    <t>k11:k5</t>
  </si>
  <si>
    <t>cf1</t>
  </si>
  <si>
    <t>cf2</t>
  </si>
  <si>
    <t>cf3</t>
  </si>
  <si>
    <t>cf4</t>
  </si>
  <si>
    <t>cf5</t>
  </si>
  <si>
    <t>cf6</t>
  </si>
  <si>
    <t>cf7</t>
  </si>
  <si>
    <t>cf8</t>
  </si>
  <si>
    <t>cf9</t>
  </si>
  <si>
    <t>cf10</t>
  </si>
  <si>
    <t>cf11</t>
  </si>
  <si>
    <t>cf12</t>
  </si>
  <si>
    <t>cf13</t>
  </si>
  <si>
    <t>cf14</t>
  </si>
  <si>
    <t>cf15</t>
  </si>
  <si>
    <t>cf16</t>
  </si>
  <si>
    <t>cf17</t>
  </si>
  <si>
    <t>cf18</t>
  </si>
  <si>
    <t>cf19</t>
  </si>
  <si>
    <t>cf20</t>
  </si>
  <si>
    <t>cf21</t>
  </si>
  <si>
    <t>cf22</t>
  </si>
  <si>
    <t>cf23</t>
  </si>
  <si>
    <t>cf24</t>
  </si>
  <si>
    <t>cf25</t>
  </si>
  <si>
    <t>cf26</t>
  </si>
  <si>
    <t>cf27</t>
  </si>
  <si>
    <t>cf28</t>
  </si>
  <si>
    <t>cf29</t>
  </si>
  <si>
    <t>cf30</t>
  </si>
  <si>
    <t>cf31</t>
  </si>
  <si>
    <t>cf32</t>
  </si>
  <si>
    <t>cf33</t>
  </si>
  <si>
    <t>cf34</t>
  </si>
  <si>
    <t>cf35</t>
  </si>
  <si>
    <t>cf36</t>
  </si>
  <si>
    <t>cf37</t>
  </si>
  <si>
    <t>cf38</t>
  </si>
  <si>
    <t>cf39</t>
  </si>
  <si>
    <t>cf40</t>
  </si>
  <si>
    <t>cf41</t>
  </si>
  <si>
    <t>cf42</t>
  </si>
  <si>
    <t>cf43</t>
  </si>
  <si>
    <t>cf44</t>
  </si>
  <si>
    <t>cf45</t>
  </si>
  <si>
    <t>cf46</t>
  </si>
  <si>
    <t>cf47</t>
  </si>
  <si>
    <t>cf48</t>
  </si>
  <si>
    <t>cf49</t>
  </si>
  <si>
    <t>cf50</t>
  </si>
  <si>
    <t>cf51</t>
  </si>
  <si>
    <t>cf52</t>
  </si>
  <si>
    <t>cf53</t>
  </si>
  <si>
    <t>cf54</t>
  </si>
  <si>
    <t>cf55</t>
  </si>
  <si>
    <t>^ copy and paste the survey results values here</t>
  </si>
  <si>
    <t>Type</t>
  </si>
  <si>
    <t>Alternatives (cg)</t>
  </si>
  <si>
    <t>Alternatives (ci)</t>
  </si>
  <si>
    <t>rrrr</t>
  </si>
  <si>
    <t>ssss</t>
  </si>
  <si>
    <t>tttt</t>
  </si>
  <si>
    <t>uuuu</t>
  </si>
  <si>
    <t>vvvv</t>
  </si>
  <si>
    <t>pppp</t>
  </si>
  <si>
    <t>qqqq</t>
  </si>
  <si>
    <t>eeeee</t>
  </si>
  <si>
    <t>fffff</t>
  </si>
  <si>
    <t>ggggg</t>
  </si>
  <si>
    <t>hhhhh</t>
  </si>
  <si>
    <t>iiiii</t>
  </si>
  <si>
    <t>jjjjj</t>
  </si>
  <si>
    <t>kkkkk</t>
  </si>
  <si>
    <t>ppppp</t>
  </si>
  <si>
    <t>qqqqq</t>
  </si>
  <si>
    <t>rrrrr</t>
  </si>
  <si>
    <t>sssss</t>
  </si>
  <si>
    <t>ttttt</t>
  </si>
  <si>
    <t>uuuuu</t>
  </si>
  <si>
    <t>vvvvv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</si>
  <si>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</si>
  <si>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</si>
  <si>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</si>
  <si>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</si>
  <si>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</si>
  <si>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</si>
  <si>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</si>
  <si>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</si>
  <si>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</si>
  <si>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k210</t>
  </si>
  <si>
    <t>k211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</si>
  <si>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</si>
  <si>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</si>
  <si>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</si>
  <si>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</si>
  <si>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</si>
  <si>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</si>
  <si>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</si>
  <si>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</si>
  <si>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</si>
  <si>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k310</t>
  </si>
  <si>
    <t>k311</t>
  </si>
  <si>
    <t>k41</t>
  </si>
  <si>
    <t>k42</t>
  </si>
  <si>
    <t>k43</t>
  </si>
  <si>
    <t>k44</t>
  </si>
  <si>
    <t>k45</t>
  </si>
  <si>
    <t>k46</t>
  </si>
  <si>
    <t>k47</t>
  </si>
  <si>
    <t>k48</t>
  </si>
  <si>
    <t>k49</t>
  </si>
  <si>
    <t>k410</t>
  </si>
  <si>
    <t>k411</t>
  </si>
  <si>
    <t>Persepctive importance to topic</t>
  </si>
  <si>
    <t>Note: If you build more than 4 Perspectives you will need to build out Criteria and Alernatives below and create new sheets</t>
  </si>
  <si>
    <t>Each Perspective is compared against each other and then has a built out Criteria below. Finally each Perspective is calculated one time agianst the created set of Alternatives choices.</t>
  </si>
  <si>
    <t>Criteria 2 for i2 (cc)</t>
  </si>
  <si>
    <t>Criteria 3 for i3 (cd)</t>
  </si>
  <si>
    <t>Criteria 4 for i4 (ce)</t>
  </si>
  <si>
    <t>cg1</t>
  </si>
  <si>
    <t>cg2</t>
  </si>
  <si>
    <t>cg3</t>
  </si>
  <si>
    <t>cg4</t>
  </si>
  <si>
    <t>cg5</t>
  </si>
  <si>
    <t>cg6</t>
  </si>
  <si>
    <t>cg7</t>
  </si>
  <si>
    <t>cg8</t>
  </si>
  <si>
    <t>cg9</t>
  </si>
  <si>
    <t>cg10</t>
  </si>
  <si>
    <t>cg11</t>
  </si>
  <si>
    <t>cg12</t>
  </si>
  <si>
    <t>cg13</t>
  </si>
  <si>
    <t>cg14</t>
  </si>
  <si>
    <t>cg15</t>
  </si>
  <si>
    <t>cg16</t>
  </si>
  <si>
    <t>cg17</t>
  </si>
  <si>
    <t>cg18</t>
  </si>
  <si>
    <t>cg19</t>
  </si>
  <si>
    <t>cg20</t>
  </si>
  <si>
    <t>cg21</t>
  </si>
  <si>
    <t>cg22</t>
  </si>
  <si>
    <t>cg23</t>
  </si>
  <si>
    <t>cg24</t>
  </si>
  <si>
    <t>cg25</t>
  </si>
  <si>
    <t>cg26</t>
  </si>
  <si>
    <t>cg27</t>
  </si>
  <si>
    <t>cg28</t>
  </si>
  <si>
    <t>cg29</t>
  </si>
  <si>
    <t>cg30</t>
  </si>
  <si>
    <t>cg31</t>
  </si>
  <si>
    <t>cg32</t>
  </si>
  <si>
    <t>cg33</t>
  </si>
  <si>
    <t>cg34</t>
  </si>
  <si>
    <t>cg35</t>
  </si>
  <si>
    <t>cg36</t>
  </si>
  <si>
    <t>cg37</t>
  </si>
  <si>
    <t>cg38</t>
  </si>
  <si>
    <t>cg39</t>
  </si>
  <si>
    <t>cg40</t>
  </si>
  <si>
    <t>cg41</t>
  </si>
  <si>
    <t>cg42</t>
  </si>
  <si>
    <t>cg43</t>
  </si>
  <si>
    <t>cg44</t>
  </si>
  <si>
    <t>cg45</t>
  </si>
  <si>
    <t>cg46</t>
  </si>
  <si>
    <t>cg47</t>
  </si>
  <si>
    <t>cg48</t>
  </si>
  <si>
    <t>cg49</t>
  </si>
  <si>
    <t>cg50</t>
  </si>
  <si>
    <t>cg51</t>
  </si>
  <si>
    <t>cg52</t>
  </si>
  <si>
    <t>cg53</t>
  </si>
  <si>
    <t>cg54</t>
  </si>
  <si>
    <t>cg55</t>
  </si>
  <si>
    <t>k21:k22</t>
  </si>
  <si>
    <t>k22:k23</t>
  </si>
  <si>
    <t>k23:k24</t>
  </si>
  <si>
    <t>k24:k25</t>
  </si>
  <si>
    <t>k25:k26</t>
  </si>
  <si>
    <t>k26:k27</t>
  </si>
  <si>
    <t>k27:k28</t>
  </si>
  <si>
    <t>k28:k29</t>
  </si>
  <si>
    <t>k29:k210</t>
  </si>
  <si>
    <t>k210:k211</t>
  </si>
  <si>
    <t>k211:k21</t>
  </si>
  <si>
    <t>k21:k23</t>
  </si>
  <si>
    <t>k22:k24</t>
  </si>
  <si>
    <t>k23:k25</t>
  </si>
  <si>
    <t>k24:k26</t>
  </si>
  <si>
    <t>k25:k27</t>
  </si>
  <si>
    <t>k26:k28</t>
  </si>
  <si>
    <t>k27:k29</t>
  </si>
  <si>
    <t>k28:k210</t>
  </si>
  <si>
    <t>k29:k211</t>
  </si>
  <si>
    <t>k210:k21</t>
  </si>
  <si>
    <t>k211:k22</t>
  </si>
  <si>
    <t>k21:k24</t>
  </si>
  <si>
    <t>k22:k25</t>
  </si>
  <si>
    <t>k23:k26</t>
  </si>
  <si>
    <t>k24:k27</t>
  </si>
  <si>
    <t>k25:k28</t>
  </si>
  <si>
    <t>k26:k29</t>
  </si>
  <si>
    <t>k27:k210</t>
  </si>
  <si>
    <t>k28:k211</t>
  </si>
  <si>
    <t>k29:k21</t>
  </si>
  <si>
    <t>k210:k22</t>
  </si>
  <si>
    <t>k211:k23</t>
  </si>
  <si>
    <t>k21:k25</t>
  </si>
  <si>
    <t>k22:k26</t>
  </si>
  <si>
    <t>k23:k27</t>
  </si>
  <si>
    <t>k24:k28</t>
  </si>
  <si>
    <t>k25:k29</t>
  </si>
  <si>
    <t>k26:k210</t>
  </si>
  <si>
    <t>k27:k211</t>
  </si>
  <si>
    <t>k28:k21</t>
  </si>
  <si>
    <t>k29:k22</t>
  </si>
  <si>
    <t>k210:k23</t>
  </si>
  <si>
    <t>k211:k24</t>
  </si>
  <si>
    <t>k21:k26</t>
  </si>
  <si>
    <t>k22:k27</t>
  </si>
  <si>
    <t>k23:k28</t>
  </si>
  <si>
    <t>k24:k29</t>
  </si>
  <si>
    <t>k25:k210</t>
  </si>
  <si>
    <t>k26:k211</t>
  </si>
  <si>
    <t>k27:k21</t>
  </si>
  <si>
    <t>k28:k22</t>
  </si>
  <si>
    <t>k29:k23</t>
  </si>
  <si>
    <t>k210:k24</t>
  </si>
  <si>
    <t>k211:k25</t>
  </si>
  <si>
    <t>Alternatives (ch)</t>
  </si>
  <si>
    <t>ch1</t>
  </si>
  <si>
    <t>ch2</t>
  </si>
  <si>
    <t>ch3</t>
  </si>
  <si>
    <t>ch4</t>
  </si>
  <si>
    <t>ch5</t>
  </si>
  <si>
    <t>ch6</t>
  </si>
  <si>
    <t>ch7</t>
  </si>
  <si>
    <t>ch8</t>
  </si>
  <si>
    <t>ch9</t>
  </si>
  <si>
    <t>ch10</t>
  </si>
  <si>
    <t>ch11</t>
  </si>
  <si>
    <t>ch12</t>
  </si>
  <si>
    <t>ch13</t>
  </si>
  <si>
    <t>ch14</t>
  </si>
  <si>
    <t>ch15</t>
  </si>
  <si>
    <t>ch16</t>
  </si>
  <si>
    <t>ch17</t>
  </si>
  <si>
    <t>ch18</t>
  </si>
  <si>
    <t>ch19</t>
  </si>
  <si>
    <t>ch20</t>
  </si>
  <si>
    <t>ch21</t>
  </si>
  <si>
    <t>ch22</t>
  </si>
  <si>
    <t>ch23</t>
  </si>
  <si>
    <t>ch24</t>
  </si>
  <si>
    <t>ch25</t>
  </si>
  <si>
    <t>ch26</t>
  </si>
  <si>
    <t>ch27</t>
  </si>
  <si>
    <t>ch28</t>
  </si>
  <si>
    <t>ch29</t>
  </si>
  <si>
    <t>ch30</t>
  </si>
  <si>
    <t>ch31</t>
  </si>
  <si>
    <t>ch32</t>
  </si>
  <si>
    <t>ch33</t>
  </si>
  <si>
    <t>ch34</t>
  </si>
  <si>
    <t>ch35</t>
  </si>
  <si>
    <t>ch36</t>
  </si>
  <si>
    <t>ch37</t>
  </si>
  <si>
    <t>ch38</t>
  </si>
  <si>
    <t>ch39</t>
  </si>
  <si>
    <t>ch40</t>
  </si>
  <si>
    <t>ch41</t>
  </si>
  <si>
    <t>ch42</t>
  </si>
  <si>
    <t>ch43</t>
  </si>
  <si>
    <t>ch44</t>
  </si>
  <si>
    <t>ch45</t>
  </si>
  <si>
    <t>ch46</t>
  </si>
  <si>
    <t>ch47</t>
  </si>
  <si>
    <t>ch48</t>
  </si>
  <si>
    <t>ch49</t>
  </si>
  <si>
    <t>ch50</t>
  </si>
  <si>
    <t>ch51</t>
  </si>
  <si>
    <t>ch52</t>
  </si>
  <si>
    <t>ch53</t>
  </si>
  <si>
    <t>ch54</t>
  </si>
  <si>
    <t>ch55</t>
  </si>
  <si>
    <t>k31:k32</t>
  </si>
  <si>
    <t>k32:k33</t>
  </si>
  <si>
    <t>k33:k34</t>
  </si>
  <si>
    <t>k34:k35</t>
  </si>
  <si>
    <t>k35:k36</t>
  </si>
  <si>
    <t>k36:k37</t>
  </si>
  <si>
    <t>k37:k38</t>
  </si>
  <si>
    <t>k38:k39</t>
  </si>
  <si>
    <t>k39:k310</t>
  </si>
  <si>
    <t>k310:k311</t>
  </si>
  <si>
    <t>k311:k31</t>
  </si>
  <si>
    <t>k31:k33</t>
  </si>
  <si>
    <t>k32:k34</t>
  </si>
  <si>
    <t>k33:k35</t>
  </si>
  <si>
    <t>k34:k36</t>
  </si>
  <si>
    <t>k35:k37</t>
  </si>
  <si>
    <t>k36:k38</t>
  </si>
  <si>
    <t>k37:k39</t>
  </si>
  <si>
    <t>k38:k310</t>
  </si>
  <si>
    <t>k39:k311</t>
  </si>
  <si>
    <t>k310:k31</t>
  </si>
  <si>
    <t>k311:k32</t>
  </si>
  <si>
    <t>k31:k34</t>
  </si>
  <si>
    <t>k32:k35</t>
  </si>
  <si>
    <t>k33:k36</t>
  </si>
  <si>
    <t>k34:k37</t>
  </si>
  <si>
    <t>k35:k38</t>
  </si>
  <si>
    <t>k36:k39</t>
  </si>
  <si>
    <t>k37:k310</t>
  </si>
  <si>
    <t>k38:k311</t>
  </si>
  <si>
    <t>k39:k31</t>
  </si>
  <si>
    <t>k310:k32</t>
  </si>
  <si>
    <t>k311:k33</t>
  </si>
  <si>
    <t>k31:k35</t>
  </si>
  <si>
    <t>k32:k36</t>
  </si>
  <si>
    <t>k33:k37</t>
  </si>
  <si>
    <t>k34:k38</t>
  </si>
  <si>
    <t>k35:k39</t>
  </si>
  <si>
    <t>k36:k310</t>
  </si>
  <si>
    <t>k37:k311</t>
  </si>
  <si>
    <t>k38:k31</t>
  </si>
  <si>
    <t>k39:k32</t>
  </si>
  <si>
    <t>k310:k33</t>
  </si>
  <si>
    <t>k311:k34</t>
  </si>
  <si>
    <t>k31:k36</t>
  </si>
  <si>
    <t>k32:k37</t>
  </si>
  <si>
    <t>k33:k38</t>
  </si>
  <si>
    <t>k34:k39</t>
  </si>
  <si>
    <t>k35:k310</t>
  </si>
  <si>
    <t>k36:k311</t>
  </si>
  <si>
    <t>k37:k31</t>
  </si>
  <si>
    <t>k38:k32</t>
  </si>
  <si>
    <t>k39:k33</t>
  </si>
  <si>
    <t>k310:k34</t>
  </si>
  <si>
    <t>k311:k35</t>
  </si>
  <si>
    <t>Note: copy and paste alternatives from cf to other alterntives columns then you can troubleshoot the remaining blank cells if needed</t>
  </si>
  <si>
    <t>ci1</t>
  </si>
  <si>
    <t>ci2</t>
  </si>
  <si>
    <t>ci3</t>
  </si>
  <si>
    <t>ci4</t>
  </si>
  <si>
    <t>ci5</t>
  </si>
  <si>
    <t>ci6</t>
  </si>
  <si>
    <t>ci7</t>
  </si>
  <si>
    <t>ci8</t>
  </si>
  <si>
    <t>ci9</t>
  </si>
  <si>
    <t>ci10</t>
  </si>
  <si>
    <t>ci11</t>
  </si>
  <si>
    <t>ci12</t>
  </si>
  <si>
    <t>ci13</t>
  </si>
  <si>
    <t>ci14</t>
  </si>
  <si>
    <t>ci15</t>
  </si>
  <si>
    <t>ci16</t>
  </si>
  <si>
    <t>ci17</t>
  </si>
  <si>
    <t>ci18</t>
  </si>
  <si>
    <t>ci19</t>
  </si>
  <si>
    <t>ci20</t>
  </si>
  <si>
    <t>ci21</t>
  </si>
  <si>
    <t>ci22</t>
  </si>
  <si>
    <t>ci23</t>
  </si>
  <si>
    <t>ci24</t>
  </si>
  <si>
    <t>ci25</t>
  </si>
  <si>
    <t>ci26</t>
  </si>
  <si>
    <t>ci27</t>
  </si>
  <si>
    <t>ci28</t>
  </si>
  <si>
    <t>ci29</t>
  </si>
  <si>
    <t>ci30</t>
  </si>
  <si>
    <t>ci31</t>
  </si>
  <si>
    <t>ci32</t>
  </si>
  <si>
    <t>ci33</t>
  </si>
  <si>
    <t>ci34</t>
  </si>
  <si>
    <t>ci35</t>
  </si>
  <si>
    <t>ci36</t>
  </si>
  <si>
    <t>ci37</t>
  </si>
  <si>
    <t>ci38</t>
  </si>
  <si>
    <t>ci39</t>
  </si>
  <si>
    <t>ci40</t>
  </si>
  <si>
    <t>ci41</t>
  </si>
  <si>
    <t>ci42</t>
  </si>
  <si>
    <t>ci43</t>
  </si>
  <si>
    <t>ci44</t>
  </si>
  <si>
    <t>ci45</t>
  </si>
  <si>
    <t>ci46</t>
  </si>
  <si>
    <t>ci47</t>
  </si>
  <si>
    <t>ci48</t>
  </si>
  <si>
    <t>ci49</t>
  </si>
  <si>
    <t>ci50</t>
  </si>
  <si>
    <t>ci51</t>
  </si>
  <si>
    <t>ci52</t>
  </si>
  <si>
    <t>ci53</t>
  </si>
  <si>
    <t>ci54</t>
  </si>
  <si>
    <t>ci55</t>
  </si>
  <si>
    <t>k41:k42</t>
  </si>
  <si>
    <t>k42:k43</t>
  </si>
  <si>
    <t>k43:k44</t>
  </si>
  <si>
    <t>k44:k45</t>
  </si>
  <si>
    <t>k45:k46</t>
  </si>
  <si>
    <t>k46:k47</t>
  </si>
  <si>
    <t>k47:k48</t>
  </si>
  <si>
    <t>k48:k49</t>
  </si>
  <si>
    <t>k49:k410</t>
  </si>
  <si>
    <t>k410:k411</t>
  </si>
  <si>
    <t>k411:k41</t>
  </si>
  <si>
    <t>k41:k43</t>
  </si>
  <si>
    <t>k42:k44</t>
  </si>
  <si>
    <t>k43:k45</t>
  </si>
  <si>
    <t>k44:k46</t>
  </si>
  <si>
    <t>k45:k47</t>
  </si>
  <si>
    <t>k46:k48</t>
  </si>
  <si>
    <t>k47:k49</t>
  </si>
  <si>
    <t>k48:k410</t>
  </si>
  <si>
    <t>k49:k411</t>
  </si>
  <si>
    <t>k410:k41</t>
  </si>
  <si>
    <t>k411:k42</t>
  </si>
  <si>
    <t>k41:k44</t>
  </si>
  <si>
    <t>k42:k45</t>
  </si>
  <si>
    <t>k43:k46</t>
  </si>
  <si>
    <t>k44:k47</t>
  </si>
  <si>
    <t>k45:k48</t>
  </si>
  <si>
    <t>k46:k49</t>
  </si>
  <si>
    <t>k47:k410</t>
  </si>
  <si>
    <t>k48:k411</t>
  </si>
  <si>
    <t>k49:k41</t>
  </si>
  <si>
    <t>k410:k42</t>
  </si>
  <si>
    <t>k411:k43</t>
  </si>
  <si>
    <t>k41:k45</t>
  </si>
  <si>
    <t>k42:k46</t>
  </si>
  <si>
    <t>k43:k47</t>
  </si>
  <si>
    <t>k44:k48</t>
  </si>
  <si>
    <t>k45:k49</t>
  </si>
  <si>
    <t>k46:k410</t>
  </si>
  <si>
    <t>k47:k411</t>
  </si>
  <si>
    <t>k48:k41</t>
  </si>
  <si>
    <t>k49:k42</t>
  </si>
  <si>
    <t>k410:k43</t>
  </si>
  <si>
    <t>k411:k44</t>
  </si>
  <si>
    <t>k41:k46</t>
  </si>
  <si>
    <t>k42:k47</t>
  </si>
  <si>
    <t>k43:k48</t>
  </si>
  <si>
    <t>k44:k49</t>
  </si>
  <si>
    <t>k45:k410</t>
  </si>
  <si>
    <t>k46:k411</t>
  </si>
  <si>
    <t>k47:k41</t>
  </si>
  <si>
    <t>k48:k42</t>
  </si>
  <si>
    <t>k49:k43</t>
  </si>
  <si>
    <t>k410:k44</t>
  </si>
  <si>
    <t>k411:k45</t>
  </si>
  <si>
    <t>Criteria 1 for i1 (cb)</t>
  </si>
  <si>
    <t>Perspective importance to topic</t>
  </si>
  <si>
    <t>Concatenate and flip for export into survey form</t>
  </si>
  <si>
    <t>Perspective importance to topic ca1: Technical vs Organizational</t>
  </si>
  <si>
    <t>Perspective importance to topic ca2: Professional vs Technical</t>
  </si>
  <si>
    <t>Perspective importance to topic ca3: Leadership vs Professional</t>
  </si>
  <si>
    <t>Perspective importance to topic ca12: Professional vs Organizational</t>
  </si>
  <si>
    <t>Perspective importance to topic ca13: Leadership vs Technical</t>
  </si>
  <si>
    <t>Perspective importance to topic ca23: Leadership vs Organizational</t>
  </si>
  <si>
    <t>Organizational Perspective cb1: Cybersecurity Readiness Assessments vs Presence of Implementation Oversight</t>
  </si>
  <si>
    <t>Organizational Perspective cb2: Presence of legislative understanding vs Cybersecurity Readiness Assessments</t>
  </si>
  <si>
    <t>Organizational Perspective cb3: Computer users settings and permissions are known vs Presence of legislative understanding</t>
  </si>
  <si>
    <t>Organizational Perspective cb4: Social impact of breaches is talked about in the company vs Computer users settings and permissions are known</t>
  </si>
  <si>
    <t>Organizational Perspective cb5: Documents are marked and protected vs Social impact of breaches is talked about in the company</t>
  </si>
  <si>
    <t>Organizational Perspective cb6: There is an organizational common vocabulary for cybersecurity in the energy industry vs Documents are marked and protected</t>
  </si>
  <si>
    <t>Organizational Perspective cb12: Presence of legislative understanding vs Presence of Implementation Oversight</t>
  </si>
  <si>
    <t>Organizational Perspective cb13: Computer users settings and permissions are known vs Cybersecurity Readiness Assessments</t>
  </si>
  <si>
    <t>Organizational Perspective cb14: Social impact of breaches is talked about in the company vs Presence of legislative understanding</t>
  </si>
  <si>
    <t>Organizational Perspective cb15: Documents are marked and protected vs Computer users settings and permissions are known</t>
  </si>
  <si>
    <t>Organizational Perspective cb16: There is an organizational common vocabulary for cybersecurity in the energy industry vs Social impact of breaches is talked about in the company</t>
  </si>
  <si>
    <t>Organizational Perspective cb23: Computer users settings and permissions are known vs Presence of Implementation Oversight</t>
  </si>
  <si>
    <t>Organizational Perspective cb24: Social impact of breaches is talked about in the company vs Cybersecurity Readiness Assessments</t>
  </si>
  <si>
    <t>Organizational Perspective cb25: Documents are marked and protected vs Presence of legislative understanding</t>
  </si>
  <si>
    <t>Organizational Perspective cb26: There is an organizational common vocabulary for cybersecurity in the energy industry vs Computer users settings and permissions are known</t>
  </si>
  <si>
    <t>Organizational Perspective cb34: Social impact of breaches is talked about in the company vs Presence of Implementation Oversight</t>
  </si>
  <si>
    <t>Organizational Perspective cb35: Documents are marked and protected vs Cybersecurity Readiness Assessments</t>
  </si>
  <si>
    <t>Organizational Perspective cb36: There is an organizational common vocabulary for cybersecurity in the energy industry vs Presence of legislative understanding</t>
  </si>
  <si>
    <t>Organizational Perspective cb45: Documents are marked and protected vs Presence of Implementation Oversight</t>
  </si>
  <si>
    <t>Organizational Perspective cb46: There is an organizational common vocabulary for cybersecurity in the energy industry vs Cybersecurity Readiness Assessments</t>
  </si>
  <si>
    <t>Organizational Perspective cb51: Presence of Implementation Oversight vs There is an organizational common vocabulary for cybersecurity in the energy industry</t>
  </si>
  <si>
    <t>Technical Perspective cc1: Data loss prevention system is in place vs Logging is sufficient for security and forensics</t>
  </si>
  <si>
    <t>Technical Perspective cc2: Planning for forensic evidence collection vs Data loss prevention system is in place</t>
  </si>
  <si>
    <t>Technical Perspective cc3: Retention periods are in place and used for information and data vs Planning for forensic evidence collection</t>
  </si>
  <si>
    <t>Technical Perspective cc4: Network modeling for IoT is done vs Retention periods are in place and used for information and data</t>
  </si>
  <si>
    <t>Technical Perspective cc5: Standards are understood vs Network modeling for IoT is done</t>
  </si>
  <si>
    <t>Technical Perspective cc6: Energy system outages are planned for vs Standards are understood</t>
  </si>
  <si>
    <t>Technical Perspective cc7: Machine limitations are recorded vs Energy system outages are planned for</t>
  </si>
  <si>
    <t>Technical Perspective cc8: Network and System admin procedures documented vs Machine limitations are recorded</t>
  </si>
  <si>
    <t>Technical Perspective cc9: Outages are not required for security updates vs Network and System admin procedures documented</t>
  </si>
  <si>
    <t>Technical Perspective cc10: Info Officer is in contact with Internet Service Provider vs Outages are not required for security updates</t>
  </si>
  <si>
    <t>Technical Perspective cc11: Logging is sufficient for security and forensics vs Info Officer is in contact with Internet Service Provider</t>
  </si>
  <si>
    <t>Technical Perspective cc12: Planning for forensic evidence collection vs Logging is sufficient for security and forensics</t>
  </si>
  <si>
    <t>Technical Perspective cc13: Retention periods are in place and used for information and data vs Data loss prevention system is in place</t>
  </si>
  <si>
    <t>Technical Perspective cc14: Network modeling for IoT is done vs Planning for forensic evidence collection</t>
  </si>
  <si>
    <t>Technical Perspective cc15: Standards are understood vs Retention periods are in place and used for information and data</t>
  </si>
  <si>
    <t>Technical Perspective cc16: Energy system outages are planned for vs Network modeling for IoT is done</t>
  </si>
  <si>
    <t>Technical Perspective cc17: Machine limitations are recorded vs Standards are understood</t>
  </si>
  <si>
    <t>Technical Perspective cc18: Network and System admin procedures documented vs Energy system outages are planned for</t>
  </si>
  <si>
    <t>Technical Perspective cc19: Outages are not required for security updates vs Machine limitations are recorded</t>
  </si>
  <si>
    <t>Technical Perspective cc20: Info Officer is in contact with Internet Service Provider vs Network and System admin procedures documented</t>
  </si>
  <si>
    <t>Technical Perspective cc21: Logging is sufficient for security and forensics vs Outages are not required for security updates</t>
  </si>
  <si>
    <t>Technical Perspective cc22: Data loss prevention system is in place vs Info Officer is in contact with Internet Service Provider</t>
  </si>
  <si>
    <t>Technical Perspective cc23: Retention periods are in place and used for information and data vs Logging is sufficient for security and forensics</t>
  </si>
  <si>
    <t>Technical Perspective cc24: Network modeling for IoT is done vs Data loss prevention system is in place</t>
  </si>
  <si>
    <t>Technical Perspective cc25: Standards are understood vs Planning for forensic evidence collection</t>
  </si>
  <si>
    <t>Technical Perspective cc26: Energy system outages are planned for vs Retention periods are in place and used for information and data</t>
  </si>
  <si>
    <t>Technical Perspective cc27: Machine limitations are recorded vs Network modeling for IoT is done</t>
  </si>
  <si>
    <t>Technical Perspective cc28: Network and System admin procedures documented vs Standards are understood</t>
  </si>
  <si>
    <t>Technical Perspective cc29: Outages are not required for security updates vs Energy system outages are planned for</t>
  </si>
  <si>
    <t>Technical Perspective cc30: Info Officer is in contact with Internet Service Provider vs Machine limitations are recorded</t>
  </si>
  <si>
    <t>Technical Perspective cc31: Logging is sufficient for security and forensics vs Network and System admin procedures documented</t>
  </si>
  <si>
    <t>Technical Perspective cc32: Data loss prevention system is in place vs Outages are not required for security updates</t>
  </si>
  <si>
    <t>Technical Perspective cc33: Planning for forensic evidence collection vs Info Officer is in contact with Internet Service Provider</t>
  </si>
  <si>
    <t>Technical Perspective cc34: Network modeling for IoT is done vs Logging is sufficient for security and forensics</t>
  </si>
  <si>
    <t>Technical Perspective cc35: Standards are understood vs Data loss prevention system is in place</t>
  </si>
  <si>
    <t>Technical Perspective cc36: Energy system outages are planned for vs Planning for forensic evidence collection</t>
  </si>
  <si>
    <t>Technical Perspective cc37: Machine limitations are recorded vs Retention periods are in place and used for information and data</t>
  </si>
  <si>
    <t>Technical Perspective cc38: Network and System admin procedures documented vs Network modeling for IoT is done</t>
  </si>
  <si>
    <t>Technical Perspective cc39: Outages are not required for security updates vs Standards are understood</t>
  </si>
  <si>
    <t>Technical Perspective cc40: Info Officer is in contact with Internet Service Provider vs Energy system outages are planned for</t>
  </si>
  <si>
    <t>Technical Perspective cc41: Logging is sufficient for security and forensics vs Machine limitations are recorded</t>
  </si>
  <si>
    <t>Technical Perspective cc42: Data loss prevention system is in place vs Network and System admin procedures documented</t>
  </si>
  <si>
    <t>Technical Perspective cc43: Planning for forensic evidence collection vs Outages are not required for security updates</t>
  </si>
  <si>
    <t>Technical Perspective cc44: Retention periods are in place and used for information and data vs Info Officer is in contact with Internet Service Provider</t>
  </si>
  <si>
    <t>Technical Perspective cc45: Standards are understood vs Logging is sufficient for security and forensics</t>
  </si>
  <si>
    <t>Technical Perspective cc46: Energy system outages are planned for vs Data loss prevention system is in place</t>
  </si>
  <si>
    <t>Technical Perspective cc47: Machine limitations are recorded vs Planning for forensic evidence collection</t>
  </si>
  <si>
    <t>Technical Perspective cc48: Network and System admin procedures documented vs Retention periods are in place and used for information and data</t>
  </si>
  <si>
    <t>Technical Perspective cc49: Outages are not required for security updates vs Network modeling for IoT is done</t>
  </si>
  <si>
    <t>Technical Perspective cc50: Info Officer is in contact with Internet Service Provider vs Standards are understood</t>
  </si>
  <si>
    <t>Technical Perspective cc51: Logging is sufficient for security and forensics vs Energy system outages are planned for</t>
  </si>
  <si>
    <t>Technical Perspective cc52: Data loss prevention system is in place vs Machine limitations are recorded</t>
  </si>
  <si>
    <t>Technical Perspective cc53: Planning for forensic evidence collection vs Network and System admin procedures documented</t>
  </si>
  <si>
    <t>Technical Perspective cc54: Retention periods are in place and used for information and data vs Outages are not required for security updates</t>
  </si>
  <si>
    <t>Technical Perspective cc55: Network modeling for IoT is done vs Info Officer is in contact with Internet Service Provider</t>
  </si>
  <si>
    <t>Professional Perspective cd1: External vendor/supply coordination is done vs External reporting is done</t>
  </si>
  <si>
    <t>Professional Perspective cd2: Threats to organization are modeled vs External vendor/supply coordination is done</t>
  </si>
  <si>
    <t>Professional Perspective cd3: Cyber awareness of all staff is checked vs Threats to organization are modeled</t>
  </si>
  <si>
    <t>Professional Perspective cd4: Change Management is considered vs Cyber awareness of all staff is checked</t>
  </si>
  <si>
    <t>Professional Perspective cd12: Threats to organization are modeled vs External reporting is done</t>
  </si>
  <si>
    <t>Professional Perspective cd13: Cyber awareness of all staff is checked vs External vendor/supply coordination is done</t>
  </si>
  <si>
    <t>Professional Perspective cd14: Change Management is considered vs Threats to organization are modeled</t>
  </si>
  <si>
    <t>Professional Perspective cd23: Cyber awareness of all staff is checked vs External reporting is done</t>
  </si>
  <si>
    <t>Professional Perspective cd24: Change Management is considered vs External vendor/supply coordination is done</t>
  </si>
  <si>
    <t>Professional Perspective cd34: Change Management is considered vs External reporting is done</t>
  </si>
  <si>
    <t>Leadership Perspective ce1: Cybersecurity goals of energy organization are identified vs Cybersecurity learning sources are available</t>
  </si>
  <si>
    <t>Leadership Perspective ce2: Cybersecurity risk is considered priority by C-Suite vs Cybersecurity goals of energy organization are identified</t>
  </si>
  <si>
    <t>Leadership Perspective ce3: Professionals with cyber certifications are in operations vs Cybersecurity risk is considered priority by C-Suite</t>
  </si>
  <si>
    <t>Leadership Perspective ce4: Policies are updated vs Professionals with cyber certifications are in operations</t>
  </si>
  <si>
    <t>Leadership Perspective ce5: Supply chain cyber risk is considered during procurement vs Policies are updated</t>
  </si>
  <si>
    <t>Leadership Perspective ce12: Cybersecurity risk is considered priority by C-Suite vs Cybersecurity learning sources are available</t>
  </si>
  <si>
    <t>Leadership Perspective ce13: Professionals with cyber certifications are in operations vs Cybersecurity goals of energy organization are identified</t>
  </si>
  <si>
    <t>Leadership Perspective ce14: Policies are updated vs Cybersecurity risk is considered priority by C-Suite</t>
  </si>
  <si>
    <t>Leadership Perspective ce15: Supply chain cyber risk is considered during procurement vs Professionals with cyber certifications are in operations</t>
  </si>
  <si>
    <t>Leadership Perspective ce23: Professionals with cyber certifications are in operations vs Cybersecurity learning sources are available</t>
  </si>
  <si>
    <t>Leadership Perspective ce24: Policies are updated vs Cybersecurity goals of energy organization are identified</t>
  </si>
  <si>
    <t>Leadership Perspective ce25: Supply chain cyber risk is considered during procurement vs Cybersecurity risk is considered priority by C-Suite</t>
  </si>
  <si>
    <t>Leadership Perspective ce34: Policies are updated vs Cybersecurity learning sources are available</t>
  </si>
  <si>
    <t>Leadership Perspective ce35: Supply chain cyber risk is considered during procurement vs Cybersecurity goals of energy organization are identified</t>
  </si>
  <si>
    <t>Leadership Perspective ce45: Supply chain cyber risk is considered during procurement vs Cybersecurity learning sources are available</t>
  </si>
  <si>
    <t>Organizational Alternative cf1: Follower vs First Mover</t>
  </si>
  <si>
    <t>Organizational Alternative cf2: Slow Mover vs Follower</t>
  </si>
  <si>
    <t>Organizational Alternative cf3: Do Nothing vs Slow Mover</t>
  </si>
  <si>
    <t>Organizational Alternative cf12: Slow Mover vs First Mover</t>
  </si>
  <si>
    <t>Organizational Alternative cf13: Do Nothing vs Follower</t>
  </si>
  <si>
    <t>Organizational Alternative cf23: Do Nothing vs First Mover</t>
  </si>
  <si>
    <t>Technical Alternative cg1: Follower vs First Mover</t>
  </si>
  <si>
    <t>Technical Alternative cg2: Slow Mover vs Follower</t>
  </si>
  <si>
    <t>Technical Alternative cg3: Do Nothing vs Slow Mover</t>
  </si>
  <si>
    <t>Technical Alternative cg12: Slow Mover vs First Mover</t>
  </si>
  <si>
    <t>Technical Alternative cg13: Do Nothing vs Follower</t>
  </si>
  <si>
    <t>Technical Alternative cg23: Do Nothing vs First Mover</t>
  </si>
  <si>
    <t>Professional Alternative ch1: Follower vs First Mover</t>
  </si>
  <si>
    <t>Professional Alternative ch2: Slow Mover vs Follower</t>
  </si>
  <si>
    <t>Professional Alternative ch3: Do Nothing vs Slow Mover</t>
  </si>
  <si>
    <t>Professional Alternative ch12: Slow Mover vs First Mover</t>
  </si>
  <si>
    <t>Professional Alternative ch13: Do Nothing vs Follower</t>
  </si>
  <si>
    <t>Professional Alternative ch23: Do Nothing vs First Mover</t>
  </si>
  <si>
    <t>Leadership Alternative ci1: Follower vs First Mover</t>
  </si>
  <si>
    <t>Leadership Alternative ci2: Slow Mover vs Follower</t>
  </si>
  <si>
    <t>Leadership Alternative ci3: Do Nothing vs Slow Mover</t>
  </si>
  <si>
    <t>Leadership Alternative ci12: Slow Mover vs First Mover</t>
  </si>
  <si>
    <t>Leadership Alternative ci13: Do Nothing vs Follower</t>
  </si>
  <si>
    <t>Leadership Alternative ci23: Do Nothing vs First Mover</t>
  </si>
  <si>
    <t xml:space="preserve">
Perspective importance to topic ca1: Technical vs Organizational </t>
  </si>
  <si>
    <t xml:space="preserve">
Perspective importance to topic ca2: Professional vs Technical </t>
  </si>
  <si>
    <t xml:space="preserve">
Perspective importance to topic ca3: Leadership vs Professional </t>
  </si>
  <si>
    <t xml:space="preserve">
Perspective importance to topic ca12: Professional vs Organizational </t>
  </si>
  <si>
    <t xml:space="preserve">
Perspective importance to topic ca13: Leadership vs Technical </t>
  </si>
  <si>
    <t xml:space="preserve">
Perspective importance to topic ca23: Leadership vs Organizational </t>
  </si>
  <si>
    <t xml:space="preserve">
Organizational Perspective cb1: Cybersecurity Readiness Assessments vs Presence of Implementation Oversight </t>
  </si>
  <si>
    <t xml:space="preserve">
Organizational Perspective cb2: Presence of legislative understanding vs Cybersecurity Readiness Assessments </t>
  </si>
  <si>
    <t xml:space="preserve">
Organizational Perspective cb3: Computer users settings and permissions are known vs Presence of legislative understanding </t>
  </si>
  <si>
    <t xml:space="preserve">
Organizational Perspective cb4: Social impact of breaches is talked about in the company vs Computer users settings and permissions are known </t>
  </si>
  <si>
    <t xml:space="preserve">
Organizational Perspective cb5: Documents are marked and protected vs Social impact of breaches is talked about in the company </t>
  </si>
  <si>
    <t xml:space="preserve">
Organizational Perspective cb6: There is an organizational common vocabulary for cybersecurity in the energy industry vs Documents are marked and protected </t>
  </si>
  <si>
    <t xml:space="preserve">
Organizational Perspective cb12: Presence of legislative understanding vs Presence of Implementation Oversight </t>
  </si>
  <si>
    <t xml:space="preserve">
Organizational Perspective cb13: Computer users settings and permissions are known vs Cybersecurity Readiness Assessments </t>
  </si>
  <si>
    <t xml:space="preserve">
Organizational Perspective cb14: Social impact of breaches is talked about in the company vs Presence of legislative understanding </t>
  </si>
  <si>
    <t xml:space="preserve">
Organizational Perspective cb15: Documents are marked and protected vs Computer users settings and permissions are known </t>
  </si>
  <si>
    <t xml:space="preserve">
Organizational Perspective cb16: There is an organizational common vocabulary for cybersecurity in the energy industry vs Social impact of breaches is talked about in the company </t>
  </si>
  <si>
    <t xml:space="preserve">
Organizational Perspective cb23: Computer users settings and permissions are known vs Presence of Implementation Oversight </t>
  </si>
  <si>
    <t xml:space="preserve">
Organizational Perspective cb24: Social impact of breaches is talked about in the company vs Cybersecurity Readiness Assessments </t>
  </si>
  <si>
    <t xml:space="preserve">
Organizational Perspective cb25: Documents are marked and protected vs Presence of legislative understanding </t>
  </si>
  <si>
    <t xml:space="preserve">
Organizational Perspective cb26: There is an organizational common vocabulary for cybersecurity in the energy industry vs Computer users settings and permissions are known </t>
  </si>
  <si>
    <t xml:space="preserve">
Organizational Perspective cb34: Social impact of breaches is talked about in the company vs Presence of Implementation Oversight </t>
  </si>
  <si>
    <t xml:space="preserve">
Organizational Perspective cb35: Documents are marked and protected vs Cybersecurity Readiness Assessments </t>
  </si>
  <si>
    <t xml:space="preserve">
Organizational Perspective cb36: There is an organizational common vocabulary for cybersecurity in the energy industry vs Presence of legislative understanding </t>
  </si>
  <si>
    <t xml:space="preserve">
Organizational Perspective cb45: Documents are marked and protected vs Presence of Implementation Oversight </t>
  </si>
  <si>
    <t xml:space="preserve">
Organizational Perspective cb46: There is an organizational common vocabulary for cybersecurity in the energy industry vs Cybersecurity Readiness Assessments </t>
  </si>
  <si>
    <t xml:space="preserve">
Organizational Perspective cb51: Presence of Implementation Oversight vs There is an organizational common vocabulary for cybersecurity in the energy industry </t>
  </si>
  <si>
    <t xml:space="preserve">
Technical Perspective cc1: Data loss prevention system is in place vs Logging is sufficient for security and forensics </t>
  </si>
  <si>
    <t xml:space="preserve">
Technical Perspective cc2: Planning for forensic evidence collection vs Data loss prevention system is in place </t>
  </si>
  <si>
    <t xml:space="preserve">
Technical Perspective cc3: Retention periods are in place and used for information and data vs Planning for forensic evidence collection </t>
  </si>
  <si>
    <t xml:space="preserve">
Technical Perspective cc4: Network modeling for IoT is done vs Retention periods are in place and used for information and data </t>
  </si>
  <si>
    <t xml:space="preserve">
Technical Perspective cc5: Standards are understood vs Network modeling for IoT is done </t>
  </si>
  <si>
    <t xml:space="preserve">
Technical Perspective cc6: Energy system outages are planned for vs Standards are understood </t>
  </si>
  <si>
    <t xml:space="preserve">
Technical Perspective cc7: Machine limitations are recorded vs Energy system outages are planned for </t>
  </si>
  <si>
    <t xml:space="preserve">
Technical Perspective cc8: Network and System admin procedures documented vs Machine limitations are recorded </t>
  </si>
  <si>
    <t xml:space="preserve">
Technical Perspective cc9: Outages are not required for security updates vs Network and System admin procedures documented </t>
  </si>
  <si>
    <t xml:space="preserve">
Technical Perspective cc10: Info Officer is in contact with Internet Service Provider vs Outages are not required for security updates </t>
  </si>
  <si>
    <t xml:space="preserve">
Technical Perspective cc11: Logging is sufficient for security and forensics vs Info Officer is in contact with Internet Service Provider </t>
  </si>
  <si>
    <t xml:space="preserve">
Technical Perspective cc12: Planning for forensic evidence collection vs Logging is sufficient for security and forensics </t>
  </si>
  <si>
    <t xml:space="preserve">
Technical Perspective cc13: Retention periods are in place and used for information and data vs Data loss prevention system is in place </t>
  </si>
  <si>
    <t xml:space="preserve">
Technical Perspective cc14: Network modeling for IoT is done vs Planning for forensic evidence collection </t>
  </si>
  <si>
    <t xml:space="preserve">
Technical Perspective cc15: Standards are understood vs Retention periods are in place and used for information and data </t>
  </si>
  <si>
    <t xml:space="preserve">
Technical Perspective cc16: Energy system outages are planned for vs Network modeling for IoT is done </t>
  </si>
  <si>
    <t xml:space="preserve">
Technical Perspective cc17: Machine limitations are recorded vs Standards are understood </t>
  </si>
  <si>
    <t xml:space="preserve">
Technical Perspective cc18: Network and System admin procedures documented vs Energy system outages are planned for </t>
  </si>
  <si>
    <t xml:space="preserve">
Technical Perspective cc19: Outages are not required for security updates vs Machine limitations are recorded </t>
  </si>
  <si>
    <t xml:space="preserve">
Technical Perspective cc20: Info Officer is in contact with Internet Service Provider vs Network and System admin procedures documented </t>
  </si>
  <si>
    <t xml:space="preserve">
Technical Perspective cc21: Logging is sufficient for security and forensics vs Outages are not required for security updates </t>
  </si>
  <si>
    <t xml:space="preserve">
Technical Perspective cc22: Data loss prevention system is in place vs Info Officer is in contact with Internet Service Provider </t>
  </si>
  <si>
    <t xml:space="preserve">
Technical Perspective cc23: Retention periods are in place and used for information and data vs Logging is sufficient for security and forensics </t>
  </si>
  <si>
    <t xml:space="preserve">
Technical Perspective cc24: Network modeling for IoT is done vs Data loss prevention system is in place </t>
  </si>
  <si>
    <t xml:space="preserve">
Technical Perspective cc25: Standards are understood vs Planning for forensic evidence collection </t>
  </si>
  <si>
    <t xml:space="preserve">
Technical Perspective cc26: Energy system outages are planned for vs Retention periods are in place and used for information and data </t>
  </si>
  <si>
    <t xml:space="preserve">
Technical Perspective cc27: Machine limitations are recorded vs Network modeling for IoT is done </t>
  </si>
  <si>
    <t xml:space="preserve">
Technical Perspective cc28: Network and System admin procedures documented vs Standards are understood </t>
  </si>
  <si>
    <t xml:space="preserve">
Technical Perspective cc29: Outages are not required for security updates vs Energy system outages are planned for </t>
  </si>
  <si>
    <t xml:space="preserve">
Technical Perspective cc30: Info Officer is in contact with Internet Service Provider vs Machine limitations are recorded </t>
  </si>
  <si>
    <t xml:space="preserve">
Technical Perspective cc31: Logging is sufficient for security and forensics vs Network and System admin procedures documented </t>
  </si>
  <si>
    <t xml:space="preserve">
Technical Perspective cc32: Data loss prevention system is in place vs Outages are not required for security updates </t>
  </si>
  <si>
    <t xml:space="preserve">
Technical Perspective cc33: Planning for forensic evidence collection vs Info Officer is in contact with Internet Service Provider </t>
  </si>
  <si>
    <t xml:space="preserve">
Technical Perspective cc34: Network modeling for IoT is done vs Logging is sufficient for security and forensics </t>
  </si>
  <si>
    <t xml:space="preserve">
Technical Perspective cc35: Standards are understood vs Data loss prevention system is in place </t>
  </si>
  <si>
    <t xml:space="preserve">
Technical Perspective cc36: Energy system outages are planned for vs Planning for forensic evidence collection </t>
  </si>
  <si>
    <t xml:space="preserve">
Technical Perspective cc37: Machine limitations are recorded vs Retention periods are in place and used for information and data </t>
  </si>
  <si>
    <t xml:space="preserve">
Technical Perspective cc38: Network and System admin procedures documented vs Network modeling for IoT is done </t>
  </si>
  <si>
    <t xml:space="preserve">
Technical Perspective cc39: Outages are not required for security updates vs Standards are understood </t>
  </si>
  <si>
    <t xml:space="preserve">
Technical Perspective cc40: Info Officer is in contact with Internet Service Provider vs Energy system outages are planned for </t>
  </si>
  <si>
    <t xml:space="preserve">
Technical Perspective cc41: Logging is sufficient for security and forensics vs Machine limitations are recorded </t>
  </si>
  <si>
    <t xml:space="preserve">
Technical Perspective cc42: Data loss prevention system is in place vs Network and System admin procedures documented </t>
  </si>
  <si>
    <t xml:space="preserve">
Technical Perspective cc43: Planning for forensic evidence collection vs Outages are not required for security updates </t>
  </si>
  <si>
    <t xml:space="preserve">
Technical Perspective cc44: Retention periods are in place and used for information and data vs Info Officer is in contact with Internet Service Provider </t>
  </si>
  <si>
    <t xml:space="preserve">
Technical Perspective cc45: Standards are understood vs Logging is sufficient for security and forensics </t>
  </si>
  <si>
    <t xml:space="preserve">
Technical Perspective cc46: Energy system outages are planned for vs Data loss prevention system is in place </t>
  </si>
  <si>
    <t xml:space="preserve">
Technical Perspective cc47: Machine limitations are recorded vs Planning for forensic evidence collection </t>
  </si>
  <si>
    <t xml:space="preserve">
Technical Perspective cc48: Network and System admin procedures documented vs Retention periods are in place and used for information and data </t>
  </si>
  <si>
    <t xml:space="preserve">
Technical Perspective cc49: Outages are not required for security updates vs Network modeling for IoT is done </t>
  </si>
  <si>
    <t xml:space="preserve">
Technical Perspective cc50: Info Officer is in contact with Internet Service Provider vs Standards are understood </t>
  </si>
  <si>
    <t xml:space="preserve">
Technical Perspective cc51: Logging is sufficient for security and forensics vs Energy system outages are planned for </t>
  </si>
  <si>
    <t xml:space="preserve">
Technical Perspective cc52: Data loss prevention system is in place vs Machine limitations are recorded </t>
  </si>
  <si>
    <t xml:space="preserve">
Technical Perspective cc53: Planning for forensic evidence collection vs Network and System admin procedures documented </t>
  </si>
  <si>
    <t xml:space="preserve">
Technical Perspective cc54: Retention periods are in place and used for information and data vs Outages are not required for security updates </t>
  </si>
  <si>
    <t xml:space="preserve">
Technical Perspective cc55: Network modeling for IoT is done vs Info Officer is in contact with Internet Service Provider </t>
  </si>
  <si>
    <t>sum</t>
  </si>
  <si>
    <t>Average</t>
  </si>
  <si>
    <t>vector</t>
  </si>
  <si>
    <t>vector average</t>
  </si>
  <si>
    <t>Consistency Index (CI)</t>
  </si>
  <si>
    <t>scale</t>
  </si>
  <si>
    <t>Consistency Ratio (CR)</t>
  </si>
  <si>
    <t>Note: the 11th criteria could not be used in the original Saaty Index.</t>
  </si>
  <si>
    <t>Green are the highest scores</t>
  </si>
  <si>
    <t>relationships above 8 score</t>
  </si>
  <si>
    <t>total relationships</t>
  </si>
  <si>
    <t>density score</t>
  </si>
  <si>
    <t>St. Dev.</t>
  </si>
  <si>
    <t>Perspective</t>
  </si>
  <si>
    <t>Criteria</t>
  </si>
  <si>
    <t>Prof</t>
  </si>
  <si>
    <t>Org</t>
  </si>
  <si>
    <t>Lead</t>
  </si>
  <si>
    <t>Tech</t>
  </si>
  <si>
    <t>ID</t>
  </si>
  <si>
    <t>Vlookup</t>
  </si>
  <si>
    <t>Score</t>
  </si>
  <si>
    <t>Score2</t>
  </si>
  <si>
    <t>sum should equal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</si>
</sst>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scheme val="minor"/>
    </font>
    <font>
      <sz val="11"/>
      <color rgb="FF33333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6" borderId="0" xfId="0" applyFill="1"/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7" borderId="0" xfId="0" applyFill="1"/>
    <xf numFmtId="0" fontId="0" fillId="7" borderId="0" xfId="0" applyFill="1" applyAlignment="1">
      <alignment wrapText="1"/>
    </xf>
    <xf numFmtId="0" fontId="2" fillId="0" borderId="0" xfId="0" applyFont="1"/>
    <xf numFmtId="0" fontId="4" fillId="0" borderId="0" xfId="0" applyFont="1"/>
    <xf numFmtId="164" fontId="0" fillId="0" borderId="0" xfId="0" applyNumberFormat="1"/>
    <xf numFmtId="0" fontId="4" fillId="0" borderId="0" xfId="0" applyFont="1" applyAlignment="1">
      <alignment wrapText="1"/>
    </xf>
    <xf numFmtId="2" fontId="0" fillId="0" borderId="0" xfId="0" applyNumberFormat="1"/>
    <xf numFmtId="1" fontId="0" fillId="0" borderId="0" xfId="0" applyNumberFormat="1"/>
    <xf numFmtId="0" fontId="5" fillId="0" borderId="0" xfId="0" applyFont="1" applyAlignment="1">
      <alignment vertical="center" wrapText="1"/>
    </xf>
  </cellXfs>
  <cellStyles count="2">
    <cellStyle name="Normal" xfId="0" builtinId="0"/>
    <cellStyle name="Normal 2" xfId="1" xr:uid="{E1A5E45A-D113-46A2-932B-708CC9CAA07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_xlchart.v1.4</cx:f>
      </cx:strDim>
      <cx:numDim type="val">
        <cx:f dir="row">_xlchart.v1.5</cx:f>
      </cx:numDim>
    </cx:data>
  </cx:chartData>
  <cx:chart>
    <cx:title pos="t" align="ctr" overlay="0">
      <cx:tx>
        <cx:txData>
          <cx:v>7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7</a:t>
          </a:r>
        </a:p>
      </cx:txPr>
    </cx:title>
    <cx:plotArea>
      <cx:plotAreaRegion>
        <cx:series layoutId="clusteredColumn" uniqueId="{4B34DA7D-DF1B-4378-80B4-6CC630B310AB}">
          <cx:tx>
            <cx:txData>
              <cx:f>_xlchart.v1.3</cx:f>
              <cx:v>Average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C56C40E7-776B-4F99-B1E7-B0F489DCB69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</cx:f>
      </cx:strDim>
      <cx:numDim type="val">
        <cx:f dir="row">_xlchart.v1.2</cx:f>
      </cx:numDim>
    </cx:data>
  </cx:chartData>
  <cx:chart>
    <cx:title pos="t" align="ctr" overlay="0">
      <cx:tx>
        <cx:txData>
          <cx:v>11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11</a:t>
          </a:r>
        </a:p>
      </cx:txPr>
    </cx:title>
    <cx:plotArea>
      <cx:plotAreaRegion>
        <cx:series layoutId="clusteredColumn" uniqueId="{76E5ADD9-D946-455B-BFD1-3D393E1E18D9}">
          <cx:tx>
            <cx:txData>
              <cx:f>_xlchart.v1.0</cx:f>
              <cx:v>Average</cx:v>
            </cx:txData>
          </cx:tx>
          <cx:dataId val="0"/>
          <cx:layoutPr>
            <cx:aggregation/>
          </cx:layoutPr>
          <cx:axisId val="1"/>
        </cx:series>
        <cx:series layoutId="paretoLine" ownerIdx="0" uniqueId="{32AA1B33-40BE-42EE-A19F-70DB1877C3A4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21</xdr:row>
      <xdr:rowOff>57150</xdr:rowOff>
    </xdr:from>
    <xdr:to>
      <xdr:col>22</xdr:col>
      <xdr:colOff>275167</xdr:colOff>
      <xdr:row>35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DFEDC43-3380-6F1B-2606-85EB9BB48D2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00" y="4057650"/>
              <a:ext cx="454236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15</xdr:col>
      <xdr:colOff>31750</xdr:colOff>
      <xdr:row>38</xdr:row>
      <xdr:rowOff>46566</xdr:rowOff>
    </xdr:from>
    <xdr:to>
      <xdr:col>22</xdr:col>
      <xdr:colOff>306917</xdr:colOff>
      <xdr:row>52</xdr:row>
      <xdr:rowOff>122766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7A9827A-C40D-A63A-7735-98FB7DA92C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75750" y="7285566"/>
              <a:ext cx="4542367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6AB7E-3452-455F-B447-7CD869A68541}">
  <dimension ref="A1:N116"/>
  <sheetViews>
    <sheetView topLeftCell="A27" workbookViewId="0">
      <selection activeCell="O39" sqref="O39"/>
    </sheetView>
  </sheetViews>
  <sheetFormatPr defaultRowHeight="15" x14ac:dyDescent="0.25"/>
  <cols>
    <col min="1" max="1" width="9" customWidth="1"/>
    <col min="9" max="9" width="10.7109375" bestFit="1" customWidth="1"/>
  </cols>
  <sheetData>
    <row r="1" spans="1:14" x14ac:dyDescent="0.25">
      <c r="A1">
        <v>3</v>
      </c>
      <c r="D1" t="s">
        <v>55</v>
      </c>
      <c r="E1" t="s">
        <v>56</v>
      </c>
      <c r="F1" t="s">
        <v>57</v>
      </c>
      <c r="G1" s="12" t="s">
        <v>58</v>
      </c>
      <c r="H1" s="12" t="s">
        <v>59</v>
      </c>
      <c r="I1" s="12" t="s">
        <v>60</v>
      </c>
      <c r="J1" s="12" t="s">
        <v>61</v>
      </c>
      <c r="K1" s="12" t="s">
        <v>62</v>
      </c>
      <c r="L1" s="12" t="s">
        <v>63</v>
      </c>
      <c r="M1" s="12" t="s">
        <v>64</v>
      </c>
      <c r="N1" s="12" t="s">
        <v>65</v>
      </c>
    </row>
    <row r="2" spans="1:14" x14ac:dyDescent="0.25">
      <c r="C2" t="s">
        <v>55</v>
      </c>
      <c r="D2">
        <v>0</v>
      </c>
      <c r="E2" s="2"/>
      <c r="F2" s="3"/>
      <c r="G2" s="12"/>
      <c r="H2" s="12"/>
      <c r="I2" s="13"/>
      <c r="J2" s="12" t="s">
        <v>50</v>
      </c>
      <c r="K2" s="12" t="s">
        <v>40</v>
      </c>
      <c r="L2" s="12" t="s">
        <v>30</v>
      </c>
      <c r="M2" s="12" t="s">
        <v>20</v>
      </c>
      <c r="N2" s="12" t="s">
        <v>10</v>
      </c>
    </row>
    <row r="3" spans="1:14" x14ac:dyDescent="0.25">
      <c r="C3" t="s">
        <v>56</v>
      </c>
      <c r="D3" s="2" t="s">
        <v>0</v>
      </c>
      <c r="E3">
        <v>0</v>
      </c>
      <c r="F3" s="2"/>
      <c r="G3" s="12"/>
      <c r="H3" s="12"/>
      <c r="I3" s="13"/>
      <c r="J3" s="12"/>
      <c r="K3" s="12" t="s">
        <v>51</v>
      </c>
      <c r="L3" s="12" t="s">
        <v>41</v>
      </c>
      <c r="M3" s="12" t="s">
        <v>31</v>
      </c>
      <c r="N3" s="12" t="s">
        <v>21</v>
      </c>
    </row>
    <row r="4" spans="1:14" x14ac:dyDescent="0.25">
      <c r="C4" t="s">
        <v>57</v>
      </c>
      <c r="D4" s="3" t="s">
        <v>11</v>
      </c>
      <c r="E4" s="2" t="s">
        <v>1</v>
      </c>
      <c r="F4">
        <v>0</v>
      </c>
      <c r="G4" s="12"/>
      <c r="H4" s="12"/>
      <c r="I4" s="13"/>
      <c r="J4" s="12"/>
      <c r="K4" s="12"/>
      <c r="L4" s="12" t="s">
        <v>52</v>
      </c>
      <c r="M4" s="12" t="s">
        <v>42</v>
      </c>
      <c r="N4" s="12" t="s">
        <v>32</v>
      </c>
    </row>
    <row r="5" spans="1:14" x14ac:dyDescent="0.25">
      <c r="C5" s="12" t="s">
        <v>58</v>
      </c>
      <c r="D5" s="12" t="s">
        <v>22</v>
      </c>
      <c r="E5" s="12" t="s">
        <v>12</v>
      </c>
      <c r="F5" s="12" t="s">
        <v>2</v>
      </c>
      <c r="G5" s="12">
        <v>0</v>
      </c>
      <c r="H5" s="12"/>
      <c r="I5" s="13"/>
      <c r="J5" s="12"/>
      <c r="K5" s="12"/>
      <c r="L5" s="12"/>
      <c r="M5" s="12" t="s">
        <v>53</v>
      </c>
      <c r="N5" s="12" t="s">
        <v>43</v>
      </c>
    </row>
    <row r="6" spans="1:14" x14ac:dyDescent="0.25">
      <c r="C6" s="12" t="s">
        <v>59</v>
      </c>
      <c r="D6" s="12" t="s">
        <v>33</v>
      </c>
      <c r="E6" s="12" t="s">
        <v>23</v>
      </c>
      <c r="F6" s="12" t="s">
        <v>13</v>
      </c>
      <c r="G6" s="12" t="s">
        <v>3</v>
      </c>
      <c r="H6" s="12">
        <v>0</v>
      </c>
      <c r="I6" s="13"/>
      <c r="J6" s="12"/>
      <c r="K6" s="12"/>
      <c r="L6" s="12"/>
      <c r="M6" s="12"/>
      <c r="N6" s="12" t="s">
        <v>54</v>
      </c>
    </row>
    <row r="7" spans="1:14" x14ac:dyDescent="0.25">
      <c r="C7" s="12" t="s">
        <v>60</v>
      </c>
      <c r="D7" s="12" t="s">
        <v>44</v>
      </c>
      <c r="E7" s="12" t="s">
        <v>34</v>
      </c>
      <c r="F7" s="12" t="s">
        <v>24</v>
      </c>
      <c r="G7" s="12" t="s">
        <v>14</v>
      </c>
      <c r="H7" s="12" t="s">
        <v>4</v>
      </c>
      <c r="I7" s="13">
        <v>0</v>
      </c>
      <c r="J7" s="12"/>
      <c r="K7" s="12"/>
      <c r="L7" s="12"/>
      <c r="M7" s="12"/>
      <c r="N7" s="12"/>
    </row>
    <row r="8" spans="1:14" x14ac:dyDescent="0.25">
      <c r="C8" s="12" t="s">
        <v>61</v>
      </c>
      <c r="D8" s="12"/>
      <c r="E8" s="12" t="s">
        <v>45</v>
      </c>
      <c r="F8" s="12" t="s">
        <v>35</v>
      </c>
      <c r="G8" s="12" t="s">
        <v>25</v>
      </c>
      <c r="H8" s="12" t="s">
        <v>15</v>
      </c>
      <c r="I8" s="13" t="s">
        <v>5</v>
      </c>
      <c r="J8" s="12">
        <v>0</v>
      </c>
      <c r="K8" s="12"/>
      <c r="L8" s="12"/>
      <c r="M8" s="12"/>
      <c r="N8" s="12"/>
    </row>
    <row r="9" spans="1:14" x14ac:dyDescent="0.25">
      <c r="C9" s="12" t="s">
        <v>62</v>
      </c>
      <c r="D9" s="12"/>
      <c r="E9" s="12"/>
      <c r="F9" s="12" t="s">
        <v>46</v>
      </c>
      <c r="G9" s="12" t="s">
        <v>36</v>
      </c>
      <c r="H9" s="12" t="s">
        <v>26</v>
      </c>
      <c r="I9" s="13" t="s">
        <v>16</v>
      </c>
      <c r="J9" s="12" t="s">
        <v>6</v>
      </c>
      <c r="K9" s="12">
        <v>0</v>
      </c>
      <c r="L9" s="12"/>
      <c r="M9" s="12"/>
      <c r="N9" s="12"/>
    </row>
    <row r="10" spans="1:14" x14ac:dyDescent="0.25">
      <c r="C10" s="12" t="s">
        <v>63</v>
      </c>
      <c r="D10" s="12"/>
      <c r="E10" s="12"/>
      <c r="F10" s="12"/>
      <c r="G10" s="12" t="s">
        <v>47</v>
      </c>
      <c r="H10" s="12" t="s">
        <v>37</v>
      </c>
      <c r="I10" s="13" t="s">
        <v>27</v>
      </c>
      <c r="J10" s="12" t="s">
        <v>17</v>
      </c>
      <c r="K10" s="12" t="s">
        <v>7</v>
      </c>
      <c r="L10" s="12">
        <v>0</v>
      </c>
      <c r="M10" s="12"/>
      <c r="N10" s="12"/>
    </row>
    <row r="11" spans="1:14" x14ac:dyDescent="0.25">
      <c r="C11" s="12" t="s">
        <v>64</v>
      </c>
      <c r="D11" s="12"/>
      <c r="E11" s="12"/>
      <c r="F11" s="12"/>
      <c r="G11" s="12"/>
      <c r="H11" s="12" t="s">
        <v>48</v>
      </c>
      <c r="I11" s="13" t="s">
        <v>38</v>
      </c>
      <c r="J11" s="12" t="s">
        <v>28</v>
      </c>
      <c r="K11" s="12" t="s">
        <v>18</v>
      </c>
      <c r="L11" s="12" t="s">
        <v>8</v>
      </c>
      <c r="M11" s="12">
        <v>0</v>
      </c>
      <c r="N11" s="12"/>
    </row>
    <row r="12" spans="1:14" x14ac:dyDescent="0.25">
      <c r="C12" s="12" t="s">
        <v>65</v>
      </c>
      <c r="D12" s="12"/>
      <c r="E12" s="12"/>
      <c r="F12" s="12"/>
      <c r="G12" s="12"/>
      <c r="H12" s="12"/>
      <c r="I12" s="13" t="s">
        <v>49</v>
      </c>
      <c r="J12" s="12" t="s">
        <v>39</v>
      </c>
      <c r="K12" s="12" t="s">
        <v>29</v>
      </c>
      <c r="L12" s="12" t="s">
        <v>19</v>
      </c>
      <c r="M12" s="12" t="s">
        <v>9</v>
      </c>
      <c r="N12" s="12">
        <v>0</v>
      </c>
    </row>
    <row r="14" spans="1:14" x14ac:dyDescent="0.25">
      <c r="A14">
        <v>4</v>
      </c>
      <c r="D14" t="s">
        <v>55</v>
      </c>
      <c r="E14" t="s">
        <v>56</v>
      </c>
      <c r="F14" t="s">
        <v>57</v>
      </c>
      <c r="G14" t="s">
        <v>58</v>
      </c>
      <c r="H14" s="12" t="s">
        <v>59</v>
      </c>
      <c r="I14" s="12" t="s">
        <v>60</v>
      </c>
      <c r="J14" s="12" t="s">
        <v>61</v>
      </c>
      <c r="K14" s="12" t="s">
        <v>62</v>
      </c>
      <c r="L14" s="12" t="s">
        <v>63</v>
      </c>
      <c r="M14" s="12" t="s">
        <v>64</v>
      </c>
      <c r="N14" s="12" t="s">
        <v>65</v>
      </c>
    </row>
    <row r="15" spans="1:14" x14ac:dyDescent="0.25">
      <c r="C15" t="s">
        <v>55</v>
      </c>
      <c r="D15">
        <v>0</v>
      </c>
      <c r="E15" s="2"/>
      <c r="F15" s="3"/>
      <c r="G15" s="4"/>
      <c r="H15" s="12"/>
      <c r="I15" s="13"/>
      <c r="J15" s="12" t="s">
        <v>50</v>
      </c>
      <c r="K15" s="12" t="s">
        <v>40</v>
      </c>
      <c r="L15" s="12" t="s">
        <v>30</v>
      </c>
      <c r="M15" s="12" t="s">
        <v>20</v>
      </c>
      <c r="N15" s="12" t="s">
        <v>10</v>
      </c>
    </row>
    <row r="16" spans="1:14" x14ac:dyDescent="0.25">
      <c r="C16" t="s">
        <v>56</v>
      </c>
      <c r="D16" s="2" t="s">
        <v>0</v>
      </c>
      <c r="E16">
        <v>0</v>
      </c>
      <c r="F16" s="2"/>
      <c r="G16" s="3"/>
      <c r="H16" s="12"/>
      <c r="I16" s="13"/>
      <c r="J16" s="12"/>
      <c r="K16" s="12" t="s">
        <v>51</v>
      </c>
      <c r="L16" s="12" t="s">
        <v>41</v>
      </c>
      <c r="M16" s="12" t="s">
        <v>31</v>
      </c>
      <c r="N16" s="12" t="s">
        <v>21</v>
      </c>
    </row>
    <row r="17" spans="1:14" x14ac:dyDescent="0.25">
      <c r="C17" t="s">
        <v>57</v>
      </c>
      <c r="D17" s="3" t="s">
        <v>11</v>
      </c>
      <c r="E17" s="2" t="s">
        <v>1</v>
      </c>
      <c r="F17">
        <v>0</v>
      </c>
      <c r="G17" s="2"/>
      <c r="H17" s="12"/>
      <c r="I17" s="13"/>
      <c r="J17" s="12"/>
      <c r="K17" s="12"/>
      <c r="L17" s="12" t="s">
        <v>52</v>
      </c>
      <c r="M17" s="12" t="s">
        <v>42</v>
      </c>
      <c r="N17" s="12" t="s">
        <v>32</v>
      </c>
    </row>
    <row r="18" spans="1:14" x14ac:dyDescent="0.25">
      <c r="C18" t="s">
        <v>58</v>
      </c>
      <c r="D18" s="4" t="s">
        <v>22</v>
      </c>
      <c r="E18" s="3" t="s">
        <v>12</v>
      </c>
      <c r="F18" s="2" t="s">
        <v>2</v>
      </c>
      <c r="G18">
        <v>0</v>
      </c>
      <c r="H18" s="12"/>
      <c r="I18" s="13"/>
      <c r="J18" s="12"/>
      <c r="K18" s="12"/>
      <c r="L18" s="12"/>
      <c r="M18" s="12" t="s">
        <v>53</v>
      </c>
      <c r="N18" s="12" t="s">
        <v>43</v>
      </c>
    </row>
    <row r="19" spans="1:14" x14ac:dyDescent="0.25">
      <c r="C19" s="12" t="s">
        <v>59</v>
      </c>
      <c r="D19" s="12" t="s">
        <v>33</v>
      </c>
      <c r="E19" s="12" t="s">
        <v>23</v>
      </c>
      <c r="F19" s="12" t="s">
        <v>13</v>
      </c>
      <c r="G19" s="12" t="s">
        <v>3</v>
      </c>
      <c r="H19" s="12">
        <v>0</v>
      </c>
      <c r="I19" s="13"/>
      <c r="J19" s="12"/>
      <c r="K19" s="12"/>
      <c r="L19" s="12"/>
      <c r="M19" s="12"/>
      <c r="N19" s="12" t="s">
        <v>54</v>
      </c>
    </row>
    <row r="20" spans="1:14" x14ac:dyDescent="0.25">
      <c r="C20" s="12" t="s">
        <v>60</v>
      </c>
      <c r="D20" s="12" t="s">
        <v>44</v>
      </c>
      <c r="E20" s="12" t="s">
        <v>34</v>
      </c>
      <c r="F20" s="12" t="s">
        <v>24</v>
      </c>
      <c r="G20" s="12" t="s">
        <v>14</v>
      </c>
      <c r="H20" s="12" t="s">
        <v>4</v>
      </c>
      <c r="I20" s="13">
        <v>0</v>
      </c>
      <c r="J20" s="12"/>
      <c r="K20" s="12"/>
      <c r="L20" s="12"/>
      <c r="M20" s="12"/>
      <c r="N20" s="12"/>
    </row>
    <row r="21" spans="1:14" x14ac:dyDescent="0.25">
      <c r="C21" s="12" t="s">
        <v>61</v>
      </c>
      <c r="D21" s="12"/>
      <c r="E21" s="12" t="s">
        <v>45</v>
      </c>
      <c r="F21" s="12" t="s">
        <v>35</v>
      </c>
      <c r="G21" s="12" t="s">
        <v>25</v>
      </c>
      <c r="H21" s="12" t="s">
        <v>15</v>
      </c>
      <c r="I21" s="13" t="s">
        <v>5</v>
      </c>
      <c r="J21" s="12">
        <v>0</v>
      </c>
      <c r="K21" s="12"/>
      <c r="L21" s="12"/>
      <c r="M21" s="12"/>
      <c r="N21" s="12"/>
    </row>
    <row r="22" spans="1:14" x14ac:dyDescent="0.25">
      <c r="C22" s="12" t="s">
        <v>62</v>
      </c>
      <c r="D22" s="12"/>
      <c r="E22" s="12"/>
      <c r="F22" s="12" t="s">
        <v>46</v>
      </c>
      <c r="G22" s="12" t="s">
        <v>36</v>
      </c>
      <c r="H22" s="12" t="s">
        <v>26</v>
      </c>
      <c r="I22" s="13" t="s">
        <v>16</v>
      </c>
      <c r="J22" s="12" t="s">
        <v>6</v>
      </c>
      <c r="K22" s="12">
        <v>0</v>
      </c>
      <c r="L22" s="12"/>
      <c r="M22" s="12"/>
      <c r="N22" s="12"/>
    </row>
    <row r="23" spans="1:14" x14ac:dyDescent="0.25">
      <c r="C23" s="12" t="s">
        <v>63</v>
      </c>
      <c r="D23" s="12"/>
      <c r="E23" s="12"/>
      <c r="F23" s="12"/>
      <c r="G23" s="12" t="s">
        <v>47</v>
      </c>
      <c r="H23" s="12" t="s">
        <v>37</v>
      </c>
      <c r="I23" s="13" t="s">
        <v>27</v>
      </c>
      <c r="J23" s="12" t="s">
        <v>17</v>
      </c>
      <c r="K23" s="12" t="s">
        <v>7</v>
      </c>
      <c r="L23" s="12">
        <v>0</v>
      </c>
      <c r="M23" s="12"/>
      <c r="N23" s="12"/>
    </row>
    <row r="24" spans="1:14" x14ac:dyDescent="0.25">
      <c r="C24" s="12" t="s">
        <v>64</v>
      </c>
      <c r="D24" s="12"/>
      <c r="E24" s="12"/>
      <c r="F24" s="12"/>
      <c r="G24" s="12"/>
      <c r="H24" s="12" t="s">
        <v>48</v>
      </c>
      <c r="I24" s="13" t="s">
        <v>38</v>
      </c>
      <c r="J24" s="12" t="s">
        <v>28</v>
      </c>
      <c r="K24" s="12" t="s">
        <v>18</v>
      </c>
      <c r="L24" s="12" t="s">
        <v>8</v>
      </c>
      <c r="M24" s="12">
        <v>0</v>
      </c>
      <c r="N24" s="12"/>
    </row>
    <row r="25" spans="1:14" x14ac:dyDescent="0.25">
      <c r="C25" s="12" t="s">
        <v>65</v>
      </c>
      <c r="D25" s="12"/>
      <c r="E25" s="12"/>
      <c r="F25" s="12"/>
      <c r="G25" s="12"/>
      <c r="H25" s="12"/>
      <c r="I25" s="13" t="s">
        <v>49</v>
      </c>
      <c r="J25" s="12" t="s">
        <v>39</v>
      </c>
      <c r="K25" s="12" t="s">
        <v>29</v>
      </c>
      <c r="L25" s="12" t="s">
        <v>19</v>
      </c>
      <c r="M25" s="12" t="s">
        <v>9</v>
      </c>
      <c r="N25" s="12">
        <v>0</v>
      </c>
    </row>
    <row r="26" spans="1:14" x14ac:dyDescent="0.25">
      <c r="I26" s="1"/>
    </row>
    <row r="27" spans="1:14" x14ac:dyDescent="0.25">
      <c r="A27">
        <v>5</v>
      </c>
      <c r="D27" t="s">
        <v>55</v>
      </c>
      <c r="E27" t="s">
        <v>56</v>
      </c>
      <c r="F27" t="s">
        <v>57</v>
      </c>
      <c r="G27" t="s">
        <v>58</v>
      </c>
      <c r="H27" t="s">
        <v>59</v>
      </c>
      <c r="I27" s="12" t="s">
        <v>60</v>
      </c>
      <c r="J27" s="12" t="s">
        <v>61</v>
      </c>
      <c r="K27" s="12" t="s">
        <v>62</v>
      </c>
      <c r="L27" s="12" t="s">
        <v>63</v>
      </c>
      <c r="M27" s="12" t="s">
        <v>64</v>
      </c>
      <c r="N27" s="12" t="s">
        <v>65</v>
      </c>
    </row>
    <row r="28" spans="1:14" x14ac:dyDescent="0.25">
      <c r="C28" t="s">
        <v>55</v>
      </c>
      <c r="D28">
        <v>0</v>
      </c>
      <c r="E28" s="2"/>
      <c r="F28" s="3"/>
      <c r="G28" s="4"/>
      <c r="H28" s="5"/>
      <c r="I28" s="13"/>
      <c r="J28" s="12" t="s">
        <v>50</v>
      </c>
      <c r="K28" s="12" t="s">
        <v>40</v>
      </c>
      <c r="L28" s="12" t="s">
        <v>30</v>
      </c>
      <c r="M28" s="12" t="s">
        <v>20</v>
      </c>
      <c r="N28" s="12" t="s">
        <v>10</v>
      </c>
    </row>
    <row r="29" spans="1:14" x14ac:dyDescent="0.25">
      <c r="C29" t="s">
        <v>56</v>
      </c>
      <c r="D29" s="2" t="s">
        <v>0</v>
      </c>
      <c r="E29">
        <v>0</v>
      </c>
      <c r="F29" s="2"/>
      <c r="G29" s="3"/>
      <c r="H29" s="4"/>
      <c r="I29" s="13"/>
      <c r="J29" s="12"/>
      <c r="K29" s="12" t="s">
        <v>51</v>
      </c>
      <c r="L29" s="12" t="s">
        <v>41</v>
      </c>
      <c r="M29" s="12" t="s">
        <v>31</v>
      </c>
      <c r="N29" s="12" t="s">
        <v>21</v>
      </c>
    </row>
    <row r="30" spans="1:14" x14ac:dyDescent="0.25">
      <c r="C30" t="s">
        <v>57</v>
      </c>
      <c r="D30" s="3" t="s">
        <v>11</v>
      </c>
      <c r="E30" s="2" t="s">
        <v>1</v>
      </c>
      <c r="F30">
        <v>0</v>
      </c>
      <c r="G30" s="2"/>
      <c r="H30" s="3"/>
      <c r="I30" s="13"/>
      <c r="J30" s="12"/>
      <c r="K30" s="12"/>
      <c r="L30" s="12" t="s">
        <v>52</v>
      </c>
      <c r="M30" s="12" t="s">
        <v>42</v>
      </c>
      <c r="N30" s="12" t="s">
        <v>32</v>
      </c>
    </row>
    <row r="31" spans="1:14" x14ac:dyDescent="0.25">
      <c r="C31" t="s">
        <v>58</v>
      </c>
      <c r="D31" s="4" t="s">
        <v>22</v>
      </c>
      <c r="E31" s="3" t="s">
        <v>12</v>
      </c>
      <c r="F31" s="2" t="s">
        <v>2</v>
      </c>
      <c r="G31">
        <v>0</v>
      </c>
      <c r="H31" s="2"/>
      <c r="I31" s="13"/>
      <c r="J31" s="12"/>
      <c r="K31" s="12"/>
      <c r="L31" s="12"/>
      <c r="M31" s="12" t="s">
        <v>53</v>
      </c>
      <c r="N31" s="12" t="s">
        <v>43</v>
      </c>
    </row>
    <row r="32" spans="1:14" x14ac:dyDescent="0.25">
      <c r="C32" t="s">
        <v>59</v>
      </c>
      <c r="D32" s="5" t="s">
        <v>33</v>
      </c>
      <c r="E32" s="4" t="s">
        <v>23</v>
      </c>
      <c r="F32" s="3" t="s">
        <v>13</v>
      </c>
      <c r="G32" s="2" t="s">
        <v>3</v>
      </c>
      <c r="H32">
        <v>0</v>
      </c>
      <c r="I32" s="13"/>
      <c r="J32" s="12"/>
      <c r="K32" s="12"/>
      <c r="L32" s="12"/>
      <c r="M32" s="12"/>
      <c r="N32" s="12" t="s">
        <v>54</v>
      </c>
    </row>
    <row r="33" spans="1:14" x14ac:dyDescent="0.25">
      <c r="C33" s="12" t="s">
        <v>60</v>
      </c>
      <c r="D33" s="12" t="s">
        <v>44</v>
      </c>
      <c r="E33" s="12" t="s">
        <v>34</v>
      </c>
      <c r="F33" s="12" t="s">
        <v>24</v>
      </c>
      <c r="G33" s="12" t="s">
        <v>14</v>
      </c>
      <c r="H33" s="12" t="s">
        <v>4</v>
      </c>
      <c r="I33" s="13">
        <v>0</v>
      </c>
      <c r="J33" s="12"/>
      <c r="K33" s="12"/>
      <c r="L33" s="12"/>
      <c r="M33" s="12"/>
      <c r="N33" s="12"/>
    </row>
    <row r="34" spans="1:14" x14ac:dyDescent="0.25">
      <c r="C34" s="12" t="s">
        <v>61</v>
      </c>
      <c r="D34" s="12"/>
      <c r="E34" s="12" t="s">
        <v>45</v>
      </c>
      <c r="F34" s="12" t="s">
        <v>35</v>
      </c>
      <c r="G34" s="12" t="s">
        <v>25</v>
      </c>
      <c r="H34" s="12" t="s">
        <v>15</v>
      </c>
      <c r="I34" s="13" t="s">
        <v>5</v>
      </c>
      <c r="J34" s="12">
        <v>0</v>
      </c>
      <c r="K34" s="12"/>
      <c r="L34" s="12"/>
      <c r="M34" s="12"/>
      <c r="N34" s="12"/>
    </row>
    <row r="35" spans="1:14" x14ac:dyDescent="0.25">
      <c r="C35" s="12" t="s">
        <v>62</v>
      </c>
      <c r="D35" s="12"/>
      <c r="E35" s="12"/>
      <c r="F35" s="12" t="s">
        <v>46</v>
      </c>
      <c r="G35" s="12" t="s">
        <v>36</v>
      </c>
      <c r="H35" s="12" t="s">
        <v>26</v>
      </c>
      <c r="I35" s="13" t="s">
        <v>16</v>
      </c>
      <c r="J35" s="12" t="s">
        <v>6</v>
      </c>
      <c r="K35" s="12">
        <v>0</v>
      </c>
      <c r="L35" s="12"/>
      <c r="M35" s="12"/>
      <c r="N35" s="12"/>
    </row>
    <row r="36" spans="1:14" x14ac:dyDescent="0.25">
      <c r="C36" s="12" t="s">
        <v>63</v>
      </c>
      <c r="D36" s="12"/>
      <c r="E36" s="12"/>
      <c r="F36" s="12"/>
      <c r="G36" s="12" t="s">
        <v>47</v>
      </c>
      <c r="H36" s="12" t="s">
        <v>37</v>
      </c>
      <c r="I36" s="13" t="s">
        <v>27</v>
      </c>
      <c r="J36" s="12" t="s">
        <v>17</v>
      </c>
      <c r="K36" s="12" t="s">
        <v>7</v>
      </c>
      <c r="L36" s="12">
        <v>0</v>
      </c>
      <c r="M36" s="12"/>
      <c r="N36" s="12"/>
    </row>
    <row r="37" spans="1:14" x14ac:dyDescent="0.25">
      <c r="C37" s="12" t="s">
        <v>64</v>
      </c>
      <c r="D37" s="12"/>
      <c r="E37" s="12"/>
      <c r="F37" s="12"/>
      <c r="G37" s="12"/>
      <c r="H37" s="12" t="s">
        <v>48</v>
      </c>
      <c r="I37" s="13" t="s">
        <v>38</v>
      </c>
      <c r="J37" s="12" t="s">
        <v>28</v>
      </c>
      <c r="K37" s="12" t="s">
        <v>18</v>
      </c>
      <c r="L37" s="12" t="s">
        <v>8</v>
      </c>
      <c r="M37" s="12">
        <v>0</v>
      </c>
      <c r="N37" s="12"/>
    </row>
    <row r="38" spans="1:14" x14ac:dyDescent="0.25">
      <c r="C38" s="12" t="s">
        <v>65</v>
      </c>
      <c r="D38" s="12"/>
      <c r="E38" s="12"/>
      <c r="F38" s="12"/>
      <c r="G38" s="12"/>
      <c r="H38" s="12"/>
      <c r="I38" s="13" t="s">
        <v>49</v>
      </c>
      <c r="J38" s="12" t="s">
        <v>39</v>
      </c>
      <c r="K38" s="12" t="s">
        <v>29</v>
      </c>
      <c r="L38" s="12" t="s">
        <v>19</v>
      </c>
      <c r="M38" s="12" t="s">
        <v>9</v>
      </c>
      <c r="N38" s="12">
        <v>0</v>
      </c>
    </row>
    <row r="39" spans="1:14" x14ac:dyDescent="0.25">
      <c r="I39" s="1"/>
    </row>
    <row r="40" spans="1:14" x14ac:dyDescent="0.25">
      <c r="A40">
        <v>6</v>
      </c>
      <c r="D40" t="s">
        <v>55</v>
      </c>
      <c r="E40" t="s">
        <v>56</v>
      </c>
      <c r="F40" t="s">
        <v>57</v>
      </c>
      <c r="G40" t="s">
        <v>58</v>
      </c>
      <c r="H40" t="s">
        <v>59</v>
      </c>
      <c r="I40" t="s">
        <v>60</v>
      </c>
      <c r="J40" s="12" t="s">
        <v>61</v>
      </c>
      <c r="K40" s="12" t="s">
        <v>62</v>
      </c>
      <c r="L40" s="12" t="s">
        <v>63</v>
      </c>
      <c r="M40" s="12" t="s">
        <v>64</v>
      </c>
      <c r="N40" s="12" t="s">
        <v>65</v>
      </c>
    </row>
    <row r="41" spans="1:14" x14ac:dyDescent="0.25">
      <c r="C41" t="s">
        <v>55</v>
      </c>
      <c r="D41">
        <v>0</v>
      </c>
      <c r="E41" s="2"/>
      <c r="F41" s="3"/>
      <c r="G41" s="4"/>
      <c r="H41" s="5"/>
      <c r="I41" s="6"/>
      <c r="J41" s="12" t="s">
        <v>50</v>
      </c>
      <c r="K41" s="12" t="s">
        <v>40</v>
      </c>
      <c r="L41" s="12" t="s">
        <v>30</v>
      </c>
      <c r="M41" s="12" t="s">
        <v>20</v>
      </c>
      <c r="N41" s="12" t="s">
        <v>10</v>
      </c>
    </row>
    <row r="42" spans="1:14" x14ac:dyDescent="0.25">
      <c r="C42" t="s">
        <v>56</v>
      </c>
      <c r="D42" s="2" t="s">
        <v>0</v>
      </c>
      <c r="E42">
        <v>0</v>
      </c>
      <c r="F42" s="2"/>
      <c r="G42" s="3"/>
      <c r="H42" s="4"/>
      <c r="I42" s="7"/>
      <c r="J42" s="12"/>
      <c r="K42" s="12" t="s">
        <v>51</v>
      </c>
      <c r="L42" s="12" t="s">
        <v>41</v>
      </c>
      <c r="M42" s="12" t="s">
        <v>31</v>
      </c>
      <c r="N42" s="12" t="s">
        <v>21</v>
      </c>
    </row>
    <row r="43" spans="1:14" x14ac:dyDescent="0.25">
      <c r="C43" t="s">
        <v>57</v>
      </c>
      <c r="D43" s="3" t="s">
        <v>11</v>
      </c>
      <c r="E43" s="2" t="s">
        <v>1</v>
      </c>
      <c r="F43">
        <v>0</v>
      </c>
      <c r="G43" s="2"/>
      <c r="H43" s="3"/>
      <c r="I43" s="9"/>
      <c r="J43" s="12"/>
      <c r="K43" s="12"/>
      <c r="L43" s="12" t="s">
        <v>52</v>
      </c>
      <c r="M43" s="12" t="s">
        <v>42</v>
      </c>
      <c r="N43" s="12" t="s">
        <v>32</v>
      </c>
    </row>
    <row r="44" spans="1:14" x14ac:dyDescent="0.25">
      <c r="C44" t="s">
        <v>58</v>
      </c>
      <c r="D44" s="4" t="s">
        <v>22</v>
      </c>
      <c r="E44" s="3" t="s">
        <v>12</v>
      </c>
      <c r="F44" s="2" t="s">
        <v>2</v>
      </c>
      <c r="G44">
        <v>0</v>
      </c>
      <c r="H44" s="2"/>
      <c r="I44" s="10"/>
      <c r="J44" s="12"/>
      <c r="K44" s="12"/>
      <c r="L44" s="12"/>
      <c r="M44" s="12" t="s">
        <v>53</v>
      </c>
      <c r="N44" s="12" t="s">
        <v>43</v>
      </c>
    </row>
    <row r="45" spans="1:14" x14ac:dyDescent="0.25">
      <c r="C45" t="s">
        <v>59</v>
      </c>
      <c r="D45" s="5" t="s">
        <v>33</v>
      </c>
      <c r="E45" s="4" t="s">
        <v>23</v>
      </c>
      <c r="F45" s="3" t="s">
        <v>13</v>
      </c>
      <c r="G45" s="2" t="s">
        <v>3</v>
      </c>
      <c r="H45">
        <v>0</v>
      </c>
      <c r="I45" s="11"/>
      <c r="J45" s="12"/>
      <c r="K45" s="12"/>
      <c r="L45" s="12"/>
      <c r="M45" s="12"/>
      <c r="N45" s="12" t="s">
        <v>54</v>
      </c>
    </row>
    <row r="46" spans="1:14" x14ac:dyDescent="0.25">
      <c r="C46" t="s">
        <v>60</v>
      </c>
      <c r="D46" s="8" t="s">
        <v>44</v>
      </c>
      <c r="E46" s="5" t="s">
        <v>34</v>
      </c>
      <c r="F46" s="4" t="s">
        <v>24</v>
      </c>
      <c r="G46" s="3" t="s">
        <v>14</v>
      </c>
      <c r="H46" s="2" t="s">
        <v>4</v>
      </c>
      <c r="I46" s="1">
        <v>0</v>
      </c>
      <c r="J46" s="12"/>
      <c r="K46" s="12"/>
      <c r="L46" s="12"/>
      <c r="M46" s="12"/>
      <c r="N46" s="12"/>
    </row>
    <row r="47" spans="1:14" x14ac:dyDescent="0.25">
      <c r="C47" s="12" t="s">
        <v>61</v>
      </c>
      <c r="D47" s="12"/>
      <c r="E47" s="12" t="s">
        <v>45</v>
      </c>
      <c r="F47" s="12" t="s">
        <v>35</v>
      </c>
      <c r="G47" s="12" t="s">
        <v>25</v>
      </c>
      <c r="H47" s="12" t="s">
        <v>15</v>
      </c>
      <c r="I47" s="13" t="s">
        <v>5</v>
      </c>
      <c r="J47" s="12">
        <v>0</v>
      </c>
      <c r="K47" s="12"/>
      <c r="L47" s="12"/>
      <c r="M47" s="12"/>
      <c r="N47" s="12"/>
    </row>
    <row r="48" spans="1:14" x14ac:dyDescent="0.25">
      <c r="C48" s="12" t="s">
        <v>62</v>
      </c>
      <c r="D48" s="12"/>
      <c r="E48" s="12"/>
      <c r="F48" s="12" t="s">
        <v>46</v>
      </c>
      <c r="G48" s="12" t="s">
        <v>36</v>
      </c>
      <c r="H48" s="12" t="s">
        <v>26</v>
      </c>
      <c r="I48" s="13" t="s">
        <v>16</v>
      </c>
      <c r="J48" s="12" t="s">
        <v>6</v>
      </c>
      <c r="K48" s="12">
        <v>0</v>
      </c>
      <c r="L48" s="12"/>
      <c r="M48" s="12"/>
      <c r="N48" s="12"/>
    </row>
    <row r="49" spans="1:14" x14ac:dyDescent="0.25">
      <c r="C49" s="12" t="s">
        <v>63</v>
      </c>
      <c r="D49" s="12"/>
      <c r="E49" s="12"/>
      <c r="F49" s="12"/>
      <c r="G49" s="12" t="s">
        <v>47</v>
      </c>
      <c r="H49" s="12" t="s">
        <v>37</v>
      </c>
      <c r="I49" s="13" t="s">
        <v>27</v>
      </c>
      <c r="J49" s="12" t="s">
        <v>17</v>
      </c>
      <c r="K49" s="12" t="s">
        <v>7</v>
      </c>
      <c r="L49" s="12">
        <v>0</v>
      </c>
      <c r="M49" s="12"/>
      <c r="N49" s="12"/>
    </row>
    <row r="50" spans="1:14" x14ac:dyDescent="0.25">
      <c r="C50" s="12" t="s">
        <v>64</v>
      </c>
      <c r="D50" s="12"/>
      <c r="E50" s="12"/>
      <c r="F50" s="12"/>
      <c r="G50" s="12"/>
      <c r="H50" s="12" t="s">
        <v>48</v>
      </c>
      <c r="I50" s="13" t="s">
        <v>38</v>
      </c>
      <c r="J50" s="12" t="s">
        <v>28</v>
      </c>
      <c r="K50" s="12" t="s">
        <v>18</v>
      </c>
      <c r="L50" s="12" t="s">
        <v>8</v>
      </c>
      <c r="M50" s="12">
        <v>0</v>
      </c>
      <c r="N50" s="12"/>
    </row>
    <row r="51" spans="1:14" x14ac:dyDescent="0.25">
      <c r="C51" s="12" t="s">
        <v>65</v>
      </c>
      <c r="D51" s="12"/>
      <c r="E51" s="12"/>
      <c r="F51" s="12"/>
      <c r="G51" s="12"/>
      <c r="H51" s="12"/>
      <c r="I51" s="13" t="s">
        <v>49</v>
      </c>
      <c r="J51" s="12" t="s">
        <v>39</v>
      </c>
      <c r="K51" s="12" t="s">
        <v>29</v>
      </c>
      <c r="L51" s="12" t="s">
        <v>19</v>
      </c>
      <c r="M51" s="12" t="s">
        <v>9</v>
      </c>
      <c r="N51" s="12">
        <v>0</v>
      </c>
    </row>
    <row r="52" spans="1:14" x14ac:dyDescent="0.25">
      <c r="I52" s="1"/>
    </row>
    <row r="53" spans="1:14" x14ac:dyDescent="0.25">
      <c r="A53">
        <v>7</v>
      </c>
      <c r="D53" t="s">
        <v>55</v>
      </c>
      <c r="E53" t="s">
        <v>56</v>
      </c>
      <c r="F53" t="s">
        <v>57</v>
      </c>
      <c r="G53" t="s">
        <v>58</v>
      </c>
      <c r="H53" t="s">
        <v>59</v>
      </c>
      <c r="I53" t="s">
        <v>60</v>
      </c>
      <c r="J53" t="s">
        <v>61</v>
      </c>
      <c r="K53" s="12" t="s">
        <v>62</v>
      </c>
      <c r="L53" s="12" t="s">
        <v>63</v>
      </c>
      <c r="M53" s="12" t="s">
        <v>64</v>
      </c>
      <c r="N53" s="12" t="s">
        <v>65</v>
      </c>
    </row>
    <row r="54" spans="1:14" x14ac:dyDescent="0.25">
      <c r="C54" t="s">
        <v>55</v>
      </c>
      <c r="D54">
        <v>0</v>
      </c>
      <c r="E54" s="2"/>
      <c r="F54" s="3"/>
      <c r="G54" s="4"/>
      <c r="H54" s="5"/>
      <c r="I54" s="6"/>
      <c r="J54" t="s">
        <v>50</v>
      </c>
      <c r="K54" s="12" t="s">
        <v>40</v>
      </c>
      <c r="L54" s="12" t="s">
        <v>30</v>
      </c>
      <c r="M54" s="12" t="s">
        <v>20</v>
      </c>
      <c r="N54" s="12" t="s">
        <v>10</v>
      </c>
    </row>
    <row r="55" spans="1:14" x14ac:dyDescent="0.25">
      <c r="C55" t="s">
        <v>56</v>
      </c>
      <c r="D55" s="2" t="s">
        <v>0</v>
      </c>
      <c r="E55">
        <v>0</v>
      </c>
      <c r="F55" s="2"/>
      <c r="G55" s="3"/>
      <c r="H55" s="4"/>
      <c r="I55" s="7"/>
      <c r="J55" s="8"/>
      <c r="K55" s="12" t="s">
        <v>51</v>
      </c>
      <c r="L55" s="12" t="s">
        <v>41</v>
      </c>
      <c r="M55" s="12" t="s">
        <v>31</v>
      </c>
      <c r="N55" s="12" t="s">
        <v>21</v>
      </c>
    </row>
    <row r="56" spans="1:14" x14ac:dyDescent="0.25">
      <c r="C56" t="s">
        <v>57</v>
      </c>
      <c r="D56" s="3" t="s">
        <v>11</v>
      </c>
      <c r="E56" s="2" t="s">
        <v>1</v>
      </c>
      <c r="F56">
        <v>0</v>
      </c>
      <c r="G56" s="2"/>
      <c r="H56" s="3"/>
      <c r="I56" s="9"/>
      <c r="J56" s="5"/>
      <c r="K56" s="12"/>
      <c r="L56" s="12" t="s">
        <v>52</v>
      </c>
      <c r="M56" s="12" t="s">
        <v>42</v>
      </c>
      <c r="N56" s="12" t="s">
        <v>32</v>
      </c>
    </row>
    <row r="57" spans="1:14" x14ac:dyDescent="0.25">
      <c r="C57" t="s">
        <v>58</v>
      </c>
      <c r="D57" s="4" t="s">
        <v>22</v>
      </c>
      <c r="E57" s="3" t="s">
        <v>12</v>
      </c>
      <c r="F57" s="2" t="s">
        <v>2</v>
      </c>
      <c r="G57">
        <v>0</v>
      </c>
      <c r="H57" s="2"/>
      <c r="I57" s="10"/>
      <c r="J57" s="4"/>
      <c r="K57" s="12"/>
      <c r="L57" s="12"/>
      <c r="M57" s="12" t="s">
        <v>53</v>
      </c>
      <c r="N57" s="12" t="s">
        <v>43</v>
      </c>
    </row>
    <row r="58" spans="1:14" x14ac:dyDescent="0.25">
      <c r="C58" t="s">
        <v>59</v>
      </c>
      <c r="D58" s="5" t="s">
        <v>33</v>
      </c>
      <c r="E58" s="4" t="s">
        <v>23</v>
      </c>
      <c r="F58" s="3" t="s">
        <v>13</v>
      </c>
      <c r="G58" s="2" t="s">
        <v>3</v>
      </c>
      <c r="H58">
        <v>0</v>
      </c>
      <c r="I58" s="11"/>
      <c r="J58" s="3"/>
      <c r="K58" s="12"/>
      <c r="L58" s="12"/>
      <c r="M58" s="12"/>
      <c r="N58" s="12" t="s">
        <v>54</v>
      </c>
    </row>
    <row r="59" spans="1:14" x14ac:dyDescent="0.25">
      <c r="C59" t="s">
        <v>60</v>
      </c>
      <c r="D59" s="8" t="s">
        <v>44</v>
      </c>
      <c r="E59" s="5" t="s">
        <v>34</v>
      </c>
      <c r="F59" s="4" t="s">
        <v>24</v>
      </c>
      <c r="G59" s="3" t="s">
        <v>14</v>
      </c>
      <c r="H59" s="2" t="s">
        <v>4</v>
      </c>
      <c r="I59" s="1">
        <v>0</v>
      </c>
      <c r="J59" s="2"/>
      <c r="K59" s="12"/>
      <c r="L59" s="12"/>
      <c r="M59" s="12"/>
      <c r="N59" s="12"/>
    </row>
    <row r="60" spans="1:14" x14ac:dyDescent="0.25">
      <c r="C60" t="s">
        <v>61</v>
      </c>
      <c r="E60" s="8" t="s">
        <v>45</v>
      </c>
      <c r="F60" s="5" t="s">
        <v>35</v>
      </c>
      <c r="G60" s="4" t="s">
        <v>25</v>
      </c>
      <c r="H60" s="3" t="s">
        <v>15</v>
      </c>
      <c r="I60" s="11" t="s">
        <v>5</v>
      </c>
      <c r="J60">
        <v>0</v>
      </c>
      <c r="K60" s="12"/>
      <c r="L60" s="12"/>
      <c r="M60" s="12"/>
      <c r="N60" s="12"/>
    </row>
    <row r="61" spans="1:14" x14ac:dyDescent="0.25">
      <c r="C61" s="12" t="s">
        <v>62</v>
      </c>
      <c r="D61" s="12"/>
      <c r="E61" s="12"/>
      <c r="F61" s="12" t="s">
        <v>46</v>
      </c>
      <c r="G61" s="12" t="s">
        <v>36</v>
      </c>
      <c r="H61" s="12" t="s">
        <v>26</v>
      </c>
      <c r="I61" s="13" t="s">
        <v>16</v>
      </c>
      <c r="J61" s="12" t="s">
        <v>6</v>
      </c>
      <c r="K61" s="12">
        <v>0</v>
      </c>
      <c r="L61" s="12"/>
      <c r="M61" s="12"/>
      <c r="N61" s="12"/>
    </row>
    <row r="62" spans="1:14" x14ac:dyDescent="0.25">
      <c r="C62" s="12" t="s">
        <v>63</v>
      </c>
      <c r="D62" s="12"/>
      <c r="E62" s="12"/>
      <c r="F62" s="12"/>
      <c r="G62" s="12" t="s">
        <v>47</v>
      </c>
      <c r="H62" s="12" t="s">
        <v>37</v>
      </c>
      <c r="I62" s="13" t="s">
        <v>27</v>
      </c>
      <c r="J62" s="12" t="s">
        <v>17</v>
      </c>
      <c r="K62" s="12" t="s">
        <v>7</v>
      </c>
      <c r="L62" s="12">
        <v>0</v>
      </c>
      <c r="M62" s="12"/>
      <c r="N62" s="12"/>
    </row>
    <row r="63" spans="1:14" x14ac:dyDescent="0.25">
      <c r="C63" s="12" t="s">
        <v>64</v>
      </c>
      <c r="D63" s="12"/>
      <c r="E63" s="12"/>
      <c r="F63" s="12"/>
      <c r="G63" s="12"/>
      <c r="H63" s="12" t="s">
        <v>48</v>
      </c>
      <c r="I63" s="13" t="s">
        <v>38</v>
      </c>
      <c r="J63" s="12" t="s">
        <v>28</v>
      </c>
      <c r="K63" s="12" t="s">
        <v>18</v>
      </c>
      <c r="L63" s="12" t="s">
        <v>8</v>
      </c>
      <c r="M63" s="12">
        <v>0</v>
      </c>
      <c r="N63" s="12"/>
    </row>
    <row r="64" spans="1:14" x14ac:dyDescent="0.25">
      <c r="C64" s="12" t="s">
        <v>65</v>
      </c>
      <c r="D64" s="12"/>
      <c r="E64" s="12"/>
      <c r="F64" s="12"/>
      <c r="G64" s="12"/>
      <c r="H64" s="12"/>
      <c r="I64" s="13" t="s">
        <v>49</v>
      </c>
      <c r="J64" s="12" t="s">
        <v>39</v>
      </c>
      <c r="K64" s="12" t="s">
        <v>29</v>
      </c>
      <c r="L64" s="12" t="s">
        <v>19</v>
      </c>
      <c r="M64" s="12" t="s">
        <v>9</v>
      </c>
      <c r="N64" s="12">
        <v>0</v>
      </c>
    </row>
    <row r="66" spans="1:14" x14ac:dyDescent="0.25">
      <c r="A66">
        <v>8</v>
      </c>
      <c r="D66" t="s">
        <v>55</v>
      </c>
      <c r="E66" t="s">
        <v>56</v>
      </c>
      <c r="F66" t="s">
        <v>57</v>
      </c>
      <c r="G66" t="s">
        <v>58</v>
      </c>
      <c r="H66" t="s">
        <v>59</v>
      </c>
      <c r="I66" t="s">
        <v>60</v>
      </c>
      <c r="J66" t="s">
        <v>61</v>
      </c>
      <c r="K66" t="s">
        <v>62</v>
      </c>
      <c r="L66" s="12" t="s">
        <v>63</v>
      </c>
      <c r="M66" s="12" t="s">
        <v>64</v>
      </c>
      <c r="N66" s="12" t="s">
        <v>65</v>
      </c>
    </row>
    <row r="67" spans="1:14" x14ac:dyDescent="0.25">
      <c r="C67" t="s">
        <v>55</v>
      </c>
      <c r="D67">
        <v>0</v>
      </c>
      <c r="E67" s="2"/>
      <c r="F67" s="3"/>
      <c r="G67" s="4"/>
      <c r="H67" s="5"/>
      <c r="I67" s="6"/>
      <c r="J67" t="s">
        <v>50</v>
      </c>
      <c r="K67" s="5" t="s">
        <v>40</v>
      </c>
      <c r="L67" s="12" t="s">
        <v>30</v>
      </c>
      <c r="M67" s="12" t="s">
        <v>20</v>
      </c>
      <c r="N67" s="12" t="s">
        <v>10</v>
      </c>
    </row>
    <row r="68" spans="1:14" x14ac:dyDescent="0.25">
      <c r="C68" t="s">
        <v>56</v>
      </c>
      <c r="D68" s="2" t="s">
        <v>0</v>
      </c>
      <c r="E68">
        <v>0</v>
      </c>
      <c r="F68" s="2"/>
      <c r="G68" s="3"/>
      <c r="H68" s="4"/>
      <c r="I68" s="7"/>
      <c r="J68" s="8"/>
      <c r="K68" t="s">
        <v>51</v>
      </c>
      <c r="L68" s="12" t="s">
        <v>41</v>
      </c>
      <c r="M68" s="12" t="s">
        <v>31</v>
      </c>
      <c r="N68" s="12" t="s">
        <v>21</v>
      </c>
    </row>
    <row r="69" spans="1:14" x14ac:dyDescent="0.25">
      <c r="C69" t="s">
        <v>57</v>
      </c>
      <c r="D69" s="3" t="s">
        <v>11</v>
      </c>
      <c r="E69" s="2" t="s">
        <v>1</v>
      </c>
      <c r="F69">
        <v>0</v>
      </c>
      <c r="G69" s="2"/>
      <c r="H69" s="3"/>
      <c r="I69" s="9"/>
      <c r="J69" s="5"/>
      <c r="K69" s="8"/>
      <c r="L69" s="12" t="s">
        <v>52</v>
      </c>
      <c r="M69" s="12" t="s">
        <v>42</v>
      </c>
      <c r="N69" s="12" t="s">
        <v>32</v>
      </c>
    </row>
    <row r="70" spans="1:14" x14ac:dyDescent="0.25">
      <c r="C70" t="s">
        <v>58</v>
      </c>
      <c r="D70" s="4" t="s">
        <v>22</v>
      </c>
      <c r="E70" s="3" t="s">
        <v>12</v>
      </c>
      <c r="F70" s="2" t="s">
        <v>2</v>
      </c>
      <c r="G70">
        <v>0</v>
      </c>
      <c r="H70" s="2"/>
      <c r="I70" s="10"/>
      <c r="J70" s="4"/>
      <c r="K70" s="5"/>
      <c r="L70" s="12"/>
      <c r="M70" s="12" t="s">
        <v>53</v>
      </c>
      <c r="N70" s="12" t="s">
        <v>43</v>
      </c>
    </row>
    <row r="71" spans="1:14" x14ac:dyDescent="0.25">
      <c r="C71" t="s">
        <v>59</v>
      </c>
      <c r="D71" s="5" t="s">
        <v>33</v>
      </c>
      <c r="E71" s="4" t="s">
        <v>23</v>
      </c>
      <c r="F71" s="3" t="s">
        <v>13</v>
      </c>
      <c r="G71" s="2" t="s">
        <v>3</v>
      </c>
      <c r="H71">
        <v>0</v>
      </c>
      <c r="I71" s="11"/>
      <c r="J71" s="3"/>
      <c r="K71" s="4"/>
      <c r="L71" s="12"/>
      <c r="M71" s="12"/>
      <c r="N71" s="12" t="s">
        <v>54</v>
      </c>
    </row>
    <row r="72" spans="1:14" x14ac:dyDescent="0.25">
      <c r="C72" t="s">
        <v>60</v>
      </c>
      <c r="D72" s="8" t="s">
        <v>44</v>
      </c>
      <c r="E72" s="5" t="s">
        <v>34</v>
      </c>
      <c r="F72" s="4" t="s">
        <v>24</v>
      </c>
      <c r="G72" s="3" t="s">
        <v>14</v>
      </c>
      <c r="H72" s="2" t="s">
        <v>4</v>
      </c>
      <c r="I72" s="1">
        <v>0</v>
      </c>
      <c r="J72" s="2"/>
      <c r="K72" s="3"/>
      <c r="L72" s="12"/>
      <c r="M72" s="12"/>
      <c r="N72" s="12"/>
    </row>
    <row r="73" spans="1:14" x14ac:dyDescent="0.25">
      <c r="C73" t="s">
        <v>61</v>
      </c>
      <c r="E73" s="8" t="s">
        <v>45</v>
      </c>
      <c r="F73" s="5" t="s">
        <v>35</v>
      </c>
      <c r="G73" s="4" t="s">
        <v>25</v>
      </c>
      <c r="H73" s="3" t="s">
        <v>15</v>
      </c>
      <c r="I73" s="11" t="s">
        <v>5</v>
      </c>
      <c r="J73">
        <v>0</v>
      </c>
      <c r="K73" s="2"/>
      <c r="L73" s="12"/>
      <c r="M73" s="12"/>
      <c r="N73" s="12"/>
    </row>
    <row r="74" spans="1:14" x14ac:dyDescent="0.25">
      <c r="C74" t="s">
        <v>62</v>
      </c>
      <c r="D74" s="5"/>
      <c r="F74" s="8" t="s">
        <v>46</v>
      </c>
      <c r="G74" s="5" t="s">
        <v>36</v>
      </c>
      <c r="H74" s="4" t="s">
        <v>26</v>
      </c>
      <c r="I74" s="10" t="s">
        <v>16</v>
      </c>
      <c r="J74" s="2" t="s">
        <v>6</v>
      </c>
      <c r="K74">
        <v>0</v>
      </c>
      <c r="L74" s="12"/>
      <c r="M74" s="12"/>
      <c r="N74" s="12"/>
    </row>
    <row r="75" spans="1:14" x14ac:dyDescent="0.25">
      <c r="C75" s="12" t="s">
        <v>63</v>
      </c>
      <c r="D75" s="12"/>
      <c r="E75" s="12"/>
      <c r="F75" s="12"/>
      <c r="G75" s="12" t="s">
        <v>47</v>
      </c>
      <c r="H75" s="12" t="s">
        <v>37</v>
      </c>
      <c r="I75" s="13" t="s">
        <v>27</v>
      </c>
      <c r="J75" s="12" t="s">
        <v>17</v>
      </c>
      <c r="K75" s="12" t="s">
        <v>7</v>
      </c>
      <c r="L75" s="12">
        <v>0</v>
      </c>
      <c r="M75" s="12"/>
      <c r="N75" s="12"/>
    </row>
    <row r="76" spans="1:14" x14ac:dyDescent="0.25">
      <c r="C76" s="12" t="s">
        <v>64</v>
      </c>
      <c r="D76" s="12"/>
      <c r="E76" s="12"/>
      <c r="F76" s="12"/>
      <c r="G76" s="12"/>
      <c r="H76" s="12" t="s">
        <v>48</v>
      </c>
      <c r="I76" s="13" t="s">
        <v>38</v>
      </c>
      <c r="J76" s="12" t="s">
        <v>28</v>
      </c>
      <c r="K76" s="12" t="s">
        <v>18</v>
      </c>
      <c r="L76" s="12" t="s">
        <v>8</v>
      </c>
      <c r="M76" s="12">
        <v>0</v>
      </c>
      <c r="N76" s="12"/>
    </row>
    <row r="77" spans="1:14" x14ac:dyDescent="0.25">
      <c r="C77" s="12" t="s">
        <v>65</v>
      </c>
      <c r="D77" s="12"/>
      <c r="E77" s="12"/>
      <c r="F77" s="12"/>
      <c r="G77" s="12"/>
      <c r="H77" s="12"/>
      <c r="I77" s="13" t="s">
        <v>49</v>
      </c>
      <c r="J77" s="12" t="s">
        <v>39</v>
      </c>
      <c r="K77" s="12" t="s">
        <v>29</v>
      </c>
      <c r="L77" s="12" t="s">
        <v>19</v>
      </c>
      <c r="M77" s="12" t="s">
        <v>9</v>
      </c>
      <c r="N77" s="12">
        <v>0</v>
      </c>
    </row>
    <row r="79" spans="1:14" x14ac:dyDescent="0.25">
      <c r="A79">
        <v>9</v>
      </c>
      <c r="D79" t="s">
        <v>55</v>
      </c>
      <c r="E79" t="s">
        <v>56</v>
      </c>
      <c r="F79" t="s">
        <v>57</v>
      </c>
      <c r="G79" t="s">
        <v>58</v>
      </c>
      <c r="H79" t="s">
        <v>59</v>
      </c>
      <c r="I79" t="s">
        <v>60</v>
      </c>
      <c r="J79" t="s">
        <v>61</v>
      </c>
      <c r="K79" t="s">
        <v>62</v>
      </c>
      <c r="L79" t="s">
        <v>63</v>
      </c>
      <c r="M79" s="12" t="s">
        <v>64</v>
      </c>
      <c r="N79" s="12" t="s">
        <v>65</v>
      </c>
    </row>
    <row r="80" spans="1:14" x14ac:dyDescent="0.25">
      <c r="C80" t="s">
        <v>55</v>
      </c>
      <c r="D80">
        <v>0</v>
      </c>
      <c r="E80" s="2"/>
      <c r="F80" s="3"/>
      <c r="G80" s="4"/>
      <c r="H80" s="5"/>
      <c r="I80" s="6"/>
      <c r="J80" t="s">
        <v>50</v>
      </c>
      <c r="K80" s="5" t="s">
        <v>40</v>
      </c>
      <c r="L80" s="4" t="s">
        <v>30</v>
      </c>
      <c r="M80" s="12" t="s">
        <v>20</v>
      </c>
      <c r="N80" s="12" t="s">
        <v>10</v>
      </c>
    </row>
    <row r="81" spans="1:14" x14ac:dyDescent="0.25">
      <c r="C81" t="s">
        <v>56</v>
      </c>
      <c r="D81" s="2" t="s">
        <v>0</v>
      </c>
      <c r="E81">
        <v>0</v>
      </c>
      <c r="F81" s="2"/>
      <c r="G81" s="3"/>
      <c r="H81" s="4"/>
      <c r="I81" s="7"/>
      <c r="J81" s="8"/>
      <c r="K81" t="s">
        <v>51</v>
      </c>
      <c r="L81" s="5" t="s">
        <v>41</v>
      </c>
      <c r="M81" s="12" t="s">
        <v>31</v>
      </c>
      <c r="N81" s="12" t="s">
        <v>21</v>
      </c>
    </row>
    <row r="82" spans="1:14" x14ac:dyDescent="0.25">
      <c r="C82" t="s">
        <v>57</v>
      </c>
      <c r="D82" s="3" t="s">
        <v>11</v>
      </c>
      <c r="E82" s="2" t="s">
        <v>1</v>
      </c>
      <c r="F82">
        <v>0</v>
      </c>
      <c r="G82" s="2"/>
      <c r="H82" s="3"/>
      <c r="I82" s="9"/>
      <c r="J82" s="5"/>
      <c r="K82" s="8"/>
      <c r="L82" t="s">
        <v>52</v>
      </c>
      <c r="M82" s="12" t="s">
        <v>42</v>
      </c>
      <c r="N82" s="12" t="s">
        <v>32</v>
      </c>
    </row>
    <row r="83" spans="1:14" x14ac:dyDescent="0.25">
      <c r="C83" t="s">
        <v>58</v>
      </c>
      <c r="D83" s="4" t="s">
        <v>22</v>
      </c>
      <c r="E83" s="3" t="s">
        <v>12</v>
      </c>
      <c r="F83" s="2" t="s">
        <v>2</v>
      </c>
      <c r="G83">
        <v>0</v>
      </c>
      <c r="H83" s="2"/>
      <c r="I83" s="10"/>
      <c r="J83" s="4"/>
      <c r="K83" s="5"/>
      <c r="L83" s="8"/>
      <c r="M83" s="12" t="s">
        <v>53</v>
      </c>
      <c r="N83" s="12" t="s">
        <v>43</v>
      </c>
    </row>
    <row r="84" spans="1:14" x14ac:dyDescent="0.25">
      <c r="C84" t="s">
        <v>59</v>
      </c>
      <c r="D84" s="5" t="s">
        <v>33</v>
      </c>
      <c r="E84" s="4" t="s">
        <v>23</v>
      </c>
      <c r="F84" s="3" t="s">
        <v>13</v>
      </c>
      <c r="G84" s="2" t="s">
        <v>3</v>
      </c>
      <c r="H84">
        <v>0</v>
      </c>
      <c r="I84" s="11"/>
      <c r="J84" s="3"/>
      <c r="K84" s="4"/>
      <c r="L84" s="5"/>
      <c r="M84" s="12"/>
      <c r="N84" s="12" t="s">
        <v>54</v>
      </c>
    </row>
    <row r="85" spans="1:14" x14ac:dyDescent="0.25">
      <c r="C85" t="s">
        <v>60</v>
      </c>
      <c r="D85" s="8" t="s">
        <v>44</v>
      </c>
      <c r="E85" s="5" t="s">
        <v>34</v>
      </c>
      <c r="F85" s="4" t="s">
        <v>24</v>
      </c>
      <c r="G85" s="3" t="s">
        <v>14</v>
      </c>
      <c r="H85" s="2" t="s">
        <v>4</v>
      </c>
      <c r="I85" s="1">
        <v>0</v>
      </c>
      <c r="J85" s="2"/>
      <c r="K85" s="3"/>
      <c r="L85" s="4"/>
      <c r="M85" s="12"/>
      <c r="N85" s="12"/>
    </row>
    <row r="86" spans="1:14" x14ac:dyDescent="0.25">
      <c r="C86" t="s">
        <v>61</v>
      </c>
      <c r="E86" s="8" t="s">
        <v>45</v>
      </c>
      <c r="F86" s="5" t="s">
        <v>35</v>
      </c>
      <c r="G86" s="4" t="s">
        <v>25</v>
      </c>
      <c r="H86" s="3" t="s">
        <v>15</v>
      </c>
      <c r="I86" s="11" t="s">
        <v>5</v>
      </c>
      <c r="J86">
        <v>0</v>
      </c>
      <c r="K86" s="2"/>
      <c r="L86" s="3"/>
      <c r="M86" s="12"/>
      <c r="N86" s="12"/>
    </row>
    <row r="87" spans="1:14" x14ac:dyDescent="0.25">
      <c r="C87" t="s">
        <v>62</v>
      </c>
      <c r="D87" s="5"/>
      <c r="F87" s="8" t="s">
        <v>46</v>
      </c>
      <c r="G87" s="5" t="s">
        <v>36</v>
      </c>
      <c r="H87" s="4" t="s">
        <v>26</v>
      </c>
      <c r="I87" s="10" t="s">
        <v>16</v>
      </c>
      <c r="J87" s="2" t="s">
        <v>6</v>
      </c>
      <c r="K87">
        <v>0</v>
      </c>
      <c r="L87" s="2"/>
      <c r="M87" s="12"/>
      <c r="N87" s="12"/>
    </row>
    <row r="88" spans="1:14" x14ac:dyDescent="0.25">
      <c r="C88" t="s">
        <v>63</v>
      </c>
      <c r="D88" s="4"/>
      <c r="E88" s="5"/>
      <c r="G88" s="8" t="s">
        <v>47</v>
      </c>
      <c r="H88" s="5" t="s">
        <v>37</v>
      </c>
      <c r="I88" s="9" t="s">
        <v>27</v>
      </c>
      <c r="J88" s="3" t="s">
        <v>17</v>
      </c>
      <c r="K88" s="2" t="s">
        <v>7</v>
      </c>
      <c r="L88">
        <v>0</v>
      </c>
      <c r="M88" s="12"/>
      <c r="N88" s="12"/>
    </row>
    <row r="89" spans="1:14" x14ac:dyDescent="0.25">
      <c r="C89" s="12" t="s">
        <v>64</v>
      </c>
      <c r="D89" s="12"/>
      <c r="E89" s="12"/>
      <c r="F89" s="12"/>
      <c r="G89" s="12"/>
      <c r="H89" s="12" t="s">
        <v>48</v>
      </c>
      <c r="I89" s="13" t="s">
        <v>38</v>
      </c>
      <c r="J89" s="12" t="s">
        <v>28</v>
      </c>
      <c r="K89" s="12" t="s">
        <v>18</v>
      </c>
      <c r="L89" s="12" t="s">
        <v>8</v>
      </c>
      <c r="M89" s="12">
        <v>0</v>
      </c>
      <c r="N89" s="12"/>
    </row>
    <row r="90" spans="1:14" x14ac:dyDescent="0.25">
      <c r="C90" s="12" t="s">
        <v>65</v>
      </c>
      <c r="D90" s="12"/>
      <c r="E90" s="12"/>
      <c r="F90" s="12"/>
      <c r="G90" s="12"/>
      <c r="H90" s="12"/>
      <c r="I90" s="13" t="s">
        <v>49</v>
      </c>
      <c r="J90" s="12" t="s">
        <v>39</v>
      </c>
      <c r="K90" s="12" t="s">
        <v>29</v>
      </c>
      <c r="L90" s="12" t="s">
        <v>19</v>
      </c>
      <c r="M90" s="12" t="s">
        <v>9</v>
      </c>
      <c r="N90" s="12">
        <v>0</v>
      </c>
    </row>
    <row r="92" spans="1:14" x14ac:dyDescent="0.25">
      <c r="A92">
        <v>10</v>
      </c>
      <c r="D92" t="s">
        <v>55</v>
      </c>
      <c r="E92" t="s">
        <v>56</v>
      </c>
      <c r="F92" t="s">
        <v>57</v>
      </c>
      <c r="G92" t="s">
        <v>58</v>
      </c>
      <c r="H92" t="s">
        <v>59</v>
      </c>
      <c r="I92" t="s">
        <v>60</v>
      </c>
      <c r="J92" t="s">
        <v>61</v>
      </c>
      <c r="K92" t="s">
        <v>62</v>
      </c>
      <c r="L92" t="s">
        <v>63</v>
      </c>
      <c r="M92" t="s">
        <v>64</v>
      </c>
      <c r="N92" s="12" t="s">
        <v>65</v>
      </c>
    </row>
    <row r="93" spans="1:14" x14ac:dyDescent="0.25">
      <c r="C93" t="s">
        <v>55</v>
      </c>
      <c r="D93">
        <v>0</v>
      </c>
      <c r="E93" s="2"/>
      <c r="F93" s="3"/>
      <c r="G93" s="4"/>
      <c r="H93" s="5"/>
      <c r="I93" s="6"/>
      <c r="J93" t="s">
        <v>50</v>
      </c>
      <c r="K93" s="5" t="s">
        <v>40</v>
      </c>
      <c r="L93" s="4" t="s">
        <v>30</v>
      </c>
      <c r="M93" s="3" t="s">
        <v>20</v>
      </c>
      <c r="N93" s="12" t="s">
        <v>10</v>
      </c>
    </row>
    <row r="94" spans="1:14" x14ac:dyDescent="0.25">
      <c r="C94" t="s">
        <v>56</v>
      </c>
      <c r="D94" s="2" t="s">
        <v>0</v>
      </c>
      <c r="E94">
        <v>0</v>
      </c>
      <c r="F94" s="2"/>
      <c r="G94" s="3"/>
      <c r="H94" s="4"/>
      <c r="I94" s="7"/>
      <c r="J94" s="8"/>
      <c r="K94" t="s">
        <v>51</v>
      </c>
      <c r="L94" s="5" t="s">
        <v>41</v>
      </c>
      <c r="M94" s="4" t="s">
        <v>31</v>
      </c>
      <c r="N94" s="12" t="s">
        <v>21</v>
      </c>
    </row>
    <row r="95" spans="1:14" x14ac:dyDescent="0.25">
      <c r="C95" t="s">
        <v>57</v>
      </c>
      <c r="D95" s="3" t="s">
        <v>11</v>
      </c>
      <c r="E95" s="2" t="s">
        <v>1</v>
      </c>
      <c r="F95">
        <v>0</v>
      </c>
      <c r="G95" s="2"/>
      <c r="H95" s="3"/>
      <c r="I95" s="9"/>
      <c r="J95" s="5"/>
      <c r="K95" s="8"/>
      <c r="L95" t="s">
        <v>52</v>
      </c>
      <c r="M95" s="5" t="s">
        <v>42</v>
      </c>
      <c r="N95" s="12" t="s">
        <v>32</v>
      </c>
    </row>
    <row r="96" spans="1:14" x14ac:dyDescent="0.25">
      <c r="C96" t="s">
        <v>58</v>
      </c>
      <c r="D96" s="4" t="s">
        <v>22</v>
      </c>
      <c r="E96" s="3" t="s">
        <v>12</v>
      </c>
      <c r="F96" s="2" t="s">
        <v>2</v>
      </c>
      <c r="G96">
        <v>0</v>
      </c>
      <c r="H96" s="2"/>
      <c r="I96" s="10"/>
      <c r="J96" s="4"/>
      <c r="K96" s="5"/>
      <c r="L96" s="8"/>
      <c r="M96" t="s">
        <v>53</v>
      </c>
      <c r="N96" s="12" t="s">
        <v>43</v>
      </c>
    </row>
    <row r="97" spans="1:14" x14ac:dyDescent="0.25">
      <c r="C97" t="s">
        <v>59</v>
      </c>
      <c r="D97" s="5" t="s">
        <v>33</v>
      </c>
      <c r="E97" s="4" t="s">
        <v>23</v>
      </c>
      <c r="F97" s="3" t="s">
        <v>13</v>
      </c>
      <c r="G97" s="2" t="s">
        <v>3</v>
      </c>
      <c r="H97">
        <v>0</v>
      </c>
      <c r="I97" s="11"/>
      <c r="J97" s="3"/>
      <c r="K97" s="4"/>
      <c r="L97" s="5"/>
      <c r="M97" s="8"/>
      <c r="N97" s="12" t="s">
        <v>54</v>
      </c>
    </row>
    <row r="98" spans="1:14" x14ac:dyDescent="0.25">
      <c r="C98" t="s">
        <v>60</v>
      </c>
      <c r="D98" s="8" t="s">
        <v>44</v>
      </c>
      <c r="E98" s="5" t="s">
        <v>34</v>
      </c>
      <c r="F98" s="4" t="s">
        <v>24</v>
      </c>
      <c r="G98" s="3" t="s">
        <v>14</v>
      </c>
      <c r="H98" s="2" t="s">
        <v>4</v>
      </c>
      <c r="I98" s="1">
        <v>0</v>
      </c>
      <c r="J98" s="2"/>
      <c r="K98" s="3"/>
      <c r="L98" s="4"/>
      <c r="M98" s="5"/>
      <c r="N98" s="12"/>
    </row>
    <row r="99" spans="1:14" x14ac:dyDescent="0.25">
      <c r="C99" t="s">
        <v>61</v>
      </c>
      <c r="E99" s="8" t="s">
        <v>45</v>
      </c>
      <c r="F99" s="5" t="s">
        <v>35</v>
      </c>
      <c r="G99" s="4" t="s">
        <v>25</v>
      </c>
      <c r="H99" s="3" t="s">
        <v>15</v>
      </c>
      <c r="I99" s="11" t="s">
        <v>5</v>
      </c>
      <c r="J99">
        <v>0</v>
      </c>
      <c r="K99" s="2"/>
      <c r="L99" s="3"/>
      <c r="M99" s="4"/>
      <c r="N99" s="12"/>
    </row>
    <row r="100" spans="1:14" x14ac:dyDescent="0.25">
      <c r="C100" t="s">
        <v>62</v>
      </c>
      <c r="D100" s="5"/>
      <c r="F100" s="8" t="s">
        <v>46</v>
      </c>
      <c r="G100" s="5" t="s">
        <v>36</v>
      </c>
      <c r="H100" s="4" t="s">
        <v>26</v>
      </c>
      <c r="I100" s="10" t="s">
        <v>16</v>
      </c>
      <c r="J100" s="2" t="s">
        <v>6</v>
      </c>
      <c r="K100">
        <v>0</v>
      </c>
      <c r="L100" s="2"/>
      <c r="M100" s="3"/>
      <c r="N100" s="12"/>
    </row>
    <row r="101" spans="1:14" x14ac:dyDescent="0.25">
      <c r="C101" t="s">
        <v>63</v>
      </c>
      <c r="D101" s="4"/>
      <c r="E101" s="5"/>
      <c r="G101" s="8" t="s">
        <v>47</v>
      </c>
      <c r="H101" s="5" t="s">
        <v>37</v>
      </c>
      <c r="I101" s="9" t="s">
        <v>27</v>
      </c>
      <c r="J101" s="3" t="s">
        <v>17</v>
      </c>
      <c r="K101" s="2" t="s">
        <v>7</v>
      </c>
      <c r="L101">
        <v>0</v>
      </c>
      <c r="M101" s="2"/>
      <c r="N101" s="12"/>
    </row>
    <row r="102" spans="1:14" x14ac:dyDescent="0.25">
      <c r="C102" t="s">
        <v>64</v>
      </c>
      <c r="D102" s="3"/>
      <c r="E102" s="4"/>
      <c r="F102" s="5"/>
      <c r="H102" s="8" t="s">
        <v>48</v>
      </c>
      <c r="I102" s="7" t="s">
        <v>38</v>
      </c>
      <c r="J102" s="4" t="s">
        <v>28</v>
      </c>
      <c r="K102" s="3" t="s">
        <v>18</v>
      </c>
      <c r="L102" s="2" t="s">
        <v>8</v>
      </c>
      <c r="M102">
        <v>0</v>
      </c>
      <c r="N102" s="12"/>
    </row>
    <row r="103" spans="1:14" x14ac:dyDescent="0.25">
      <c r="C103" s="12" t="s">
        <v>65</v>
      </c>
      <c r="D103" s="12"/>
      <c r="E103" s="12"/>
      <c r="F103" s="12"/>
      <c r="G103" s="12"/>
      <c r="H103" s="12"/>
      <c r="I103" s="13" t="s">
        <v>49</v>
      </c>
      <c r="J103" s="12" t="s">
        <v>39</v>
      </c>
      <c r="K103" s="12" t="s">
        <v>29</v>
      </c>
      <c r="L103" s="12" t="s">
        <v>19</v>
      </c>
      <c r="M103" s="12" t="s">
        <v>9</v>
      </c>
      <c r="N103" s="12">
        <v>0</v>
      </c>
    </row>
    <row r="105" spans="1:14" x14ac:dyDescent="0.25">
      <c r="A105">
        <v>11</v>
      </c>
      <c r="D105" t="s">
        <v>55</v>
      </c>
      <c r="E105" t="s">
        <v>56</v>
      </c>
      <c r="F105" t="s">
        <v>57</v>
      </c>
      <c r="G105" t="s">
        <v>58</v>
      </c>
      <c r="H105" t="s">
        <v>59</v>
      </c>
      <c r="I105" t="s">
        <v>60</v>
      </c>
      <c r="J105" t="s">
        <v>61</v>
      </c>
      <c r="K105" t="s">
        <v>62</v>
      </c>
      <c r="L105" t="s">
        <v>63</v>
      </c>
      <c r="M105" t="s">
        <v>64</v>
      </c>
      <c r="N105" t="s">
        <v>65</v>
      </c>
    </row>
    <row r="106" spans="1:14" x14ac:dyDescent="0.25">
      <c r="C106" t="s">
        <v>55</v>
      </c>
      <c r="D106">
        <v>0</v>
      </c>
      <c r="E106" s="2"/>
      <c r="F106" s="3"/>
      <c r="G106" s="4"/>
      <c r="H106" s="5"/>
      <c r="I106" s="6"/>
      <c r="J106" t="s">
        <v>50</v>
      </c>
      <c r="K106" s="5" t="s">
        <v>40</v>
      </c>
      <c r="L106" s="4" t="s">
        <v>30</v>
      </c>
      <c r="M106" s="3" t="s">
        <v>20</v>
      </c>
      <c r="N106" s="2" t="s">
        <v>10</v>
      </c>
    </row>
    <row r="107" spans="1:14" x14ac:dyDescent="0.25">
      <c r="C107" t="s">
        <v>56</v>
      </c>
      <c r="D107" s="2" t="s">
        <v>0</v>
      </c>
      <c r="E107">
        <v>0</v>
      </c>
      <c r="F107" s="2"/>
      <c r="G107" s="3"/>
      <c r="H107" s="4"/>
      <c r="I107" s="7"/>
      <c r="J107" s="8"/>
      <c r="K107" t="s">
        <v>51</v>
      </c>
      <c r="L107" s="5" t="s">
        <v>41</v>
      </c>
      <c r="M107" s="4" t="s">
        <v>31</v>
      </c>
      <c r="N107" s="3" t="s">
        <v>21</v>
      </c>
    </row>
    <row r="108" spans="1:14" x14ac:dyDescent="0.25">
      <c r="C108" t="s">
        <v>57</v>
      </c>
      <c r="D108" s="3" t="s">
        <v>11</v>
      </c>
      <c r="E108" s="2" t="s">
        <v>1</v>
      </c>
      <c r="F108">
        <v>0</v>
      </c>
      <c r="G108" s="2"/>
      <c r="H108" s="3"/>
      <c r="I108" s="9"/>
      <c r="J108" s="5"/>
      <c r="K108" s="8"/>
      <c r="L108" t="s">
        <v>52</v>
      </c>
      <c r="M108" s="5" t="s">
        <v>42</v>
      </c>
      <c r="N108" s="4" t="s">
        <v>32</v>
      </c>
    </row>
    <row r="109" spans="1:14" x14ac:dyDescent="0.25">
      <c r="C109" t="s">
        <v>58</v>
      </c>
      <c r="D109" s="4" t="s">
        <v>22</v>
      </c>
      <c r="E109" s="3" t="s">
        <v>12</v>
      </c>
      <c r="F109" s="2" t="s">
        <v>2</v>
      </c>
      <c r="G109">
        <v>0</v>
      </c>
      <c r="H109" s="2"/>
      <c r="I109" s="10"/>
      <c r="J109" s="4"/>
      <c r="K109" s="5"/>
      <c r="L109" s="8"/>
      <c r="M109" t="s">
        <v>53</v>
      </c>
      <c r="N109" s="5" t="s">
        <v>43</v>
      </c>
    </row>
    <row r="110" spans="1:14" x14ac:dyDescent="0.25">
      <c r="C110" t="s">
        <v>59</v>
      </c>
      <c r="D110" s="5" t="s">
        <v>33</v>
      </c>
      <c r="E110" s="4" t="s">
        <v>23</v>
      </c>
      <c r="F110" s="3" t="s">
        <v>13</v>
      </c>
      <c r="G110" s="2" t="s">
        <v>3</v>
      </c>
      <c r="H110">
        <v>0</v>
      </c>
      <c r="I110" s="11"/>
      <c r="J110" s="3"/>
      <c r="K110" s="4"/>
      <c r="L110" s="5"/>
      <c r="M110" s="8"/>
      <c r="N110" t="s">
        <v>54</v>
      </c>
    </row>
    <row r="111" spans="1:14" x14ac:dyDescent="0.25">
      <c r="C111" t="s">
        <v>60</v>
      </c>
      <c r="D111" s="8" t="s">
        <v>44</v>
      </c>
      <c r="E111" s="5" t="s">
        <v>34</v>
      </c>
      <c r="F111" s="4" t="s">
        <v>24</v>
      </c>
      <c r="G111" s="3" t="s">
        <v>14</v>
      </c>
      <c r="H111" s="2" t="s">
        <v>4</v>
      </c>
      <c r="I111" s="1">
        <v>0</v>
      </c>
      <c r="J111" s="2"/>
      <c r="K111" s="3"/>
      <c r="L111" s="4"/>
      <c r="M111" s="5"/>
    </row>
    <row r="112" spans="1:14" x14ac:dyDescent="0.25">
      <c r="C112" t="s">
        <v>61</v>
      </c>
      <c r="E112" s="8" t="s">
        <v>45</v>
      </c>
      <c r="F112" s="5" t="s">
        <v>35</v>
      </c>
      <c r="G112" s="4" t="s">
        <v>25</v>
      </c>
      <c r="H112" s="3" t="s">
        <v>15</v>
      </c>
      <c r="I112" s="11" t="s">
        <v>5</v>
      </c>
      <c r="J112">
        <v>0</v>
      </c>
      <c r="K112" s="2"/>
      <c r="L112" s="3"/>
      <c r="M112" s="4"/>
      <c r="N112" s="5"/>
    </row>
    <row r="113" spans="3:14" x14ac:dyDescent="0.25">
      <c r="C113" t="s">
        <v>62</v>
      </c>
      <c r="D113" s="5"/>
      <c r="F113" s="8" t="s">
        <v>46</v>
      </c>
      <c r="G113" s="5" t="s">
        <v>36</v>
      </c>
      <c r="H113" s="4" t="s">
        <v>26</v>
      </c>
      <c r="I113" s="10" t="s">
        <v>16</v>
      </c>
      <c r="J113" s="2" t="s">
        <v>6</v>
      </c>
      <c r="K113">
        <v>0</v>
      </c>
      <c r="L113" s="2"/>
      <c r="M113" s="3"/>
      <c r="N113" s="4"/>
    </row>
    <row r="114" spans="3:14" x14ac:dyDescent="0.25">
      <c r="C114" t="s">
        <v>63</v>
      </c>
      <c r="D114" s="4"/>
      <c r="E114" s="5"/>
      <c r="G114" s="8" t="s">
        <v>47</v>
      </c>
      <c r="H114" s="5" t="s">
        <v>37</v>
      </c>
      <c r="I114" s="9" t="s">
        <v>27</v>
      </c>
      <c r="J114" s="3" t="s">
        <v>17</v>
      </c>
      <c r="K114" s="2" t="s">
        <v>7</v>
      </c>
      <c r="L114">
        <v>0</v>
      </c>
      <c r="M114" s="2"/>
      <c r="N114" s="3"/>
    </row>
    <row r="115" spans="3:14" x14ac:dyDescent="0.25">
      <c r="C115" t="s">
        <v>64</v>
      </c>
      <c r="D115" s="3"/>
      <c r="E115" s="4"/>
      <c r="F115" s="5"/>
      <c r="H115" s="8" t="s">
        <v>48</v>
      </c>
      <c r="I115" s="7" t="s">
        <v>38</v>
      </c>
      <c r="J115" s="4" t="s">
        <v>28</v>
      </c>
      <c r="K115" s="3" t="s">
        <v>18</v>
      </c>
      <c r="L115" s="2" t="s">
        <v>8</v>
      </c>
      <c r="M115">
        <v>0</v>
      </c>
      <c r="N115" s="2"/>
    </row>
    <row r="116" spans="3:14" x14ac:dyDescent="0.25">
      <c r="C116" t="s">
        <v>65</v>
      </c>
      <c r="D116" s="2"/>
      <c r="E116" s="3"/>
      <c r="F116" s="4"/>
      <c r="G116" s="5"/>
      <c r="I116" s="6" t="s">
        <v>49</v>
      </c>
      <c r="J116" s="5" t="s">
        <v>39</v>
      </c>
      <c r="K116" s="4" t="s">
        <v>29</v>
      </c>
      <c r="L116" s="3" t="s">
        <v>19</v>
      </c>
      <c r="M116" s="2" t="s">
        <v>9</v>
      </c>
      <c r="N116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C53CA-87C1-46FB-ABC2-910BAC4602F0}">
  <sheetPr filterMode="1"/>
  <dimension ref="A1:G56"/>
  <sheetViews>
    <sheetView workbookViewId="0">
      <selection activeCell="G24" sqref="G2:G24"/>
    </sheetView>
  </sheetViews>
  <sheetFormatPr defaultRowHeight="15" x14ac:dyDescent="0.25"/>
  <cols>
    <col min="1" max="1" width="22.85546875" bestFit="1" customWidth="1"/>
    <col min="2" max="2" width="41" bestFit="1" customWidth="1"/>
    <col min="3" max="3" width="12.42578125" customWidth="1"/>
    <col min="4" max="4" width="26.7109375" bestFit="1" customWidth="1"/>
    <col min="5" max="5" width="2.85546875" bestFit="1" customWidth="1"/>
    <col min="6" max="6" width="26.7109375" bestFit="1" customWidth="1"/>
    <col min="7" max="7" width="3.5703125" bestFit="1" customWidth="1"/>
    <col min="8" max="18" width="4.5703125" bestFit="1" customWidth="1"/>
  </cols>
  <sheetData>
    <row r="1" spans="1:7" x14ac:dyDescent="0.25">
      <c r="A1" s="14" t="s">
        <v>856</v>
      </c>
      <c r="B1" s="14" t="s">
        <v>109</v>
      </c>
      <c r="C1" s="14" t="s">
        <v>359</v>
      </c>
      <c r="D1" s="14" t="s">
        <v>111</v>
      </c>
      <c r="E1" s="14" t="s">
        <v>110</v>
      </c>
      <c r="F1" s="14" t="s">
        <v>111</v>
      </c>
      <c r="G1" s="14" t="s">
        <v>1253</v>
      </c>
    </row>
    <row r="2" spans="1:7" x14ac:dyDescent="0.25">
      <c r="A2" t="str">
        <f>_xlfn.CONCAT('your model'!$B$4," ","Alternative")</f>
        <v>Professional Alternative</v>
      </c>
      <c r="B2" t="s">
        <v>1030</v>
      </c>
      <c r="C2" t="s">
        <v>1085</v>
      </c>
      <c r="D2" t="str">
        <f>'your model'!L28</f>
        <v>First Mover</v>
      </c>
      <c r="E2" t="s">
        <v>110</v>
      </c>
      <c r="F2" t="str">
        <f>'your model'!L29</f>
        <v>Follower</v>
      </c>
      <c r="G2" t="str">
        <f>_xlfn.CONCAT(A2," ",B2,": ",F2," ",E2," ",D2)</f>
        <v>Professional Alternative ch1: Follower vs First Mover</v>
      </c>
    </row>
    <row r="3" spans="1:7" x14ac:dyDescent="0.25">
      <c r="A3" t="str">
        <f>_xlfn.CONCAT('your model'!$B$4," ","Alternative")</f>
        <v>Professional Alternative</v>
      </c>
      <c r="B3" t="s">
        <v>1031</v>
      </c>
      <c r="C3" t="s">
        <v>1086</v>
      </c>
      <c r="D3" t="str">
        <f>'your model'!L29</f>
        <v>Follower</v>
      </c>
      <c r="E3" t="s">
        <v>110</v>
      </c>
      <c r="F3" t="str">
        <f>'your model'!L30</f>
        <v>Slow Mover</v>
      </c>
      <c r="G3" t="str">
        <f t="shared" ref="G3:G56" si="0">_xlfn.CONCAT(A3," ",B3,": ",F3," ",E3," ",D3)</f>
        <v>Professional Alternative ch2: Slow Mover vs Follower</v>
      </c>
    </row>
    <row r="4" spans="1:7" x14ac:dyDescent="0.25">
      <c r="A4" t="str">
        <f>_xlfn.CONCAT('your model'!$B$4," ","Alternative")</f>
        <v>Professional Alternative</v>
      </c>
      <c r="B4" t="s">
        <v>1032</v>
      </c>
      <c r="C4" t="s">
        <v>1087</v>
      </c>
      <c r="D4" t="str">
        <f>'your model'!L30</f>
        <v>Slow Mover</v>
      </c>
      <c r="E4" t="s">
        <v>110</v>
      </c>
      <c r="F4" t="str">
        <f>'your model'!L31</f>
        <v>Do Nothing</v>
      </c>
      <c r="G4" t="str">
        <f t="shared" si="0"/>
        <v>Professional Alternative ch3: Do Nothing vs Slow Mover</v>
      </c>
    </row>
    <row r="5" spans="1:7" hidden="1" x14ac:dyDescent="0.25">
      <c r="A5" t="str">
        <f>_xlfn.CONCAT('your model'!$B$4," ","Alternative")</f>
        <v>Professional Alternative</v>
      </c>
      <c r="B5" t="s">
        <v>1033</v>
      </c>
      <c r="C5" t="s">
        <v>1088</v>
      </c>
      <c r="D5" t="str">
        <f>'your model'!L31</f>
        <v>Do Nothing</v>
      </c>
      <c r="E5" t="s">
        <v>110</v>
      </c>
      <c r="F5" t="str">
        <f>'your model'!L32</f>
        <v>eeeee</v>
      </c>
      <c r="G5" t="str">
        <f t="shared" si="0"/>
        <v>Professional Alternative ch4: eeeee vs Do Nothing</v>
      </c>
    </row>
    <row r="6" spans="1:7" hidden="1" x14ac:dyDescent="0.25">
      <c r="A6" t="str">
        <f>_xlfn.CONCAT('your model'!$B$4," ","Alternative")</f>
        <v>Professional Alternative</v>
      </c>
      <c r="B6" t="s">
        <v>1034</v>
      </c>
      <c r="C6" t="s">
        <v>1089</v>
      </c>
      <c r="D6" t="str">
        <f>'your model'!L32</f>
        <v>eeeee</v>
      </c>
      <c r="E6" t="s">
        <v>110</v>
      </c>
      <c r="F6" t="str">
        <f>'your model'!L33</f>
        <v>fffff</v>
      </c>
      <c r="G6" t="str">
        <f t="shared" si="0"/>
        <v>Professional Alternative ch5: fffff vs eeeee</v>
      </c>
    </row>
    <row r="7" spans="1:7" hidden="1" x14ac:dyDescent="0.25">
      <c r="A7" t="str">
        <f>_xlfn.CONCAT('your model'!$B$4," ","Alternative")</f>
        <v>Professional Alternative</v>
      </c>
      <c r="B7" t="s">
        <v>1035</v>
      </c>
      <c r="C7" t="s">
        <v>1090</v>
      </c>
      <c r="D7" t="str">
        <f>'your model'!L33</f>
        <v>fffff</v>
      </c>
      <c r="E7" t="s">
        <v>110</v>
      </c>
      <c r="F7" t="str">
        <f>'your model'!L34</f>
        <v>ggggg</v>
      </c>
      <c r="G7" t="str">
        <f t="shared" si="0"/>
        <v>Professional Alternative ch6: ggggg vs fffff</v>
      </c>
    </row>
    <row r="8" spans="1:7" hidden="1" x14ac:dyDescent="0.25">
      <c r="A8" t="str">
        <f>_xlfn.CONCAT('your model'!$B$4," ","Alternative")</f>
        <v>Professional Alternative</v>
      </c>
      <c r="B8" t="s">
        <v>1036</v>
      </c>
      <c r="C8" t="s">
        <v>1091</v>
      </c>
      <c r="D8" t="str">
        <f>'your model'!L34</f>
        <v>ggggg</v>
      </c>
      <c r="E8" t="s">
        <v>110</v>
      </c>
      <c r="F8" t="str">
        <f>'your model'!L35</f>
        <v>hhhhh</v>
      </c>
      <c r="G8" t="str">
        <f t="shared" si="0"/>
        <v>Professional Alternative ch7: hhhhh vs ggggg</v>
      </c>
    </row>
    <row r="9" spans="1:7" hidden="1" x14ac:dyDescent="0.25">
      <c r="A9" t="str">
        <f>_xlfn.CONCAT('your model'!$B$4," ","Alternative")</f>
        <v>Professional Alternative</v>
      </c>
      <c r="B9" t="s">
        <v>1037</v>
      </c>
      <c r="C9" t="s">
        <v>1092</v>
      </c>
      <c r="D9" t="str">
        <f>'your model'!L35</f>
        <v>hhhhh</v>
      </c>
      <c r="E9" t="s">
        <v>110</v>
      </c>
      <c r="F9" t="str">
        <f>'your model'!L36</f>
        <v>iiiii</v>
      </c>
      <c r="G9" t="str">
        <f t="shared" si="0"/>
        <v>Professional Alternative ch8: iiiii vs hhhhh</v>
      </c>
    </row>
    <row r="10" spans="1:7" hidden="1" x14ac:dyDescent="0.25">
      <c r="A10" t="str">
        <f>_xlfn.CONCAT('your model'!$B$4," ","Alternative")</f>
        <v>Professional Alternative</v>
      </c>
      <c r="B10" t="s">
        <v>1038</v>
      </c>
      <c r="C10" t="s">
        <v>1093</v>
      </c>
      <c r="D10" t="str">
        <f>'your model'!L36</f>
        <v>iiiii</v>
      </c>
      <c r="E10" t="s">
        <v>110</v>
      </c>
      <c r="F10" t="str">
        <f>'your model'!B37</f>
        <v>jjjj</v>
      </c>
      <c r="G10" t="str">
        <f t="shared" si="0"/>
        <v>Professional Alternative ch9: jjjj vs iiiii</v>
      </c>
    </row>
    <row r="11" spans="1:7" hidden="1" x14ac:dyDescent="0.25">
      <c r="A11" t="str">
        <f>_xlfn.CONCAT('your model'!$B$4," ","Alternative")</f>
        <v>Professional Alternative</v>
      </c>
      <c r="B11" t="s">
        <v>1039</v>
      </c>
      <c r="C11" t="s">
        <v>1094</v>
      </c>
      <c r="D11" t="str">
        <f>'your model'!B37</f>
        <v>jjjj</v>
      </c>
      <c r="E11" t="s">
        <v>110</v>
      </c>
      <c r="F11" t="str">
        <f>'your model'!B38</f>
        <v>kkkk</v>
      </c>
      <c r="G11" t="str">
        <f t="shared" si="0"/>
        <v>Professional Alternative ch10: kkkk vs jjjj</v>
      </c>
    </row>
    <row r="12" spans="1:7" hidden="1" x14ac:dyDescent="0.25">
      <c r="A12" t="str">
        <f>_xlfn.CONCAT('your model'!$B$4," ","Alternative")</f>
        <v>Professional Alternative</v>
      </c>
      <c r="B12" t="s">
        <v>1040</v>
      </c>
      <c r="C12" t="s">
        <v>1095</v>
      </c>
      <c r="D12" t="str">
        <f>'your model'!B38</f>
        <v>kkkk</v>
      </c>
      <c r="E12" t="s">
        <v>110</v>
      </c>
      <c r="F12" t="str">
        <f>'your model'!L28</f>
        <v>First Mover</v>
      </c>
      <c r="G12" t="str">
        <f t="shared" si="0"/>
        <v>Professional Alternative ch11: First Mover vs kkkk</v>
      </c>
    </row>
    <row r="13" spans="1:7" x14ac:dyDescent="0.25">
      <c r="A13" t="str">
        <f>_xlfn.CONCAT('your model'!$B$4," ","Alternative")</f>
        <v>Professional Alternative</v>
      </c>
      <c r="B13" t="s">
        <v>1041</v>
      </c>
      <c r="C13" t="s">
        <v>1096</v>
      </c>
      <c r="D13" t="str">
        <f>'your model'!L28</f>
        <v>First Mover</v>
      </c>
      <c r="E13" t="s">
        <v>110</v>
      </c>
      <c r="F13" t="str">
        <f>'your model'!L30</f>
        <v>Slow Mover</v>
      </c>
      <c r="G13" t="str">
        <f t="shared" si="0"/>
        <v>Professional Alternative ch12: Slow Mover vs First Mover</v>
      </c>
    </row>
    <row r="14" spans="1:7" x14ac:dyDescent="0.25">
      <c r="A14" t="str">
        <f>_xlfn.CONCAT('your model'!$B$4," ","Alternative")</f>
        <v>Professional Alternative</v>
      </c>
      <c r="B14" t="s">
        <v>1042</v>
      </c>
      <c r="C14" t="s">
        <v>1097</v>
      </c>
      <c r="D14" t="str">
        <f>'your model'!L29</f>
        <v>Follower</v>
      </c>
      <c r="E14" t="s">
        <v>110</v>
      </c>
      <c r="F14" t="str">
        <f>'your model'!L31</f>
        <v>Do Nothing</v>
      </c>
      <c r="G14" t="str">
        <f t="shared" si="0"/>
        <v>Professional Alternative ch13: Do Nothing vs Follower</v>
      </c>
    </row>
    <row r="15" spans="1:7" hidden="1" x14ac:dyDescent="0.25">
      <c r="A15" t="str">
        <f>_xlfn.CONCAT('your model'!$B$4," ","Alternative")</f>
        <v>Professional Alternative</v>
      </c>
      <c r="B15" t="s">
        <v>1043</v>
      </c>
      <c r="C15" t="s">
        <v>1098</v>
      </c>
      <c r="D15" t="str">
        <f>'your model'!L30</f>
        <v>Slow Mover</v>
      </c>
      <c r="E15" t="s">
        <v>110</v>
      </c>
      <c r="F15" t="str">
        <f>'your model'!L32</f>
        <v>eeeee</v>
      </c>
      <c r="G15" t="str">
        <f t="shared" si="0"/>
        <v>Professional Alternative ch14: eeeee vs Slow Mover</v>
      </c>
    </row>
    <row r="16" spans="1:7" hidden="1" x14ac:dyDescent="0.25">
      <c r="A16" t="str">
        <f>_xlfn.CONCAT('your model'!$B$4," ","Alternative")</f>
        <v>Professional Alternative</v>
      </c>
      <c r="B16" t="s">
        <v>1044</v>
      </c>
      <c r="C16" t="s">
        <v>1099</v>
      </c>
      <c r="D16" t="str">
        <f>'your model'!L31</f>
        <v>Do Nothing</v>
      </c>
      <c r="E16" t="s">
        <v>110</v>
      </c>
      <c r="F16" t="str">
        <f>'your model'!L33</f>
        <v>fffff</v>
      </c>
      <c r="G16" t="str">
        <f t="shared" si="0"/>
        <v>Professional Alternative ch15: fffff vs Do Nothing</v>
      </c>
    </row>
    <row r="17" spans="1:7" hidden="1" x14ac:dyDescent="0.25">
      <c r="A17" t="str">
        <f>_xlfn.CONCAT('your model'!$B$4," ","Alternative")</f>
        <v>Professional Alternative</v>
      </c>
      <c r="B17" t="s">
        <v>1045</v>
      </c>
      <c r="C17" t="s">
        <v>1100</v>
      </c>
      <c r="D17" t="str">
        <f>'your model'!L32</f>
        <v>eeeee</v>
      </c>
      <c r="E17" t="s">
        <v>110</v>
      </c>
      <c r="F17" t="str">
        <f>'your model'!L34</f>
        <v>ggggg</v>
      </c>
      <c r="G17" t="str">
        <f t="shared" si="0"/>
        <v>Professional Alternative ch16: ggggg vs eeeee</v>
      </c>
    </row>
    <row r="18" spans="1:7" hidden="1" x14ac:dyDescent="0.25">
      <c r="A18" t="str">
        <f>_xlfn.CONCAT('your model'!$B$4," ","Alternative")</f>
        <v>Professional Alternative</v>
      </c>
      <c r="B18" t="s">
        <v>1046</v>
      </c>
      <c r="C18" t="s">
        <v>1101</v>
      </c>
      <c r="D18" t="str">
        <f>'your model'!L33</f>
        <v>fffff</v>
      </c>
      <c r="E18" t="s">
        <v>110</v>
      </c>
      <c r="F18" t="str">
        <f>'your model'!L35</f>
        <v>hhhhh</v>
      </c>
      <c r="G18" t="str">
        <f t="shared" si="0"/>
        <v>Professional Alternative ch17: hhhhh vs fffff</v>
      </c>
    </row>
    <row r="19" spans="1:7" hidden="1" x14ac:dyDescent="0.25">
      <c r="A19" t="str">
        <f>_xlfn.CONCAT('your model'!$B$4," ","Alternative")</f>
        <v>Professional Alternative</v>
      </c>
      <c r="B19" t="s">
        <v>1047</v>
      </c>
      <c r="C19" t="s">
        <v>1102</v>
      </c>
      <c r="D19" t="str">
        <f>'your model'!L34</f>
        <v>ggggg</v>
      </c>
      <c r="E19" t="s">
        <v>110</v>
      </c>
      <c r="F19" t="str">
        <f>'your model'!L36</f>
        <v>iiiii</v>
      </c>
      <c r="G19" t="str">
        <f t="shared" si="0"/>
        <v>Professional Alternative ch18: iiiii vs ggggg</v>
      </c>
    </row>
    <row r="20" spans="1:7" hidden="1" x14ac:dyDescent="0.25">
      <c r="A20" t="str">
        <f>_xlfn.CONCAT('your model'!$B$4," ","Alternative")</f>
        <v>Professional Alternative</v>
      </c>
      <c r="B20" t="s">
        <v>1048</v>
      </c>
      <c r="C20" t="s">
        <v>1103</v>
      </c>
      <c r="D20" t="str">
        <f>'your model'!L35</f>
        <v>hhhhh</v>
      </c>
      <c r="E20" t="s">
        <v>110</v>
      </c>
      <c r="F20" t="str">
        <f>'your model'!B37</f>
        <v>jjjj</v>
      </c>
      <c r="G20" t="str">
        <f t="shared" si="0"/>
        <v>Professional Alternative ch19: jjjj vs hhhhh</v>
      </c>
    </row>
    <row r="21" spans="1:7" hidden="1" x14ac:dyDescent="0.25">
      <c r="A21" t="str">
        <f>_xlfn.CONCAT('your model'!$B$4," ","Alternative")</f>
        <v>Professional Alternative</v>
      </c>
      <c r="B21" t="s">
        <v>1049</v>
      </c>
      <c r="C21" t="s">
        <v>1104</v>
      </c>
      <c r="D21" t="str">
        <f>'your model'!L36</f>
        <v>iiiii</v>
      </c>
      <c r="E21" t="s">
        <v>110</v>
      </c>
      <c r="F21" t="str">
        <f>'your model'!B38</f>
        <v>kkkk</v>
      </c>
      <c r="G21" t="str">
        <f t="shared" si="0"/>
        <v>Professional Alternative ch20: kkkk vs iiiii</v>
      </c>
    </row>
    <row r="22" spans="1:7" hidden="1" x14ac:dyDescent="0.25">
      <c r="A22" t="str">
        <f>_xlfn.CONCAT('your model'!$B$4," ","Alternative")</f>
        <v>Professional Alternative</v>
      </c>
      <c r="B22" t="s">
        <v>1050</v>
      </c>
      <c r="C22" t="s">
        <v>1105</v>
      </c>
      <c r="D22" t="str">
        <f>'your model'!B37</f>
        <v>jjjj</v>
      </c>
      <c r="E22" t="s">
        <v>110</v>
      </c>
      <c r="F22" t="str">
        <f>'your model'!L28</f>
        <v>First Mover</v>
      </c>
      <c r="G22" t="str">
        <f t="shared" si="0"/>
        <v>Professional Alternative ch21: First Mover vs jjjj</v>
      </c>
    </row>
    <row r="23" spans="1:7" hidden="1" x14ac:dyDescent="0.25">
      <c r="A23" t="str">
        <f>_xlfn.CONCAT('your model'!$B$4," ","Alternative")</f>
        <v>Professional Alternative</v>
      </c>
      <c r="B23" t="s">
        <v>1051</v>
      </c>
      <c r="C23" t="s">
        <v>1106</v>
      </c>
      <c r="D23" t="str">
        <f>'your model'!B38</f>
        <v>kkkk</v>
      </c>
      <c r="E23" t="s">
        <v>110</v>
      </c>
      <c r="F23" t="str">
        <f>'your model'!L29</f>
        <v>Follower</v>
      </c>
      <c r="G23" t="str">
        <f t="shared" si="0"/>
        <v>Professional Alternative ch22: Follower vs kkkk</v>
      </c>
    </row>
    <row r="24" spans="1:7" x14ac:dyDescent="0.25">
      <c r="A24" t="str">
        <f>_xlfn.CONCAT('your model'!$B$4," ","Alternative")</f>
        <v>Professional Alternative</v>
      </c>
      <c r="B24" t="s">
        <v>1052</v>
      </c>
      <c r="C24" t="s">
        <v>1107</v>
      </c>
      <c r="D24" t="str">
        <f>'your model'!L28</f>
        <v>First Mover</v>
      </c>
      <c r="E24" t="s">
        <v>110</v>
      </c>
      <c r="F24" t="str">
        <f>'your model'!L31</f>
        <v>Do Nothing</v>
      </c>
      <c r="G24" t="str">
        <f t="shared" si="0"/>
        <v>Professional Alternative ch23: Do Nothing vs First Mover</v>
      </c>
    </row>
    <row r="25" spans="1:7" hidden="1" x14ac:dyDescent="0.25">
      <c r="A25" t="str">
        <f>_xlfn.CONCAT('your model'!$B$4," ","Alternative")</f>
        <v>Professional Alternative</v>
      </c>
      <c r="B25" t="s">
        <v>1053</v>
      </c>
      <c r="C25" t="s">
        <v>1108</v>
      </c>
      <c r="D25" t="str">
        <f>'your model'!L29</f>
        <v>Follower</v>
      </c>
      <c r="E25" t="s">
        <v>110</v>
      </c>
      <c r="F25" t="str">
        <f>'your model'!L32</f>
        <v>eeeee</v>
      </c>
      <c r="G25" t="str">
        <f t="shared" si="0"/>
        <v>Professional Alternative ch24: eeeee vs Follower</v>
      </c>
    </row>
    <row r="26" spans="1:7" hidden="1" x14ac:dyDescent="0.25">
      <c r="A26" t="str">
        <f>_xlfn.CONCAT('your model'!$B$4," ","Alternative")</f>
        <v>Professional Alternative</v>
      </c>
      <c r="B26" t="s">
        <v>1054</v>
      </c>
      <c r="C26" t="s">
        <v>1109</v>
      </c>
      <c r="D26" t="str">
        <f>'your model'!L30</f>
        <v>Slow Mover</v>
      </c>
      <c r="E26" t="s">
        <v>110</v>
      </c>
      <c r="F26" t="str">
        <f>'your model'!L33</f>
        <v>fffff</v>
      </c>
      <c r="G26" t="str">
        <f t="shared" si="0"/>
        <v>Professional Alternative ch25: fffff vs Slow Mover</v>
      </c>
    </row>
    <row r="27" spans="1:7" hidden="1" x14ac:dyDescent="0.25">
      <c r="A27" t="str">
        <f>_xlfn.CONCAT('your model'!$B$4," ","Alternative")</f>
        <v>Professional Alternative</v>
      </c>
      <c r="B27" t="s">
        <v>1055</v>
      </c>
      <c r="C27" t="s">
        <v>1110</v>
      </c>
      <c r="D27" t="str">
        <f>'your model'!L31</f>
        <v>Do Nothing</v>
      </c>
      <c r="E27" t="s">
        <v>110</v>
      </c>
      <c r="F27" t="str">
        <f>'your model'!L34</f>
        <v>ggggg</v>
      </c>
      <c r="G27" t="str">
        <f t="shared" si="0"/>
        <v>Professional Alternative ch26: ggggg vs Do Nothing</v>
      </c>
    </row>
    <row r="28" spans="1:7" hidden="1" x14ac:dyDescent="0.25">
      <c r="A28" t="str">
        <f>_xlfn.CONCAT('your model'!$B$4," ","Alternative")</f>
        <v>Professional Alternative</v>
      </c>
      <c r="B28" t="s">
        <v>1056</v>
      </c>
      <c r="C28" t="s">
        <v>1111</v>
      </c>
      <c r="D28" t="str">
        <f>'your model'!L32</f>
        <v>eeeee</v>
      </c>
      <c r="E28" t="s">
        <v>110</v>
      </c>
      <c r="F28" t="str">
        <f>'your model'!L35</f>
        <v>hhhhh</v>
      </c>
      <c r="G28" t="str">
        <f t="shared" si="0"/>
        <v>Professional Alternative ch27: hhhhh vs eeeee</v>
      </c>
    </row>
    <row r="29" spans="1:7" hidden="1" x14ac:dyDescent="0.25">
      <c r="A29" t="str">
        <f>_xlfn.CONCAT('your model'!$B$4," ","Alternative")</f>
        <v>Professional Alternative</v>
      </c>
      <c r="B29" t="s">
        <v>1057</v>
      </c>
      <c r="C29" t="s">
        <v>1112</v>
      </c>
      <c r="D29" t="str">
        <f>'your model'!L33</f>
        <v>fffff</v>
      </c>
      <c r="E29" t="s">
        <v>110</v>
      </c>
      <c r="F29" t="str">
        <f>'your model'!L36</f>
        <v>iiiii</v>
      </c>
      <c r="G29" t="str">
        <f t="shared" si="0"/>
        <v>Professional Alternative ch28: iiiii vs fffff</v>
      </c>
    </row>
    <row r="30" spans="1:7" hidden="1" x14ac:dyDescent="0.25">
      <c r="A30" t="str">
        <f>_xlfn.CONCAT('your model'!$B$4," ","Alternative")</f>
        <v>Professional Alternative</v>
      </c>
      <c r="B30" t="s">
        <v>1058</v>
      </c>
      <c r="C30" t="s">
        <v>1113</v>
      </c>
      <c r="D30" t="str">
        <f>'your model'!L34</f>
        <v>ggggg</v>
      </c>
      <c r="E30" t="s">
        <v>110</v>
      </c>
      <c r="F30" t="str">
        <f>'your model'!B37</f>
        <v>jjjj</v>
      </c>
      <c r="G30" t="str">
        <f t="shared" si="0"/>
        <v>Professional Alternative ch29: jjjj vs ggggg</v>
      </c>
    </row>
    <row r="31" spans="1:7" hidden="1" x14ac:dyDescent="0.25">
      <c r="A31" t="str">
        <f>_xlfn.CONCAT('your model'!$B$4," ","Alternative")</f>
        <v>Professional Alternative</v>
      </c>
      <c r="B31" t="s">
        <v>1059</v>
      </c>
      <c r="C31" t="s">
        <v>1114</v>
      </c>
      <c r="D31" t="str">
        <f>'your model'!L35</f>
        <v>hhhhh</v>
      </c>
      <c r="E31" t="s">
        <v>110</v>
      </c>
      <c r="F31" t="str">
        <f>'your model'!B38</f>
        <v>kkkk</v>
      </c>
      <c r="G31" t="str">
        <f t="shared" si="0"/>
        <v>Professional Alternative ch30: kkkk vs hhhhh</v>
      </c>
    </row>
    <row r="32" spans="1:7" hidden="1" x14ac:dyDescent="0.25">
      <c r="A32" t="str">
        <f>_xlfn.CONCAT('your model'!$B$4," ","Alternative")</f>
        <v>Professional Alternative</v>
      </c>
      <c r="B32" t="s">
        <v>1060</v>
      </c>
      <c r="C32" t="s">
        <v>1115</v>
      </c>
      <c r="D32" t="str">
        <f>'your model'!L36</f>
        <v>iiiii</v>
      </c>
      <c r="E32" t="s">
        <v>110</v>
      </c>
      <c r="F32" t="str">
        <f>'your model'!L28</f>
        <v>First Mover</v>
      </c>
      <c r="G32" t="str">
        <f t="shared" si="0"/>
        <v>Professional Alternative ch31: First Mover vs iiiii</v>
      </c>
    </row>
    <row r="33" spans="1:7" hidden="1" x14ac:dyDescent="0.25">
      <c r="A33" t="str">
        <f>_xlfn.CONCAT('your model'!$B$4," ","Alternative")</f>
        <v>Professional Alternative</v>
      </c>
      <c r="B33" t="s">
        <v>1061</v>
      </c>
      <c r="C33" t="s">
        <v>1116</v>
      </c>
      <c r="D33" t="str">
        <f>'your model'!B37</f>
        <v>jjjj</v>
      </c>
      <c r="E33" t="s">
        <v>110</v>
      </c>
      <c r="F33" t="str">
        <f>'your model'!L29</f>
        <v>Follower</v>
      </c>
      <c r="G33" t="str">
        <f t="shared" si="0"/>
        <v>Professional Alternative ch32: Follower vs jjjj</v>
      </c>
    </row>
    <row r="34" spans="1:7" hidden="1" x14ac:dyDescent="0.25">
      <c r="A34" t="str">
        <f>_xlfn.CONCAT('your model'!$B$4," ","Alternative")</f>
        <v>Professional Alternative</v>
      </c>
      <c r="B34" t="s">
        <v>1062</v>
      </c>
      <c r="C34" t="s">
        <v>1117</v>
      </c>
      <c r="D34" t="str">
        <f>'your model'!B38</f>
        <v>kkkk</v>
      </c>
      <c r="E34" t="s">
        <v>110</v>
      </c>
      <c r="F34" t="str">
        <f>'your model'!L30</f>
        <v>Slow Mover</v>
      </c>
      <c r="G34" t="str">
        <f t="shared" si="0"/>
        <v>Professional Alternative ch33: Slow Mover vs kkkk</v>
      </c>
    </row>
    <row r="35" spans="1:7" hidden="1" x14ac:dyDescent="0.25">
      <c r="A35" t="str">
        <f>_xlfn.CONCAT('your model'!$B$4," ","Alternative")</f>
        <v>Professional Alternative</v>
      </c>
      <c r="B35" t="s">
        <v>1063</v>
      </c>
      <c r="C35" t="s">
        <v>1118</v>
      </c>
      <c r="D35" t="str">
        <f>'your model'!L28</f>
        <v>First Mover</v>
      </c>
      <c r="E35" t="s">
        <v>110</v>
      </c>
      <c r="F35" t="str">
        <f>'your model'!L32</f>
        <v>eeeee</v>
      </c>
      <c r="G35" t="str">
        <f t="shared" si="0"/>
        <v>Professional Alternative ch34: eeeee vs First Mover</v>
      </c>
    </row>
    <row r="36" spans="1:7" hidden="1" x14ac:dyDescent="0.25">
      <c r="A36" t="str">
        <f>_xlfn.CONCAT('your model'!$B$4," ","Alternative")</f>
        <v>Professional Alternative</v>
      </c>
      <c r="B36" t="s">
        <v>1064</v>
      </c>
      <c r="C36" t="s">
        <v>1119</v>
      </c>
      <c r="D36" t="str">
        <f>'your model'!L29</f>
        <v>Follower</v>
      </c>
      <c r="E36" t="s">
        <v>110</v>
      </c>
      <c r="F36" t="str">
        <f>'your model'!L33</f>
        <v>fffff</v>
      </c>
      <c r="G36" t="str">
        <f t="shared" si="0"/>
        <v>Professional Alternative ch35: fffff vs Follower</v>
      </c>
    </row>
    <row r="37" spans="1:7" hidden="1" x14ac:dyDescent="0.25">
      <c r="A37" t="str">
        <f>_xlfn.CONCAT('your model'!$B$4," ","Alternative")</f>
        <v>Professional Alternative</v>
      </c>
      <c r="B37" t="s">
        <v>1065</v>
      </c>
      <c r="C37" t="s">
        <v>1120</v>
      </c>
      <c r="D37" t="str">
        <f>'your model'!L30</f>
        <v>Slow Mover</v>
      </c>
      <c r="E37" t="s">
        <v>110</v>
      </c>
      <c r="F37" t="str">
        <f>'your model'!L34</f>
        <v>ggggg</v>
      </c>
      <c r="G37" t="str">
        <f t="shared" si="0"/>
        <v>Professional Alternative ch36: ggggg vs Slow Mover</v>
      </c>
    </row>
    <row r="38" spans="1:7" hidden="1" x14ac:dyDescent="0.25">
      <c r="A38" t="str">
        <f>_xlfn.CONCAT('your model'!$B$4," ","Alternative")</f>
        <v>Professional Alternative</v>
      </c>
      <c r="B38" t="s">
        <v>1066</v>
      </c>
      <c r="C38" t="s">
        <v>1121</v>
      </c>
      <c r="D38" t="str">
        <f>'your model'!L31</f>
        <v>Do Nothing</v>
      </c>
      <c r="E38" t="s">
        <v>110</v>
      </c>
      <c r="F38" t="str">
        <f>'your model'!L35</f>
        <v>hhhhh</v>
      </c>
      <c r="G38" t="str">
        <f t="shared" si="0"/>
        <v>Professional Alternative ch37: hhhhh vs Do Nothing</v>
      </c>
    </row>
    <row r="39" spans="1:7" hidden="1" x14ac:dyDescent="0.25">
      <c r="A39" t="str">
        <f>_xlfn.CONCAT('your model'!$B$4," ","Alternative")</f>
        <v>Professional Alternative</v>
      </c>
      <c r="B39" t="s">
        <v>1067</v>
      </c>
      <c r="C39" t="s">
        <v>1122</v>
      </c>
      <c r="D39" t="str">
        <f>'your model'!L32</f>
        <v>eeeee</v>
      </c>
      <c r="E39" t="s">
        <v>110</v>
      </c>
      <c r="F39" t="str">
        <f>'your model'!L36</f>
        <v>iiiii</v>
      </c>
      <c r="G39" t="str">
        <f t="shared" si="0"/>
        <v>Professional Alternative ch38: iiiii vs eeeee</v>
      </c>
    </row>
    <row r="40" spans="1:7" hidden="1" x14ac:dyDescent="0.25">
      <c r="A40" t="str">
        <f>_xlfn.CONCAT('your model'!$B$4," ","Alternative")</f>
        <v>Professional Alternative</v>
      </c>
      <c r="B40" t="s">
        <v>1068</v>
      </c>
      <c r="C40" t="s">
        <v>1123</v>
      </c>
      <c r="D40" t="str">
        <f>'your model'!L33</f>
        <v>fffff</v>
      </c>
      <c r="E40" t="s">
        <v>110</v>
      </c>
      <c r="F40" t="str">
        <f>'your model'!B37</f>
        <v>jjjj</v>
      </c>
      <c r="G40" t="str">
        <f t="shared" si="0"/>
        <v>Professional Alternative ch39: jjjj vs fffff</v>
      </c>
    </row>
    <row r="41" spans="1:7" hidden="1" x14ac:dyDescent="0.25">
      <c r="A41" t="str">
        <f>_xlfn.CONCAT('your model'!$B$4," ","Alternative")</f>
        <v>Professional Alternative</v>
      </c>
      <c r="B41" t="s">
        <v>1069</v>
      </c>
      <c r="C41" t="s">
        <v>1124</v>
      </c>
      <c r="D41" t="str">
        <f>'your model'!L34</f>
        <v>ggggg</v>
      </c>
      <c r="E41" t="s">
        <v>110</v>
      </c>
      <c r="F41" t="str">
        <f>'your model'!B38</f>
        <v>kkkk</v>
      </c>
      <c r="G41" t="str">
        <f t="shared" si="0"/>
        <v>Professional Alternative ch40: kkkk vs ggggg</v>
      </c>
    </row>
    <row r="42" spans="1:7" hidden="1" x14ac:dyDescent="0.25">
      <c r="A42" t="str">
        <f>_xlfn.CONCAT('your model'!$B$4," ","Alternative")</f>
        <v>Professional Alternative</v>
      </c>
      <c r="B42" t="s">
        <v>1070</v>
      </c>
      <c r="C42" t="s">
        <v>1125</v>
      </c>
      <c r="D42" t="str">
        <f>'your model'!L35</f>
        <v>hhhhh</v>
      </c>
      <c r="E42" t="s">
        <v>110</v>
      </c>
      <c r="F42" t="str">
        <f>'your model'!L28</f>
        <v>First Mover</v>
      </c>
      <c r="G42" t="str">
        <f t="shared" si="0"/>
        <v>Professional Alternative ch41: First Mover vs hhhhh</v>
      </c>
    </row>
    <row r="43" spans="1:7" hidden="1" x14ac:dyDescent="0.25">
      <c r="A43" t="str">
        <f>_xlfn.CONCAT('your model'!$B$4," ","Alternative")</f>
        <v>Professional Alternative</v>
      </c>
      <c r="B43" t="s">
        <v>1071</v>
      </c>
      <c r="C43" t="s">
        <v>1126</v>
      </c>
      <c r="D43" t="str">
        <f>'your model'!L36</f>
        <v>iiiii</v>
      </c>
      <c r="E43" t="s">
        <v>110</v>
      </c>
      <c r="F43" t="str">
        <f>'your model'!L29</f>
        <v>Follower</v>
      </c>
      <c r="G43" t="str">
        <f t="shared" si="0"/>
        <v>Professional Alternative ch42: Follower vs iiiii</v>
      </c>
    </row>
    <row r="44" spans="1:7" hidden="1" x14ac:dyDescent="0.25">
      <c r="A44" t="str">
        <f>_xlfn.CONCAT('your model'!$B$4," ","Alternative")</f>
        <v>Professional Alternative</v>
      </c>
      <c r="B44" t="s">
        <v>1072</v>
      </c>
      <c r="C44" t="s">
        <v>1127</v>
      </c>
      <c r="D44" t="str">
        <f>'your model'!B37</f>
        <v>jjjj</v>
      </c>
      <c r="E44" t="s">
        <v>110</v>
      </c>
      <c r="F44" t="str">
        <f>'your model'!L30</f>
        <v>Slow Mover</v>
      </c>
      <c r="G44" t="str">
        <f t="shared" si="0"/>
        <v>Professional Alternative ch43: Slow Mover vs jjjj</v>
      </c>
    </row>
    <row r="45" spans="1:7" hidden="1" x14ac:dyDescent="0.25">
      <c r="A45" t="str">
        <f>_xlfn.CONCAT('your model'!$B$4," ","Alternative")</f>
        <v>Professional Alternative</v>
      </c>
      <c r="B45" t="s">
        <v>1073</v>
      </c>
      <c r="C45" t="s">
        <v>1128</v>
      </c>
      <c r="D45" t="str">
        <f>'your model'!B38</f>
        <v>kkkk</v>
      </c>
      <c r="E45" t="s">
        <v>110</v>
      </c>
      <c r="F45" t="str">
        <f>'your model'!L31</f>
        <v>Do Nothing</v>
      </c>
      <c r="G45" t="str">
        <f t="shared" si="0"/>
        <v>Professional Alternative ch44: Do Nothing vs kkkk</v>
      </c>
    </row>
    <row r="46" spans="1:7" hidden="1" x14ac:dyDescent="0.25">
      <c r="A46" t="str">
        <f>_xlfn.CONCAT('your model'!$B$4," ","Alternative")</f>
        <v>Professional Alternative</v>
      </c>
      <c r="B46" t="s">
        <v>1074</v>
      </c>
      <c r="C46" t="s">
        <v>1129</v>
      </c>
      <c r="D46" t="str">
        <f>'your model'!L28</f>
        <v>First Mover</v>
      </c>
      <c r="E46" t="s">
        <v>110</v>
      </c>
      <c r="F46" t="str">
        <f>'your model'!L33</f>
        <v>fffff</v>
      </c>
      <c r="G46" t="str">
        <f t="shared" si="0"/>
        <v>Professional Alternative ch45: fffff vs First Mover</v>
      </c>
    </row>
    <row r="47" spans="1:7" hidden="1" x14ac:dyDescent="0.25">
      <c r="A47" t="str">
        <f>_xlfn.CONCAT('your model'!$B$4," ","Alternative")</f>
        <v>Professional Alternative</v>
      </c>
      <c r="B47" t="s">
        <v>1075</v>
      </c>
      <c r="C47" t="s">
        <v>1130</v>
      </c>
      <c r="D47" t="str">
        <f>'your model'!L29</f>
        <v>Follower</v>
      </c>
      <c r="E47" t="s">
        <v>110</v>
      </c>
      <c r="F47" t="str">
        <f>'your model'!L34</f>
        <v>ggggg</v>
      </c>
      <c r="G47" t="str">
        <f t="shared" si="0"/>
        <v>Professional Alternative ch46: ggggg vs Follower</v>
      </c>
    </row>
    <row r="48" spans="1:7" hidden="1" x14ac:dyDescent="0.25">
      <c r="A48" t="str">
        <f>_xlfn.CONCAT('your model'!$B$4," ","Alternative")</f>
        <v>Professional Alternative</v>
      </c>
      <c r="B48" t="s">
        <v>1076</v>
      </c>
      <c r="C48" t="s">
        <v>1131</v>
      </c>
      <c r="D48" t="str">
        <f>'your model'!L30</f>
        <v>Slow Mover</v>
      </c>
      <c r="E48" t="s">
        <v>110</v>
      </c>
      <c r="F48" t="str">
        <f>'your model'!L35</f>
        <v>hhhhh</v>
      </c>
      <c r="G48" t="str">
        <f t="shared" si="0"/>
        <v>Professional Alternative ch47: hhhhh vs Slow Mover</v>
      </c>
    </row>
    <row r="49" spans="1:7" hidden="1" x14ac:dyDescent="0.25">
      <c r="A49" t="str">
        <f>_xlfn.CONCAT('your model'!$B$4," ","Alternative")</f>
        <v>Professional Alternative</v>
      </c>
      <c r="B49" t="s">
        <v>1077</v>
      </c>
      <c r="C49" t="s">
        <v>1132</v>
      </c>
      <c r="D49" t="str">
        <f>'your model'!L31</f>
        <v>Do Nothing</v>
      </c>
      <c r="E49" t="s">
        <v>110</v>
      </c>
      <c r="F49" t="str">
        <f>'your model'!L36</f>
        <v>iiiii</v>
      </c>
      <c r="G49" t="str">
        <f t="shared" si="0"/>
        <v>Professional Alternative ch48: iiiii vs Do Nothing</v>
      </c>
    </row>
    <row r="50" spans="1:7" hidden="1" x14ac:dyDescent="0.25">
      <c r="A50" t="str">
        <f>_xlfn.CONCAT('your model'!$B$4," ","Alternative")</f>
        <v>Professional Alternative</v>
      </c>
      <c r="B50" t="s">
        <v>1078</v>
      </c>
      <c r="C50" t="s">
        <v>1133</v>
      </c>
      <c r="D50" t="str">
        <f>'your model'!L32</f>
        <v>eeeee</v>
      </c>
      <c r="E50" t="s">
        <v>110</v>
      </c>
      <c r="F50" t="str">
        <f>'your model'!B37</f>
        <v>jjjj</v>
      </c>
      <c r="G50" t="str">
        <f t="shared" si="0"/>
        <v>Professional Alternative ch49: jjjj vs eeeee</v>
      </c>
    </row>
    <row r="51" spans="1:7" hidden="1" x14ac:dyDescent="0.25">
      <c r="A51" t="str">
        <f>_xlfn.CONCAT('your model'!$B$4," ","Alternative")</f>
        <v>Professional Alternative</v>
      </c>
      <c r="B51" t="s">
        <v>1079</v>
      </c>
      <c r="C51" t="s">
        <v>1134</v>
      </c>
      <c r="D51" t="str">
        <f>'your model'!L33</f>
        <v>fffff</v>
      </c>
      <c r="E51" t="s">
        <v>110</v>
      </c>
      <c r="F51" t="str">
        <f>'your model'!B38</f>
        <v>kkkk</v>
      </c>
      <c r="G51" t="str">
        <f t="shared" si="0"/>
        <v>Professional Alternative ch50: kkkk vs fffff</v>
      </c>
    </row>
    <row r="52" spans="1:7" hidden="1" x14ac:dyDescent="0.25">
      <c r="A52" t="str">
        <f>_xlfn.CONCAT('your model'!$B$4," ","Alternative")</f>
        <v>Professional Alternative</v>
      </c>
      <c r="B52" t="s">
        <v>1080</v>
      </c>
      <c r="C52" t="s">
        <v>1135</v>
      </c>
      <c r="D52" t="str">
        <f>'your model'!L34</f>
        <v>ggggg</v>
      </c>
      <c r="E52" t="s">
        <v>110</v>
      </c>
      <c r="F52" t="str">
        <f>'your model'!L28</f>
        <v>First Mover</v>
      </c>
      <c r="G52" t="str">
        <f t="shared" si="0"/>
        <v>Professional Alternative ch51: First Mover vs ggggg</v>
      </c>
    </row>
    <row r="53" spans="1:7" hidden="1" x14ac:dyDescent="0.25">
      <c r="A53" t="str">
        <f>_xlfn.CONCAT('your model'!$B$4," ","Alternative")</f>
        <v>Professional Alternative</v>
      </c>
      <c r="B53" t="s">
        <v>1081</v>
      </c>
      <c r="C53" t="s">
        <v>1136</v>
      </c>
      <c r="D53" t="str">
        <f>'your model'!L35</f>
        <v>hhhhh</v>
      </c>
      <c r="E53" t="s">
        <v>110</v>
      </c>
      <c r="F53" t="str">
        <f>'your model'!L29</f>
        <v>Follower</v>
      </c>
      <c r="G53" t="str">
        <f t="shared" si="0"/>
        <v>Professional Alternative ch52: Follower vs hhhhh</v>
      </c>
    </row>
    <row r="54" spans="1:7" hidden="1" x14ac:dyDescent="0.25">
      <c r="A54" t="str">
        <f>_xlfn.CONCAT('your model'!$B$4," ","Alternative")</f>
        <v>Professional Alternative</v>
      </c>
      <c r="B54" t="s">
        <v>1082</v>
      </c>
      <c r="C54" t="s">
        <v>1137</v>
      </c>
      <c r="D54" t="str">
        <f>'your model'!L36</f>
        <v>iiiii</v>
      </c>
      <c r="E54" t="s">
        <v>110</v>
      </c>
      <c r="F54" t="str">
        <f>'your model'!L30</f>
        <v>Slow Mover</v>
      </c>
      <c r="G54" t="str">
        <f t="shared" si="0"/>
        <v>Professional Alternative ch53: Slow Mover vs iiiii</v>
      </c>
    </row>
    <row r="55" spans="1:7" hidden="1" x14ac:dyDescent="0.25">
      <c r="A55" t="str">
        <f>_xlfn.CONCAT('your model'!$B$4," ","Alternative")</f>
        <v>Professional Alternative</v>
      </c>
      <c r="B55" t="s">
        <v>1083</v>
      </c>
      <c r="C55" t="s">
        <v>1138</v>
      </c>
      <c r="D55" t="str">
        <f>'your model'!B37</f>
        <v>jjjj</v>
      </c>
      <c r="E55" t="s">
        <v>110</v>
      </c>
      <c r="F55" t="str">
        <f>'your model'!L31</f>
        <v>Do Nothing</v>
      </c>
      <c r="G55" t="str">
        <f t="shared" si="0"/>
        <v>Professional Alternative ch54: Do Nothing vs jjjj</v>
      </c>
    </row>
    <row r="56" spans="1:7" hidden="1" x14ac:dyDescent="0.25">
      <c r="A56" t="str">
        <f>_xlfn.CONCAT('your model'!$B$4," ","Alternative")</f>
        <v>Professional Alternative</v>
      </c>
      <c r="B56" t="s">
        <v>1084</v>
      </c>
      <c r="C56" t="s">
        <v>1139</v>
      </c>
      <c r="D56" t="str">
        <f>'your model'!B38</f>
        <v>kkkk</v>
      </c>
      <c r="E56" t="s">
        <v>110</v>
      </c>
      <c r="F56" t="str">
        <f>'your model'!L32</f>
        <v>eeeee</v>
      </c>
      <c r="G56" t="str">
        <f t="shared" si="0"/>
        <v>Professional Alternative ch55: eeeee vs kkkk</v>
      </c>
    </row>
  </sheetData>
  <autoFilter ref="B1:G56" xr:uid="{8FDC53CA-87C1-46FB-ABC2-910BAC4602F0}">
    <filterColumn colId="2">
      <filters>
        <filter val="Do Nothing"/>
        <filter val="First Mover"/>
        <filter val="Follower"/>
        <filter val="Slow Mover"/>
      </filters>
    </filterColumn>
    <filterColumn colId="4">
      <filters>
        <filter val="Do Nothing"/>
        <filter val="Follower"/>
        <filter val="Slow Mover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4B1D5-9417-49DA-94BC-3580B4C8C064}">
  <sheetPr filterMode="1"/>
  <dimension ref="A1:G56"/>
  <sheetViews>
    <sheetView workbookViewId="0">
      <selection activeCell="G2" sqref="G2:G56"/>
    </sheetView>
  </sheetViews>
  <sheetFormatPr defaultRowHeight="15" x14ac:dyDescent="0.25"/>
  <cols>
    <col min="1" max="1" width="21.5703125" bestFit="1" customWidth="1"/>
    <col min="2" max="2" width="41" bestFit="1" customWidth="1"/>
    <col min="3" max="3" width="12.42578125" customWidth="1"/>
    <col min="4" max="4" width="26.7109375" bestFit="1" customWidth="1"/>
    <col min="5" max="5" width="2.85546875" bestFit="1" customWidth="1"/>
    <col min="6" max="6" width="26.7109375" bestFit="1" customWidth="1"/>
    <col min="7" max="7" width="3.5703125" bestFit="1" customWidth="1"/>
    <col min="8" max="18" width="4.5703125" bestFit="1" customWidth="1"/>
  </cols>
  <sheetData>
    <row r="1" spans="1:7" x14ac:dyDescent="0.25">
      <c r="A1" s="14" t="s">
        <v>856</v>
      </c>
      <c r="B1" s="14" t="s">
        <v>109</v>
      </c>
      <c r="C1" s="14" t="s">
        <v>359</v>
      </c>
      <c r="D1" s="14" t="s">
        <v>111</v>
      </c>
      <c r="E1" s="14" t="s">
        <v>110</v>
      </c>
      <c r="F1" s="14" t="s">
        <v>111</v>
      </c>
      <c r="G1" s="14" t="s">
        <v>1253</v>
      </c>
    </row>
    <row r="2" spans="1:7" x14ac:dyDescent="0.25">
      <c r="A2" t="str">
        <f>_xlfn.CONCAT('your model'!$B$5," ","Alternative")</f>
        <v>Leadership Alternative</v>
      </c>
      <c r="B2" t="s">
        <v>1141</v>
      </c>
      <c r="C2" t="s">
        <v>1196</v>
      </c>
      <c r="D2" t="str">
        <f>'your model'!L28</f>
        <v>First Mover</v>
      </c>
      <c r="E2" t="s">
        <v>110</v>
      </c>
      <c r="F2" t="str">
        <f>'your model'!L29</f>
        <v>Follower</v>
      </c>
      <c r="G2" t="str">
        <f>_xlfn.CONCAT(A2," ",B2,": ",F2," ",E2," ",D2)</f>
        <v>Leadership Alternative ci1: Follower vs First Mover</v>
      </c>
    </row>
    <row r="3" spans="1:7" x14ac:dyDescent="0.25">
      <c r="A3" t="str">
        <f>_xlfn.CONCAT('your model'!$B$5," ","Alternative")</f>
        <v>Leadership Alternative</v>
      </c>
      <c r="B3" t="s">
        <v>1142</v>
      </c>
      <c r="C3" t="s">
        <v>1197</v>
      </c>
      <c r="D3" t="str">
        <f>'your model'!L29</f>
        <v>Follower</v>
      </c>
      <c r="E3" t="s">
        <v>110</v>
      </c>
      <c r="F3" t="str">
        <f>'your model'!L30</f>
        <v>Slow Mover</v>
      </c>
      <c r="G3" t="str">
        <f t="shared" ref="G3:G56" si="0">_xlfn.CONCAT(A3," ",B3,": ",F3," ",E3," ",D3)</f>
        <v>Leadership Alternative ci2: Slow Mover vs Follower</v>
      </c>
    </row>
    <row r="4" spans="1:7" x14ac:dyDescent="0.25">
      <c r="A4" t="str">
        <f>_xlfn.CONCAT('your model'!$B$5," ","Alternative")</f>
        <v>Leadership Alternative</v>
      </c>
      <c r="B4" t="s">
        <v>1143</v>
      </c>
      <c r="C4" t="s">
        <v>1198</v>
      </c>
      <c r="D4" t="str">
        <f>'your model'!L30</f>
        <v>Slow Mover</v>
      </c>
      <c r="E4" t="s">
        <v>110</v>
      </c>
      <c r="F4" t="str">
        <f>'your model'!L31</f>
        <v>Do Nothing</v>
      </c>
      <c r="G4" t="str">
        <f t="shared" si="0"/>
        <v>Leadership Alternative ci3: Do Nothing vs Slow Mover</v>
      </c>
    </row>
    <row r="5" spans="1:7" hidden="1" x14ac:dyDescent="0.25">
      <c r="A5" t="str">
        <f>_xlfn.CONCAT('your model'!$B$5," ","Alternative")</f>
        <v>Leadership Alternative</v>
      </c>
      <c r="B5" t="s">
        <v>1144</v>
      </c>
      <c r="C5" t="s">
        <v>1199</v>
      </c>
      <c r="D5" t="str">
        <f>'your model'!L31</f>
        <v>Do Nothing</v>
      </c>
      <c r="E5" t="s">
        <v>110</v>
      </c>
      <c r="F5" t="str">
        <f>'your model'!L32</f>
        <v>eeeee</v>
      </c>
      <c r="G5" t="str">
        <f t="shared" si="0"/>
        <v>Leadership Alternative ci4: eeeee vs Do Nothing</v>
      </c>
    </row>
    <row r="6" spans="1:7" hidden="1" x14ac:dyDescent="0.25">
      <c r="A6" t="str">
        <f>_xlfn.CONCAT('your model'!$B$5," ","Alternative")</f>
        <v>Leadership Alternative</v>
      </c>
      <c r="B6" t="s">
        <v>1145</v>
      </c>
      <c r="C6" t="s">
        <v>1200</v>
      </c>
      <c r="D6" t="str">
        <f>'your model'!L32</f>
        <v>eeeee</v>
      </c>
      <c r="E6" t="s">
        <v>110</v>
      </c>
      <c r="F6" t="str">
        <f>'your model'!L33</f>
        <v>fffff</v>
      </c>
      <c r="G6" t="str">
        <f t="shared" si="0"/>
        <v>Leadership Alternative ci5: fffff vs eeeee</v>
      </c>
    </row>
    <row r="7" spans="1:7" hidden="1" x14ac:dyDescent="0.25">
      <c r="A7" t="str">
        <f>_xlfn.CONCAT('your model'!$B$5," ","Alternative")</f>
        <v>Leadership Alternative</v>
      </c>
      <c r="B7" t="s">
        <v>1146</v>
      </c>
      <c r="C7" t="s">
        <v>1201</v>
      </c>
      <c r="D7" t="str">
        <f>'your model'!L33</f>
        <v>fffff</v>
      </c>
      <c r="E7" t="s">
        <v>110</v>
      </c>
      <c r="F7" t="str">
        <f>'your model'!L34</f>
        <v>ggggg</v>
      </c>
      <c r="G7" t="str">
        <f t="shared" si="0"/>
        <v>Leadership Alternative ci6: ggggg vs fffff</v>
      </c>
    </row>
    <row r="8" spans="1:7" hidden="1" x14ac:dyDescent="0.25">
      <c r="A8" t="str">
        <f>_xlfn.CONCAT('your model'!$B$5," ","Alternative")</f>
        <v>Leadership Alternative</v>
      </c>
      <c r="B8" t="s">
        <v>1147</v>
      </c>
      <c r="C8" t="s">
        <v>1202</v>
      </c>
      <c r="D8" t="str">
        <f>'your model'!L34</f>
        <v>ggggg</v>
      </c>
      <c r="E8" t="s">
        <v>110</v>
      </c>
      <c r="F8" t="str">
        <f>'your model'!L35</f>
        <v>hhhhh</v>
      </c>
      <c r="G8" t="str">
        <f t="shared" si="0"/>
        <v>Leadership Alternative ci7: hhhhh vs ggggg</v>
      </c>
    </row>
    <row r="9" spans="1:7" hidden="1" x14ac:dyDescent="0.25">
      <c r="A9" t="str">
        <f>_xlfn.CONCAT('your model'!$B$5," ","Alternative")</f>
        <v>Leadership Alternative</v>
      </c>
      <c r="B9" t="s">
        <v>1148</v>
      </c>
      <c r="C9" t="s">
        <v>1203</v>
      </c>
      <c r="D9" t="str">
        <f>'your model'!L35</f>
        <v>hhhhh</v>
      </c>
      <c r="E9" t="s">
        <v>110</v>
      </c>
      <c r="F9" t="str">
        <f>'your model'!L36</f>
        <v>iiiii</v>
      </c>
      <c r="G9" t="str">
        <f t="shared" si="0"/>
        <v>Leadership Alternative ci8: iiiii vs hhhhh</v>
      </c>
    </row>
    <row r="10" spans="1:7" hidden="1" x14ac:dyDescent="0.25">
      <c r="A10" t="str">
        <f>_xlfn.CONCAT('your model'!$B$5," ","Alternative")</f>
        <v>Leadership Alternative</v>
      </c>
      <c r="B10" t="s">
        <v>1149</v>
      </c>
      <c r="C10" t="s">
        <v>1204</v>
      </c>
      <c r="D10" t="str">
        <f>'your model'!L36</f>
        <v>iiiii</v>
      </c>
      <c r="E10" t="s">
        <v>110</v>
      </c>
      <c r="F10" t="str">
        <f>'your model'!B37</f>
        <v>jjjj</v>
      </c>
      <c r="G10" t="str">
        <f t="shared" si="0"/>
        <v>Leadership Alternative ci9: jjjj vs iiiii</v>
      </c>
    </row>
    <row r="11" spans="1:7" hidden="1" x14ac:dyDescent="0.25">
      <c r="A11" t="str">
        <f>_xlfn.CONCAT('your model'!$B$5," ","Alternative")</f>
        <v>Leadership Alternative</v>
      </c>
      <c r="B11" t="s">
        <v>1150</v>
      </c>
      <c r="C11" t="s">
        <v>1205</v>
      </c>
      <c r="D11" t="str">
        <f>'your model'!B37</f>
        <v>jjjj</v>
      </c>
      <c r="E11" t="s">
        <v>110</v>
      </c>
      <c r="F11" t="str">
        <f>'your model'!B38</f>
        <v>kkkk</v>
      </c>
      <c r="G11" t="str">
        <f t="shared" si="0"/>
        <v>Leadership Alternative ci10: kkkk vs jjjj</v>
      </c>
    </row>
    <row r="12" spans="1:7" hidden="1" x14ac:dyDescent="0.25">
      <c r="A12" t="str">
        <f>_xlfn.CONCAT('your model'!$B$5," ","Alternative")</f>
        <v>Leadership Alternative</v>
      </c>
      <c r="B12" t="s">
        <v>1151</v>
      </c>
      <c r="C12" t="s">
        <v>1206</v>
      </c>
      <c r="D12" t="str">
        <f>'your model'!B38</f>
        <v>kkkk</v>
      </c>
      <c r="E12" t="s">
        <v>110</v>
      </c>
      <c r="F12" t="str">
        <f>'your model'!L28</f>
        <v>First Mover</v>
      </c>
      <c r="G12" t="str">
        <f t="shared" si="0"/>
        <v>Leadership Alternative ci11: First Mover vs kkkk</v>
      </c>
    </row>
    <row r="13" spans="1:7" x14ac:dyDescent="0.25">
      <c r="A13" t="str">
        <f>_xlfn.CONCAT('your model'!$B$5," ","Alternative")</f>
        <v>Leadership Alternative</v>
      </c>
      <c r="B13" t="s">
        <v>1152</v>
      </c>
      <c r="C13" t="s">
        <v>1207</v>
      </c>
      <c r="D13" t="str">
        <f>'your model'!L28</f>
        <v>First Mover</v>
      </c>
      <c r="E13" t="s">
        <v>110</v>
      </c>
      <c r="F13" t="str">
        <f>'your model'!L30</f>
        <v>Slow Mover</v>
      </c>
      <c r="G13" t="str">
        <f t="shared" si="0"/>
        <v>Leadership Alternative ci12: Slow Mover vs First Mover</v>
      </c>
    </row>
    <row r="14" spans="1:7" x14ac:dyDescent="0.25">
      <c r="A14" t="str">
        <f>_xlfn.CONCAT('your model'!$B$5," ","Alternative")</f>
        <v>Leadership Alternative</v>
      </c>
      <c r="B14" t="s">
        <v>1153</v>
      </c>
      <c r="C14" t="s">
        <v>1208</v>
      </c>
      <c r="D14" t="str">
        <f>'your model'!L29</f>
        <v>Follower</v>
      </c>
      <c r="E14" t="s">
        <v>110</v>
      </c>
      <c r="F14" t="str">
        <f>'your model'!L31</f>
        <v>Do Nothing</v>
      </c>
      <c r="G14" t="str">
        <f t="shared" si="0"/>
        <v>Leadership Alternative ci13: Do Nothing vs Follower</v>
      </c>
    </row>
    <row r="15" spans="1:7" hidden="1" x14ac:dyDescent="0.25">
      <c r="A15" t="str">
        <f>_xlfn.CONCAT('your model'!$B$5," ","Alternative")</f>
        <v>Leadership Alternative</v>
      </c>
      <c r="B15" t="s">
        <v>1154</v>
      </c>
      <c r="C15" t="s">
        <v>1209</v>
      </c>
      <c r="D15" t="str">
        <f>'your model'!L30</f>
        <v>Slow Mover</v>
      </c>
      <c r="E15" t="s">
        <v>110</v>
      </c>
      <c r="F15" t="str">
        <f>'your model'!L32</f>
        <v>eeeee</v>
      </c>
      <c r="G15" t="str">
        <f t="shared" si="0"/>
        <v>Leadership Alternative ci14: eeeee vs Slow Mover</v>
      </c>
    </row>
    <row r="16" spans="1:7" hidden="1" x14ac:dyDescent="0.25">
      <c r="A16" t="str">
        <f>_xlfn.CONCAT('your model'!$B$5," ","Alternative")</f>
        <v>Leadership Alternative</v>
      </c>
      <c r="B16" t="s">
        <v>1155</v>
      </c>
      <c r="C16" t="s">
        <v>1210</v>
      </c>
      <c r="D16" t="str">
        <f>'your model'!L31</f>
        <v>Do Nothing</v>
      </c>
      <c r="E16" t="s">
        <v>110</v>
      </c>
      <c r="F16" t="str">
        <f>'your model'!L33</f>
        <v>fffff</v>
      </c>
      <c r="G16" t="str">
        <f t="shared" si="0"/>
        <v>Leadership Alternative ci15: fffff vs Do Nothing</v>
      </c>
    </row>
    <row r="17" spans="1:7" hidden="1" x14ac:dyDescent="0.25">
      <c r="A17" t="str">
        <f>_xlfn.CONCAT('your model'!$B$5," ","Alternative")</f>
        <v>Leadership Alternative</v>
      </c>
      <c r="B17" t="s">
        <v>1156</v>
      </c>
      <c r="C17" t="s">
        <v>1211</v>
      </c>
      <c r="D17" t="str">
        <f>'your model'!L32</f>
        <v>eeeee</v>
      </c>
      <c r="E17" t="s">
        <v>110</v>
      </c>
      <c r="F17" t="str">
        <f>'your model'!L34</f>
        <v>ggggg</v>
      </c>
      <c r="G17" t="str">
        <f t="shared" si="0"/>
        <v>Leadership Alternative ci16: ggggg vs eeeee</v>
      </c>
    </row>
    <row r="18" spans="1:7" hidden="1" x14ac:dyDescent="0.25">
      <c r="A18" t="str">
        <f>_xlfn.CONCAT('your model'!$B$5," ","Alternative")</f>
        <v>Leadership Alternative</v>
      </c>
      <c r="B18" t="s">
        <v>1157</v>
      </c>
      <c r="C18" t="s">
        <v>1212</v>
      </c>
      <c r="D18" t="str">
        <f>'your model'!L33</f>
        <v>fffff</v>
      </c>
      <c r="E18" t="s">
        <v>110</v>
      </c>
      <c r="F18" t="str">
        <f>'your model'!L35</f>
        <v>hhhhh</v>
      </c>
      <c r="G18" t="str">
        <f t="shared" si="0"/>
        <v>Leadership Alternative ci17: hhhhh vs fffff</v>
      </c>
    </row>
    <row r="19" spans="1:7" hidden="1" x14ac:dyDescent="0.25">
      <c r="A19" t="str">
        <f>_xlfn.CONCAT('your model'!$B$5," ","Alternative")</f>
        <v>Leadership Alternative</v>
      </c>
      <c r="B19" t="s">
        <v>1158</v>
      </c>
      <c r="C19" t="s">
        <v>1213</v>
      </c>
      <c r="D19" t="str">
        <f>'your model'!L34</f>
        <v>ggggg</v>
      </c>
      <c r="E19" t="s">
        <v>110</v>
      </c>
      <c r="F19" t="str">
        <f>'your model'!L36</f>
        <v>iiiii</v>
      </c>
      <c r="G19" t="str">
        <f t="shared" si="0"/>
        <v>Leadership Alternative ci18: iiiii vs ggggg</v>
      </c>
    </row>
    <row r="20" spans="1:7" hidden="1" x14ac:dyDescent="0.25">
      <c r="A20" t="str">
        <f>_xlfn.CONCAT('your model'!$B$5," ","Alternative")</f>
        <v>Leadership Alternative</v>
      </c>
      <c r="B20" t="s">
        <v>1159</v>
      </c>
      <c r="C20" t="s">
        <v>1214</v>
      </c>
      <c r="D20" t="str">
        <f>'your model'!L35</f>
        <v>hhhhh</v>
      </c>
      <c r="E20" t="s">
        <v>110</v>
      </c>
      <c r="F20" t="str">
        <f>'your model'!B37</f>
        <v>jjjj</v>
      </c>
      <c r="G20" t="str">
        <f t="shared" si="0"/>
        <v>Leadership Alternative ci19: jjjj vs hhhhh</v>
      </c>
    </row>
    <row r="21" spans="1:7" hidden="1" x14ac:dyDescent="0.25">
      <c r="A21" t="str">
        <f>_xlfn.CONCAT('your model'!$B$5," ","Alternative")</f>
        <v>Leadership Alternative</v>
      </c>
      <c r="B21" t="s">
        <v>1160</v>
      </c>
      <c r="C21" t="s">
        <v>1215</v>
      </c>
      <c r="D21" t="str">
        <f>'your model'!L36</f>
        <v>iiiii</v>
      </c>
      <c r="E21" t="s">
        <v>110</v>
      </c>
      <c r="F21" t="str">
        <f>'your model'!B38</f>
        <v>kkkk</v>
      </c>
      <c r="G21" t="str">
        <f t="shared" si="0"/>
        <v>Leadership Alternative ci20: kkkk vs iiiii</v>
      </c>
    </row>
    <row r="22" spans="1:7" hidden="1" x14ac:dyDescent="0.25">
      <c r="A22" t="str">
        <f>_xlfn.CONCAT('your model'!$B$5," ","Alternative")</f>
        <v>Leadership Alternative</v>
      </c>
      <c r="B22" t="s">
        <v>1161</v>
      </c>
      <c r="C22" t="s">
        <v>1216</v>
      </c>
      <c r="D22" t="str">
        <f>'your model'!B37</f>
        <v>jjjj</v>
      </c>
      <c r="E22" t="s">
        <v>110</v>
      </c>
      <c r="F22" t="str">
        <f>'your model'!L28</f>
        <v>First Mover</v>
      </c>
      <c r="G22" t="str">
        <f t="shared" si="0"/>
        <v>Leadership Alternative ci21: First Mover vs jjjj</v>
      </c>
    </row>
    <row r="23" spans="1:7" hidden="1" x14ac:dyDescent="0.25">
      <c r="A23" t="str">
        <f>_xlfn.CONCAT('your model'!$B$5," ","Alternative")</f>
        <v>Leadership Alternative</v>
      </c>
      <c r="B23" t="s">
        <v>1162</v>
      </c>
      <c r="C23" t="s">
        <v>1217</v>
      </c>
      <c r="D23" t="str">
        <f>'your model'!B38</f>
        <v>kkkk</v>
      </c>
      <c r="E23" t="s">
        <v>110</v>
      </c>
      <c r="F23" t="str">
        <f>'your model'!L29</f>
        <v>Follower</v>
      </c>
      <c r="G23" t="str">
        <f t="shared" si="0"/>
        <v>Leadership Alternative ci22: Follower vs kkkk</v>
      </c>
    </row>
    <row r="24" spans="1:7" x14ac:dyDescent="0.25">
      <c r="A24" t="str">
        <f>_xlfn.CONCAT('your model'!$B$5," ","Alternative")</f>
        <v>Leadership Alternative</v>
      </c>
      <c r="B24" t="s">
        <v>1163</v>
      </c>
      <c r="C24" t="s">
        <v>1218</v>
      </c>
      <c r="D24" t="str">
        <f>'your model'!L28</f>
        <v>First Mover</v>
      </c>
      <c r="E24" t="s">
        <v>110</v>
      </c>
      <c r="F24" t="str">
        <f>'your model'!L31</f>
        <v>Do Nothing</v>
      </c>
      <c r="G24" t="str">
        <f t="shared" si="0"/>
        <v>Leadership Alternative ci23: Do Nothing vs First Mover</v>
      </c>
    </row>
    <row r="25" spans="1:7" hidden="1" x14ac:dyDescent="0.25">
      <c r="A25" t="str">
        <f>_xlfn.CONCAT('your model'!$B$5," ","Alternative")</f>
        <v>Leadership Alternative</v>
      </c>
      <c r="B25" t="s">
        <v>1164</v>
      </c>
      <c r="C25" t="s">
        <v>1219</v>
      </c>
      <c r="D25" t="str">
        <f>'your model'!L29</f>
        <v>Follower</v>
      </c>
      <c r="E25" t="s">
        <v>110</v>
      </c>
      <c r="F25" t="str">
        <f>'your model'!L32</f>
        <v>eeeee</v>
      </c>
      <c r="G25" t="str">
        <f t="shared" si="0"/>
        <v>Leadership Alternative ci24: eeeee vs Follower</v>
      </c>
    </row>
    <row r="26" spans="1:7" hidden="1" x14ac:dyDescent="0.25">
      <c r="A26" t="str">
        <f>_xlfn.CONCAT('your model'!$B$5," ","Alternative")</f>
        <v>Leadership Alternative</v>
      </c>
      <c r="B26" t="s">
        <v>1165</v>
      </c>
      <c r="C26" t="s">
        <v>1220</v>
      </c>
      <c r="D26" t="str">
        <f>'your model'!L30</f>
        <v>Slow Mover</v>
      </c>
      <c r="E26" t="s">
        <v>110</v>
      </c>
      <c r="F26" t="str">
        <f>'your model'!L33</f>
        <v>fffff</v>
      </c>
      <c r="G26" t="str">
        <f t="shared" si="0"/>
        <v>Leadership Alternative ci25: fffff vs Slow Mover</v>
      </c>
    </row>
    <row r="27" spans="1:7" hidden="1" x14ac:dyDescent="0.25">
      <c r="A27" t="str">
        <f>_xlfn.CONCAT('your model'!$B$5," ","Alternative")</f>
        <v>Leadership Alternative</v>
      </c>
      <c r="B27" t="s">
        <v>1166</v>
      </c>
      <c r="C27" t="s">
        <v>1221</v>
      </c>
      <c r="D27" t="str">
        <f>'your model'!L31</f>
        <v>Do Nothing</v>
      </c>
      <c r="E27" t="s">
        <v>110</v>
      </c>
      <c r="F27" t="str">
        <f>'your model'!L34</f>
        <v>ggggg</v>
      </c>
      <c r="G27" t="str">
        <f t="shared" si="0"/>
        <v>Leadership Alternative ci26: ggggg vs Do Nothing</v>
      </c>
    </row>
    <row r="28" spans="1:7" hidden="1" x14ac:dyDescent="0.25">
      <c r="A28" t="str">
        <f>_xlfn.CONCAT('your model'!$B$5," ","Alternative")</f>
        <v>Leadership Alternative</v>
      </c>
      <c r="B28" t="s">
        <v>1167</v>
      </c>
      <c r="C28" t="s">
        <v>1222</v>
      </c>
      <c r="D28" t="str">
        <f>'your model'!L32</f>
        <v>eeeee</v>
      </c>
      <c r="E28" t="s">
        <v>110</v>
      </c>
      <c r="F28" t="str">
        <f>'your model'!L35</f>
        <v>hhhhh</v>
      </c>
      <c r="G28" t="str">
        <f t="shared" si="0"/>
        <v>Leadership Alternative ci27: hhhhh vs eeeee</v>
      </c>
    </row>
    <row r="29" spans="1:7" hidden="1" x14ac:dyDescent="0.25">
      <c r="A29" t="str">
        <f>_xlfn.CONCAT('your model'!$B$5," ","Alternative")</f>
        <v>Leadership Alternative</v>
      </c>
      <c r="B29" t="s">
        <v>1168</v>
      </c>
      <c r="C29" t="s">
        <v>1223</v>
      </c>
      <c r="D29" t="str">
        <f>'your model'!L33</f>
        <v>fffff</v>
      </c>
      <c r="E29" t="s">
        <v>110</v>
      </c>
      <c r="F29" t="str">
        <f>'your model'!L36</f>
        <v>iiiii</v>
      </c>
      <c r="G29" t="str">
        <f t="shared" si="0"/>
        <v>Leadership Alternative ci28: iiiii vs fffff</v>
      </c>
    </row>
    <row r="30" spans="1:7" hidden="1" x14ac:dyDescent="0.25">
      <c r="A30" t="str">
        <f>_xlfn.CONCAT('your model'!$B$5," ","Alternative")</f>
        <v>Leadership Alternative</v>
      </c>
      <c r="B30" t="s">
        <v>1169</v>
      </c>
      <c r="C30" t="s">
        <v>1224</v>
      </c>
      <c r="D30" t="str">
        <f>'your model'!L34</f>
        <v>ggggg</v>
      </c>
      <c r="E30" t="s">
        <v>110</v>
      </c>
      <c r="F30" t="str">
        <f>'your model'!B37</f>
        <v>jjjj</v>
      </c>
      <c r="G30" t="str">
        <f t="shared" si="0"/>
        <v>Leadership Alternative ci29: jjjj vs ggggg</v>
      </c>
    </row>
    <row r="31" spans="1:7" hidden="1" x14ac:dyDescent="0.25">
      <c r="A31" t="str">
        <f>_xlfn.CONCAT('your model'!$B$5," ","Alternative")</f>
        <v>Leadership Alternative</v>
      </c>
      <c r="B31" t="s">
        <v>1170</v>
      </c>
      <c r="C31" t="s">
        <v>1225</v>
      </c>
      <c r="D31" t="str">
        <f>'your model'!L35</f>
        <v>hhhhh</v>
      </c>
      <c r="E31" t="s">
        <v>110</v>
      </c>
      <c r="F31" t="str">
        <f>'your model'!B38</f>
        <v>kkkk</v>
      </c>
      <c r="G31" t="str">
        <f t="shared" si="0"/>
        <v>Leadership Alternative ci30: kkkk vs hhhhh</v>
      </c>
    </row>
    <row r="32" spans="1:7" hidden="1" x14ac:dyDescent="0.25">
      <c r="A32" t="str">
        <f>_xlfn.CONCAT('your model'!$B$5," ","Alternative")</f>
        <v>Leadership Alternative</v>
      </c>
      <c r="B32" t="s">
        <v>1171</v>
      </c>
      <c r="C32" t="s">
        <v>1226</v>
      </c>
      <c r="D32" t="str">
        <f>'your model'!L36</f>
        <v>iiiii</v>
      </c>
      <c r="E32" t="s">
        <v>110</v>
      </c>
      <c r="F32" t="str">
        <f>'your model'!L28</f>
        <v>First Mover</v>
      </c>
      <c r="G32" t="str">
        <f t="shared" si="0"/>
        <v>Leadership Alternative ci31: First Mover vs iiiii</v>
      </c>
    </row>
    <row r="33" spans="1:7" hidden="1" x14ac:dyDescent="0.25">
      <c r="A33" t="str">
        <f>_xlfn.CONCAT('your model'!$B$5," ","Alternative")</f>
        <v>Leadership Alternative</v>
      </c>
      <c r="B33" t="s">
        <v>1172</v>
      </c>
      <c r="C33" t="s">
        <v>1227</v>
      </c>
      <c r="D33" t="str">
        <f>'your model'!B37</f>
        <v>jjjj</v>
      </c>
      <c r="E33" t="s">
        <v>110</v>
      </c>
      <c r="F33" t="str">
        <f>'your model'!L29</f>
        <v>Follower</v>
      </c>
      <c r="G33" t="str">
        <f t="shared" si="0"/>
        <v>Leadership Alternative ci32: Follower vs jjjj</v>
      </c>
    </row>
    <row r="34" spans="1:7" hidden="1" x14ac:dyDescent="0.25">
      <c r="A34" t="str">
        <f>_xlfn.CONCAT('your model'!$B$5," ","Alternative")</f>
        <v>Leadership Alternative</v>
      </c>
      <c r="B34" t="s">
        <v>1173</v>
      </c>
      <c r="C34" t="s">
        <v>1228</v>
      </c>
      <c r="D34" t="str">
        <f>'your model'!B38</f>
        <v>kkkk</v>
      </c>
      <c r="E34" t="s">
        <v>110</v>
      </c>
      <c r="F34" t="str">
        <f>'your model'!L30</f>
        <v>Slow Mover</v>
      </c>
      <c r="G34" t="str">
        <f t="shared" si="0"/>
        <v>Leadership Alternative ci33: Slow Mover vs kkkk</v>
      </c>
    </row>
    <row r="35" spans="1:7" hidden="1" x14ac:dyDescent="0.25">
      <c r="A35" t="str">
        <f>_xlfn.CONCAT('your model'!$B$5," ","Alternative")</f>
        <v>Leadership Alternative</v>
      </c>
      <c r="B35" t="s">
        <v>1174</v>
      </c>
      <c r="C35" t="s">
        <v>1229</v>
      </c>
      <c r="D35" t="str">
        <f>'your model'!L28</f>
        <v>First Mover</v>
      </c>
      <c r="E35" t="s">
        <v>110</v>
      </c>
      <c r="F35" t="str">
        <f>'your model'!L32</f>
        <v>eeeee</v>
      </c>
      <c r="G35" t="str">
        <f t="shared" si="0"/>
        <v>Leadership Alternative ci34: eeeee vs First Mover</v>
      </c>
    </row>
    <row r="36" spans="1:7" hidden="1" x14ac:dyDescent="0.25">
      <c r="A36" t="str">
        <f>_xlfn.CONCAT('your model'!$B$5," ","Alternative")</f>
        <v>Leadership Alternative</v>
      </c>
      <c r="B36" t="s">
        <v>1175</v>
      </c>
      <c r="C36" t="s">
        <v>1230</v>
      </c>
      <c r="D36" t="str">
        <f>'your model'!L29</f>
        <v>Follower</v>
      </c>
      <c r="E36" t="s">
        <v>110</v>
      </c>
      <c r="F36" t="str">
        <f>'your model'!L33</f>
        <v>fffff</v>
      </c>
      <c r="G36" t="str">
        <f t="shared" si="0"/>
        <v>Leadership Alternative ci35: fffff vs Follower</v>
      </c>
    </row>
    <row r="37" spans="1:7" hidden="1" x14ac:dyDescent="0.25">
      <c r="A37" t="str">
        <f>_xlfn.CONCAT('your model'!$B$5," ","Alternative")</f>
        <v>Leadership Alternative</v>
      </c>
      <c r="B37" t="s">
        <v>1176</v>
      </c>
      <c r="C37" t="s">
        <v>1231</v>
      </c>
      <c r="D37" t="str">
        <f>'your model'!L30</f>
        <v>Slow Mover</v>
      </c>
      <c r="E37" t="s">
        <v>110</v>
      </c>
      <c r="F37" t="str">
        <f>'your model'!L34</f>
        <v>ggggg</v>
      </c>
      <c r="G37" t="str">
        <f t="shared" si="0"/>
        <v>Leadership Alternative ci36: ggggg vs Slow Mover</v>
      </c>
    </row>
    <row r="38" spans="1:7" hidden="1" x14ac:dyDescent="0.25">
      <c r="A38" t="str">
        <f>_xlfn.CONCAT('your model'!$B$5," ","Alternative")</f>
        <v>Leadership Alternative</v>
      </c>
      <c r="B38" t="s">
        <v>1177</v>
      </c>
      <c r="C38" t="s">
        <v>1232</v>
      </c>
      <c r="D38" t="str">
        <f>'your model'!L31</f>
        <v>Do Nothing</v>
      </c>
      <c r="E38" t="s">
        <v>110</v>
      </c>
      <c r="F38" t="str">
        <f>'your model'!L35</f>
        <v>hhhhh</v>
      </c>
      <c r="G38" t="str">
        <f t="shared" si="0"/>
        <v>Leadership Alternative ci37: hhhhh vs Do Nothing</v>
      </c>
    </row>
    <row r="39" spans="1:7" hidden="1" x14ac:dyDescent="0.25">
      <c r="A39" t="str">
        <f>_xlfn.CONCAT('your model'!$B$5," ","Alternative")</f>
        <v>Leadership Alternative</v>
      </c>
      <c r="B39" t="s">
        <v>1178</v>
      </c>
      <c r="C39" t="s">
        <v>1233</v>
      </c>
      <c r="D39" t="str">
        <f>'your model'!L32</f>
        <v>eeeee</v>
      </c>
      <c r="E39" t="s">
        <v>110</v>
      </c>
      <c r="F39" t="str">
        <f>'your model'!L36</f>
        <v>iiiii</v>
      </c>
      <c r="G39" t="str">
        <f t="shared" si="0"/>
        <v>Leadership Alternative ci38: iiiii vs eeeee</v>
      </c>
    </row>
    <row r="40" spans="1:7" hidden="1" x14ac:dyDescent="0.25">
      <c r="A40" t="str">
        <f>_xlfn.CONCAT('your model'!$B$5," ","Alternative")</f>
        <v>Leadership Alternative</v>
      </c>
      <c r="B40" t="s">
        <v>1179</v>
      </c>
      <c r="C40" t="s">
        <v>1234</v>
      </c>
      <c r="D40" t="str">
        <f>'your model'!L33</f>
        <v>fffff</v>
      </c>
      <c r="E40" t="s">
        <v>110</v>
      </c>
      <c r="F40" t="str">
        <f>'your model'!B37</f>
        <v>jjjj</v>
      </c>
      <c r="G40" t="str">
        <f t="shared" si="0"/>
        <v>Leadership Alternative ci39: jjjj vs fffff</v>
      </c>
    </row>
    <row r="41" spans="1:7" hidden="1" x14ac:dyDescent="0.25">
      <c r="A41" t="str">
        <f>_xlfn.CONCAT('your model'!$B$5," ","Alternative")</f>
        <v>Leadership Alternative</v>
      </c>
      <c r="B41" t="s">
        <v>1180</v>
      </c>
      <c r="C41" t="s">
        <v>1235</v>
      </c>
      <c r="D41" t="str">
        <f>'your model'!L34</f>
        <v>ggggg</v>
      </c>
      <c r="E41" t="s">
        <v>110</v>
      </c>
      <c r="F41" t="str">
        <f>'your model'!B38</f>
        <v>kkkk</v>
      </c>
      <c r="G41" t="str">
        <f t="shared" si="0"/>
        <v>Leadership Alternative ci40: kkkk vs ggggg</v>
      </c>
    </row>
    <row r="42" spans="1:7" hidden="1" x14ac:dyDescent="0.25">
      <c r="A42" t="str">
        <f>_xlfn.CONCAT('your model'!$B$5," ","Alternative")</f>
        <v>Leadership Alternative</v>
      </c>
      <c r="B42" t="s">
        <v>1181</v>
      </c>
      <c r="C42" t="s">
        <v>1236</v>
      </c>
      <c r="D42" t="str">
        <f>'your model'!L35</f>
        <v>hhhhh</v>
      </c>
      <c r="E42" t="s">
        <v>110</v>
      </c>
      <c r="F42" t="str">
        <f>'your model'!L28</f>
        <v>First Mover</v>
      </c>
      <c r="G42" t="str">
        <f t="shared" si="0"/>
        <v>Leadership Alternative ci41: First Mover vs hhhhh</v>
      </c>
    </row>
    <row r="43" spans="1:7" hidden="1" x14ac:dyDescent="0.25">
      <c r="A43" t="str">
        <f>_xlfn.CONCAT('your model'!$B$5," ","Alternative")</f>
        <v>Leadership Alternative</v>
      </c>
      <c r="B43" t="s">
        <v>1182</v>
      </c>
      <c r="C43" t="s">
        <v>1237</v>
      </c>
      <c r="D43" t="str">
        <f>'your model'!L36</f>
        <v>iiiii</v>
      </c>
      <c r="E43" t="s">
        <v>110</v>
      </c>
      <c r="F43" t="str">
        <f>'your model'!L29</f>
        <v>Follower</v>
      </c>
      <c r="G43" t="str">
        <f t="shared" si="0"/>
        <v>Leadership Alternative ci42: Follower vs iiiii</v>
      </c>
    </row>
    <row r="44" spans="1:7" hidden="1" x14ac:dyDescent="0.25">
      <c r="A44" t="str">
        <f>_xlfn.CONCAT('your model'!$B$5," ","Alternative")</f>
        <v>Leadership Alternative</v>
      </c>
      <c r="B44" t="s">
        <v>1183</v>
      </c>
      <c r="C44" t="s">
        <v>1238</v>
      </c>
      <c r="D44" t="str">
        <f>'your model'!B37</f>
        <v>jjjj</v>
      </c>
      <c r="E44" t="s">
        <v>110</v>
      </c>
      <c r="F44" t="str">
        <f>'your model'!L30</f>
        <v>Slow Mover</v>
      </c>
      <c r="G44" t="str">
        <f t="shared" si="0"/>
        <v>Leadership Alternative ci43: Slow Mover vs jjjj</v>
      </c>
    </row>
    <row r="45" spans="1:7" hidden="1" x14ac:dyDescent="0.25">
      <c r="A45" t="str">
        <f>_xlfn.CONCAT('your model'!$B$5," ","Alternative")</f>
        <v>Leadership Alternative</v>
      </c>
      <c r="B45" t="s">
        <v>1184</v>
      </c>
      <c r="C45" t="s">
        <v>1239</v>
      </c>
      <c r="D45" t="str">
        <f>'your model'!B38</f>
        <v>kkkk</v>
      </c>
      <c r="E45" t="s">
        <v>110</v>
      </c>
      <c r="F45" t="str">
        <f>'your model'!L31</f>
        <v>Do Nothing</v>
      </c>
      <c r="G45" t="str">
        <f t="shared" si="0"/>
        <v>Leadership Alternative ci44: Do Nothing vs kkkk</v>
      </c>
    </row>
    <row r="46" spans="1:7" hidden="1" x14ac:dyDescent="0.25">
      <c r="A46" t="str">
        <f>_xlfn.CONCAT('your model'!$B$5," ","Alternative")</f>
        <v>Leadership Alternative</v>
      </c>
      <c r="B46" t="s">
        <v>1185</v>
      </c>
      <c r="C46" t="s">
        <v>1240</v>
      </c>
      <c r="D46" t="str">
        <f>'your model'!L28</f>
        <v>First Mover</v>
      </c>
      <c r="E46" t="s">
        <v>110</v>
      </c>
      <c r="F46" t="str">
        <f>'your model'!L33</f>
        <v>fffff</v>
      </c>
      <c r="G46" t="str">
        <f t="shared" si="0"/>
        <v>Leadership Alternative ci45: fffff vs First Mover</v>
      </c>
    </row>
    <row r="47" spans="1:7" hidden="1" x14ac:dyDescent="0.25">
      <c r="A47" t="str">
        <f>_xlfn.CONCAT('your model'!$B$5," ","Alternative")</f>
        <v>Leadership Alternative</v>
      </c>
      <c r="B47" t="s">
        <v>1186</v>
      </c>
      <c r="C47" t="s">
        <v>1241</v>
      </c>
      <c r="D47" t="str">
        <f>'your model'!L29</f>
        <v>Follower</v>
      </c>
      <c r="E47" t="s">
        <v>110</v>
      </c>
      <c r="F47" t="str">
        <f>'your model'!L34</f>
        <v>ggggg</v>
      </c>
      <c r="G47" t="str">
        <f t="shared" si="0"/>
        <v>Leadership Alternative ci46: ggggg vs Follower</v>
      </c>
    </row>
    <row r="48" spans="1:7" hidden="1" x14ac:dyDescent="0.25">
      <c r="A48" t="str">
        <f>_xlfn.CONCAT('your model'!$B$5," ","Alternative")</f>
        <v>Leadership Alternative</v>
      </c>
      <c r="B48" t="s">
        <v>1187</v>
      </c>
      <c r="C48" t="s">
        <v>1242</v>
      </c>
      <c r="D48" t="str">
        <f>'your model'!L30</f>
        <v>Slow Mover</v>
      </c>
      <c r="E48" t="s">
        <v>110</v>
      </c>
      <c r="F48" t="str">
        <f>'your model'!L35</f>
        <v>hhhhh</v>
      </c>
      <c r="G48" t="str">
        <f t="shared" si="0"/>
        <v>Leadership Alternative ci47: hhhhh vs Slow Mover</v>
      </c>
    </row>
    <row r="49" spans="1:7" hidden="1" x14ac:dyDescent="0.25">
      <c r="A49" t="str">
        <f>_xlfn.CONCAT('your model'!$B$5," ","Alternative")</f>
        <v>Leadership Alternative</v>
      </c>
      <c r="B49" t="s">
        <v>1188</v>
      </c>
      <c r="C49" t="s">
        <v>1243</v>
      </c>
      <c r="D49" t="str">
        <f>'your model'!L31</f>
        <v>Do Nothing</v>
      </c>
      <c r="E49" t="s">
        <v>110</v>
      </c>
      <c r="F49" t="str">
        <f>'your model'!L36</f>
        <v>iiiii</v>
      </c>
      <c r="G49" t="str">
        <f t="shared" si="0"/>
        <v>Leadership Alternative ci48: iiiii vs Do Nothing</v>
      </c>
    </row>
    <row r="50" spans="1:7" hidden="1" x14ac:dyDescent="0.25">
      <c r="A50" t="str">
        <f>_xlfn.CONCAT('your model'!$B$5," ","Alternative")</f>
        <v>Leadership Alternative</v>
      </c>
      <c r="B50" t="s">
        <v>1189</v>
      </c>
      <c r="C50" t="s">
        <v>1244</v>
      </c>
      <c r="D50" t="str">
        <f>'your model'!L32</f>
        <v>eeeee</v>
      </c>
      <c r="E50" t="s">
        <v>110</v>
      </c>
      <c r="F50" t="str">
        <f>'your model'!B37</f>
        <v>jjjj</v>
      </c>
      <c r="G50" t="str">
        <f t="shared" si="0"/>
        <v>Leadership Alternative ci49: jjjj vs eeeee</v>
      </c>
    </row>
    <row r="51" spans="1:7" hidden="1" x14ac:dyDescent="0.25">
      <c r="A51" t="str">
        <f>_xlfn.CONCAT('your model'!$B$5," ","Alternative")</f>
        <v>Leadership Alternative</v>
      </c>
      <c r="B51" t="s">
        <v>1190</v>
      </c>
      <c r="C51" t="s">
        <v>1245</v>
      </c>
      <c r="D51" t="str">
        <f>'your model'!L33</f>
        <v>fffff</v>
      </c>
      <c r="E51" t="s">
        <v>110</v>
      </c>
      <c r="F51" t="str">
        <f>'your model'!B38</f>
        <v>kkkk</v>
      </c>
      <c r="G51" t="str">
        <f t="shared" si="0"/>
        <v>Leadership Alternative ci50: kkkk vs fffff</v>
      </c>
    </row>
    <row r="52" spans="1:7" hidden="1" x14ac:dyDescent="0.25">
      <c r="A52" t="str">
        <f>_xlfn.CONCAT('your model'!$B$5," ","Alternative")</f>
        <v>Leadership Alternative</v>
      </c>
      <c r="B52" t="s">
        <v>1191</v>
      </c>
      <c r="C52" t="s">
        <v>1246</v>
      </c>
      <c r="D52" t="str">
        <f>'your model'!L34</f>
        <v>ggggg</v>
      </c>
      <c r="E52" t="s">
        <v>110</v>
      </c>
      <c r="F52" t="str">
        <f>'your model'!L28</f>
        <v>First Mover</v>
      </c>
      <c r="G52" t="str">
        <f t="shared" si="0"/>
        <v>Leadership Alternative ci51: First Mover vs ggggg</v>
      </c>
    </row>
    <row r="53" spans="1:7" hidden="1" x14ac:dyDescent="0.25">
      <c r="A53" t="str">
        <f>_xlfn.CONCAT('your model'!$B$5," ","Alternative")</f>
        <v>Leadership Alternative</v>
      </c>
      <c r="B53" t="s">
        <v>1192</v>
      </c>
      <c r="C53" t="s">
        <v>1247</v>
      </c>
      <c r="D53" t="str">
        <f>'your model'!L35</f>
        <v>hhhhh</v>
      </c>
      <c r="E53" t="s">
        <v>110</v>
      </c>
      <c r="F53" t="str">
        <f>'your model'!L29</f>
        <v>Follower</v>
      </c>
      <c r="G53" t="str">
        <f t="shared" si="0"/>
        <v>Leadership Alternative ci52: Follower vs hhhhh</v>
      </c>
    </row>
    <row r="54" spans="1:7" hidden="1" x14ac:dyDescent="0.25">
      <c r="A54" t="str">
        <f>_xlfn.CONCAT('your model'!$B$5," ","Alternative")</f>
        <v>Leadership Alternative</v>
      </c>
      <c r="B54" t="s">
        <v>1193</v>
      </c>
      <c r="C54" t="s">
        <v>1248</v>
      </c>
      <c r="D54" t="str">
        <f>'your model'!L36</f>
        <v>iiiii</v>
      </c>
      <c r="E54" t="s">
        <v>110</v>
      </c>
      <c r="F54" t="str">
        <f>'your model'!L30</f>
        <v>Slow Mover</v>
      </c>
      <c r="G54" t="str">
        <f t="shared" si="0"/>
        <v>Leadership Alternative ci53: Slow Mover vs iiiii</v>
      </c>
    </row>
    <row r="55" spans="1:7" hidden="1" x14ac:dyDescent="0.25">
      <c r="A55" t="str">
        <f>_xlfn.CONCAT('your model'!$B$5," ","Alternative")</f>
        <v>Leadership Alternative</v>
      </c>
      <c r="B55" t="s">
        <v>1194</v>
      </c>
      <c r="C55" t="s">
        <v>1249</v>
      </c>
      <c r="D55" t="str">
        <f>'your model'!B37</f>
        <v>jjjj</v>
      </c>
      <c r="E55" t="s">
        <v>110</v>
      </c>
      <c r="F55" t="str">
        <f>'your model'!L31</f>
        <v>Do Nothing</v>
      </c>
      <c r="G55" t="str">
        <f t="shared" si="0"/>
        <v>Leadership Alternative ci54: Do Nothing vs jjjj</v>
      </c>
    </row>
    <row r="56" spans="1:7" hidden="1" x14ac:dyDescent="0.25">
      <c r="A56" t="str">
        <f>_xlfn.CONCAT('your model'!$B$5," ","Alternative")</f>
        <v>Leadership Alternative</v>
      </c>
      <c r="B56" t="s">
        <v>1195</v>
      </c>
      <c r="C56" t="s">
        <v>1250</v>
      </c>
      <c r="D56" t="str">
        <f>'your model'!B38</f>
        <v>kkkk</v>
      </c>
      <c r="E56" t="s">
        <v>110</v>
      </c>
      <c r="F56" t="str">
        <f>'your model'!L32</f>
        <v>eeeee</v>
      </c>
      <c r="G56" t="str">
        <f t="shared" si="0"/>
        <v>Leadership Alternative ci55: eeeee vs kkkk</v>
      </c>
    </row>
  </sheetData>
  <autoFilter ref="B1:G56" xr:uid="{1854B1D5-9417-49DA-94BC-3580B4C8C064}">
    <filterColumn colId="2">
      <filters>
        <filter val="Do Nothing"/>
        <filter val="First Mover"/>
        <filter val="Follower"/>
        <filter val="Slow Mover"/>
      </filters>
    </filterColumn>
    <filterColumn colId="4">
      <filters>
        <filter val="Do Nothing"/>
        <filter val="Follower"/>
        <filter val="Slow Mover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D0230-987D-41A5-A48A-6A50B3C5CB90}">
  <sheetPr>
    <tabColor rgb="FF92D050"/>
  </sheetPr>
  <dimension ref="A1:A131"/>
  <sheetViews>
    <sheetView topLeftCell="A97" workbookViewId="0">
      <selection activeCell="A124" sqref="A124:A131"/>
    </sheetView>
  </sheetViews>
  <sheetFormatPr defaultRowHeight="15" x14ac:dyDescent="0.25"/>
  <cols>
    <col min="1" max="1" width="92.5703125" customWidth="1"/>
  </cols>
  <sheetData>
    <row r="1" spans="1:1" x14ac:dyDescent="0.25">
      <c r="A1" s="2" t="s">
        <v>1254</v>
      </c>
    </row>
    <row r="2" spans="1:1" x14ac:dyDescent="0.25">
      <c r="A2" s="2" t="s">
        <v>1255</v>
      </c>
    </row>
    <row r="3" spans="1:1" x14ac:dyDescent="0.25">
      <c r="A3" s="2" t="s">
        <v>1256</v>
      </c>
    </row>
    <row r="4" spans="1:1" x14ac:dyDescent="0.25">
      <c r="A4" s="2" t="s">
        <v>1257</v>
      </c>
    </row>
    <row r="5" spans="1:1" x14ac:dyDescent="0.25">
      <c r="A5" s="2" t="s">
        <v>1258</v>
      </c>
    </row>
    <row r="6" spans="1:1" x14ac:dyDescent="0.25">
      <c r="A6" s="2" t="s">
        <v>1259</v>
      </c>
    </row>
    <row r="7" spans="1:1" x14ac:dyDescent="0.25">
      <c r="A7" s="2" t="s">
        <v>1260</v>
      </c>
    </row>
    <row r="8" spans="1:1" x14ac:dyDescent="0.25">
      <c r="A8" s="2" t="s">
        <v>1261</v>
      </c>
    </row>
    <row r="9" spans="1:1" x14ac:dyDescent="0.25">
      <c r="A9" s="2" t="s">
        <v>1262</v>
      </c>
    </row>
    <row r="10" spans="1:1" x14ac:dyDescent="0.25">
      <c r="A10" s="2" t="s">
        <v>1263</v>
      </c>
    </row>
    <row r="11" spans="1:1" x14ac:dyDescent="0.25">
      <c r="A11" s="2" t="s">
        <v>1264</v>
      </c>
    </row>
    <row r="12" spans="1:1" x14ac:dyDescent="0.25">
      <c r="A12" s="2" t="s">
        <v>1265</v>
      </c>
    </row>
    <row r="13" spans="1:1" x14ac:dyDescent="0.25">
      <c r="A13" s="2" t="s">
        <v>1266</v>
      </c>
    </row>
    <row r="14" spans="1:1" x14ac:dyDescent="0.25">
      <c r="A14" s="2" t="s">
        <v>1267</v>
      </c>
    </row>
    <row r="15" spans="1:1" x14ac:dyDescent="0.25">
      <c r="A15" s="2" t="s">
        <v>1268</v>
      </c>
    </row>
    <row r="16" spans="1:1" x14ac:dyDescent="0.25">
      <c r="A16" s="2" t="s">
        <v>1269</v>
      </c>
    </row>
    <row r="17" spans="1:1" x14ac:dyDescent="0.25">
      <c r="A17" s="2" t="s">
        <v>1270</v>
      </c>
    </row>
    <row r="18" spans="1:1" x14ac:dyDescent="0.25">
      <c r="A18" s="2" t="s">
        <v>1271</v>
      </c>
    </row>
    <row r="19" spans="1:1" x14ac:dyDescent="0.25">
      <c r="A19" s="2" t="s">
        <v>1272</v>
      </c>
    </row>
    <row r="20" spans="1:1" x14ac:dyDescent="0.25">
      <c r="A20" s="2" t="s">
        <v>1273</v>
      </c>
    </row>
    <row r="21" spans="1:1" x14ac:dyDescent="0.25">
      <c r="A21" s="2" t="s">
        <v>1274</v>
      </c>
    </row>
    <row r="22" spans="1:1" x14ac:dyDescent="0.25">
      <c r="A22" s="2" t="s">
        <v>1275</v>
      </c>
    </row>
    <row r="23" spans="1:1" x14ac:dyDescent="0.25">
      <c r="A23" s="2" t="s">
        <v>1276</v>
      </c>
    </row>
    <row r="24" spans="1:1" x14ac:dyDescent="0.25">
      <c r="A24" s="2" t="s">
        <v>1277</v>
      </c>
    </row>
    <row r="25" spans="1:1" x14ac:dyDescent="0.25">
      <c r="A25" s="2" t="s">
        <v>1278</v>
      </c>
    </row>
    <row r="26" spans="1:1" x14ac:dyDescent="0.25">
      <c r="A26" s="2" t="s">
        <v>1279</v>
      </c>
    </row>
    <row r="27" spans="1:1" x14ac:dyDescent="0.25">
      <c r="A27" s="2" t="s">
        <v>1280</v>
      </c>
    </row>
    <row r="28" spans="1:1" x14ac:dyDescent="0.25">
      <c r="A28" s="2" t="s">
        <v>1281</v>
      </c>
    </row>
    <row r="29" spans="1:1" x14ac:dyDescent="0.25">
      <c r="A29" s="2" t="s">
        <v>1282</v>
      </c>
    </row>
    <row r="30" spans="1:1" x14ac:dyDescent="0.25">
      <c r="A30" s="2" t="s">
        <v>1283</v>
      </c>
    </row>
    <row r="31" spans="1:1" x14ac:dyDescent="0.25">
      <c r="A31" s="2" t="s">
        <v>1284</v>
      </c>
    </row>
    <row r="32" spans="1:1" x14ac:dyDescent="0.25">
      <c r="A32" s="2" t="s">
        <v>1285</v>
      </c>
    </row>
    <row r="33" spans="1:1" x14ac:dyDescent="0.25">
      <c r="A33" s="2" t="s">
        <v>1286</v>
      </c>
    </row>
    <row r="34" spans="1:1" x14ac:dyDescent="0.25">
      <c r="A34" s="2" t="s">
        <v>1287</v>
      </c>
    </row>
    <row r="35" spans="1:1" x14ac:dyDescent="0.25">
      <c r="A35" s="2" t="s">
        <v>1288</v>
      </c>
    </row>
    <row r="36" spans="1:1" x14ac:dyDescent="0.25">
      <c r="A36" s="2" t="s">
        <v>1289</v>
      </c>
    </row>
    <row r="37" spans="1:1" x14ac:dyDescent="0.25">
      <c r="A37" s="2" t="s">
        <v>1290</v>
      </c>
    </row>
    <row r="38" spans="1:1" x14ac:dyDescent="0.25">
      <c r="A38" s="2" t="s">
        <v>1291</v>
      </c>
    </row>
    <row r="39" spans="1:1" x14ac:dyDescent="0.25">
      <c r="A39" s="2" t="s">
        <v>1292</v>
      </c>
    </row>
    <row r="40" spans="1:1" x14ac:dyDescent="0.25">
      <c r="A40" s="2" t="s">
        <v>1293</v>
      </c>
    </row>
    <row r="41" spans="1:1" x14ac:dyDescent="0.25">
      <c r="A41" s="2" t="s">
        <v>1294</v>
      </c>
    </row>
    <row r="42" spans="1:1" x14ac:dyDescent="0.25">
      <c r="A42" s="2" t="s">
        <v>1295</v>
      </c>
    </row>
    <row r="43" spans="1:1" x14ac:dyDescent="0.25">
      <c r="A43" s="2" t="s">
        <v>1296</v>
      </c>
    </row>
    <row r="44" spans="1:1" x14ac:dyDescent="0.25">
      <c r="A44" s="2" t="s">
        <v>1297</v>
      </c>
    </row>
    <row r="45" spans="1:1" x14ac:dyDescent="0.25">
      <c r="A45" s="2" t="s">
        <v>1298</v>
      </c>
    </row>
    <row r="46" spans="1:1" x14ac:dyDescent="0.25">
      <c r="A46" s="2" t="s">
        <v>1299</v>
      </c>
    </row>
    <row r="47" spans="1:1" x14ac:dyDescent="0.25">
      <c r="A47" s="2" t="s">
        <v>1300</v>
      </c>
    </row>
    <row r="48" spans="1:1" x14ac:dyDescent="0.25">
      <c r="A48" s="2" t="s">
        <v>1301</v>
      </c>
    </row>
    <row r="49" spans="1:1" x14ac:dyDescent="0.25">
      <c r="A49" s="2" t="s">
        <v>1302</v>
      </c>
    </row>
    <row r="50" spans="1:1" x14ac:dyDescent="0.25">
      <c r="A50" s="2" t="s">
        <v>1303</v>
      </c>
    </row>
    <row r="51" spans="1:1" x14ac:dyDescent="0.25">
      <c r="A51" s="2" t="s">
        <v>1304</v>
      </c>
    </row>
    <row r="52" spans="1:1" x14ac:dyDescent="0.25">
      <c r="A52" s="2" t="s">
        <v>1305</v>
      </c>
    </row>
    <row r="53" spans="1:1" x14ac:dyDescent="0.25">
      <c r="A53" s="2" t="s">
        <v>1306</v>
      </c>
    </row>
    <row r="54" spans="1:1" x14ac:dyDescent="0.25">
      <c r="A54" s="2" t="s">
        <v>1307</v>
      </c>
    </row>
    <row r="55" spans="1:1" x14ac:dyDescent="0.25">
      <c r="A55" s="2" t="s">
        <v>1308</v>
      </c>
    </row>
    <row r="56" spans="1:1" x14ac:dyDescent="0.25">
      <c r="A56" s="2" t="s">
        <v>1309</v>
      </c>
    </row>
    <row r="57" spans="1:1" x14ac:dyDescent="0.25">
      <c r="A57" s="2" t="s">
        <v>1310</v>
      </c>
    </row>
    <row r="58" spans="1:1" x14ac:dyDescent="0.25">
      <c r="A58" s="2" t="s">
        <v>1311</v>
      </c>
    </row>
    <row r="59" spans="1:1" x14ac:dyDescent="0.25">
      <c r="A59" s="2" t="s">
        <v>1312</v>
      </c>
    </row>
    <row r="60" spans="1:1" x14ac:dyDescent="0.25">
      <c r="A60" s="2" t="s">
        <v>1313</v>
      </c>
    </row>
    <row r="61" spans="1:1" x14ac:dyDescent="0.25">
      <c r="A61" s="2" t="s">
        <v>1314</v>
      </c>
    </row>
    <row r="62" spans="1:1" x14ac:dyDescent="0.25">
      <c r="A62" s="2" t="s">
        <v>1315</v>
      </c>
    </row>
    <row r="63" spans="1:1" x14ac:dyDescent="0.25">
      <c r="A63" s="2" t="s">
        <v>1316</v>
      </c>
    </row>
    <row r="64" spans="1:1" x14ac:dyDescent="0.25">
      <c r="A64" s="2" t="s">
        <v>1317</v>
      </c>
    </row>
    <row r="65" spans="1:1" x14ac:dyDescent="0.25">
      <c r="A65" s="2" t="s">
        <v>1318</v>
      </c>
    </row>
    <row r="66" spans="1:1" x14ac:dyDescent="0.25">
      <c r="A66" s="2" t="s">
        <v>1319</v>
      </c>
    </row>
    <row r="67" spans="1:1" x14ac:dyDescent="0.25">
      <c r="A67" s="2" t="s">
        <v>1320</v>
      </c>
    </row>
    <row r="68" spans="1:1" x14ac:dyDescent="0.25">
      <c r="A68" s="2" t="s">
        <v>1321</v>
      </c>
    </row>
    <row r="69" spans="1:1" x14ac:dyDescent="0.25">
      <c r="A69" s="2" t="s">
        <v>1322</v>
      </c>
    </row>
    <row r="70" spans="1:1" x14ac:dyDescent="0.25">
      <c r="A70" s="2" t="s">
        <v>1323</v>
      </c>
    </row>
    <row r="71" spans="1:1" x14ac:dyDescent="0.25">
      <c r="A71" s="2" t="s">
        <v>1324</v>
      </c>
    </row>
    <row r="72" spans="1:1" x14ac:dyDescent="0.25">
      <c r="A72" s="2" t="s">
        <v>1325</v>
      </c>
    </row>
    <row r="73" spans="1:1" x14ac:dyDescent="0.25">
      <c r="A73" s="2" t="s">
        <v>1326</v>
      </c>
    </row>
    <row r="74" spans="1:1" x14ac:dyDescent="0.25">
      <c r="A74" s="2" t="s">
        <v>1327</v>
      </c>
    </row>
    <row r="75" spans="1:1" x14ac:dyDescent="0.25">
      <c r="A75" s="2" t="s">
        <v>1328</v>
      </c>
    </row>
    <row r="76" spans="1:1" x14ac:dyDescent="0.25">
      <c r="A76" s="2" t="s">
        <v>1329</v>
      </c>
    </row>
    <row r="77" spans="1:1" x14ac:dyDescent="0.25">
      <c r="A77" s="2" t="s">
        <v>1330</v>
      </c>
    </row>
    <row r="78" spans="1:1" x14ac:dyDescent="0.25">
      <c r="A78" s="2" t="s">
        <v>1331</v>
      </c>
    </row>
    <row r="79" spans="1:1" x14ac:dyDescent="0.25">
      <c r="A79" s="2" t="s">
        <v>1332</v>
      </c>
    </row>
    <row r="80" spans="1:1" x14ac:dyDescent="0.25">
      <c r="A80" s="2" t="s">
        <v>1333</v>
      </c>
    </row>
    <row r="81" spans="1:1" x14ac:dyDescent="0.25">
      <c r="A81" s="2" t="s">
        <v>1334</v>
      </c>
    </row>
    <row r="82" spans="1:1" x14ac:dyDescent="0.25">
      <c r="A82" s="2" t="s">
        <v>1335</v>
      </c>
    </row>
    <row r="83" spans="1:1" x14ac:dyDescent="0.25">
      <c r="A83" s="2" t="s">
        <v>1336</v>
      </c>
    </row>
    <row r="84" spans="1:1" x14ac:dyDescent="0.25">
      <c r="A84" s="2" t="s">
        <v>1337</v>
      </c>
    </row>
    <row r="85" spans="1:1" x14ac:dyDescent="0.25">
      <c r="A85" s="2" t="s">
        <v>1338</v>
      </c>
    </row>
    <row r="86" spans="1:1" x14ac:dyDescent="0.25">
      <c r="A86" s="2" t="s">
        <v>1339</v>
      </c>
    </row>
    <row r="87" spans="1:1" x14ac:dyDescent="0.25">
      <c r="A87" s="2" t="s">
        <v>1340</v>
      </c>
    </row>
    <row r="88" spans="1:1" x14ac:dyDescent="0.25">
      <c r="A88" s="2" t="s">
        <v>1341</v>
      </c>
    </row>
    <row r="89" spans="1:1" x14ac:dyDescent="0.25">
      <c r="A89" s="2" t="s">
        <v>1342</v>
      </c>
    </row>
    <row r="90" spans="1:1" x14ac:dyDescent="0.25">
      <c r="A90" s="2" t="s">
        <v>1343</v>
      </c>
    </row>
    <row r="91" spans="1:1" x14ac:dyDescent="0.25">
      <c r="A91" s="2" t="s">
        <v>1344</v>
      </c>
    </row>
    <row r="92" spans="1:1" x14ac:dyDescent="0.25">
      <c r="A92" s="2" t="s">
        <v>1345</v>
      </c>
    </row>
    <row r="93" spans="1:1" x14ac:dyDescent="0.25">
      <c r="A93" s="2" t="s">
        <v>1346</v>
      </c>
    </row>
    <row r="94" spans="1:1" x14ac:dyDescent="0.25">
      <c r="A94" s="2" t="s">
        <v>1347</v>
      </c>
    </row>
    <row r="95" spans="1:1" x14ac:dyDescent="0.25">
      <c r="A95" s="2" t="s">
        <v>1348</v>
      </c>
    </row>
    <row r="96" spans="1:1" x14ac:dyDescent="0.25">
      <c r="A96" s="2" t="s">
        <v>1349</v>
      </c>
    </row>
    <row r="97" spans="1:1" x14ac:dyDescent="0.25">
      <c r="A97" s="2" t="s">
        <v>1350</v>
      </c>
    </row>
    <row r="98" spans="1:1" x14ac:dyDescent="0.25">
      <c r="A98" s="2" t="s">
        <v>1351</v>
      </c>
    </row>
    <row r="99" spans="1:1" x14ac:dyDescent="0.25">
      <c r="A99" s="2" t="s">
        <v>1352</v>
      </c>
    </row>
    <row r="100" spans="1:1" x14ac:dyDescent="0.25">
      <c r="A100" s="2" t="s">
        <v>1353</v>
      </c>
    </row>
    <row r="101" spans="1:1" x14ac:dyDescent="0.25">
      <c r="A101" s="2" t="s">
        <v>1354</v>
      </c>
    </row>
    <row r="102" spans="1:1" x14ac:dyDescent="0.25">
      <c r="A102" s="2" t="s">
        <v>1355</v>
      </c>
    </row>
    <row r="103" spans="1:1" x14ac:dyDescent="0.25">
      <c r="A103" s="2" t="s">
        <v>1356</v>
      </c>
    </row>
    <row r="104" spans="1:1" x14ac:dyDescent="0.25">
      <c r="A104" s="2" t="s">
        <v>1357</v>
      </c>
    </row>
    <row r="105" spans="1:1" x14ac:dyDescent="0.25">
      <c r="A105" s="2" t="s">
        <v>1358</v>
      </c>
    </row>
    <row r="106" spans="1:1" x14ac:dyDescent="0.25">
      <c r="A106" s="2" t="s">
        <v>1359</v>
      </c>
    </row>
    <row r="107" spans="1:1" x14ac:dyDescent="0.25">
      <c r="A107" s="2" t="s">
        <v>1360</v>
      </c>
    </row>
    <row r="108" spans="1:1" x14ac:dyDescent="0.25">
      <c r="A108" s="2" t="s">
        <v>1361</v>
      </c>
    </row>
    <row r="109" spans="1:1" x14ac:dyDescent="0.25">
      <c r="A109" s="2" t="s">
        <v>1362</v>
      </c>
    </row>
    <row r="110" spans="1:1" x14ac:dyDescent="0.25">
      <c r="A110" s="2" t="s">
        <v>1363</v>
      </c>
    </row>
    <row r="111" spans="1:1" x14ac:dyDescent="0.25">
      <c r="A111" s="2" t="s">
        <v>1364</v>
      </c>
    </row>
    <row r="112" spans="1:1" x14ac:dyDescent="0.25">
      <c r="A112" s="2" t="s">
        <v>1365</v>
      </c>
    </row>
    <row r="113" spans="1:1" x14ac:dyDescent="0.25">
      <c r="A113" s="2" t="s">
        <v>1366</v>
      </c>
    </row>
    <row r="114" spans="1:1" x14ac:dyDescent="0.25">
      <c r="A114" s="2" t="s">
        <v>1367</v>
      </c>
    </row>
    <row r="115" spans="1:1" x14ac:dyDescent="0.25">
      <c r="A115" s="2" t="s">
        <v>1368</v>
      </c>
    </row>
    <row r="116" spans="1:1" x14ac:dyDescent="0.25">
      <c r="A116" s="2" t="s">
        <v>1369</v>
      </c>
    </row>
    <row r="117" spans="1:1" x14ac:dyDescent="0.25">
      <c r="A117" s="2" t="s">
        <v>1370</v>
      </c>
    </row>
    <row r="118" spans="1:1" x14ac:dyDescent="0.25">
      <c r="A118" s="2" t="s">
        <v>1371</v>
      </c>
    </row>
    <row r="119" spans="1:1" x14ac:dyDescent="0.25">
      <c r="A119" s="2" t="s">
        <v>1372</v>
      </c>
    </row>
    <row r="120" spans="1:1" x14ac:dyDescent="0.25">
      <c r="A120" s="2" t="s">
        <v>1373</v>
      </c>
    </row>
    <row r="121" spans="1:1" x14ac:dyDescent="0.25">
      <c r="A121" s="2" t="s">
        <v>1374</v>
      </c>
    </row>
    <row r="122" spans="1:1" x14ac:dyDescent="0.25">
      <c r="A122" s="2" t="s">
        <v>1375</v>
      </c>
    </row>
    <row r="123" spans="1:1" x14ac:dyDescent="0.25">
      <c r="A123" s="2" t="s">
        <v>1376</v>
      </c>
    </row>
    <row r="124" spans="1:1" x14ac:dyDescent="0.25">
      <c r="A124" s="2" t="s">
        <v>1377</v>
      </c>
    </row>
    <row r="125" spans="1:1" x14ac:dyDescent="0.25">
      <c r="A125" s="2" t="s">
        <v>1378</v>
      </c>
    </row>
    <row r="126" spans="1:1" x14ac:dyDescent="0.25">
      <c r="A126" s="2" t="s">
        <v>1379</v>
      </c>
    </row>
    <row r="127" spans="1:1" x14ac:dyDescent="0.25">
      <c r="A127" s="2" t="s">
        <v>1380</v>
      </c>
    </row>
    <row r="128" spans="1:1" x14ac:dyDescent="0.25">
      <c r="A128" s="2" t="s">
        <v>1381</v>
      </c>
    </row>
    <row r="129" spans="1:1" x14ac:dyDescent="0.25">
      <c r="A129" s="2" t="s">
        <v>1382</v>
      </c>
    </row>
    <row r="130" spans="1:1" x14ac:dyDescent="0.25">
      <c r="A130" s="2" t="s">
        <v>1383</v>
      </c>
    </row>
    <row r="131" spans="1:1" x14ac:dyDescent="0.25">
      <c r="A131" s="2" t="s">
        <v>1384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EB27"/>
  <sheetViews>
    <sheetView workbookViewId="0">
      <selection activeCell="V14" sqref="V14"/>
    </sheetView>
  </sheetViews>
  <sheetFormatPr defaultRowHeight="15" x14ac:dyDescent="0.25"/>
  <sheetData>
    <row r="1" spans="1:132" x14ac:dyDescent="0.25"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</row>
    <row r="2" spans="1:132" x14ac:dyDescent="0.25">
      <c r="A2">
        <v>3</v>
      </c>
    </row>
    <row r="3" spans="1:132" x14ac:dyDescent="0.25">
      <c r="B3" t="s">
        <v>855</v>
      </c>
    </row>
    <row r="4" spans="1:132" x14ac:dyDescent="0.25">
      <c r="B4" s="15" t="s">
        <v>1385</v>
      </c>
      <c r="C4" s="15" t="s">
        <v>1386</v>
      </c>
      <c r="D4" s="15" t="s">
        <v>1387</v>
      </c>
      <c r="E4" s="15" t="s">
        <v>1388</v>
      </c>
      <c r="F4" s="15" t="s">
        <v>1389</v>
      </c>
      <c r="G4" s="15" t="s">
        <v>1390</v>
      </c>
    </row>
    <row r="5" spans="1:132" x14ac:dyDescent="0.25">
      <c r="A5">
        <v>4</v>
      </c>
      <c r="B5" s="15">
        <v>2</v>
      </c>
      <c r="C5" s="15">
        <v>4</v>
      </c>
      <c r="D5" s="15">
        <v>3</v>
      </c>
      <c r="E5" s="15">
        <v>8</v>
      </c>
      <c r="F5" s="15">
        <v>9</v>
      </c>
      <c r="G5" s="15">
        <v>7</v>
      </c>
    </row>
    <row r="6" spans="1:132" x14ac:dyDescent="0.25">
      <c r="B6" t="s">
        <v>855</v>
      </c>
    </row>
    <row r="8" spans="1:132" x14ac:dyDescent="0.25">
      <c r="A8">
        <v>5</v>
      </c>
    </row>
    <row r="9" spans="1:132" x14ac:dyDescent="0.25">
      <c r="B9" t="s">
        <v>855</v>
      </c>
    </row>
    <row r="11" spans="1:132" x14ac:dyDescent="0.25">
      <c r="A11">
        <v>6</v>
      </c>
    </row>
    <row r="12" spans="1:132" x14ac:dyDescent="0.25">
      <c r="B12" t="s">
        <v>855</v>
      </c>
    </row>
    <row r="13" spans="1:132" ht="14.25" customHeight="1" x14ac:dyDescent="0.25">
      <c r="B13" s="15" t="s">
        <v>1391</v>
      </c>
      <c r="C13" s="17" t="s">
        <v>1392</v>
      </c>
      <c r="D13" s="15" t="s">
        <v>1393</v>
      </c>
      <c r="E13" s="17" t="s">
        <v>1394</v>
      </c>
      <c r="F13" s="17" t="s">
        <v>1395</v>
      </c>
      <c r="G13" s="17" t="s">
        <v>1396</v>
      </c>
      <c r="H13" s="17" t="s">
        <v>1397</v>
      </c>
      <c r="I13" s="17" t="s">
        <v>1398</v>
      </c>
      <c r="J13" s="17" t="s">
        <v>1399</v>
      </c>
      <c r="K13" s="17" t="s">
        <v>1400</v>
      </c>
      <c r="L13" s="17" t="s">
        <v>1401</v>
      </c>
      <c r="M13" s="17" t="s">
        <v>1402</v>
      </c>
      <c r="N13" s="17" t="s">
        <v>1403</v>
      </c>
      <c r="O13" s="17" t="s">
        <v>1404</v>
      </c>
      <c r="P13" s="17" t="s">
        <v>1405</v>
      </c>
      <c r="Q13" s="17" t="s">
        <v>1406</v>
      </c>
      <c r="R13" s="17" t="s">
        <v>1407</v>
      </c>
      <c r="S13" s="17" t="s">
        <v>1408</v>
      </c>
      <c r="T13" s="17" t="s">
        <v>1409</v>
      </c>
      <c r="U13" s="17" t="s">
        <v>1410</v>
      </c>
      <c r="V13" s="15" t="s">
        <v>1411</v>
      </c>
    </row>
    <row r="14" spans="1:132" x14ac:dyDescent="0.25">
      <c r="A14">
        <v>7</v>
      </c>
      <c r="B14" s="15">
        <v>4</v>
      </c>
      <c r="C14" s="15">
        <v>7</v>
      </c>
      <c r="D14" s="15">
        <v>7</v>
      </c>
      <c r="E14" s="15">
        <v>8</v>
      </c>
      <c r="F14" s="15">
        <v>3</v>
      </c>
      <c r="G14" s="15">
        <v>10</v>
      </c>
      <c r="H14" s="15">
        <v>8</v>
      </c>
      <c r="I14" s="15">
        <v>8</v>
      </c>
      <c r="J14" s="15">
        <v>9</v>
      </c>
      <c r="K14" s="15">
        <v>4</v>
      </c>
      <c r="L14" s="15">
        <v>9</v>
      </c>
      <c r="M14" s="15">
        <v>7</v>
      </c>
      <c r="N14" s="15">
        <v>8</v>
      </c>
      <c r="O14" s="15">
        <v>4</v>
      </c>
      <c r="P14" s="15">
        <v>9</v>
      </c>
      <c r="Q14" s="15">
        <v>9</v>
      </c>
      <c r="R14" s="15">
        <v>8</v>
      </c>
      <c r="S14" s="15">
        <v>9</v>
      </c>
      <c r="T14" s="15">
        <v>4</v>
      </c>
      <c r="U14" s="15">
        <v>10</v>
      </c>
      <c r="V14" s="15">
        <v>1</v>
      </c>
    </row>
    <row r="15" spans="1:132" x14ac:dyDescent="0.25">
      <c r="B15" t="s">
        <v>855</v>
      </c>
    </row>
    <row r="17" spans="1:56" x14ac:dyDescent="0.25">
      <c r="A17">
        <v>8</v>
      </c>
    </row>
    <row r="18" spans="1:56" x14ac:dyDescent="0.25">
      <c r="B18" t="s">
        <v>855</v>
      </c>
    </row>
    <row r="20" spans="1:56" x14ac:dyDescent="0.25">
      <c r="A20">
        <v>9</v>
      </c>
    </row>
    <row r="21" spans="1:56" x14ac:dyDescent="0.25">
      <c r="B21" t="s">
        <v>855</v>
      </c>
    </row>
    <row r="23" spans="1:56" x14ac:dyDescent="0.25">
      <c r="A23">
        <v>10</v>
      </c>
    </row>
    <row r="24" spans="1:56" x14ac:dyDescent="0.25">
      <c r="B24" t="s">
        <v>855</v>
      </c>
    </row>
    <row r="25" spans="1:56" x14ac:dyDescent="0.25">
      <c r="B25" s="15" t="s">
        <v>1412</v>
      </c>
      <c r="C25" s="15" t="s">
        <v>1413</v>
      </c>
      <c r="D25" s="15" t="s">
        <v>1414</v>
      </c>
      <c r="E25" s="15" t="s">
        <v>1415</v>
      </c>
      <c r="F25" s="15" t="s">
        <v>1416</v>
      </c>
      <c r="G25" s="15" t="s">
        <v>1417</v>
      </c>
      <c r="H25" s="15" t="s">
        <v>1418</v>
      </c>
      <c r="I25" s="15" t="s">
        <v>1419</v>
      </c>
      <c r="J25" s="15" t="s">
        <v>1420</v>
      </c>
      <c r="K25" s="15" t="s">
        <v>1421</v>
      </c>
      <c r="L25" s="15" t="s">
        <v>1422</v>
      </c>
      <c r="M25" s="15" t="s">
        <v>1423</v>
      </c>
      <c r="N25" s="15" t="s">
        <v>1424</v>
      </c>
      <c r="O25" s="15" t="s">
        <v>1425</v>
      </c>
      <c r="P25" s="15" t="s">
        <v>1426</v>
      </c>
      <c r="Q25" s="15" t="s">
        <v>1427</v>
      </c>
      <c r="R25" s="15" t="s">
        <v>1428</v>
      </c>
      <c r="S25" s="15" t="s">
        <v>1429</v>
      </c>
      <c r="T25" s="15" t="s">
        <v>1430</v>
      </c>
      <c r="U25" s="15" t="s">
        <v>1431</v>
      </c>
      <c r="V25" s="15" t="s">
        <v>1432</v>
      </c>
      <c r="W25" s="15" t="s">
        <v>1433</v>
      </c>
      <c r="X25" s="15" t="s">
        <v>1434</v>
      </c>
      <c r="Y25" s="15" t="s">
        <v>1435</v>
      </c>
      <c r="Z25" s="15" t="s">
        <v>1436</v>
      </c>
      <c r="AA25" s="15" t="s">
        <v>1437</v>
      </c>
      <c r="AB25" s="15" t="s">
        <v>1438</v>
      </c>
      <c r="AC25" s="15" t="s">
        <v>1439</v>
      </c>
      <c r="AD25" s="15" t="s">
        <v>1440</v>
      </c>
      <c r="AE25" s="15" t="s">
        <v>1441</v>
      </c>
      <c r="AF25" s="15" t="s">
        <v>1442</v>
      </c>
      <c r="AG25" s="15" t="s">
        <v>1443</v>
      </c>
      <c r="AH25" s="15" t="s">
        <v>1444</v>
      </c>
      <c r="AI25" s="15" t="s">
        <v>1445</v>
      </c>
      <c r="AJ25" s="15" t="s">
        <v>1446</v>
      </c>
      <c r="AK25" s="15" t="s">
        <v>1447</v>
      </c>
      <c r="AL25" s="15" t="s">
        <v>1448</v>
      </c>
      <c r="AM25" s="15" t="s">
        <v>1449</v>
      </c>
      <c r="AN25" s="15" t="s">
        <v>1450</v>
      </c>
      <c r="AO25" s="15" t="s">
        <v>1451</v>
      </c>
      <c r="AP25" s="15" t="s">
        <v>1452</v>
      </c>
      <c r="AQ25" s="15" t="s">
        <v>1453</v>
      </c>
      <c r="AR25" s="15" t="s">
        <v>1454</v>
      </c>
      <c r="AS25" s="15" t="s">
        <v>1455</v>
      </c>
      <c r="AT25" s="15" t="s">
        <v>1456</v>
      </c>
      <c r="AU25" s="15" t="s">
        <v>1457</v>
      </c>
      <c r="AV25" s="15" t="s">
        <v>1458</v>
      </c>
      <c r="AW25" s="15" t="s">
        <v>1459</v>
      </c>
      <c r="AX25" s="15" t="s">
        <v>1460</v>
      </c>
      <c r="AY25" s="15" t="s">
        <v>1461</v>
      </c>
      <c r="AZ25" s="15" t="s">
        <v>1462</v>
      </c>
      <c r="BA25" s="15" t="s">
        <v>1463</v>
      </c>
      <c r="BB25" s="15" t="s">
        <v>1464</v>
      </c>
      <c r="BC25" s="15" t="s">
        <v>1465</v>
      </c>
      <c r="BD25" s="15" t="s">
        <v>1466</v>
      </c>
    </row>
    <row r="26" spans="1:56" x14ac:dyDescent="0.25">
      <c r="A26">
        <v>11</v>
      </c>
      <c r="B26" s="15">
        <v>5</v>
      </c>
      <c r="C26" s="15">
        <v>7</v>
      </c>
      <c r="D26" s="15">
        <v>3</v>
      </c>
      <c r="E26" s="15">
        <v>3</v>
      </c>
      <c r="F26" s="15">
        <v>6</v>
      </c>
      <c r="G26" s="15">
        <v>4</v>
      </c>
      <c r="H26" s="15">
        <v>8</v>
      </c>
      <c r="I26" s="15">
        <v>8</v>
      </c>
      <c r="J26" s="15">
        <v>9</v>
      </c>
      <c r="K26" s="15">
        <v>3</v>
      </c>
      <c r="L26" s="15">
        <v>4</v>
      </c>
      <c r="M26" s="15">
        <v>8</v>
      </c>
      <c r="N26" s="15">
        <v>6</v>
      </c>
      <c r="O26" s="15">
        <v>2</v>
      </c>
      <c r="P26" s="15">
        <v>3</v>
      </c>
      <c r="Q26" s="15">
        <v>7</v>
      </c>
      <c r="R26" s="15">
        <v>6</v>
      </c>
      <c r="S26" s="15">
        <v>4</v>
      </c>
      <c r="T26" s="15">
        <v>9</v>
      </c>
      <c r="U26" s="15">
        <v>7</v>
      </c>
      <c r="V26" s="15">
        <v>3</v>
      </c>
      <c r="W26" s="15">
        <v>4</v>
      </c>
      <c r="X26" s="15">
        <v>4</v>
      </c>
      <c r="Y26" s="15">
        <v>4</v>
      </c>
      <c r="Z26" s="15">
        <v>3</v>
      </c>
      <c r="AA26" s="15">
        <v>6</v>
      </c>
      <c r="AB26" s="15">
        <v>8</v>
      </c>
      <c r="AC26" s="15">
        <v>7</v>
      </c>
      <c r="AD26" s="15">
        <v>8</v>
      </c>
      <c r="AE26" s="15">
        <v>7</v>
      </c>
      <c r="AF26" s="15">
        <v>7</v>
      </c>
      <c r="AG26" s="15">
        <v>2</v>
      </c>
      <c r="AH26" s="15">
        <v>7</v>
      </c>
      <c r="AI26" s="15">
        <v>3</v>
      </c>
      <c r="AJ26" s="15">
        <v>7</v>
      </c>
      <c r="AK26" s="15">
        <v>4</v>
      </c>
      <c r="AL26" s="15">
        <v>4</v>
      </c>
      <c r="AM26" s="15">
        <v>8</v>
      </c>
      <c r="AN26" s="15">
        <v>10</v>
      </c>
      <c r="AO26" s="15">
        <v>4</v>
      </c>
      <c r="AP26" s="15">
        <v>8</v>
      </c>
      <c r="AQ26" s="15">
        <v>3</v>
      </c>
      <c r="AR26" s="15">
        <v>2</v>
      </c>
      <c r="AS26" s="15">
        <v>4</v>
      </c>
      <c r="AT26" s="15">
        <v>2</v>
      </c>
      <c r="AU26" s="15">
        <v>8</v>
      </c>
      <c r="AV26" s="15">
        <v>4</v>
      </c>
      <c r="AW26" s="15">
        <v>7</v>
      </c>
      <c r="AX26" s="15">
        <v>9</v>
      </c>
      <c r="AY26" s="15">
        <v>7</v>
      </c>
      <c r="AZ26" s="15">
        <v>4</v>
      </c>
      <c r="BA26" s="15">
        <v>4</v>
      </c>
      <c r="BB26" s="15">
        <v>8</v>
      </c>
      <c r="BC26" s="15">
        <v>2</v>
      </c>
      <c r="BD26" s="15">
        <v>4</v>
      </c>
    </row>
    <row r="27" spans="1:56" x14ac:dyDescent="0.25">
      <c r="B27" t="s">
        <v>855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5579E-50D7-4D58-B6C9-1BC0B469389F}">
  <dimension ref="A16:Z40"/>
  <sheetViews>
    <sheetView topLeftCell="A16" zoomScale="90" zoomScaleNormal="90" workbookViewId="0">
      <selection activeCell="P40" sqref="P40"/>
    </sheetView>
  </sheetViews>
  <sheetFormatPr defaultRowHeight="15" x14ac:dyDescent="0.25"/>
  <cols>
    <col min="1" max="1" width="3.5703125" bestFit="1" customWidth="1"/>
    <col min="2" max="11" width="4.5703125" bestFit="1" customWidth="1"/>
    <col min="12" max="12" width="5.85546875" bestFit="1" customWidth="1"/>
    <col min="14" max="14" width="3.5703125" bestFit="1" customWidth="1"/>
    <col min="20" max="20" width="11.5703125" bestFit="1" customWidth="1"/>
  </cols>
  <sheetData>
    <row r="16" spans="1:26" x14ac:dyDescent="0.25">
      <c r="A16">
        <v>7</v>
      </c>
      <c r="B16" t="s">
        <v>55</v>
      </c>
      <c r="C16" t="s">
        <v>56</v>
      </c>
      <c r="D16" t="s">
        <v>57</v>
      </c>
      <c r="E16" t="s">
        <v>58</v>
      </c>
      <c r="F16" t="s">
        <v>59</v>
      </c>
      <c r="G16" t="s">
        <v>60</v>
      </c>
      <c r="H16" t="s">
        <v>61</v>
      </c>
      <c r="I16" s="12" t="s">
        <v>62</v>
      </c>
      <c r="J16" s="12" t="s">
        <v>63</v>
      </c>
      <c r="K16" s="12" t="s">
        <v>64</v>
      </c>
      <c r="L16" s="12" t="s">
        <v>65</v>
      </c>
      <c r="N16">
        <v>11</v>
      </c>
      <c r="O16" t="s">
        <v>55</v>
      </c>
      <c r="P16" t="s">
        <v>56</v>
      </c>
      <c r="Q16" t="s">
        <v>57</v>
      </c>
      <c r="R16" t="s">
        <v>58</v>
      </c>
      <c r="S16" t="s">
        <v>59</v>
      </c>
      <c r="T16" t="s">
        <v>60</v>
      </c>
      <c r="U16" t="s">
        <v>61</v>
      </c>
      <c r="V16" t="s">
        <v>62</v>
      </c>
      <c r="W16" t="s">
        <v>63</v>
      </c>
      <c r="X16" t="s">
        <v>64</v>
      </c>
      <c r="Y16" t="s">
        <v>65</v>
      </c>
      <c r="Z16" t="s">
        <v>1467</v>
      </c>
    </row>
    <row r="17" spans="1:26" x14ac:dyDescent="0.25">
      <c r="A17" t="s">
        <v>55</v>
      </c>
      <c r="B17">
        <v>0</v>
      </c>
      <c r="C17" s="2"/>
      <c r="D17" s="3"/>
      <c r="E17" s="4"/>
      <c r="F17" s="5"/>
      <c r="G17" s="6"/>
      <c r="H17">
        <f>'Import Sheet (paste survey)'!V14-1</f>
        <v>0</v>
      </c>
      <c r="I17" s="12"/>
      <c r="J17" s="12"/>
      <c r="K17" s="12"/>
      <c r="L17" s="12"/>
      <c r="N17" t="s">
        <v>55</v>
      </c>
      <c r="O17">
        <v>1</v>
      </c>
      <c r="P17" s="2">
        <f>IFERROR(((10-B18)/B18),9)</f>
        <v>2.3333333333333335</v>
      </c>
      <c r="Q17" s="3">
        <f>IFERROR(((10-B19)/B19),9)</f>
        <v>0.42857142857142855</v>
      </c>
      <c r="R17" s="4">
        <f>IFERROR(((10-B20)/B20),9)</f>
        <v>0.66666666666666663</v>
      </c>
      <c r="S17" s="5">
        <f>IFERROR(((10-B21)/B21),9)</f>
        <v>0.25</v>
      </c>
      <c r="T17" s="6">
        <f>IFERROR(((10-B22)/B22),9)</f>
        <v>2.3333333333333335</v>
      </c>
      <c r="U17">
        <f>IFERROR(H17/(10-H17),9)</f>
        <v>0</v>
      </c>
      <c r="V17" s="12"/>
      <c r="W17" s="12"/>
      <c r="X17" s="12"/>
      <c r="Y17" s="12"/>
      <c r="Z17">
        <f>SUM(O17:Y17)</f>
        <v>7.0119047619047628</v>
      </c>
    </row>
    <row r="18" spans="1:26" x14ac:dyDescent="0.25">
      <c r="A18" t="s">
        <v>56</v>
      </c>
      <c r="B18" s="2">
        <f>'Import Sheet (paste survey)'!B14-1</f>
        <v>3</v>
      </c>
      <c r="C18">
        <v>0</v>
      </c>
      <c r="D18" s="2"/>
      <c r="E18" s="3"/>
      <c r="F18" s="4"/>
      <c r="G18" s="7"/>
      <c r="H18" s="8"/>
      <c r="I18" s="12"/>
      <c r="J18" s="12"/>
      <c r="K18" s="12"/>
      <c r="L18" s="12"/>
      <c r="N18" t="s">
        <v>56</v>
      </c>
      <c r="O18" s="2">
        <f>IFERROR(B18/(10-B18),9)</f>
        <v>0.42857142857142855</v>
      </c>
      <c r="P18">
        <v>1</v>
      </c>
      <c r="Q18" s="2">
        <f>IFERROR(((10-C19)/C19),9)</f>
        <v>0.66666666666666663</v>
      </c>
      <c r="R18" s="3">
        <f>IFERROR(((10-C20)/C20),9)</f>
        <v>0.42857142857142855</v>
      </c>
      <c r="S18" s="4">
        <f>IFERROR(((10-C21)/C21),9)</f>
        <v>0.42857142857142855</v>
      </c>
      <c r="T18" s="7">
        <f>IFERROR(((10-C22)/C22),9)</f>
        <v>0.42857142857142855</v>
      </c>
      <c r="U18" s="8">
        <f>IFERROR(((10-C23)/C23),9)</f>
        <v>0.1111111111111111</v>
      </c>
      <c r="V18" s="12"/>
      <c r="W18" s="12"/>
      <c r="X18" s="12"/>
      <c r="Y18" s="12"/>
      <c r="Z18">
        <f t="shared" ref="Z18:Z23" si="0">SUM(O18:Y18)</f>
        <v>3.4920634920634916</v>
      </c>
    </row>
    <row r="19" spans="1:26" x14ac:dyDescent="0.25">
      <c r="A19" t="s">
        <v>57</v>
      </c>
      <c r="B19" s="3">
        <f>'Import Sheet (paste survey)'!H14-1</f>
        <v>7</v>
      </c>
      <c r="C19" s="2">
        <f>'Import Sheet (paste survey)'!C14-1</f>
        <v>6</v>
      </c>
      <c r="D19">
        <v>0</v>
      </c>
      <c r="E19" s="2"/>
      <c r="F19" s="3"/>
      <c r="G19" s="9"/>
      <c r="H19" s="5"/>
      <c r="I19" s="12"/>
      <c r="J19" s="12"/>
      <c r="K19" s="12"/>
      <c r="L19" s="12"/>
      <c r="N19" t="s">
        <v>57</v>
      </c>
      <c r="O19" s="3">
        <f>IFERROR(B19/(10-B19),9)</f>
        <v>2.3333333333333335</v>
      </c>
      <c r="P19" s="2">
        <f>IFERROR(C19/(10-C19),9)</f>
        <v>1.5</v>
      </c>
      <c r="Q19">
        <v>1</v>
      </c>
      <c r="R19" s="2">
        <f>IFERROR(((10-D20)/D20),9)</f>
        <v>0.66666666666666663</v>
      </c>
      <c r="S19" s="3">
        <f>IFERROR(((10-D21)/D21),9)</f>
        <v>0.25</v>
      </c>
      <c r="T19" s="9">
        <f>IFERROR(((10-D22)/D22),9)</f>
        <v>2.3333333333333335</v>
      </c>
      <c r="U19" s="5">
        <f>IFERROR(((10-D23)/D23),9)</f>
        <v>0.25</v>
      </c>
      <c r="V19" s="12"/>
      <c r="W19" s="12"/>
      <c r="X19" s="12"/>
      <c r="Y19" s="12"/>
      <c r="Z19">
        <f t="shared" si="0"/>
        <v>8.3333333333333339</v>
      </c>
    </row>
    <row r="20" spans="1:26" x14ac:dyDescent="0.25">
      <c r="A20" t="s">
        <v>58</v>
      </c>
      <c r="B20" s="4">
        <f>'Import Sheet (paste survey)'!M14-1</f>
        <v>6</v>
      </c>
      <c r="C20" s="3">
        <f>'Import Sheet (paste survey)'!I14-1</f>
        <v>7</v>
      </c>
      <c r="D20" s="2">
        <f>'Import Sheet (paste survey)'!D14-1</f>
        <v>6</v>
      </c>
      <c r="E20">
        <v>0</v>
      </c>
      <c r="F20" s="2"/>
      <c r="G20" s="10"/>
      <c r="H20" s="4"/>
      <c r="I20" s="12"/>
      <c r="J20" s="12"/>
      <c r="K20" s="12"/>
      <c r="L20" s="12"/>
      <c r="N20" t="s">
        <v>58</v>
      </c>
      <c r="O20" s="4">
        <f>IFERROR(B20/(10-B20),9)</f>
        <v>1.5</v>
      </c>
      <c r="P20" s="3">
        <f>IFERROR(C20/(10-C20),9)</f>
        <v>2.3333333333333335</v>
      </c>
      <c r="Q20" s="2">
        <f>IFERROR(D20/(10-D20),9)</f>
        <v>1.5</v>
      </c>
      <c r="R20">
        <v>1</v>
      </c>
      <c r="S20" s="2">
        <f>IFERROR(((10-E21)/E21),9)</f>
        <v>0.42857142857142855</v>
      </c>
      <c r="T20" s="10">
        <f>IFERROR(((10-E22)/E22),9)</f>
        <v>2.3333333333333335</v>
      </c>
      <c r="U20" s="4">
        <f>IFERROR(((10-E23)/E23),9)</f>
        <v>0.25</v>
      </c>
      <c r="V20" s="12"/>
      <c r="W20" s="12"/>
      <c r="X20" s="12"/>
      <c r="Y20" s="12"/>
      <c r="Z20">
        <f t="shared" si="0"/>
        <v>9.3452380952380967</v>
      </c>
    </row>
    <row r="21" spans="1:26" x14ac:dyDescent="0.25">
      <c r="A21" t="s">
        <v>59</v>
      </c>
      <c r="B21" s="5">
        <f>'Import Sheet (paste survey)'!Q14-1</f>
        <v>8</v>
      </c>
      <c r="C21" s="4">
        <f>'Import Sheet (paste survey)'!N14-1</f>
        <v>7</v>
      </c>
      <c r="D21" s="3">
        <f>'Import Sheet (paste survey)'!J14-1</f>
        <v>8</v>
      </c>
      <c r="E21" s="2">
        <f>'Import Sheet (paste survey)'!E14-1</f>
        <v>7</v>
      </c>
      <c r="F21">
        <v>0</v>
      </c>
      <c r="G21" s="11"/>
      <c r="H21" s="3"/>
      <c r="I21" s="12"/>
      <c r="J21" s="12"/>
      <c r="K21" s="12"/>
      <c r="L21" s="12"/>
      <c r="N21" t="s">
        <v>59</v>
      </c>
      <c r="O21" s="5">
        <f>IFERROR(B21/(10-B21),9)</f>
        <v>4</v>
      </c>
      <c r="P21" s="4">
        <f>IFERROR(C21/(10-C21),9)</f>
        <v>2.3333333333333335</v>
      </c>
      <c r="Q21" s="3">
        <f>IFERROR(D21/(10-D21),9)</f>
        <v>4</v>
      </c>
      <c r="R21" s="2">
        <f>IFERROR(E21/(10-E21),9)</f>
        <v>2.3333333333333335</v>
      </c>
      <c r="S21">
        <v>1</v>
      </c>
      <c r="T21" s="11">
        <f>IFERROR(((10-F22)/F22),9)</f>
        <v>4</v>
      </c>
      <c r="U21" s="3">
        <f>IFERROR(((10-F23)/F23),9)</f>
        <v>0.25</v>
      </c>
      <c r="V21" s="12"/>
      <c r="W21" s="12"/>
      <c r="X21" s="12"/>
      <c r="Y21" s="12"/>
      <c r="Z21">
        <f t="shared" si="0"/>
        <v>17.916666666666668</v>
      </c>
    </row>
    <row r="22" spans="1:26" x14ac:dyDescent="0.25">
      <c r="A22" t="s">
        <v>60</v>
      </c>
      <c r="B22" s="8">
        <f>'Import Sheet (paste survey)'!T14-1</f>
        <v>3</v>
      </c>
      <c r="C22" s="5">
        <f>'Import Sheet (paste survey)'!R14-1</f>
        <v>7</v>
      </c>
      <c r="D22" s="4">
        <f>'Import Sheet (paste survey)'!O14-1</f>
        <v>3</v>
      </c>
      <c r="E22" s="3">
        <f>'Import Sheet (paste survey)'!K14-1</f>
        <v>3</v>
      </c>
      <c r="F22" s="2">
        <f>'Import Sheet (paste survey)'!F14-1</f>
        <v>2</v>
      </c>
      <c r="G22" s="1">
        <v>0</v>
      </c>
      <c r="H22" s="2"/>
      <c r="I22" s="12"/>
      <c r="J22" s="12"/>
      <c r="K22" s="12"/>
      <c r="L22" s="12"/>
      <c r="N22" t="s">
        <v>60</v>
      </c>
      <c r="O22" s="8">
        <f>IFERROR(B22/(10-B22),9)</f>
        <v>0.42857142857142855</v>
      </c>
      <c r="P22" s="5">
        <f>IFERROR(C22/(10-C22),9)</f>
        <v>2.3333333333333335</v>
      </c>
      <c r="Q22" s="4">
        <f>IFERROR(D22/(10-D22),9)</f>
        <v>0.42857142857142855</v>
      </c>
      <c r="R22" s="3">
        <f>IFERROR(E22/(10-E22),9)</f>
        <v>0.42857142857142855</v>
      </c>
      <c r="S22" s="2">
        <f>IFERROR(F22/(10-F22),9)</f>
        <v>0.25</v>
      </c>
      <c r="T22" s="1">
        <v>1</v>
      </c>
      <c r="U22" s="2">
        <f>IFERROR(((10-G23)/G23),9)</f>
        <v>0.1111111111111111</v>
      </c>
      <c r="V22" s="12"/>
      <c r="W22" s="12"/>
      <c r="X22" s="12"/>
      <c r="Y22" s="12"/>
      <c r="Z22">
        <f t="shared" si="0"/>
        <v>4.9801587301587293</v>
      </c>
    </row>
    <row r="23" spans="1:26" x14ac:dyDescent="0.25">
      <c r="A23" t="s">
        <v>61</v>
      </c>
      <c r="C23" s="8">
        <f>'Import Sheet (paste survey)'!U14-1</f>
        <v>9</v>
      </c>
      <c r="D23" s="5">
        <f>'Import Sheet (paste survey)'!S14-1</f>
        <v>8</v>
      </c>
      <c r="E23" s="4">
        <f>'Import Sheet (paste survey)'!P14-1</f>
        <v>8</v>
      </c>
      <c r="F23" s="3">
        <f>'Import Sheet (paste survey)'!L14-1</f>
        <v>8</v>
      </c>
      <c r="G23" s="11">
        <f>'Import Sheet (paste survey)'!G14-1</f>
        <v>9</v>
      </c>
      <c r="H23">
        <v>0</v>
      </c>
      <c r="I23" s="12"/>
      <c r="J23" s="12"/>
      <c r="K23" s="12"/>
      <c r="L23" s="12"/>
      <c r="N23" t="s">
        <v>61</v>
      </c>
      <c r="O23">
        <f>IFERROR(((10-H17)/H17),9)</f>
        <v>9</v>
      </c>
      <c r="P23" s="8">
        <f>IFERROR(C23/(10-C23),9)</f>
        <v>9</v>
      </c>
      <c r="Q23" s="5">
        <f>IFERROR(D23/(10-D23),9)</f>
        <v>4</v>
      </c>
      <c r="R23" s="4">
        <f>IFERROR(E23/(10-E23),9)</f>
        <v>4</v>
      </c>
      <c r="S23" s="3">
        <f>IFERROR(F23/(10-F23),9)</f>
        <v>4</v>
      </c>
      <c r="T23" s="11">
        <f>IFERROR(G23/(10-G23),9)</f>
        <v>9</v>
      </c>
      <c r="U23">
        <v>1</v>
      </c>
      <c r="V23" s="12"/>
      <c r="W23" s="12"/>
      <c r="X23" s="12"/>
      <c r="Y23" s="12"/>
      <c r="Z23">
        <f t="shared" si="0"/>
        <v>40</v>
      </c>
    </row>
    <row r="24" spans="1:26" x14ac:dyDescent="0.25">
      <c r="A24" t="s">
        <v>62</v>
      </c>
      <c r="B24" s="12"/>
      <c r="C24" s="12"/>
      <c r="D24" s="12"/>
      <c r="E24" s="12"/>
      <c r="F24" s="12"/>
      <c r="G24" s="13"/>
      <c r="H24" s="12"/>
      <c r="I24" s="12"/>
      <c r="J24" s="12"/>
      <c r="K24" s="12"/>
      <c r="L24" s="12"/>
      <c r="N24" t="s">
        <v>62</v>
      </c>
      <c r="O24" s="12"/>
      <c r="P24" s="12"/>
      <c r="Q24" s="12"/>
      <c r="R24" s="12"/>
      <c r="S24" s="12"/>
      <c r="T24" s="13"/>
      <c r="U24" s="12"/>
      <c r="V24" s="12"/>
      <c r="W24" s="12"/>
      <c r="X24" s="12"/>
      <c r="Y24" s="12"/>
      <c r="Z24" s="12"/>
    </row>
    <row r="25" spans="1:26" x14ac:dyDescent="0.25">
      <c r="A25" t="s">
        <v>63</v>
      </c>
      <c r="B25" s="12"/>
      <c r="C25" s="12"/>
      <c r="D25" s="12"/>
      <c r="E25" s="12"/>
      <c r="F25" s="12"/>
      <c r="G25" s="13"/>
      <c r="H25" s="12"/>
      <c r="I25" s="12"/>
      <c r="J25" s="12"/>
      <c r="K25" s="12"/>
      <c r="L25" s="12"/>
      <c r="N25" t="s">
        <v>63</v>
      </c>
      <c r="O25" s="12"/>
      <c r="P25" s="12"/>
      <c r="Q25" s="12"/>
      <c r="R25" s="12"/>
      <c r="S25" s="12"/>
      <c r="T25" s="13"/>
      <c r="U25" s="12"/>
      <c r="V25" s="12"/>
      <c r="W25" s="12"/>
      <c r="X25" s="12"/>
      <c r="Y25" s="12"/>
      <c r="Z25" s="12"/>
    </row>
    <row r="26" spans="1:26" x14ac:dyDescent="0.25">
      <c r="A26" t="s">
        <v>64</v>
      </c>
      <c r="B26" s="12"/>
      <c r="C26" s="12"/>
      <c r="D26" s="12"/>
      <c r="E26" s="12"/>
      <c r="F26" s="12"/>
      <c r="G26" s="13"/>
      <c r="H26" s="12"/>
      <c r="I26" s="12"/>
      <c r="J26" s="12"/>
      <c r="K26" s="12"/>
      <c r="L26" s="12"/>
      <c r="N26" t="s">
        <v>64</v>
      </c>
      <c r="O26" s="12"/>
      <c r="P26" s="12"/>
      <c r="Q26" s="12"/>
      <c r="R26" s="12"/>
      <c r="S26" s="12"/>
      <c r="T26" s="13"/>
      <c r="U26" s="12"/>
      <c r="V26" s="12"/>
      <c r="W26" s="12"/>
      <c r="X26" s="12"/>
      <c r="Y26" s="12"/>
      <c r="Z26" s="12"/>
    </row>
    <row r="27" spans="1:26" x14ac:dyDescent="0.25">
      <c r="A27" t="s">
        <v>65</v>
      </c>
      <c r="B27" s="12"/>
      <c r="C27" s="12"/>
      <c r="D27" s="12"/>
      <c r="E27" s="12"/>
      <c r="F27" s="12"/>
      <c r="G27" s="13"/>
      <c r="H27" s="12"/>
      <c r="I27" s="12"/>
      <c r="J27" s="12"/>
      <c r="K27" s="12"/>
      <c r="L27" s="12"/>
      <c r="N27" t="s">
        <v>65</v>
      </c>
      <c r="O27" s="12"/>
      <c r="P27" s="12"/>
      <c r="Q27" s="12"/>
      <c r="R27" s="12"/>
      <c r="S27" s="12"/>
      <c r="T27" s="13"/>
      <c r="U27" s="12"/>
      <c r="V27" s="12"/>
      <c r="W27" s="12"/>
      <c r="X27" s="12"/>
      <c r="Y27" s="12"/>
      <c r="Z27" s="12"/>
    </row>
    <row r="29" spans="1:26" x14ac:dyDescent="0.25">
      <c r="A29">
        <v>11</v>
      </c>
      <c r="B29" t="s">
        <v>55</v>
      </c>
      <c r="C29" t="s">
        <v>56</v>
      </c>
      <c r="D29" t="s">
        <v>57</v>
      </c>
      <c r="E29" t="s">
        <v>58</v>
      </c>
      <c r="F29" t="s">
        <v>59</v>
      </c>
      <c r="G29" t="s">
        <v>60</v>
      </c>
      <c r="H29" t="s">
        <v>61</v>
      </c>
      <c r="I29" t="s">
        <v>62</v>
      </c>
      <c r="J29" t="s">
        <v>63</v>
      </c>
      <c r="K29" t="s">
        <v>64</v>
      </c>
      <c r="L29" t="s">
        <v>65</v>
      </c>
      <c r="N29">
        <v>11</v>
      </c>
      <c r="O29" t="s">
        <v>55</v>
      </c>
      <c r="P29" t="s">
        <v>56</v>
      </c>
      <c r="Q29" t="s">
        <v>57</v>
      </c>
      <c r="R29" t="s">
        <v>58</v>
      </c>
      <c r="S29" t="s">
        <v>59</v>
      </c>
      <c r="T29" t="s">
        <v>60</v>
      </c>
      <c r="U29" t="s">
        <v>61</v>
      </c>
      <c r="V29" t="s">
        <v>62</v>
      </c>
      <c r="W29" t="s">
        <v>63</v>
      </c>
      <c r="X29" t="s">
        <v>64</v>
      </c>
      <c r="Y29" t="s">
        <v>65</v>
      </c>
      <c r="Z29" t="s">
        <v>1467</v>
      </c>
    </row>
    <row r="30" spans="1:26" x14ac:dyDescent="0.25">
      <c r="A30" t="s">
        <v>55</v>
      </c>
      <c r="B30">
        <v>0</v>
      </c>
      <c r="C30" s="2"/>
      <c r="D30" s="3"/>
      <c r="E30" s="4"/>
      <c r="F30" s="5"/>
      <c r="G30" s="6"/>
      <c r="H30">
        <f>'Import Sheet (paste survey)'!AZ26-1</f>
        <v>3</v>
      </c>
      <c r="I30" s="5">
        <f>'Import Sheet (paste survey)'!AP26-1</f>
        <v>7</v>
      </c>
      <c r="J30" s="4">
        <f>'Import Sheet (paste survey)'!AF26-1</f>
        <v>6</v>
      </c>
      <c r="K30" s="3">
        <f>'Import Sheet (paste survey)'!V26-1</f>
        <v>2</v>
      </c>
      <c r="L30" s="2">
        <f>'Import Sheet (paste survey)'!L26-1</f>
        <v>3</v>
      </c>
      <c r="N30" t="s">
        <v>55</v>
      </c>
      <c r="O30">
        <v>1</v>
      </c>
      <c r="P30" s="2">
        <f>IFERROR(((10-B31)/B31),9)</f>
        <v>1.5</v>
      </c>
      <c r="Q30" s="3">
        <f>IFERROR(((10-B32)/B32),9)</f>
        <v>0.42857142857142855</v>
      </c>
      <c r="R30" s="4">
        <f>IFERROR(((10-B33)/B33),9)</f>
        <v>2.3333333333333335</v>
      </c>
      <c r="S30" s="5">
        <f>IFERROR(((10-B34)/B34),9)</f>
        <v>4</v>
      </c>
      <c r="T30" s="6">
        <f>IFERROR(((10-B35)/B35),9)</f>
        <v>9</v>
      </c>
      <c r="U30">
        <f>IFERROR(H30/(10-H30),9)</f>
        <v>0.42857142857142855</v>
      </c>
      <c r="V30" s="5">
        <f>IFERROR(I30/(10-I30),9)</f>
        <v>2.3333333333333335</v>
      </c>
      <c r="W30" s="4">
        <f>IFERROR(J30/(10-J30),9)</f>
        <v>1.5</v>
      </c>
      <c r="X30" s="3">
        <f>IFERROR(K30/(10-K30),9)</f>
        <v>0.25</v>
      </c>
      <c r="Y30" s="2">
        <f>IFERROR(L30/(10-L30),9)</f>
        <v>0.42857142857142855</v>
      </c>
      <c r="Z30">
        <f>SUM(O30:Y30)</f>
        <v>23.202380952380949</v>
      </c>
    </row>
    <row r="31" spans="1:26" x14ac:dyDescent="0.25">
      <c r="A31" t="s">
        <v>56</v>
      </c>
      <c r="B31" s="2">
        <f>'Import Sheet (paste survey)'!B26-1</f>
        <v>4</v>
      </c>
      <c r="C31">
        <v>0</v>
      </c>
      <c r="D31" s="2"/>
      <c r="E31" s="3"/>
      <c r="F31" s="4"/>
      <c r="G31" s="7"/>
      <c r="H31" s="8"/>
      <c r="I31">
        <f>'Import Sheet (paste survey)'!BA26-1</f>
        <v>3</v>
      </c>
      <c r="J31" s="5">
        <f>'Import Sheet (paste survey)'!AQ26-1</f>
        <v>2</v>
      </c>
      <c r="K31" s="4">
        <f>'Import Sheet (paste survey)'!AG26-1</f>
        <v>1</v>
      </c>
      <c r="L31" s="3">
        <f>'Import Sheet (paste survey)'!W26-1</f>
        <v>3</v>
      </c>
      <c r="N31" t="s">
        <v>56</v>
      </c>
      <c r="O31" s="2">
        <f>IFERROR(B31/(10-B31),9)</f>
        <v>0.66666666666666663</v>
      </c>
      <c r="P31">
        <v>1</v>
      </c>
      <c r="Q31" s="2">
        <f>IFERROR(((10-C32)/C32),9)</f>
        <v>0.66666666666666663</v>
      </c>
      <c r="R31" s="3">
        <f>IFERROR(((10-C33)/C33),9)</f>
        <v>1</v>
      </c>
      <c r="S31" s="4">
        <f>IFERROR(((10-C34)/C34),9)</f>
        <v>2.3333333333333335</v>
      </c>
      <c r="T31" s="7">
        <f>IFERROR(((10-C35)/C35),9)</f>
        <v>0.66666666666666663</v>
      </c>
      <c r="U31" s="8">
        <f>IFERROR(((10-C36)/C36),9)</f>
        <v>0.42857142857142855</v>
      </c>
      <c r="V31">
        <f>IFERROR(I31/(10-I31),9)</f>
        <v>0.42857142857142855</v>
      </c>
      <c r="W31" s="5">
        <f>IFERROR(J31/(10-J31),9)</f>
        <v>0.25</v>
      </c>
      <c r="X31" s="4">
        <f>IFERROR(K31/(10-K31),9)</f>
        <v>0.1111111111111111</v>
      </c>
      <c r="Y31" s="3">
        <f>IFERROR(L31/(10-L31),9)</f>
        <v>0.42857142857142855</v>
      </c>
      <c r="Z31">
        <f t="shared" ref="Z31:Z40" si="1">SUM(O31:Y31)</f>
        <v>7.9801587301587302</v>
      </c>
    </row>
    <row r="32" spans="1:26" x14ac:dyDescent="0.25">
      <c r="A32" t="s">
        <v>57</v>
      </c>
      <c r="B32" s="3">
        <f>'Import Sheet (paste survey)'!M26-1</f>
        <v>7</v>
      </c>
      <c r="C32" s="2">
        <f>'Import Sheet (paste survey)'!C26-1</f>
        <v>6</v>
      </c>
      <c r="D32">
        <v>0</v>
      </c>
      <c r="E32" s="2"/>
      <c r="F32" s="3"/>
      <c r="G32" s="9"/>
      <c r="H32" s="5"/>
      <c r="I32" s="8"/>
      <c r="J32">
        <f>'Import Sheet (paste survey)'!BB26-1</f>
        <v>7</v>
      </c>
      <c r="K32" s="5">
        <f>'Import Sheet (paste survey)'!AR26-1</f>
        <v>1</v>
      </c>
      <c r="L32" s="4">
        <f>'Import Sheet (paste survey)'!AH26-1</f>
        <v>6</v>
      </c>
      <c r="N32" t="s">
        <v>57</v>
      </c>
      <c r="O32" s="3">
        <f>IFERROR(B32/(10-B32),9)</f>
        <v>2.3333333333333335</v>
      </c>
      <c r="P32" s="2">
        <f>IFERROR(C32/(10-C32),9)</f>
        <v>1.5</v>
      </c>
      <c r="Q32">
        <v>1</v>
      </c>
      <c r="R32" s="2">
        <f>IFERROR(((10-D33)/D33),9)</f>
        <v>4</v>
      </c>
      <c r="S32" s="3">
        <f>IFERROR(((10-D34)/D34),9)</f>
        <v>9</v>
      </c>
      <c r="T32" s="9">
        <f>IFERROR(((10-D35)/D35),9)</f>
        <v>4</v>
      </c>
      <c r="U32" s="5">
        <f>IFERROR(((10-D36)/D36),9)</f>
        <v>2.3333333333333335</v>
      </c>
      <c r="V32" s="8">
        <f>IFERROR(((10-D37)/D37),9)</f>
        <v>2.3333333333333335</v>
      </c>
      <c r="W32">
        <f>IFERROR(J32/(10-J32),9)</f>
        <v>2.3333333333333335</v>
      </c>
      <c r="X32" s="5">
        <f>IFERROR(K32/(10-K32),9)</f>
        <v>0.1111111111111111</v>
      </c>
      <c r="Y32" s="4">
        <f>IFERROR(L32/(10-L32),9)</f>
        <v>1.5</v>
      </c>
      <c r="Z32">
        <f t="shared" si="1"/>
        <v>30.444444444444443</v>
      </c>
    </row>
    <row r="33" spans="1:26" x14ac:dyDescent="0.25">
      <c r="A33" t="s">
        <v>58</v>
      </c>
      <c r="B33" s="4">
        <f>'Import Sheet (paste survey)'!X26-1</f>
        <v>3</v>
      </c>
      <c r="C33" s="3">
        <f>'Import Sheet (paste survey)'!N26-1</f>
        <v>5</v>
      </c>
      <c r="D33" s="2">
        <f>'Import Sheet (paste survey)'!D26-1</f>
        <v>2</v>
      </c>
      <c r="E33">
        <v>0</v>
      </c>
      <c r="F33" s="2"/>
      <c r="G33" s="10"/>
      <c r="H33" s="4"/>
      <c r="I33" s="5"/>
      <c r="J33" s="8"/>
      <c r="K33">
        <f>'Import Sheet (paste survey)'!BC26-1</f>
        <v>1</v>
      </c>
      <c r="L33" s="5">
        <f>'Import Sheet (paste survey)'!AS26-1</f>
        <v>3</v>
      </c>
      <c r="N33" t="s">
        <v>58</v>
      </c>
      <c r="O33" s="4">
        <f>IFERROR(B33/(10-B33),9)</f>
        <v>0.42857142857142855</v>
      </c>
      <c r="P33" s="3">
        <f>IFERROR(C33/(10-C33),9)</f>
        <v>1</v>
      </c>
      <c r="Q33" s="2">
        <f>IFERROR(D33/(10-D33),9)</f>
        <v>0.25</v>
      </c>
      <c r="R33">
        <v>1</v>
      </c>
      <c r="S33" s="2">
        <f>IFERROR(((10-E34)/E34),9)</f>
        <v>4</v>
      </c>
      <c r="T33" s="10">
        <f>IFERROR(((10-E35)/E35),9)</f>
        <v>4</v>
      </c>
      <c r="U33" s="4">
        <f>IFERROR(((10-E36)/E36),9)</f>
        <v>1</v>
      </c>
      <c r="V33" s="5">
        <f>IFERROR(((10-E37)/E37),9)</f>
        <v>2.3333333333333335</v>
      </c>
      <c r="W33" s="8">
        <f>IFERROR(((10-E38)/E38),9)</f>
        <v>0.66666666666666663</v>
      </c>
      <c r="X33">
        <f>IFERROR(K33/(10-K33),9)</f>
        <v>0.1111111111111111</v>
      </c>
      <c r="Y33" s="5">
        <f>IFERROR(L33/(10-L33),9)</f>
        <v>0.42857142857142855</v>
      </c>
      <c r="Z33">
        <f t="shared" si="1"/>
        <v>15.218253968253968</v>
      </c>
    </row>
    <row r="34" spans="1:26" x14ac:dyDescent="0.25">
      <c r="A34" t="s">
        <v>59</v>
      </c>
      <c r="B34" s="5">
        <f>'Import Sheet (paste survey)'!AI26-1</f>
        <v>2</v>
      </c>
      <c r="C34" s="4">
        <f>'Import Sheet (paste survey)'!Y26-1</f>
        <v>3</v>
      </c>
      <c r="D34" s="3">
        <f>'Import Sheet (paste survey)'!O26-1</f>
        <v>1</v>
      </c>
      <c r="E34" s="2">
        <f>'Import Sheet (paste survey)'!E26-1</f>
        <v>2</v>
      </c>
      <c r="F34">
        <v>0</v>
      </c>
      <c r="G34" s="11"/>
      <c r="H34" s="3"/>
      <c r="I34" s="4"/>
      <c r="J34" s="5"/>
      <c r="K34" s="8"/>
      <c r="L34">
        <f>'Import Sheet (paste survey)'!BD26-1</f>
        <v>3</v>
      </c>
      <c r="N34" t="s">
        <v>59</v>
      </c>
      <c r="O34" s="5">
        <f>IFERROR(B34/(10-B34),9)</f>
        <v>0.25</v>
      </c>
      <c r="P34" s="4">
        <f>IFERROR(C34/(10-C34),9)</f>
        <v>0.42857142857142855</v>
      </c>
      <c r="Q34" s="3">
        <f>IFERROR(D34/(10-D34),9)</f>
        <v>0.1111111111111111</v>
      </c>
      <c r="R34" s="2">
        <f>IFERROR(E34/(10-E34),9)</f>
        <v>0.25</v>
      </c>
      <c r="S34">
        <v>1</v>
      </c>
      <c r="T34" s="11">
        <f>IFERROR(((10-F35)/F35),9)</f>
        <v>1</v>
      </c>
      <c r="U34" s="3">
        <f>IFERROR(((10-F36)/F36),9)</f>
        <v>0.66666666666666663</v>
      </c>
      <c r="V34" s="4">
        <f>IFERROR(((10-F37)/F37),9)</f>
        <v>0.42857142857142855</v>
      </c>
      <c r="W34" s="5">
        <f>IFERROR(((10-F38)/F38),9)</f>
        <v>0.42857142857142855</v>
      </c>
      <c r="X34" s="8">
        <f>IFERROR(((10-F39)/F39),9)</f>
        <v>0.25</v>
      </c>
      <c r="Y34">
        <f>IFERROR(L34/(10-L34),9)</f>
        <v>0.42857142857142855</v>
      </c>
      <c r="Z34">
        <f t="shared" si="1"/>
        <v>5.2420634920634921</v>
      </c>
    </row>
    <row r="35" spans="1:26" x14ac:dyDescent="0.25">
      <c r="A35" t="s">
        <v>60</v>
      </c>
      <c r="B35" s="8">
        <f>'Import Sheet (paste survey)'!AT26-1</f>
        <v>1</v>
      </c>
      <c r="C35" s="5">
        <f>'Import Sheet (paste survey)'!AJ26-1</f>
        <v>6</v>
      </c>
      <c r="D35" s="4">
        <f>'Import Sheet (paste survey)'!Z26-1</f>
        <v>2</v>
      </c>
      <c r="E35" s="3">
        <f>'Import Sheet (paste survey)'!P26-1</f>
        <v>2</v>
      </c>
      <c r="F35" s="2">
        <f>'Import Sheet (paste survey)'!F26-1</f>
        <v>5</v>
      </c>
      <c r="G35" s="1">
        <v>0</v>
      </c>
      <c r="H35" s="2"/>
      <c r="I35" s="3"/>
      <c r="J35" s="4"/>
      <c r="K35" s="5"/>
      <c r="N35" t="s">
        <v>60</v>
      </c>
      <c r="O35" s="8">
        <f>IFERROR(B35/(10-B35),9)</f>
        <v>0.1111111111111111</v>
      </c>
      <c r="P35" s="5">
        <f>IFERROR(C35/(10-C35),9)</f>
        <v>1.5</v>
      </c>
      <c r="Q35" s="4">
        <f>IFERROR(D35/(10-D35),9)</f>
        <v>0.25</v>
      </c>
      <c r="R35" s="3">
        <f>IFERROR(E35/(10-E35),9)</f>
        <v>0.25</v>
      </c>
      <c r="S35" s="2">
        <f>IFERROR(F35/(10-F35),9)</f>
        <v>1</v>
      </c>
      <c r="T35" s="1">
        <v>1</v>
      </c>
      <c r="U35" s="2">
        <f>IFERROR(((10-G36)/G36),9)</f>
        <v>2.3333333333333335</v>
      </c>
      <c r="V35" s="3">
        <f>IFERROR(((10-G37)/G37),9)</f>
        <v>1</v>
      </c>
      <c r="W35" s="4">
        <f>IFERROR(((10-G38)/G38),9)</f>
        <v>0.66666666666666663</v>
      </c>
      <c r="X35" s="5">
        <f>IFERROR(((10-G39)/G39),9)</f>
        <v>0.1111111111111111</v>
      </c>
      <c r="Y35">
        <f>IFERROR(((10-G40)/G40),9)</f>
        <v>0.66666666666666663</v>
      </c>
      <c r="Z35">
        <f t="shared" si="1"/>
        <v>8.8888888888888875</v>
      </c>
    </row>
    <row r="36" spans="1:26" x14ac:dyDescent="0.25">
      <c r="A36" t="s">
        <v>61</v>
      </c>
      <c r="C36" s="8">
        <f>'Import Sheet (paste survey)'!AU26-1</f>
        <v>7</v>
      </c>
      <c r="D36" s="5">
        <f>'Import Sheet (paste survey)'!AK26-1</f>
        <v>3</v>
      </c>
      <c r="E36" s="4">
        <f>'Import Sheet (paste survey)'!AA26-1</f>
        <v>5</v>
      </c>
      <c r="F36" s="3">
        <f>'Import Sheet (paste survey)'!Q26-1</f>
        <v>6</v>
      </c>
      <c r="G36" s="11">
        <f>'Import Sheet (paste survey)'!G26-1</f>
        <v>3</v>
      </c>
      <c r="H36">
        <v>0</v>
      </c>
      <c r="I36" s="2"/>
      <c r="J36" s="3"/>
      <c r="K36" s="4"/>
      <c r="L36" s="5"/>
      <c r="N36" t="s">
        <v>61</v>
      </c>
      <c r="O36">
        <f>IFERROR(((10-H30)/H30),9)</f>
        <v>2.3333333333333335</v>
      </c>
      <c r="P36" s="8">
        <f>IFERROR(C36/(10-C36),9)</f>
        <v>2.3333333333333335</v>
      </c>
      <c r="Q36" s="5">
        <f>IFERROR(D36/(10-D36),9)</f>
        <v>0.42857142857142855</v>
      </c>
      <c r="R36" s="4">
        <f>IFERROR(E36/(10-E36),9)</f>
        <v>1</v>
      </c>
      <c r="S36" s="3">
        <f>IFERROR(F36/(10-F36),9)</f>
        <v>1.5</v>
      </c>
      <c r="T36" s="11">
        <f>IFERROR(G36/(10-G36),9)</f>
        <v>0.42857142857142855</v>
      </c>
      <c r="U36">
        <v>1</v>
      </c>
      <c r="V36" s="2">
        <f>IFERROR(((10-H37)/H37),9)</f>
        <v>0.42857142857142855</v>
      </c>
      <c r="W36" s="3">
        <f>IFERROR(((10-H38)/H38),9)</f>
        <v>2.3333333333333335</v>
      </c>
      <c r="X36" s="4">
        <f>IFERROR(((10-H39)/H39),9)</f>
        <v>0.42857142857142855</v>
      </c>
      <c r="Y36" s="5">
        <f>IFERROR(((10-H40)/H40),9)</f>
        <v>2.3333333333333335</v>
      </c>
      <c r="Z36">
        <f t="shared" si="1"/>
        <v>14.547619047619049</v>
      </c>
    </row>
    <row r="37" spans="1:26" x14ac:dyDescent="0.25">
      <c r="A37" t="s">
        <v>62</v>
      </c>
      <c r="B37" s="5"/>
      <c r="D37" s="8">
        <f>'Import Sheet (paste survey)'!AV26-1</f>
        <v>3</v>
      </c>
      <c r="E37" s="5">
        <f>'Import Sheet (paste survey)'!AL26-1</f>
        <v>3</v>
      </c>
      <c r="F37" s="4">
        <f>'Import Sheet (paste survey)'!AB26-1</f>
        <v>7</v>
      </c>
      <c r="G37" s="10">
        <f>'Import Sheet (paste survey)'!R26-1</f>
        <v>5</v>
      </c>
      <c r="H37" s="2">
        <f>'Import Sheet (paste survey)'!H26-1</f>
        <v>7</v>
      </c>
      <c r="I37">
        <v>0</v>
      </c>
      <c r="J37" s="2"/>
      <c r="K37" s="3"/>
      <c r="L37" s="4"/>
      <c r="N37" t="s">
        <v>62</v>
      </c>
      <c r="O37" s="5">
        <f>IFERROR(((10-I30)/I30),9)</f>
        <v>0.42857142857142855</v>
      </c>
      <c r="P37">
        <f>IFERROR(((10-I31)/I31),9)</f>
        <v>2.3333333333333335</v>
      </c>
      <c r="Q37" s="8">
        <f>IFERROR(D37/(10-D37),9)</f>
        <v>0.42857142857142855</v>
      </c>
      <c r="R37" s="5">
        <f>IFERROR(E37/(10-E37),9)</f>
        <v>0.42857142857142855</v>
      </c>
      <c r="S37" s="4">
        <f>IFERROR(F37/(10-F37),9)</f>
        <v>2.3333333333333335</v>
      </c>
      <c r="T37" s="10">
        <f>IFERROR(G37/(10-G37),9)</f>
        <v>1</v>
      </c>
      <c r="U37" s="2">
        <f>IFERROR(H37/(10-H37),9)</f>
        <v>2.3333333333333335</v>
      </c>
      <c r="V37">
        <v>1</v>
      </c>
      <c r="W37" s="2">
        <f>IFERROR(((10-I38)/I38),9)</f>
        <v>0.42857142857142855</v>
      </c>
      <c r="X37" s="3">
        <f>IFERROR(((10-I39)/I39),9)</f>
        <v>0.25</v>
      </c>
      <c r="Y37" s="4">
        <f>IFERROR(((10-I40)/I40),9)</f>
        <v>0.66666666666666663</v>
      </c>
      <c r="Z37">
        <f t="shared" si="1"/>
        <v>11.630952380952381</v>
      </c>
    </row>
    <row r="38" spans="1:26" x14ac:dyDescent="0.25">
      <c r="A38" t="s">
        <v>63</v>
      </c>
      <c r="B38" s="4"/>
      <c r="C38" s="5"/>
      <c r="E38" s="8">
        <f>'Import Sheet (paste survey)'!AW26-1</f>
        <v>6</v>
      </c>
      <c r="F38" s="5">
        <f>'Import Sheet (paste survey)'!AM26-1</f>
        <v>7</v>
      </c>
      <c r="G38" s="9">
        <f>'Import Sheet (paste survey)'!AC26-1</f>
        <v>6</v>
      </c>
      <c r="H38" s="3">
        <f>'Import Sheet (paste survey)'!S26-1</f>
        <v>3</v>
      </c>
      <c r="I38" s="2">
        <f>'Import Sheet (paste survey)'!I26-1</f>
        <v>7</v>
      </c>
      <c r="J38">
        <v>0</v>
      </c>
      <c r="K38" s="2"/>
      <c r="L38" s="3"/>
      <c r="N38" t="s">
        <v>63</v>
      </c>
      <c r="O38" s="4">
        <f>IFERROR(((10-J30)/J30),9)</f>
        <v>0.66666666666666663</v>
      </c>
      <c r="P38" s="5">
        <f>IFERROR(((10-J31)/J31),9)</f>
        <v>4</v>
      </c>
      <c r="Q38">
        <f>IFERROR(((10-J32)/J32),9)</f>
        <v>0.42857142857142855</v>
      </c>
      <c r="R38" s="8">
        <f>IFERROR(E38/(10-E38),9)</f>
        <v>1.5</v>
      </c>
      <c r="S38" s="5">
        <f>IFERROR(F38/(10-F38),9)</f>
        <v>2.3333333333333335</v>
      </c>
      <c r="T38" s="9">
        <f>IFERROR(G38/(10-G38),9)</f>
        <v>1.5</v>
      </c>
      <c r="U38" s="3">
        <f>IFERROR(H38/(10-H38),9)</f>
        <v>0.42857142857142855</v>
      </c>
      <c r="V38" s="2">
        <f>IFERROR(I38/(10-I38),9)</f>
        <v>2.3333333333333335</v>
      </c>
      <c r="W38">
        <v>1</v>
      </c>
      <c r="X38" s="2">
        <f>IFERROR(((10-J39)/J39),9)</f>
        <v>0.25</v>
      </c>
      <c r="Y38" s="3">
        <f>IFERROR(((10-J40)/J40),9)</f>
        <v>0.66666666666666663</v>
      </c>
      <c r="Z38">
        <f t="shared" si="1"/>
        <v>15.107142857142858</v>
      </c>
    </row>
    <row r="39" spans="1:26" x14ac:dyDescent="0.25">
      <c r="A39" t="s">
        <v>64</v>
      </c>
      <c r="B39" s="3"/>
      <c r="C39" s="4"/>
      <c r="D39" s="5"/>
      <c r="F39" s="8">
        <f>'Import Sheet (paste survey)'!AX26-1</f>
        <v>8</v>
      </c>
      <c r="G39" s="7">
        <f>'Import Sheet (paste survey)'!AN26-1</f>
        <v>9</v>
      </c>
      <c r="H39" s="4">
        <f>'Import Sheet (paste survey)'!AD26-1</f>
        <v>7</v>
      </c>
      <c r="I39" s="3">
        <f>'Import Sheet (paste survey)'!T26-1</f>
        <v>8</v>
      </c>
      <c r="J39" s="2">
        <f>'Import Sheet (paste survey)'!J26-1</f>
        <v>8</v>
      </c>
      <c r="K39">
        <v>0</v>
      </c>
      <c r="L39" s="2"/>
      <c r="N39" t="s">
        <v>64</v>
      </c>
      <c r="O39" s="3">
        <f>IFERROR(((10-K30)/K30),9)</f>
        <v>4</v>
      </c>
      <c r="P39" s="4">
        <f>IFERROR(((10-K31)/K31),9)</f>
        <v>9</v>
      </c>
      <c r="Q39" s="5">
        <f>IFERROR(((10-K32)/K32),9)</f>
        <v>9</v>
      </c>
      <c r="R39">
        <f>IFERROR(((10-K33)/K33),9)</f>
        <v>9</v>
      </c>
      <c r="S39" s="8">
        <f>IFERROR(F39/(10-F39),9)</f>
        <v>4</v>
      </c>
      <c r="T39" s="7">
        <f>IFERROR(G39/(10-G39),9)</f>
        <v>9</v>
      </c>
      <c r="U39" s="4">
        <f>IFERROR(H39/(10-H39),9)</f>
        <v>2.3333333333333335</v>
      </c>
      <c r="V39" s="3">
        <f>IFERROR(I39/(10-I39),9)</f>
        <v>4</v>
      </c>
      <c r="W39" s="2">
        <f>IFERROR(J39/(10-J39),9)</f>
        <v>4</v>
      </c>
      <c r="X39">
        <v>1</v>
      </c>
      <c r="Y39" s="2">
        <f>IFERROR(((10-K40)/K40),9)</f>
        <v>4</v>
      </c>
      <c r="Z39">
        <f t="shared" si="1"/>
        <v>59.333333333333336</v>
      </c>
    </row>
    <row r="40" spans="1:26" x14ac:dyDescent="0.25">
      <c r="A40" t="s">
        <v>65</v>
      </c>
      <c r="B40" s="2"/>
      <c r="C40" s="3"/>
      <c r="D40" s="4"/>
      <c r="E40" s="5"/>
      <c r="G40" s="6">
        <f>'Import Sheet (paste survey)'!AY26-1</f>
        <v>6</v>
      </c>
      <c r="H40" s="5">
        <f>'Import Sheet (paste survey)'!AO26-1</f>
        <v>3</v>
      </c>
      <c r="I40" s="4">
        <f>'Import Sheet (paste survey)'!AE26-1</f>
        <v>6</v>
      </c>
      <c r="J40" s="3">
        <f>'Import Sheet (paste survey)'!U26-1</f>
        <v>6</v>
      </c>
      <c r="K40" s="2">
        <f>'Import Sheet (paste survey)'!K26-1</f>
        <v>2</v>
      </c>
      <c r="L40">
        <v>0</v>
      </c>
      <c r="N40" t="s">
        <v>65</v>
      </c>
      <c r="O40" s="2">
        <f>IFERROR(((10-L30)/L30),9)</f>
        <v>2.3333333333333335</v>
      </c>
      <c r="P40" s="3">
        <f>IFERROR(((10-L31)/L31),9)</f>
        <v>2.3333333333333335</v>
      </c>
      <c r="Q40" s="4">
        <f>IFERROR(((10-L32)/L32),9)</f>
        <v>0.66666666666666663</v>
      </c>
      <c r="R40" s="5">
        <f>IFERROR(((10-L33)/L33),9)</f>
        <v>2.3333333333333335</v>
      </c>
      <c r="S40">
        <f>IFERROR(((10-L34)/L34),9)</f>
        <v>2.3333333333333335</v>
      </c>
      <c r="T40" s="6">
        <f>IFERROR(G40/(10-G40),9)</f>
        <v>1.5</v>
      </c>
      <c r="U40" s="5">
        <f>IFERROR(H40/(10-H40),9)</f>
        <v>0.42857142857142855</v>
      </c>
      <c r="V40" s="4">
        <f>IFERROR(I40/(10-I40),9)</f>
        <v>1.5</v>
      </c>
      <c r="W40" s="3">
        <f>IFERROR(J40/(10-J40),9)</f>
        <v>1.5</v>
      </c>
      <c r="X40" s="2">
        <f>IFERROR(K40/(10-K40),9)</f>
        <v>0.25</v>
      </c>
      <c r="Y40">
        <v>1</v>
      </c>
      <c r="Z40">
        <f t="shared" si="1"/>
        <v>16.178571428571431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1EF40-2914-42EC-B7F7-C98EF4655725}">
  <sheetPr>
    <tabColor rgb="FFFFFF00"/>
  </sheetPr>
  <dimension ref="A1:Z50"/>
  <sheetViews>
    <sheetView topLeftCell="A31" zoomScale="90" zoomScaleNormal="90" workbookViewId="0">
      <selection activeCell="M42" sqref="M42"/>
    </sheetView>
  </sheetViews>
  <sheetFormatPr defaultRowHeight="15" x14ac:dyDescent="0.25"/>
  <sheetData>
    <row r="1" spans="1:1" x14ac:dyDescent="0.25">
      <c r="A1" t="s">
        <v>1475</v>
      </c>
    </row>
    <row r="20" spans="1:22" x14ac:dyDescent="0.25">
      <c r="A20">
        <v>7</v>
      </c>
      <c r="B20" t="s">
        <v>55</v>
      </c>
      <c r="C20" t="s">
        <v>56</v>
      </c>
      <c r="D20" t="s">
        <v>57</v>
      </c>
      <c r="E20" t="s">
        <v>58</v>
      </c>
      <c r="F20" t="s">
        <v>59</v>
      </c>
      <c r="G20" t="s">
        <v>60</v>
      </c>
      <c r="H20" t="s">
        <v>61</v>
      </c>
      <c r="I20" t="s">
        <v>62</v>
      </c>
      <c r="J20" t="s">
        <v>63</v>
      </c>
      <c r="K20" t="s">
        <v>64</v>
      </c>
      <c r="L20" t="s">
        <v>65</v>
      </c>
      <c r="O20">
        <v>7</v>
      </c>
      <c r="P20" t="s">
        <v>55</v>
      </c>
      <c r="Q20" t="s">
        <v>56</v>
      </c>
      <c r="R20" t="s">
        <v>57</v>
      </c>
      <c r="S20" t="s">
        <v>58</v>
      </c>
      <c r="T20" t="s">
        <v>59</v>
      </c>
      <c r="U20" t="s">
        <v>60</v>
      </c>
      <c r="V20" t="s">
        <v>61</v>
      </c>
    </row>
    <row r="21" spans="1:22" x14ac:dyDescent="0.25">
      <c r="A21" t="s">
        <v>55</v>
      </c>
      <c r="B21">
        <f>'grid and decimal'!O17/'grid and decimal'!$Z$17</f>
        <v>0.14261460101867571</v>
      </c>
      <c r="C21">
        <f>'grid and decimal'!P17/'grid and decimal'!$Z$17</f>
        <v>0.33276740237690999</v>
      </c>
      <c r="D21">
        <f>'grid and decimal'!Q17/'grid and decimal'!$Z$17</f>
        <v>6.1120543293718153E-2</v>
      </c>
      <c r="E21">
        <f>'grid and decimal'!R17/'grid and decimal'!$Z$17</f>
        <v>9.5076400679117129E-2</v>
      </c>
      <c r="F21">
        <f>'grid and decimal'!S17/'grid and decimal'!$Z$17</f>
        <v>3.5653650254668927E-2</v>
      </c>
      <c r="G21">
        <f>'grid and decimal'!T17/'grid and decimal'!$Z$17</f>
        <v>0.33276740237690999</v>
      </c>
      <c r="H21">
        <f>'grid and decimal'!U17/'grid and decimal'!$Z$17</f>
        <v>0</v>
      </c>
      <c r="O21" t="str">
        <f>A32</f>
        <v>Average</v>
      </c>
      <c r="P21">
        <f t="shared" ref="P21:V21" si="0">B32</f>
        <v>0.17716614553314208</v>
      </c>
      <c r="Q21">
        <f t="shared" si="0"/>
        <v>0.26751014599383494</v>
      </c>
      <c r="R21">
        <f t="shared" si="0"/>
        <v>0.13455011131269359</v>
      </c>
      <c r="S21">
        <f t="shared" si="0"/>
        <v>0.10301405398072951</v>
      </c>
      <c r="T21">
        <f t="shared" si="0"/>
        <v>6.2893421752718531E-2</v>
      </c>
      <c r="U21">
        <f t="shared" si="0"/>
        <v>0.23346126149558508</v>
      </c>
      <c r="V21">
        <f t="shared" si="0"/>
        <v>2.1404859931296327E-2</v>
      </c>
    </row>
    <row r="22" spans="1:22" x14ac:dyDescent="0.25">
      <c r="A22" t="s">
        <v>56</v>
      </c>
      <c r="B22">
        <f>'grid and decimal'!O18/'grid and decimal'!$Z$18</f>
        <v>0.12272727272727274</v>
      </c>
      <c r="C22">
        <f>'grid and decimal'!P18/'grid and decimal'!$Z$18</f>
        <v>0.28636363636363638</v>
      </c>
      <c r="D22">
        <f>'grid and decimal'!Q18/'grid and decimal'!$Z$18</f>
        <v>0.19090909090909092</v>
      </c>
      <c r="E22">
        <f>'grid and decimal'!R18/'grid and decimal'!$Z$18</f>
        <v>0.12272727272727274</v>
      </c>
      <c r="F22">
        <f>'grid and decimal'!S18/'grid and decimal'!$Z$18</f>
        <v>0.12272727272727274</v>
      </c>
      <c r="G22">
        <f>'grid and decimal'!T18/'grid and decimal'!$Z$18</f>
        <v>0.12272727272727274</v>
      </c>
      <c r="H22">
        <f>'grid and decimal'!U18/'grid and decimal'!$Z$18</f>
        <v>3.1818181818181822E-2</v>
      </c>
    </row>
    <row r="23" spans="1:22" x14ac:dyDescent="0.25">
      <c r="A23" t="s">
        <v>57</v>
      </c>
      <c r="B23">
        <f>'grid and decimal'!O19/'grid and decimal'!$Z$19</f>
        <v>0.27999999999999997</v>
      </c>
      <c r="C23">
        <f>'grid and decimal'!P19/'grid and decimal'!$Z$19</f>
        <v>0.18</v>
      </c>
      <c r="D23">
        <f>'grid and decimal'!Q19/'grid and decimal'!$Z$19</f>
        <v>0.12</v>
      </c>
      <c r="E23">
        <f>'grid and decimal'!R19/'grid and decimal'!$Z$19</f>
        <v>7.9999999999999988E-2</v>
      </c>
      <c r="F23">
        <f>'grid and decimal'!S19/'grid and decimal'!$Z$19</f>
        <v>0.03</v>
      </c>
      <c r="G23">
        <f>'grid and decimal'!T19/'grid and decimal'!$Z$19</f>
        <v>0.27999999999999997</v>
      </c>
      <c r="H23">
        <f>'grid and decimal'!U19/'grid and decimal'!$Z$19</f>
        <v>0.03</v>
      </c>
    </row>
    <row r="24" spans="1:22" x14ac:dyDescent="0.25">
      <c r="A24" t="s">
        <v>58</v>
      </c>
      <c r="B24">
        <f>'grid and decimal'!O20/'grid and decimal'!$Z$20</f>
        <v>0.16050955414012735</v>
      </c>
      <c r="C24">
        <f>'grid and decimal'!P20/'grid and decimal'!$Z$20</f>
        <v>0.24968152866242035</v>
      </c>
      <c r="D24">
        <f>'grid and decimal'!Q20/'grid and decimal'!$Z$20</f>
        <v>0.16050955414012735</v>
      </c>
      <c r="E24">
        <f>'grid and decimal'!R20/'grid and decimal'!$Z$20</f>
        <v>0.10700636942675158</v>
      </c>
      <c r="F24">
        <f>'grid and decimal'!S20/'grid and decimal'!$Z$20</f>
        <v>4.5859872611464958E-2</v>
      </c>
      <c r="G24">
        <f>'grid and decimal'!T20/'grid and decimal'!$Z$20</f>
        <v>0.24968152866242035</v>
      </c>
      <c r="H24">
        <f>'grid and decimal'!U20/'grid and decimal'!$Z$20</f>
        <v>2.6751592356687896E-2</v>
      </c>
    </row>
    <row r="25" spans="1:22" x14ac:dyDescent="0.25">
      <c r="A25" t="s">
        <v>59</v>
      </c>
      <c r="B25">
        <f>'grid and decimal'!O21/'grid and decimal'!$Z$21</f>
        <v>0.22325581395348837</v>
      </c>
      <c r="C25">
        <f>'grid and decimal'!P21/'grid and decimal'!$Z$21</f>
        <v>0.13023255813953488</v>
      </c>
      <c r="D25">
        <f>'grid and decimal'!Q21/'grid and decimal'!$Z$21</f>
        <v>0.22325581395348837</v>
      </c>
      <c r="E25">
        <f>'grid and decimal'!R21/'grid and decimal'!$Z$21</f>
        <v>0.13023255813953488</v>
      </c>
      <c r="F25">
        <f>'grid and decimal'!S21/'grid and decimal'!$Z$21</f>
        <v>5.5813953488372092E-2</v>
      </c>
      <c r="G25">
        <f>'grid and decimal'!T21/'grid and decimal'!$Z$21</f>
        <v>0.22325581395348837</v>
      </c>
      <c r="H25">
        <f>'grid and decimal'!U21/'grid and decimal'!$Z$21</f>
        <v>1.3953488372093023E-2</v>
      </c>
    </row>
    <row r="26" spans="1:22" x14ac:dyDescent="0.25">
      <c r="A26" t="s">
        <v>60</v>
      </c>
      <c r="B26">
        <f>'grid and decimal'!O22/'grid and decimal'!$Z$22</f>
        <v>8.6055776892430283E-2</v>
      </c>
      <c r="C26">
        <f>'grid and decimal'!P22/'grid and decimal'!$Z$22</f>
        <v>0.46852589641434272</v>
      </c>
      <c r="D26">
        <f>'grid and decimal'!Q22/'grid and decimal'!$Z$22</f>
        <v>8.6055776892430283E-2</v>
      </c>
      <c r="E26">
        <f>'grid and decimal'!R22/'grid and decimal'!$Z$22</f>
        <v>8.6055776892430283E-2</v>
      </c>
      <c r="F26">
        <f>'grid and decimal'!S22/'grid and decimal'!$Z$22</f>
        <v>5.0199203187251004E-2</v>
      </c>
      <c r="G26">
        <f>'grid and decimal'!T22/'grid and decimal'!$Z$22</f>
        <v>0.20079681274900402</v>
      </c>
      <c r="H26">
        <f>'grid and decimal'!U22/'grid and decimal'!$Z$22</f>
        <v>2.2310756972111555E-2</v>
      </c>
    </row>
    <row r="27" spans="1:22" x14ac:dyDescent="0.25">
      <c r="A27" t="s">
        <v>61</v>
      </c>
      <c r="B27">
        <f>'grid and decimal'!O23/'grid and decimal'!$Z$23</f>
        <v>0.22500000000000001</v>
      </c>
      <c r="C27">
        <f>'grid and decimal'!P23/'grid and decimal'!$Z$23</f>
        <v>0.22500000000000001</v>
      </c>
      <c r="D27">
        <f>'grid and decimal'!Q23/'grid and decimal'!$Z$23</f>
        <v>0.1</v>
      </c>
      <c r="E27">
        <f>'grid and decimal'!R23/'grid and decimal'!$Z$23</f>
        <v>0.1</v>
      </c>
      <c r="F27">
        <f>'grid and decimal'!S23/'grid and decimal'!$Z$23</f>
        <v>0.1</v>
      </c>
      <c r="G27">
        <f>'grid and decimal'!T23/'grid and decimal'!$Z$23</f>
        <v>0.22500000000000001</v>
      </c>
      <c r="H27">
        <f>'grid and decimal'!U23/'grid and decimal'!$Z$23</f>
        <v>2.5000000000000001E-2</v>
      </c>
    </row>
    <row r="28" spans="1:22" x14ac:dyDescent="0.25">
      <c r="A28" t="s">
        <v>62</v>
      </c>
    </row>
    <row r="29" spans="1:22" x14ac:dyDescent="0.25">
      <c r="A29" t="s">
        <v>63</v>
      </c>
    </row>
    <row r="30" spans="1:22" x14ac:dyDescent="0.25">
      <c r="A30" t="s">
        <v>64</v>
      </c>
    </row>
    <row r="31" spans="1:22" x14ac:dyDescent="0.25">
      <c r="A31" t="s">
        <v>65</v>
      </c>
      <c r="M31">
        <f>SUM(B21:L31)</f>
        <v>6.9999999999999991</v>
      </c>
    </row>
    <row r="32" spans="1:22" x14ac:dyDescent="0.25">
      <c r="A32" t="s">
        <v>1468</v>
      </c>
      <c r="B32">
        <f t="shared" ref="B32:H32" si="1">AVERAGE(B21:B31)</f>
        <v>0.17716614553314208</v>
      </c>
      <c r="C32">
        <f t="shared" si="1"/>
        <v>0.26751014599383494</v>
      </c>
      <c r="D32">
        <f t="shared" si="1"/>
        <v>0.13455011131269359</v>
      </c>
      <c r="E32">
        <f t="shared" si="1"/>
        <v>0.10301405398072951</v>
      </c>
      <c r="F32">
        <f t="shared" si="1"/>
        <v>6.2893421752718531E-2</v>
      </c>
      <c r="G32">
        <f t="shared" si="1"/>
        <v>0.23346126149558508</v>
      </c>
      <c r="H32">
        <f t="shared" si="1"/>
        <v>2.1404859931296327E-2</v>
      </c>
      <c r="M32">
        <f>SUM(B32:H32)</f>
        <v>1</v>
      </c>
    </row>
    <row r="33" spans="1:26" x14ac:dyDescent="0.25">
      <c r="B33" s="12">
        <v>3</v>
      </c>
      <c r="C33" s="12">
        <v>1</v>
      </c>
      <c r="D33" s="12">
        <v>4</v>
      </c>
      <c r="E33" s="12">
        <v>5</v>
      </c>
      <c r="F33" s="12">
        <v>6</v>
      </c>
      <c r="G33" s="12">
        <v>2</v>
      </c>
      <c r="H33" s="12">
        <v>7</v>
      </c>
    </row>
    <row r="34" spans="1:26" x14ac:dyDescent="0.25">
      <c r="B34" s="12"/>
      <c r="C34" s="12"/>
      <c r="D34" s="12"/>
      <c r="E34" s="12"/>
      <c r="F34" s="12"/>
      <c r="G34" s="12"/>
      <c r="H34" s="12"/>
    </row>
    <row r="35" spans="1:26" x14ac:dyDescent="0.25">
      <c r="B35" s="12"/>
      <c r="C35" s="12"/>
      <c r="D35" s="12"/>
      <c r="E35" s="12"/>
      <c r="F35" s="12"/>
      <c r="G35" s="12"/>
      <c r="H35" s="12"/>
    </row>
    <row r="37" spans="1:26" x14ac:dyDescent="0.25">
      <c r="A37">
        <v>11</v>
      </c>
      <c r="B37" t="s">
        <v>55</v>
      </c>
      <c r="C37" t="s">
        <v>56</v>
      </c>
      <c r="D37" t="s">
        <v>57</v>
      </c>
      <c r="E37" t="s">
        <v>58</v>
      </c>
      <c r="F37" t="s">
        <v>59</v>
      </c>
      <c r="G37" t="s">
        <v>60</v>
      </c>
      <c r="H37" t="s">
        <v>61</v>
      </c>
      <c r="I37" t="s">
        <v>62</v>
      </c>
      <c r="J37" t="s">
        <v>63</v>
      </c>
      <c r="K37" t="s">
        <v>64</v>
      </c>
      <c r="L37" t="s">
        <v>65</v>
      </c>
      <c r="O37">
        <v>11</v>
      </c>
      <c r="P37" t="s">
        <v>55</v>
      </c>
      <c r="Q37" t="s">
        <v>56</v>
      </c>
      <c r="R37" t="s">
        <v>57</v>
      </c>
      <c r="S37" t="s">
        <v>58</v>
      </c>
      <c r="T37" t="s">
        <v>59</v>
      </c>
      <c r="U37" t="s">
        <v>60</v>
      </c>
      <c r="V37" t="s">
        <v>61</v>
      </c>
      <c r="W37" t="s">
        <v>62</v>
      </c>
      <c r="X37" t="s">
        <v>63</v>
      </c>
      <c r="Y37" t="s">
        <v>64</v>
      </c>
      <c r="Z37" t="s">
        <v>65</v>
      </c>
    </row>
    <row r="38" spans="1:26" x14ac:dyDescent="0.25">
      <c r="A38" t="s">
        <v>55</v>
      </c>
      <c r="B38">
        <f>'grid and decimal'!O30/'grid and decimal'!$Z$30</f>
        <v>4.3099025141098007E-2</v>
      </c>
      <c r="C38">
        <f>'grid and decimal'!P30/'grid and decimal'!$Z$30</f>
        <v>6.4648537711647011E-2</v>
      </c>
      <c r="D38">
        <f>'grid and decimal'!Q30/'grid and decimal'!$Z$30</f>
        <v>1.8471010774756286E-2</v>
      </c>
      <c r="E38">
        <f>'grid and decimal'!R30/'grid and decimal'!$Z$30</f>
        <v>0.10056439199589536</v>
      </c>
      <c r="F38">
        <f>'grid and decimal'!S30/'grid and decimal'!$Z$30</f>
        <v>0.17239610056439203</v>
      </c>
      <c r="G38">
        <f>'grid and decimal'!T30/'grid and decimal'!$Z$30</f>
        <v>0.38789122626988204</v>
      </c>
      <c r="H38">
        <f>'grid and decimal'!U30/'grid and decimal'!$Z$30</f>
        <v>1.8471010774756286E-2</v>
      </c>
      <c r="I38">
        <f>'grid and decimal'!V30/'grid and decimal'!$Z$30</f>
        <v>0.10056439199589536</v>
      </c>
      <c r="J38">
        <f>'grid and decimal'!W30/'grid and decimal'!$Z$30</f>
        <v>6.4648537711647011E-2</v>
      </c>
      <c r="K38">
        <f>'grid and decimal'!X30/'grid and decimal'!$Z$30</f>
        <v>1.0774756285274502E-2</v>
      </c>
      <c r="L38">
        <f>'grid and decimal'!Y30/'grid and decimal'!$Z$30</f>
        <v>1.8471010774756286E-2</v>
      </c>
      <c r="O38" t="str">
        <f>A49</f>
        <v>Average</v>
      </c>
      <c r="P38">
        <f t="shared" ref="P38:Z38" si="2">B49</f>
        <v>6.7694877343989504E-2</v>
      </c>
      <c r="Q38">
        <f t="shared" si="2"/>
        <v>0.13428523924323846</v>
      </c>
      <c r="R38">
        <f t="shared" si="2"/>
        <v>4.4379573485530732E-2</v>
      </c>
      <c r="S38">
        <f t="shared" si="2"/>
        <v>9.0870534376739434E-2</v>
      </c>
      <c r="T38">
        <f t="shared" si="2"/>
        <v>0.18148461165807453</v>
      </c>
      <c r="U38">
        <f t="shared" si="2"/>
        <v>0.14800492895985221</v>
      </c>
      <c r="V38">
        <f t="shared" si="2"/>
        <v>8.7976682931686909E-2</v>
      </c>
      <c r="W38">
        <f t="shared" si="2"/>
        <v>9.1682991794071189E-2</v>
      </c>
      <c r="X38">
        <f t="shared" si="2"/>
        <v>7.2431542126730405E-2</v>
      </c>
      <c r="Y38">
        <f t="shared" si="2"/>
        <v>1.7786303261498444E-2</v>
      </c>
      <c r="Z38">
        <f t="shared" si="2"/>
        <v>6.3402714818588224E-2</v>
      </c>
    </row>
    <row r="39" spans="1:26" x14ac:dyDescent="0.25">
      <c r="A39" t="s">
        <v>56</v>
      </c>
      <c r="B39">
        <f>'grid and decimal'!O31/'grid and decimal'!$Z$31</f>
        <v>8.3540527100944798E-2</v>
      </c>
      <c r="C39">
        <f>'grid and decimal'!P31/'grid and decimal'!$Z$31</f>
        <v>0.1253107906514172</v>
      </c>
      <c r="D39">
        <f>'grid and decimal'!Q31/'grid and decimal'!$Z$31</f>
        <v>8.3540527100944798E-2</v>
      </c>
      <c r="E39">
        <f>'grid and decimal'!R31/'grid and decimal'!$Z$31</f>
        <v>0.1253107906514172</v>
      </c>
      <c r="F39">
        <f>'grid and decimal'!S31/'grid and decimal'!$Z$31</f>
        <v>0.29239184485330683</v>
      </c>
      <c r="G39">
        <f>'grid and decimal'!T31/'grid and decimal'!$Z$31</f>
        <v>8.3540527100944798E-2</v>
      </c>
      <c r="H39">
        <f>'grid and decimal'!U31/'grid and decimal'!$Z$31</f>
        <v>5.3704624564893083E-2</v>
      </c>
      <c r="I39">
        <f>'grid and decimal'!V31/'grid and decimal'!$Z$31</f>
        <v>5.3704624564893083E-2</v>
      </c>
      <c r="J39">
        <f>'grid and decimal'!W31/'grid and decimal'!$Z$31</f>
        <v>3.1327697662854301E-2</v>
      </c>
      <c r="K39">
        <f>'grid and decimal'!X31/'grid and decimal'!$Z$31</f>
        <v>1.3923421183490799E-2</v>
      </c>
      <c r="L39">
        <f>'grid and decimal'!Y31/'grid and decimal'!$Z$31</f>
        <v>5.3704624564893083E-2</v>
      </c>
    </row>
    <row r="40" spans="1:26" x14ac:dyDescent="0.25">
      <c r="A40" t="s">
        <v>57</v>
      </c>
      <c r="B40">
        <f>'grid and decimal'!O32/'grid and decimal'!$Z$32</f>
        <v>7.6642335766423361E-2</v>
      </c>
      <c r="C40">
        <f>'grid and decimal'!P32/'grid and decimal'!$Z$32</f>
        <v>4.9270072992700732E-2</v>
      </c>
      <c r="D40">
        <f>'grid and decimal'!Q32/'grid and decimal'!$Z$32</f>
        <v>3.2846715328467155E-2</v>
      </c>
      <c r="E40">
        <f>'grid and decimal'!R32/'grid and decimal'!$Z$32</f>
        <v>0.13138686131386862</v>
      </c>
      <c r="F40">
        <f>'grid and decimal'!S32/'grid and decimal'!$Z$32</f>
        <v>0.29562043795620441</v>
      </c>
      <c r="G40">
        <f>'grid and decimal'!T32/'grid and decimal'!$Z$32</f>
        <v>0.13138686131386862</v>
      </c>
      <c r="H40">
        <f>'grid and decimal'!U32/'grid and decimal'!$Z$32</f>
        <v>7.6642335766423361E-2</v>
      </c>
      <c r="I40">
        <f>'grid and decimal'!V32/'grid and decimal'!$Z$32</f>
        <v>7.6642335766423361E-2</v>
      </c>
      <c r="J40">
        <f>'grid and decimal'!W32/'grid and decimal'!$Z$32</f>
        <v>7.6642335766423361E-2</v>
      </c>
      <c r="K40">
        <f>'grid and decimal'!X32/'grid and decimal'!$Z$32</f>
        <v>3.6496350364963502E-3</v>
      </c>
      <c r="L40">
        <f>'grid and decimal'!Y32/'grid and decimal'!$Z$32</f>
        <v>4.9270072992700732E-2</v>
      </c>
    </row>
    <row r="41" spans="1:26" x14ac:dyDescent="0.25">
      <c r="A41" t="s">
        <v>58</v>
      </c>
      <c r="B41">
        <f>'grid and decimal'!O33/'grid and decimal'!$Z$33</f>
        <v>2.8161668839634939E-2</v>
      </c>
      <c r="C41">
        <f>'grid and decimal'!P33/'grid and decimal'!$Z$33</f>
        <v>6.5710560625814859E-2</v>
      </c>
      <c r="D41">
        <f>'grid and decimal'!Q33/'grid and decimal'!$Z$33</f>
        <v>1.6427640156453715E-2</v>
      </c>
      <c r="E41">
        <f>'grid and decimal'!R33/'grid and decimal'!$Z$33</f>
        <v>6.5710560625814859E-2</v>
      </c>
      <c r="F41">
        <f>'grid and decimal'!S33/'grid and decimal'!$Z$33</f>
        <v>0.26284224250325944</v>
      </c>
      <c r="G41">
        <f>'grid and decimal'!T33/'grid and decimal'!$Z$33</f>
        <v>0.26284224250325944</v>
      </c>
      <c r="H41">
        <f>'grid and decimal'!U33/'grid and decimal'!$Z$33</f>
        <v>6.5710560625814859E-2</v>
      </c>
      <c r="I41">
        <f>'grid and decimal'!V33/'grid and decimal'!$Z$33</f>
        <v>0.1533246414602347</v>
      </c>
      <c r="J41">
        <f>'grid and decimal'!W33/'grid and decimal'!$Z$33</f>
        <v>4.3807040417209904E-2</v>
      </c>
      <c r="K41">
        <f>'grid and decimal'!X33/'grid and decimal'!$Z$33</f>
        <v>7.3011734028683179E-3</v>
      </c>
      <c r="L41">
        <f>'grid and decimal'!Y33/'grid and decimal'!$Z$33</f>
        <v>2.8161668839634939E-2</v>
      </c>
    </row>
    <row r="42" spans="1:26" x14ac:dyDescent="0.25">
      <c r="A42" t="s">
        <v>59</v>
      </c>
      <c r="B42">
        <f>'grid and decimal'!O34/'grid and decimal'!$Z$34</f>
        <v>4.7691143073429219E-2</v>
      </c>
      <c r="C42">
        <f>'grid and decimal'!P34/'grid and decimal'!$Z$34</f>
        <v>8.1756245268735803E-2</v>
      </c>
      <c r="D42">
        <f>'grid and decimal'!Q34/'grid and decimal'!$Z$34</f>
        <v>2.1196063588190765E-2</v>
      </c>
      <c r="E42">
        <f>'grid and decimal'!R34/'grid and decimal'!$Z$34</f>
        <v>4.7691143073429219E-2</v>
      </c>
      <c r="F42">
        <f>'grid and decimal'!S34/'grid and decimal'!$Z$34</f>
        <v>0.19076457229371688</v>
      </c>
      <c r="G42">
        <f>'grid and decimal'!T34/'grid and decimal'!$Z$34</f>
        <v>0.19076457229371688</v>
      </c>
      <c r="H42">
        <f>'grid and decimal'!U34/'grid and decimal'!$Z$34</f>
        <v>0.12717638152914457</v>
      </c>
      <c r="I42">
        <f>'grid and decimal'!V34/'grid and decimal'!$Z$34</f>
        <v>8.1756245268735803E-2</v>
      </c>
      <c r="J42">
        <f>'grid and decimal'!W34/'grid and decimal'!$Z$34</f>
        <v>8.1756245268735803E-2</v>
      </c>
      <c r="K42">
        <f>'grid and decimal'!X34/'grid and decimal'!$Z$34</f>
        <v>4.7691143073429219E-2</v>
      </c>
      <c r="L42">
        <f>'grid and decimal'!Y34/'grid and decimal'!$Z$34</f>
        <v>8.1756245268735803E-2</v>
      </c>
    </row>
    <row r="43" spans="1:26" x14ac:dyDescent="0.25">
      <c r="A43" t="s">
        <v>60</v>
      </c>
      <c r="B43">
        <f>'grid and decimal'!O35/'grid and decimal'!$Z$35</f>
        <v>1.2500000000000001E-2</v>
      </c>
      <c r="C43">
        <f>'grid and decimal'!P35/'grid and decimal'!$Z$35</f>
        <v>0.16875000000000004</v>
      </c>
      <c r="D43">
        <f>'grid and decimal'!Q35/'grid and decimal'!$Z$35</f>
        <v>2.8125000000000004E-2</v>
      </c>
      <c r="E43">
        <f>'grid and decimal'!R35/'grid and decimal'!$Z$35</f>
        <v>2.8125000000000004E-2</v>
      </c>
      <c r="F43">
        <f>'grid and decimal'!S35/'grid and decimal'!$Z$35</f>
        <v>0.11250000000000002</v>
      </c>
      <c r="G43">
        <f>'grid and decimal'!T35/'grid and decimal'!$Z$35</f>
        <v>0.11250000000000002</v>
      </c>
      <c r="H43">
        <f>'grid and decimal'!U35/'grid and decimal'!$Z$35</f>
        <v>0.26250000000000007</v>
      </c>
      <c r="I43">
        <f>'grid and decimal'!V35/'grid and decimal'!$Z$35</f>
        <v>0.11250000000000002</v>
      </c>
      <c r="J43">
        <f>'grid and decimal'!W35/'grid and decimal'!$Z$35</f>
        <v>7.5000000000000011E-2</v>
      </c>
      <c r="K43">
        <f>'grid and decimal'!X35/'grid and decimal'!$Z$35</f>
        <v>1.2500000000000001E-2</v>
      </c>
      <c r="L43">
        <f>'grid and decimal'!Y35/'grid and decimal'!$Z$35</f>
        <v>7.5000000000000011E-2</v>
      </c>
    </row>
    <row r="44" spans="1:26" x14ac:dyDescent="0.25">
      <c r="A44" t="s">
        <v>61</v>
      </c>
      <c r="B44">
        <f>'grid and decimal'!O36/'grid and decimal'!$Z$36</f>
        <v>0.16039279869067102</v>
      </c>
      <c r="C44">
        <f>'grid and decimal'!P36/'grid and decimal'!$Z$36</f>
        <v>0.16039279869067102</v>
      </c>
      <c r="D44">
        <f>'grid and decimal'!Q36/'grid and decimal'!$Z$36</f>
        <v>2.9459901800327329E-2</v>
      </c>
      <c r="E44">
        <f>'grid and decimal'!R36/'grid and decimal'!$Z$36</f>
        <v>6.8739770867430439E-2</v>
      </c>
      <c r="F44">
        <f>'grid and decimal'!S36/'grid and decimal'!$Z$36</f>
        <v>0.10310965630114566</v>
      </c>
      <c r="G44">
        <f>'grid and decimal'!T36/'grid and decimal'!$Z$36</f>
        <v>2.9459901800327329E-2</v>
      </c>
      <c r="H44">
        <f>'grid and decimal'!U36/'grid and decimal'!$Z$36</f>
        <v>6.8739770867430439E-2</v>
      </c>
      <c r="I44">
        <f>'grid and decimal'!V36/'grid and decimal'!$Z$36</f>
        <v>2.9459901800327329E-2</v>
      </c>
      <c r="J44">
        <f>'grid and decimal'!W36/'grid and decimal'!$Z$36</f>
        <v>0.16039279869067102</v>
      </c>
      <c r="K44">
        <f>'grid and decimal'!X36/'grid and decimal'!$Z$36</f>
        <v>2.9459901800327329E-2</v>
      </c>
      <c r="L44">
        <f>'grid and decimal'!Y36/'grid and decimal'!$Z$36</f>
        <v>0.16039279869067102</v>
      </c>
    </row>
    <row r="45" spans="1:26" x14ac:dyDescent="0.25">
      <c r="A45" t="s">
        <v>62</v>
      </c>
      <c r="B45">
        <f>'grid and decimal'!O37/'grid and decimal'!$Z$37</f>
        <v>3.6847492323439097E-2</v>
      </c>
      <c r="C45">
        <f>'grid and decimal'!P37/'grid and decimal'!$Z$37</f>
        <v>0.20061412487205732</v>
      </c>
      <c r="D45">
        <f>'grid and decimal'!Q37/'grid and decimal'!$Z$37</f>
        <v>3.6847492323439097E-2</v>
      </c>
      <c r="E45">
        <f>'grid and decimal'!R37/'grid and decimal'!$Z$37</f>
        <v>3.6847492323439097E-2</v>
      </c>
      <c r="F45">
        <f>'grid and decimal'!S37/'grid and decimal'!$Z$37</f>
        <v>0.20061412487205732</v>
      </c>
      <c r="G45">
        <f>'grid and decimal'!T37/'grid and decimal'!$Z$37</f>
        <v>8.5977482088024568E-2</v>
      </c>
      <c r="H45">
        <f>'grid and decimal'!U37/'grid and decimal'!$Z$37</f>
        <v>0.20061412487205732</v>
      </c>
      <c r="I45">
        <f>'grid and decimal'!V37/'grid and decimal'!$Z$37</f>
        <v>8.5977482088024568E-2</v>
      </c>
      <c r="J45">
        <f>'grid and decimal'!W37/'grid and decimal'!$Z$37</f>
        <v>3.6847492323439097E-2</v>
      </c>
      <c r="K45">
        <f>'grid and decimal'!X37/'grid and decimal'!$Z$37</f>
        <v>2.1494370522006142E-2</v>
      </c>
      <c r="L45">
        <f>'grid and decimal'!Y37/'grid and decimal'!$Z$37</f>
        <v>5.7318321392016369E-2</v>
      </c>
    </row>
    <row r="46" spans="1:26" x14ac:dyDescent="0.25">
      <c r="A46" t="s">
        <v>63</v>
      </c>
      <c r="B46">
        <f>'grid and decimal'!O38/'grid and decimal'!$Z$38</f>
        <v>4.4129235618597315E-2</v>
      </c>
      <c r="C46">
        <f>'grid and decimal'!P38/'grid and decimal'!$Z$38</f>
        <v>0.26477541371158392</v>
      </c>
      <c r="D46">
        <f>'grid and decimal'!Q38/'grid and decimal'!$Z$38</f>
        <v>2.8368794326241131E-2</v>
      </c>
      <c r="E46">
        <f>'grid and decimal'!R38/'grid and decimal'!$Z$38</f>
        <v>9.9290780141843962E-2</v>
      </c>
      <c r="F46">
        <f>'grid and decimal'!S38/'grid and decimal'!$Z$38</f>
        <v>0.15445232466509062</v>
      </c>
      <c r="G46">
        <f>'grid and decimal'!T38/'grid and decimal'!$Z$38</f>
        <v>9.9290780141843962E-2</v>
      </c>
      <c r="H46">
        <f>'grid and decimal'!U38/'grid and decimal'!$Z$38</f>
        <v>2.8368794326241131E-2</v>
      </c>
      <c r="I46">
        <f>'grid and decimal'!V38/'grid and decimal'!$Z$38</f>
        <v>0.15445232466509062</v>
      </c>
      <c r="J46">
        <f>'grid and decimal'!W38/'grid and decimal'!$Z$38</f>
        <v>6.6193853427895979E-2</v>
      </c>
      <c r="K46">
        <f>'grid and decimal'!X38/'grid and decimal'!$Z$38</f>
        <v>1.6548463356973995E-2</v>
      </c>
      <c r="L46">
        <f>'grid and decimal'!Y38/'grid and decimal'!$Z$38</f>
        <v>4.4129235618597315E-2</v>
      </c>
    </row>
    <row r="47" spans="1:26" x14ac:dyDescent="0.25">
      <c r="A47" t="s">
        <v>64</v>
      </c>
      <c r="B47">
        <f>'grid and decimal'!O39/'grid and decimal'!$Z$39</f>
        <v>6.741573033707865E-2</v>
      </c>
      <c r="C47">
        <f>'grid and decimal'!P39/'grid and decimal'!$Z$39</f>
        <v>0.15168539325842695</v>
      </c>
      <c r="D47">
        <f>'grid and decimal'!Q39/'grid and decimal'!$Z$39</f>
        <v>0.15168539325842695</v>
      </c>
      <c r="E47">
        <f>'grid and decimal'!R39/'grid and decimal'!$Z$39</f>
        <v>0.15168539325842695</v>
      </c>
      <c r="F47">
        <f>'grid and decimal'!S39/'grid and decimal'!$Z$39</f>
        <v>6.741573033707865E-2</v>
      </c>
      <c r="G47">
        <f>'grid and decimal'!T39/'grid and decimal'!$Z$39</f>
        <v>0.15168539325842695</v>
      </c>
      <c r="H47">
        <f>'grid and decimal'!U39/'grid and decimal'!$Z$39</f>
        <v>3.9325842696629212E-2</v>
      </c>
      <c r="I47">
        <f>'grid and decimal'!V39/'grid and decimal'!$Z$39</f>
        <v>6.741573033707865E-2</v>
      </c>
      <c r="J47">
        <f>'grid and decimal'!W39/'grid and decimal'!$Z$39</f>
        <v>6.741573033707865E-2</v>
      </c>
      <c r="K47">
        <f>'grid and decimal'!X39/'grid and decimal'!$Z$39</f>
        <v>1.6853932584269662E-2</v>
      </c>
      <c r="L47">
        <f>'grid and decimal'!Y39/'grid and decimal'!$Z$39</f>
        <v>6.741573033707865E-2</v>
      </c>
    </row>
    <row r="48" spans="1:26" x14ac:dyDescent="0.25">
      <c r="A48" t="s">
        <v>65</v>
      </c>
      <c r="B48">
        <f>'grid and decimal'!O40/'grid and decimal'!$Z$40</f>
        <v>0.14422369389256806</v>
      </c>
      <c r="C48">
        <f>'grid and decimal'!P40/'grid and decimal'!$Z$40</f>
        <v>0.14422369389256806</v>
      </c>
      <c r="D48">
        <f>'grid and decimal'!Q40/'grid and decimal'!$Z$40</f>
        <v>4.1206769683590869E-2</v>
      </c>
      <c r="E48">
        <f>'grid and decimal'!R40/'grid and decimal'!$Z$40</f>
        <v>0.14422369389256806</v>
      </c>
      <c r="F48">
        <f>'grid and decimal'!S40/'grid and decimal'!$Z$40</f>
        <v>0.14422369389256806</v>
      </c>
      <c r="G48">
        <f>'grid and decimal'!T40/'grid and decimal'!$Z$40</f>
        <v>9.2715231788079458E-2</v>
      </c>
      <c r="H48">
        <f>'grid and decimal'!U40/'grid and decimal'!$Z$40</f>
        <v>2.6490066225165559E-2</v>
      </c>
      <c r="I48">
        <f>'grid and decimal'!V40/'grid and decimal'!$Z$40</f>
        <v>9.2715231788079458E-2</v>
      </c>
      <c r="J48">
        <f>'grid and decimal'!W40/'grid and decimal'!$Z$40</f>
        <v>9.2715231788079458E-2</v>
      </c>
      <c r="K48">
        <f>'grid and decimal'!X40/'grid and decimal'!$Z$40</f>
        <v>1.5452538631346576E-2</v>
      </c>
      <c r="L48">
        <f>'grid and decimal'!Y40/'grid and decimal'!$Z$40</f>
        <v>6.1810154525386303E-2</v>
      </c>
      <c r="M48">
        <f>SUM(B38:L48)</f>
        <v>10.999999999999993</v>
      </c>
    </row>
    <row r="49" spans="1:13" x14ac:dyDescent="0.25">
      <c r="A49" t="s">
        <v>1468</v>
      </c>
      <c r="B49">
        <f>AVERAGE(B38:B48)</f>
        <v>6.7694877343989504E-2</v>
      </c>
      <c r="C49">
        <f t="shared" ref="C49:L49" si="3">AVERAGE(C38:C48)</f>
        <v>0.13428523924323846</v>
      </c>
      <c r="D49">
        <f t="shared" si="3"/>
        <v>4.4379573485530732E-2</v>
      </c>
      <c r="E49">
        <f t="shared" si="3"/>
        <v>9.0870534376739434E-2</v>
      </c>
      <c r="F49">
        <f t="shared" si="3"/>
        <v>0.18148461165807453</v>
      </c>
      <c r="G49">
        <f t="shared" si="3"/>
        <v>0.14800492895985221</v>
      </c>
      <c r="H49">
        <f t="shared" si="3"/>
        <v>8.7976682931686909E-2</v>
      </c>
      <c r="I49">
        <f t="shared" si="3"/>
        <v>9.1682991794071189E-2</v>
      </c>
      <c r="J49">
        <f t="shared" si="3"/>
        <v>7.2431542126730405E-2</v>
      </c>
      <c r="K49">
        <f t="shared" si="3"/>
        <v>1.7786303261498444E-2</v>
      </c>
      <c r="L49">
        <f t="shared" si="3"/>
        <v>6.3402714818588224E-2</v>
      </c>
      <c r="M49">
        <f>SUM(B49:L49)</f>
        <v>1</v>
      </c>
    </row>
    <row r="50" spans="1:13" x14ac:dyDescent="0.25">
      <c r="B50" s="12">
        <v>8</v>
      </c>
      <c r="C50" s="12">
        <v>3</v>
      </c>
      <c r="D50" s="12">
        <v>10</v>
      </c>
      <c r="E50" s="12">
        <v>5</v>
      </c>
      <c r="F50" s="12">
        <v>1</v>
      </c>
      <c r="G50" s="12">
        <v>2</v>
      </c>
      <c r="H50" s="12">
        <v>6</v>
      </c>
      <c r="I50" s="12">
        <v>4</v>
      </c>
      <c r="J50" s="12">
        <v>7</v>
      </c>
      <c r="K50" s="12">
        <v>11</v>
      </c>
      <c r="L50" s="12">
        <v>9</v>
      </c>
    </row>
  </sheetData>
  <conditionalFormatting sqref="B49:L4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2:L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90BB0-D0C3-4EE7-A43B-44909067080E}">
  <dimension ref="A1:AA29"/>
  <sheetViews>
    <sheetView topLeftCell="I5" zoomScale="90" zoomScaleNormal="90" workbookViewId="0">
      <selection activeCell="Y8" sqref="Y8"/>
    </sheetView>
  </sheetViews>
  <sheetFormatPr defaultRowHeight="15" x14ac:dyDescent="0.25"/>
  <cols>
    <col min="1" max="1" width="3.28515625" bestFit="1" customWidth="1"/>
    <col min="2" max="12" width="6" bestFit="1" customWidth="1"/>
    <col min="14" max="14" width="6.5703125" bestFit="1" customWidth="1"/>
    <col min="15" max="26" width="13.28515625" bestFit="1" customWidth="1"/>
  </cols>
  <sheetData>
    <row r="1" spans="1:27" x14ac:dyDescent="0.25">
      <c r="A1">
        <v>7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  <c r="H1" t="s">
        <v>61</v>
      </c>
      <c r="I1" t="s">
        <v>62</v>
      </c>
      <c r="J1" t="s">
        <v>63</v>
      </c>
      <c r="K1" t="s">
        <v>64</v>
      </c>
      <c r="L1" t="s">
        <v>65</v>
      </c>
      <c r="N1">
        <v>11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</row>
    <row r="2" spans="1:27" x14ac:dyDescent="0.25">
      <c r="B2" s="16">
        <f>'average and sum'!B32</f>
        <v>0.17716614553314208</v>
      </c>
      <c r="C2" s="16">
        <f>B2</f>
        <v>0.17716614553314208</v>
      </c>
      <c r="D2" s="16">
        <f t="shared" ref="D2:L2" si="0">C2</f>
        <v>0.17716614553314208</v>
      </c>
      <c r="E2" s="16">
        <f t="shared" si="0"/>
        <v>0.17716614553314208</v>
      </c>
      <c r="F2" s="16">
        <f t="shared" si="0"/>
        <v>0.17716614553314208</v>
      </c>
      <c r="G2" s="16">
        <f t="shared" si="0"/>
        <v>0.17716614553314208</v>
      </c>
      <c r="H2" s="16">
        <f t="shared" si="0"/>
        <v>0.17716614553314208</v>
      </c>
      <c r="I2" s="16">
        <f t="shared" si="0"/>
        <v>0.17716614553314208</v>
      </c>
      <c r="J2" s="16">
        <f t="shared" si="0"/>
        <v>0.17716614553314208</v>
      </c>
      <c r="K2" s="16">
        <f t="shared" si="0"/>
        <v>0.17716614553314208</v>
      </c>
      <c r="L2" s="16">
        <f t="shared" si="0"/>
        <v>0.17716614553314208</v>
      </c>
      <c r="O2">
        <f>B2*'grid and decimal'!O17</f>
        <v>0.17716614553314208</v>
      </c>
      <c r="P2">
        <f>C2*'grid and decimal'!P17</f>
        <v>0.41338767291066486</v>
      </c>
      <c r="Q2">
        <f>D2*'grid and decimal'!Q17</f>
        <v>7.5928348085632313E-2</v>
      </c>
      <c r="R2">
        <f>E2*'grid and decimal'!R17</f>
        <v>0.11811076368876139</v>
      </c>
      <c r="S2">
        <f>F2*'grid and decimal'!S17</f>
        <v>4.4291536383285521E-2</v>
      </c>
      <c r="T2">
        <f>G2*'grid and decimal'!T17</f>
        <v>0.41338767291066486</v>
      </c>
      <c r="U2">
        <f>H2*'grid and decimal'!U17</f>
        <v>0</v>
      </c>
    </row>
    <row r="3" spans="1:27" x14ac:dyDescent="0.25">
      <c r="B3" s="16">
        <f>'average and sum'!C32</f>
        <v>0.26751014599383494</v>
      </c>
      <c r="C3" s="16">
        <f t="shared" ref="C3:L3" si="1">B3</f>
        <v>0.26751014599383494</v>
      </c>
      <c r="D3" s="16">
        <f t="shared" si="1"/>
        <v>0.26751014599383494</v>
      </c>
      <c r="E3" s="16">
        <f t="shared" si="1"/>
        <v>0.26751014599383494</v>
      </c>
      <c r="F3" s="16">
        <f t="shared" si="1"/>
        <v>0.26751014599383494</v>
      </c>
      <c r="G3" s="16">
        <f t="shared" si="1"/>
        <v>0.26751014599383494</v>
      </c>
      <c r="H3" s="16">
        <f t="shared" si="1"/>
        <v>0.26751014599383494</v>
      </c>
      <c r="I3" s="16">
        <f t="shared" si="1"/>
        <v>0.26751014599383494</v>
      </c>
      <c r="J3" s="16">
        <f t="shared" si="1"/>
        <v>0.26751014599383494</v>
      </c>
      <c r="K3" s="16">
        <f t="shared" si="1"/>
        <v>0.26751014599383494</v>
      </c>
      <c r="L3" s="16">
        <f t="shared" si="1"/>
        <v>0.26751014599383494</v>
      </c>
      <c r="O3">
        <f>B3*'grid and decimal'!O18</f>
        <v>0.11464720542592925</v>
      </c>
      <c r="P3">
        <f>C3*'grid and decimal'!P18</f>
        <v>0.26751014599383494</v>
      </c>
      <c r="Q3">
        <f>D3*'grid and decimal'!Q18</f>
        <v>0.17834009732922329</v>
      </c>
      <c r="R3">
        <f>E3*'grid and decimal'!R18</f>
        <v>0.11464720542592925</v>
      </c>
      <c r="S3">
        <f>F3*'grid and decimal'!S18</f>
        <v>0.11464720542592925</v>
      </c>
      <c r="T3">
        <f>G3*'grid and decimal'!T18</f>
        <v>0.11464720542592925</v>
      </c>
      <c r="U3">
        <f>H3*'grid and decimal'!U18</f>
        <v>2.9723349554870548E-2</v>
      </c>
    </row>
    <row r="4" spans="1:27" x14ac:dyDescent="0.25">
      <c r="B4" s="16">
        <f>'average and sum'!D32</f>
        <v>0.13455011131269359</v>
      </c>
      <c r="C4" s="16">
        <f t="shared" ref="C4:L4" si="2">B4</f>
        <v>0.13455011131269359</v>
      </c>
      <c r="D4" s="16">
        <f t="shared" si="2"/>
        <v>0.13455011131269359</v>
      </c>
      <c r="E4" s="16">
        <f t="shared" si="2"/>
        <v>0.13455011131269359</v>
      </c>
      <c r="F4" s="16">
        <f t="shared" si="2"/>
        <v>0.13455011131269359</v>
      </c>
      <c r="G4" s="16">
        <f t="shared" si="2"/>
        <v>0.13455011131269359</v>
      </c>
      <c r="H4" s="16">
        <f t="shared" si="2"/>
        <v>0.13455011131269359</v>
      </c>
      <c r="I4" s="16">
        <f t="shared" si="2"/>
        <v>0.13455011131269359</v>
      </c>
      <c r="J4" s="16">
        <f t="shared" si="2"/>
        <v>0.13455011131269359</v>
      </c>
      <c r="K4" s="16">
        <f t="shared" si="2"/>
        <v>0.13455011131269359</v>
      </c>
      <c r="L4" s="16">
        <f t="shared" si="2"/>
        <v>0.13455011131269359</v>
      </c>
      <c r="O4">
        <f>B4*'grid and decimal'!O19</f>
        <v>0.31395025972961843</v>
      </c>
      <c r="P4">
        <f>C4*'grid and decimal'!P19</f>
        <v>0.2018251669690404</v>
      </c>
      <c r="Q4">
        <f>D4*'grid and decimal'!Q19</f>
        <v>0.13455011131269359</v>
      </c>
      <c r="R4">
        <f>E4*'grid and decimal'!R19</f>
        <v>8.9700074208462391E-2</v>
      </c>
      <c r="S4">
        <f>F4*'grid and decimal'!S19</f>
        <v>3.3637527828173398E-2</v>
      </c>
      <c r="T4">
        <f>G4*'grid and decimal'!T19</f>
        <v>0.31395025972961843</v>
      </c>
      <c r="U4">
        <f>H4*'grid and decimal'!U19</f>
        <v>3.3637527828173398E-2</v>
      </c>
    </row>
    <row r="5" spans="1:27" x14ac:dyDescent="0.25">
      <c r="B5" s="16">
        <f>'average and sum'!E32</f>
        <v>0.10301405398072951</v>
      </c>
      <c r="C5" s="16">
        <f t="shared" ref="C5:L5" si="3">B5</f>
        <v>0.10301405398072951</v>
      </c>
      <c r="D5" s="16">
        <f t="shared" si="3"/>
        <v>0.10301405398072951</v>
      </c>
      <c r="E5" s="16">
        <f t="shared" si="3"/>
        <v>0.10301405398072951</v>
      </c>
      <c r="F5" s="16">
        <f t="shared" si="3"/>
        <v>0.10301405398072951</v>
      </c>
      <c r="G5" s="16">
        <f t="shared" si="3"/>
        <v>0.10301405398072951</v>
      </c>
      <c r="H5" s="16">
        <f t="shared" si="3"/>
        <v>0.10301405398072951</v>
      </c>
      <c r="I5" s="16">
        <f t="shared" si="3"/>
        <v>0.10301405398072951</v>
      </c>
      <c r="J5" s="16">
        <f t="shared" si="3"/>
        <v>0.10301405398072951</v>
      </c>
      <c r="K5" s="16">
        <f t="shared" si="3"/>
        <v>0.10301405398072951</v>
      </c>
      <c r="L5" s="16">
        <f t="shared" si="3"/>
        <v>0.10301405398072951</v>
      </c>
      <c r="O5">
        <f>B5*'grid and decimal'!O20</f>
        <v>0.15452108097109427</v>
      </c>
      <c r="P5">
        <f>C5*'grid and decimal'!P20</f>
        <v>0.24036612595503554</v>
      </c>
      <c r="Q5">
        <f>D5*'grid and decimal'!Q20</f>
        <v>0.15452108097109427</v>
      </c>
      <c r="R5">
        <f>E5*'grid and decimal'!R20</f>
        <v>0.10301405398072951</v>
      </c>
      <c r="S5">
        <f>F5*'grid and decimal'!S20</f>
        <v>4.4148880277455498E-2</v>
      </c>
      <c r="T5">
        <f>G5*'grid and decimal'!T20</f>
        <v>0.24036612595503554</v>
      </c>
      <c r="U5">
        <f>H5*'grid and decimal'!U20</f>
        <v>2.5753513495182376E-2</v>
      </c>
    </row>
    <row r="6" spans="1:27" x14ac:dyDescent="0.25">
      <c r="B6" s="16">
        <f>'average and sum'!F32</f>
        <v>6.2893421752718531E-2</v>
      </c>
      <c r="C6" s="16">
        <f t="shared" ref="C6:L6" si="4">B6</f>
        <v>6.2893421752718531E-2</v>
      </c>
      <c r="D6" s="16">
        <f t="shared" si="4"/>
        <v>6.2893421752718531E-2</v>
      </c>
      <c r="E6" s="16">
        <f t="shared" si="4"/>
        <v>6.2893421752718531E-2</v>
      </c>
      <c r="F6" s="16">
        <f t="shared" si="4"/>
        <v>6.2893421752718531E-2</v>
      </c>
      <c r="G6" s="16">
        <f t="shared" si="4"/>
        <v>6.2893421752718531E-2</v>
      </c>
      <c r="H6" s="16">
        <f t="shared" si="4"/>
        <v>6.2893421752718531E-2</v>
      </c>
      <c r="I6" s="16">
        <f t="shared" si="4"/>
        <v>6.2893421752718531E-2</v>
      </c>
      <c r="J6" s="16">
        <f t="shared" si="4"/>
        <v>6.2893421752718531E-2</v>
      </c>
      <c r="K6" s="16">
        <f t="shared" si="4"/>
        <v>6.2893421752718531E-2</v>
      </c>
      <c r="L6" s="16">
        <f t="shared" si="4"/>
        <v>6.2893421752718531E-2</v>
      </c>
      <c r="O6">
        <f>B6*'grid and decimal'!O21</f>
        <v>0.25157368701087413</v>
      </c>
      <c r="P6">
        <f>C6*'grid and decimal'!P21</f>
        <v>0.14675131742300992</v>
      </c>
      <c r="Q6">
        <f>D6*'grid and decimal'!Q21</f>
        <v>0.25157368701087413</v>
      </c>
      <c r="R6">
        <f>E6*'grid and decimal'!R21</f>
        <v>0.14675131742300992</v>
      </c>
      <c r="S6">
        <f>F6*'grid and decimal'!S21</f>
        <v>6.2893421752718531E-2</v>
      </c>
      <c r="T6">
        <f>G6*'grid and decimal'!T21</f>
        <v>0.25157368701087413</v>
      </c>
      <c r="U6">
        <f>H6*'grid and decimal'!U21</f>
        <v>1.5723355438179633E-2</v>
      </c>
    </row>
    <row r="7" spans="1:27" x14ac:dyDescent="0.25">
      <c r="B7" s="16">
        <f>'average and sum'!G32</f>
        <v>0.23346126149558508</v>
      </c>
      <c r="C7" s="16">
        <f t="shared" ref="C7:L7" si="5">B7</f>
        <v>0.23346126149558508</v>
      </c>
      <c r="D7" s="16">
        <f t="shared" si="5"/>
        <v>0.23346126149558508</v>
      </c>
      <c r="E7" s="16">
        <f t="shared" si="5"/>
        <v>0.23346126149558508</v>
      </c>
      <c r="F7" s="16">
        <f t="shared" si="5"/>
        <v>0.23346126149558508</v>
      </c>
      <c r="G7" s="16">
        <f t="shared" si="5"/>
        <v>0.23346126149558508</v>
      </c>
      <c r="H7" s="16">
        <f t="shared" si="5"/>
        <v>0.23346126149558508</v>
      </c>
      <c r="I7" s="16">
        <f t="shared" si="5"/>
        <v>0.23346126149558508</v>
      </c>
      <c r="J7" s="16">
        <f t="shared" si="5"/>
        <v>0.23346126149558508</v>
      </c>
      <c r="K7" s="16">
        <f t="shared" si="5"/>
        <v>0.23346126149558508</v>
      </c>
      <c r="L7" s="16">
        <f t="shared" si="5"/>
        <v>0.23346126149558508</v>
      </c>
      <c r="O7">
        <f>B7*'grid and decimal'!O22</f>
        <v>0.10005482635525074</v>
      </c>
      <c r="P7">
        <f>C7*'grid and decimal'!P22</f>
        <v>0.54474294348969854</v>
      </c>
      <c r="Q7">
        <f>D7*'grid and decimal'!Q22</f>
        <v>0.10005482635525074</v>
      </c>
      <c r="R7">
        <f>E7*'grid and decimal'!R22</f>
        <v>0.10005482635525074</v>
      </c>
      <c r="S7">
        <f>F7*'grid and decimal'!S22</f>
        <v>5.8365315373896269E-2</v>
      </c>
      <c r="T7">
        <f>G7*'grid and decimal'!T22</f>
        <v>0.23346126149558508</v>
      </c>
      <c r="U7">
        <f>H7*'grid and decimal'!U22</f>
        <v>2.5940140166176118E-2</v>
      </c>
    </row>
    <row r="8" spans="1:27" x14ac:dyDescent="0.25">
      <c r="B8" s="16">
        <f>'average and sum'!H32</f>
        <v>2.1404859931296327E-2</v>
      </c>
      <c r="C8" s="16">
        <f t="shared" ref="C8:L8" si="6">B8</f>
        <v>2.1404859931296327E-2</v>
      </c>
      <c r="D8" s="16">
        <f t="shared" si="6"/>
        <v>2.1404859931296327E-2</v>
      </c>
      <c r="E8" s="16">
        <f t="shared" si="6"/>
        <v>2.1404859931296327E-2</v>
      </c>
      <c r="F8" s="16">
        <f t="shared" si="6"/>
        <v>2.1404859931296327E-2</v>
      </c>
      <c r="G8" s="16">
        <f t="shared" si="6"/>
        <v>2.1404859931296327E-2</v>
      </c>
      <c r="H8" s="16">
        <f t="shared" si="6"/>
        <v>2.1404859931296327E-2</v>
      </c>
      <c r="I8" s="16">
        <f t="shared" si="6"/>
        <v>2.1404859931296327E-2</v>
      </c>
      <c r="J8" s="16">
        <f t="shared" si="6"/>
        <v>2.1404859931296327E-2</v>
      </c>
      <c r="K8" s="16">
        <f t="shared" si="6"/>
        <v>2.1404859931296327E-2</v>
      </c>
      <c r="L8" s="16">
        <f t="shared" si="6"/>
        <v>2.1404859931296327E-2</v>
      </c>
      <c r="O8">
        <f>B8*'grid and decimal'!O23</f>
        <v>0.19264373938166693</v>
      </c>
      <c r="P8">
        <f>C8*'grid and decimal'!P23</f>
        <v>0.19264373938166693</v>
      </c>
      <c r="Q8">
        <f>D8*'grid and decimal'!Q23</f>
        <v>8.5619439725185306E-2</v>
      </c>
      <c r="R8">
        <f>E8*'grid and decimal'!R23</f>
        <v>8.5619439725185306E-2</v>
      </c>
      <c r="S8">
        <f>F8*'grid and decimal'!S23</f>
        <v>8.5619439725185306E-2</v>
      </c>
      <c r="T8">
        <f>G8*'grid and decimal'!T23</f>
        <v>0.19264373938166693</v>
      </c>
      <c r="U8">
        <f>H8*'grid and decimal'!U23</f>
        <v>2.1404859931296327E-2</v>
      </c>
    </row>
    <row r="9" spans="1:27" x14ac:dyDescent="0.25">
      <c r="B9" s="16">
        <f>'average and sum'!I32</f>
        <v>0</v>
      </c>
      <c r="C9" s="16">
        <f t="shared" ref="C9:L9" si="7">B9</f>
        <v>0</v>
      </c>
      <c r="D9" s="16">
        <f t="shared" si="7"/>
        <v>0</v>
      </c>
      <c r="E9" s="16">
        <f t="shared" si="7"/>
        <v>0</v>
      </c>
      <c r="F9" s="16">
        <f t="shared" si="7"/>
        <v>0</v>
      </c>
      <c r="G9" s="16">
        <f t="shared" si="7"/>
        <v>0</v>
      </c>
      <c r="H9" s="16">
        <f t="shared" si="7"/>
        <v>0</v>
      </c>
      <c r="I9" s="16">
        <f t="shared" si="7"/>
        <v>0</v>
      </c>
      <c r="J9" s="16">
        <f t="shared" si="7"/>
        <v>0</v>
      </c>
      <c r="K9" s="16">
        <f t="shared" si="7"/>
        <v>0</v>
      </c>
      <c r="L9" s="16">
        <f t="shared" si="7"/>
        <v>0</v>
      </c>
    </row>
    <row r="10" spans="1:27" x14ac:dyDescent="0.25">
      <c r="B10" s="16">
        <f>'average and sum'!J32</f>
        <v>0</v>
      </c>
      <c r="C10" s="16">
        <f t="shared" ref="C10:L10" si="8">B10</f>
        <v>0</v>
      </c>
      <c r="D10" s="16">
        <f t="shared" si="8"/>
        <v>0</v>
      </c>
      <c r="E10" s="16">
        <f t="shared" si="8"/>
        <v>0</v>
      </c>
      <c r="F10" s="16">
        <f t="shared" si="8"/>
        <v>0</v>
      </c>
      <c r="G10" s="16">
        <f t="shared" si="8"/>
        <v>0</v>
      </c>
      <c r="H10" s="16">
        <f t="shared" si="8"/>
        <v>0</v>
      </c>
      <c r="I10" s="16">
        <f t="shared" si="8"/>
        <v>0</v>
      </c>
      <c r="J10" s="16">
        <f t="shared" si="8"/>
        <v>0</v>
      </c>
      <c r="K10" s="16">
        <f t="shared" si="8"/>
        <v>0</v>
      </c>
      <c r="L10" s="16">
        <f t="shared" si="8"/>
        <v>0</v>
      </c>
    </row>
    <row r="11" spans="1:27" x14ac:dyDescent="0.25">
      <c r="B11" s="16">
        <f>'average and sum'!K32</f>
        <v>0</v>
      </c>
      <c r="C11" s="16">
        <f t="shared" ref="C11:L11" si="9">B11</f>
        <v>0</v>
      </c>
      <c r="D11" s="16">
        <f t="shared" si="9"/>
        <v>0</v>
      </c>
      <c r="E11" s="16">
        <f t="shared" si="9"/>
        <v>0</v>
      </c>
      <c r="F11" s="16">
        <f t="shared" si="9"/>
        <v>0</v>
      </c>
      <c r="G11" s="16">
        <f t="shared" si="9"/>
        <v>0</v>
      </c>
      <c r="H11" s="16">
        <f t="shared" si="9"/>
        <v>0</v>
      </c>
      <c r="I11" s="16">
        <f t="shared" si="9"/>
        <v>0</v>
      </c>
      <c r="J11" s="16">
        <f t="shared" si="9"/>
        <v>0</v>
      </c>
      <c r="K11" s="16">
        <f t="shared" si="9"/>
        <v>0</v>
      </c>
      <c r="L11" s="16">
        <f t="shared" si="9"/>
        <v>0</v>
      </c>
    </row>
    <row r="12" spans="1:27" x14ac:dyDescent="0.25">
      <c r="B12" s="16">
        <f>'average and sum'!L32</f>
        <v>0</v>
      </c>
      <c r="C12" s="16">
        <f t="shared" ref="C12:L12" si="10">B12</f>
        <v>0</v>
      </c>
      <c r="D12" s="16">
        <f t="shared" si="10"/>
        <v>0</v>
      </c>
      <c r="E12" s="16">
        <f t="shared" si="10"/>
        <v>0</v>
      </c>
      <c r="F12" s="16">
        <f t="shared" si="10"/>
        <v>0</v>
      </c>
      <c r="G12" s="16">
        <f t="shared" si="10"/>
        <v>0</v>
      </c>
      <c r="H12" s="16">
        <f t="shared" si="10"/>
        <v>0</v>
      </c>
      <c r="I12" s="16">
        <f t="shared" si="10"/>
        <v>0</v>
      </c>
      <c r="J12" s="16">
        <f t="shared" si="10"/>
        <v>0</v>
      </c>
      <c r="K12" s="16">
        <f t="shared" si="10"/>
        <v>0</v>
      </c>
      <c r="L12" s="16">
        <f t="shared" si="10"/>
        <v>0</v>
      </c>
    </row>
    <row r="13" spans="1:27" x14ac:dyDescent="0.25">
      <c r="N13" t="s">
        <v>1467</v>
      </c>
      <c r="O13">
        <f t="shared" ref="O13:U13" si="11">SUM(O2:O12)</f>
        <v>1.3045569444075757</v>
      </c>
      <c r="P13">
        <f t="shared" si="11"/>
        <v>2.0072271121229512</v>
      </c>
      <c r="Q13">
        <f t="shared" si="11"/>
        <v>0.98058759078995361</v>
      </c>
      <c r="R13">
        <f t="shared" si="11"/>
        <v>0.75789768080732844</v>
      </c>
      <c r="S13">
        <f t="shared" si="11"/>
        <v>0.44360332676664382</v>
      </c>
      <c r="T13">
        <f t="shared" si="11"/>
        <v>1.7600299519093741</v>
      </c>
      <c r="U13">
        <f t="shared" si="11"/>
        <v>0.15218274641387838</v>
      </c>
    </row>
    <row r="14" spans="1:27" x14ac:dyDescent="0.25">
      <c r="N14" t="s">
        <v>1469</v>
      </c>
      <c r="O14">
        <f>O13/'average and sum'!B32</f>
        <v>7.3634663128319575</v>
      </c>
      <c r="P14">
        <f>P13/'average and sum'!C32</f>
        <v>7.5033681607321538</v>
      </c>
      <c r="Q14">
        <f>Q13/'average and sum'!D32</f>
        <v>7.2878987703776357</v>
      </c>
      <c r="R14">
        <f>R13/'average and sum'!E32</f>
        <v>7.3572260436338697</v>
      </c>
      <c r="S14">
        <f>S13/'average and sum'!F32</f>
        <v>7.0532547666238132</v>
      </c>
      <c r="T14">
        <f>T13/'average and sum'!G32</f>
        <v>7.5388522302774312</v>
      </c>
      <c r="U14">
        <f>U13/'average and sum'!H32</f>
        <v>7.1097286738779353</v>
      </c>
      <c r="Z14">
        <f>AVERAGE(O14:Y14)</f>
        <v>7.3162564226221134</v>
      </c>
      <c r="AA14" t="s">
        <v>1470</v>
      </c>
    </row>
    <row r="16" spans="1:27" x14ac:dyDescent="0.25">
      <c r="A16">
        <v>11</v>
      </c>
      <c r="B16" t="s">
        <v>55</v>
      </c>
      <c r="C16" t="s">
        <v>56</v>
      </c>
      <c r="D16" t="s">
        <v>57</v>
      </c>
      <c r="E16" t="s">
        <v>58</v>
      </c>
      <c r="F16" t="s">
        <v>59</v>
      </c>
      <c r="G16" t="s">
        <v>60</v>
      </c>
      <c r="H16" t="s">
        <v>61</v>
      </c>
      <c r="I16" t="s">
        <v>62</v>
      </c>
      <c r="J16" t="s">
        <v>63</v>
      </c>
      <c r="K16" t="s">
        <v>64</v>
      </c>
      <c r="L16" t="s">
        <v>65</v>
      </c>
      <c r="N16">
        <v>11</v>
      </c>
      <c r="O16" t="s">
        <v>55</v>
      </c>
      <c r="P16" t="s">
        <v>56</v>
      </c>
      <c r="Q16" t="s">
        <v>57</v>
      </c>
      <c r="R16" t="s">
        <v>58</v>
      </c>
      <c r="S16" t="s">
        <v>59</v>
      </c>
      <c r="T16" t="s">
        <v>60</v>
      </c>
      <c r="U16" t="s">
        <v>61</v>
      </c>
      <c r="V16" t="s">
        <v>62</v>
      </c>
      <c r="W16" t="s">
        <v>63</v>
      </c>
      <c r="X16" t="s">
        <v>64</v>
      </c>
      <c r="Y16" t="s">
        <v>65</v>
      </c>
    </row>
    <row r="17" spans="2:27" x14ac:dyDescent="0.25">
      <c r="B17" s="16">
        <f>'average and sum'!B49</f>
        <v>6.7694877343989504E-2</v>
      </c>
      <c r="C17" s="16">
        <f>B17</f>
        <v>6.7694877343989504E-2</v>
      </c>
      <c r="D17" s="16">
        <f t="shared" ref="D17:L17" si="12">C17</f>
        <v>6.7694877343989504E-2</v>
      </c>
      <c r="E17" s="16">
        <f t="shared" si="12"/>
        <v>6.7694877343989504E-2</v>
      </c>
      <c r="F17" s="16">
        <f t="shared" si="12"/>
        <v>6.7694877343989504E-2</v>
      </c>
      <c r="G17" s="16">
        <f t="shared" si="12"/>
        <v>6.7694877343989504E-2</v>
      </c>
      <c r="H17" s="16">
        <f t="shared" si="12"/>
        <v>6.7694877343989504E-2</v>
      </c>
      <c r="I17" s="16">
        <f t="shared" si="12"/>
        <v>6.7694877343989504E-2</v>
      </c>
      <c r="J17" s="16">
        <f t="shared" si="12"/>
        <v>6.7694877343989504E-2</v>
      </c>
      <c r="K17" s="16">
        <f t="shared" si="12"/>
        <v>6.7694877343989504E-2</v>
      </c>
      <c r="L17" s="16">
        <f t="shared" si="12"/>
        <v>6.7694877343989504E-2</v>
      </c>
      <c r="O17">
        <f>B17*'grid and decimal'!O30</f>
        <v>6.7694877343989504E-2</v>
      </c>
      <c r="P17">
        <f>C17*'grid and decimal'!P30</f>
        <v>0.10154231601598426</v>
      </c>
      <c r="Q17">
        <f>D17*'grid and decimal'!Q30</f>
        <v>2.9012090290281213E-2</v>
      </c>
      <c r="R17">
        <f>E17*'grid and decimal'!R30</f>
        <v>0.1579547138026422</v>
      </c>
      <c r="S17">
        <f>F17*'grid and decimal'!S30</f>
        <v>0.27077950937595802</v>
      </c>
      <c r="T17">
        <f>G17*'grid and decimal'!T30</f>
        <v>0.60925389609590552</v>
      </c>
      <c r="U17">
        <f>H17*'grid and decimal'!U30</f>
        <v>2.9012090290281213E-2</v>
      </c>
      <c r="V17">
        <f>I17*'grid and decimal'!V30</f>
        <v>0.1579547138026422</v>
      </c>
      <c r="W17">
        <f>J17*'grid and decimal'!W30</f>
        <v>0.10154231601598426</v>
      </c>
      <c r="X17">
        <f>K17*'grid and decimal'!X30</f>
        <v>1.6923719335997376E-2</v>
      </c>
      <c r="Y17">
        <f>L17*'grid and decimal'!Y30</f>
        <v>2.9012090290281213E-2</v>
      </c>
    </row>
    <row r="18" spans="2:27" x14ac:dyDescent="0.25">
      <c r="B18" s="16">
        <f>'average and sum'!C49</f>
        <v>0.13428523924323846</v>
      </c>
      <c r="C18" s="16">
        <f t="shared" ref="C18:C27" si="13">B18</f>
        <v>0.13428523924323846</v>
      </c>
      <c r="D18" s="16">
        <f t="shared" ref="D18:L18" si="14">C18</f>
        <v>0.13428523924323846</v>
      </c>
      <c r="E18" s="16">
        <f t="shared" si="14"/>
        <v>0.13428523924323846</v>
      </c>
      <c r="F18" s="16">
        <f t="shared" si="14"/>
        <v>0.13428523924323846</v>
      </c>
      <c r="G18" s="16">
        <f t="shared" si="14"/>
        <v>0.13428523924323846</v>
      </c>
      <c r="H18" s="16">
        <f t="shared" si="14"/>
        <v>0.13428523924323846</v>
      </c>
      <c r="I18" s="16">
        <f t="shared" si="14"/>
        <v>0.13428523924323846</v>
      </c>
      <c r="J18" s="16">
        <f t="shared" si="14"/>
        <v>0.13428523924323846</v>
      </c>
      <c r="K18" s="16">
        <f t="shared" si="14"/>
        <v>0.13428523924323846</v>
      </c>
      <c r="L18" s="16">
        <f t="shared" si="14"/>
        <v>0.13428523924323846</v>
      </c>
      <c r="O18">
        <f>B18*'grid and decimal'!O31</f>
        <v>8.9523492828825629E-2</v>
      </c>
      <c r="P18">
        <f>C18*'grid and decimal'!P31</f>
        <v>0.13428523924323846</v>
      </c>
      <c r="Q18">
        <f>D18*'grid and decimal'!Q31</f>
        <v>8.9523492828825629E-2</v>
      </c>
      <c r="R18">
        <f>E18*'grid and decimal'!R31</f>
        <v>0.13428523924323846</v>
      </c>
      <c r="S18">
        <f>F18*'grid and decimal'!S31</f>
        <v>0.31333222490088974</v>
      </c>
      <c r="T18">
        <f>G18*'grid and decimal'!T31</f>
        <v>8.9523492828825629E-2</v>
      </c>
      <c r="U18">
        <f>H18*'grid and decimal'!U31</f>
        <v>5.7550816818530762E-2</v>
      </c>
      <c r="V18">
        <f>I18*'grid and decimal'!V31</f>
        <v>5.7550816818530762E-2</v>
      </c>
      <c r="W18">
        <f>J18*'grid and decimal'!W31</f>
        <v>3.3571309810809614E-2</v>
      </c>
      <c r="X18">
        <f>K18*'grid and decimal'!X31</f>
        <v>1.4920582138137605E-2</v>
      </c>
      <c r="Y18">
        <f>L18*'grid and decimal'!Y31</f>
        <v>5.7550816818530762E-2</v>
      </c>
    </row>
    <row r="19" spans="2:27" x14ac:dyDescent="0.25">
      <c r="B19" s="16">
        <f>'average and sum'!D49</f>
        <v>4.4379573485530732E-2</v>
      </c>
      <c r="C19" s="16">
        <f t="shared" si="13"/>
        <v>4.4379573485530732E-2</v>
      </c>
      <c r="D19" s="16">
        <f t="shared" ref="D19:L19" si="15">C19</f>
        <v>4.4379573485530732E-2</v>
      </c>
      <c r="E19" s="16">
        <f t="shared" si="15"/>
        <v>4.4379573485530732E-2</v>
      </c>
      <c r="F19" s="16">
        <f t="shared" si="15"/>
        <v>4.4379573485530732E-2</v>
      </c>
      <c r="G19" s="16">
        <f t="shared" si="15"/>
        <v>4.4379573485530732E-2</v>
      </c>
      <c r="H19" s="16">
        <f t="shared" si="15"/>
        <v>4.4379573485530732E-2</v>
      </c>
      <c r="I19" s="16">
        <f t="shared" si="15"/>
        <v>4.4379573485530732E-2</v>
      </c>
      <c r="J19" s="16">
        <f t="shared" si="15"/>
        <v>4.4379573485530732E-2</v>
      </c>
      <c r="K19" s="16">
        <f t="shared" si="15"/>
        <v>4.4379573485530732E-2</v>
      </c>
      <c r="L19" s="16">
        <f t="shared" si="15"/>
        <v>4.4379573485530732E-2</v>
      </c>
      <c r="O19">
        <f>B19*'grid and decimal'!O32</f>
        <v>0.10355233813290504</v>
      </c>
      <c r="P19">
        <f>C19*'grid and decimal'!P32</f>
        <v>6.6569360228296098E-2</v>
      </c>
      <c r="Q19">
        <f>D19*'grid and decimal'!Q32</f>
        <v>4.4379573485530732E-2</v>
      </c>
      <c r="R19">
        <f>E19*'grid and decimal'!R32</f>
        <v>0.17751829394212293</v>
      </c>
      <c r="S19">
        <f>F19*'grid and decimal'!S32</f>
        <v>0.39941616136977659</v>
      </c>
      <c r="T19">
        <f>G19*'grid and decimal'!T32</f>
        <v>0.17751829394212293</v>
      </c>
      <c r="U19">
        <f>H19*'grid and decimal'!U32</f>
        <v>0.10355233813290504</v>
      </c>
      <c r="V19">
        <f>I19*'grid and decimal'!V32</f>
        <v>0.10355233813290504</v>
      </c>
      <c r="W19">
        <f>J19*'grid and decimal'!W32</f>
        <v>0.10355233813290504</v>
      </c>
      <c r="X19">
        <f>K19*'grid and decimal'!X32</f>
        <v>4.9310637206145258E-3</v>
      </c>
      <c r="Y19">
        <f>L19*'grid and decimal'!Y32</f>
        <v>6.6569360228296098E-2</v>
      </c>
    </row>
    <row r="20" spans="2:27" x14ac:dyDescent="0.25">
      <c r="B20" s="16">
        <f>'average and sum'!E49</f>
        <v>9.0870534376739434E-2</v>
      </c>
      <c r="C20" s="16">
        <f t="shared" si="13"/>
        <v>9.0870534376739434E-2</v>
      </c>
      <c r="D20" s="16">
        <f t="shared" ref="D20:L20" si="16">C20</f>
        <v>9.0870534376739434E-2</v>
      </c>
      <c r="E20" s="16">
        <f t="shared" si="16"/>
        <v>9.0870534376739434E-2</v>
      </c>
      <c r="F20" s="16">
        <f t="shared" si="16"/>
        <v>9.0870534376739434E-2</v>
      </c>
      <c r="G20" s="16">
        <f t="shared" si="16"/>
        <v>9.0870534376739434E-2</v>
      </c>
      <c r="H20" s="16">
        <f t="shared" si="16"/>
        <v>9.0870534376739434E-2</v>
      </c>
      <c r="I20" s="16">
        <f t="shared" si="16"/>
        <v>9.0870534376739434E-2</v>
      </c>
      <c r="J20" s="16">
        <f t="shared" si="16"/>
        <v>9.0870534376739434E-2</v>
      </c>
      <c r="K20" s="16">
        <f t="shared" si="16"/>
        <v>9.0870534376739434E-2</v>
      </c>
      <c r="L20" s="16">
        <f t="shared" si="16"/>
        <v>9.0870534376739434E-2</v>
      </c>
      <c r="O20">
        <f>B20*'grid and decimal'!O33</f>
        <v>3.8944514732888326E-2</v>
      </c>
      <c r="P20">
        <f>C20*'grid and decimal'!P33</f>
        <v>9.0870534376739434E-2</v>
      </c>
      <c r="Q20">
        <f>D20*'grid and decimal'!Q33</f>
        <v>2.2717633594184859E-2</v>
      </c>
      <c r="R20">
        <f>E20*'grid and decimal'!R33</f>
        <v>9.0870534376739434E-2</v>
      </c>
      <c r="S20">
        <f>F20*'grid and decimal'!S33</f>
        <v>0.36348213750695774</v>
      </c>
      <c r="T20">
        <f>G20*'grid and decimal'!T33</f>
        <v>0.36348213750695774</v>
      </c>
      <c r="U20">
        <f>H20*'grid and decimal'!U33</f>
        <v>9.0870534376739434E-2</v>
      </c>
      <c r="V20">
        <f>I20*'grid and decimal'!V33</f>
        <v>0.21203124687905869</v>
      </c>
      <c r="W20">
        <f>J20*'grid and decimal'!W33</f>
        <v>6.0580356251159623E-2</v>
      </c>
      <c r="X20">
        <f>K20*'grid and decimal'!X33</f>
        <v>1.0096726041859936E-2</v>
      </c>
      <c r="Y20">
        <f>L20*'grid and decimal'!Y33</f>
        <v>3.8944514732888326E-2</v>
      </c>
    </row>
    <row r="21" spans="2:27" x14ac:dyDescent="0.25">
      <c r="B21" s="16">
        <f>'average and sum'!F49</f>
        <v>0.18148461165807453</v>
      </c>
      <c r="C21" s="16">
        <f t="shared" si="13"/>
        <v>0.18148461165807453</v>
      </c>
      <c r="D21" s="16">
        <f t="shared" ref="D21:L21" si="17">C21</f>
        <v>0.18148461165807453</v>
      </c>
      <c r="E21" s="16">
        <f t="shared" si="17"/>
        <v>0.18148461165807453</v>
      </c>
      <c r="F21" s="16">
        <f t="shared" si="17"/>
        <v>0.18148461165807453</v>
      </c>
      <c r="G21" s="16">
        <f t="shared" si="17"/>
        <v>0.18148461165807453</v>
      </c>
      <c r="H21" s="16">
        <f t="shared" si="17"/>
        <v>0.18148461165807453</v>
      </c>
      <c r="I21" s="16">
        <f t="shared" si="17"/>
        <v>0.18148461165807453</v>
      </c>
      <c r="J21" s="16">
        <f t="shared" si="17"/>
        <v>0.18148461165807453</v>
      </c>
      <c r="K21" s="16">
        <f t="shared" si="17"/>
        <v>0.18148461165807453</v>
      </c>
      <c r="L21" s="16">
        <f t="shared" si="17"/>
        <v>0.18148461165807453</v>
      </c>
      <c r="O21">
        <f>B21*'grid and decimal'!O34</f>
        <v>4.5371152914518632E-2</v>
      </c>
      <c r="P21">
        <f>C21*'grid and decimal'!P34</f>
        <v>7.7779119282031933E-2</v>
      </c>
      <c r="Q21">
        <f>D21*'grid and decimal'!Q34</f>
        <v>2.016495685089717E-2</v>
      </c>
      <c r="R21">
        <f>E21*'grid and decimal'!R34</f>
        <v>4.5371152914518632E-2</v>
      </c>
      <c r="S21">
        <f>F21*'grid and decimal'!S34</f>
        <v>0.18148461165807453</v>
      </c>
      <c r="T21">
        <f>G21*'grid and decimal'!T34</f>
        <v>0.18148461165807453</v>
      </c>
      <c r="U21">
        <f>H21*'grid and decimal'!U34</f>
        <v>0.12098974110538302</v>
      </c>
      <c r="V21">
        <f>I21*'grid and decimal'!V34</f>
        <v>7.7779119282031933E-2</v>
      </c>
      <c r="W21">
        <f>J21*'grid and decimal'!W34</f>
        <v>7.7779119282031933E-2</v>
      </c>
      <c r="X21">
        <f>K21*'grid and decimal'!X34</f>
        <v>4.5371152914518632E-2</v>
      </c>
      <c r="Y21">
        <f>L21*'grid and decimal'!Y34</f>
        <v>7.7779119282031933E-2</v>
      </c>
    </row>
    <row r="22" spans="2:27" x14ac:dyDescent="0.25">
      <c r="B22" s="16">
        <f>'average and sum'!G49</f>
        <v>0.14800492895985221</v>
      </c>
      <c r="C22" s="16">
        <f t="shared" si="13"/>
        <v>0.14800492895985221</v>
      </c>
      <c r="D22" s="16">
        <f t="shared" ref="D22:L22" si="18">C22</f>
        <v>0.14800492895985221</v>
      </c>
      <c r="E22" s="16">
        <f t="shared" si="18"/>
        <v>0.14800492895985221</v>
      </c>
      <c r="F22" s="16">
        <f t="shared" si="18"/>
        <v>0.14800492895985221</v>
      </c>
      <c r="G22" s="16">
        <f t="shared" si="18"/>
        <v>0.14800492895985221</v>
      </c>
      <c r="H22" s="16">
        <f t="shared" si="18"/>
        <v>0.14800492895985221</v>
      </c>
      <c r="I22" s="16">
        <f t="shared" si="18"/>
        <v>0.14800492895985221</v>
      </c>
      <c r="J22" s="16">
        <f t="shared" si="18"/>
        <v>0.14800492895985221</v>
      </c>
      <c r="K22" s="16">
        <f t="shared" si="18"/>
        <v>0.14800492895985221</v>
      </c>
      <c r="L22" s="16">
        <f t="shared" si="18"/>
        <v>0.14800492895985221</v>
      </c>
      <c r="O22">
        <f>B22*'grid and decimal'!O35</f>
        <v>1.6444992106650243E-2</v>
      </c>
      <c r="P22">
        <f>C22*'grid and decimal'!P35</f>
        <v>0.22200739343977832</v>
      </c>
      <c r="Q22">
        <f>D22*'grid and decimal'!Q35</f>
        <v>3.7001232239963051E-2</v>
      </c>
      <c r="R22">
        <f>E22*'grid and decimal'!R35</f>
        <v>3.7001232239963051E-2</v>
      </c>
      <c r="S22">
        <f>F22*'grid and decimal'!S35</f>
        <v>0.14800492895985221</v>
      </c>
      <c r="T22">
        <f>G22*'grid and decimal'!T35</f>
        <v>0.14800492895985221</v>
      </c>
      <c r="U22">
        <f>H22*'grid and decimal'!U35</f>
        <v>0.34534483423965517</v>
      </c>
      <c r="V22">
        <f>I22*'grid and decimal'!V35</f>
        <v>0.14800492895985221</v>
      </c>
      <c r="W22">
        <f>J22*'grid and decimal'!W35</f>
        <v>9.866995263990147E-2</v>
      </c>
      <c r="X22">
        <f>K22*'grid and decimal'!X35</f>
        <v>1.6444992106650243E-2</v>
      </c>
      <c r="Y22">
        <f>L22*'grid and decimal'!Y35</f>
        <v>9.866995263990147E-2</v>
      </c>
    </row>
    <row r="23" spans="2:27" x14ac:dyDescent="0.25">
      <c r="B23" s="16">
        <f>'average and sum'!H49</f>
        <v>8.7976682931686909E-2</v>
      </c>
      <c r="C23" s="16">
        <f t="shared" si="13"/>
        <v>8.7976682931686909E-2</v>
      </c>
      <c r="D23" s="16">
        <f t="shared" ref="D23:L23" si="19">C23</f>
        <v>8.7976682931686909E-2</v>
      </c>
      <c r="E23" s="16">
        <f t="shared" si="19"/>
        <v>8.7976682931686909E-2</v>
      </c>
      <c r="F23" s="16">
        <f t="shared" si="19"/>
        <v>8.7976682931686909E-2</v>
      </c>
      <c r="G23" s="16">
        <f t="shared" si="19"/>
        <v>8.7976682931686909E-2</v>
      </c>
      <c r="H23" s="16">
        <f t="shared" si="19"/>
        <v>8.7976682931686909E-2</v>
      </c>
      <c r="I23" s="16">
        <f t="shared" si="19"/>
        <v>8.7976682931686909E-2</v>
      </c>
      <c r="J23" s="16">
        <f t="shared" si="19"/>
        <v>8.7976682931686909E-2</v>
      </c>
      <c r="K23" s="16">
        <f t="shared" si="19"/>
        <v>8.7976682931686909E-2</v>
      </c>
      <c r="L23" s="16">
        <f t="shared" si="19"/>
        <v>8.7976682931686909E-2</v>
      </c>
      <c r="O23">
        <f>B23*'grid and decimal'!O36</f>
        <v>0.20527892684060281</v>
      </c>
      <c r="P23">
        <f>C23*'grid and decimal'!P36</f>
        <v>0.20527892684060281</v>
      </c>
      <c r="Q23">
        <f>D23*'grid and decimal'!Q36</f>
        <v>3.7704292685008675E-2</v>
      </c>
      <c r="R23">
        <f>E23*'grid and decimal'!R36</f>
        <v>8.7976682931686909E-2</v>
      </c>
      <c r="S23">
        <f>F23*'grid and decimal'!S36</f>
        <v>0.13196502439753036</v>
      </c>
      <c r="T23">
        <f>G23*'grid and decimal'!T36</f>
        <v>3.7704292685008675E-2</v>
      </c>
      <c r="U23">
        <f>H23*'grid and decimal'!U36</f>
        <v>8.7976682931686909E-2</v>
      </c>
      <c r="V23">
        <f>I23*'grid and decimal'!V36</f>
        <v>3.7704292685008675E-2</v>
      </c>
      <c r="W23">
        <f>J23*'grid and decimal'!W36</f>
        <v>0.20527892684060281</v>
      </c>
      <c r="X23">
        <f>K23*'grid and decimal'!X36</f>
        <v>3.7704292685008675E-2</v>
      </c>
      <c r="Y23">
        <f>L23*'grid and decimal'!Y36</f>
        <v>0.20527892684060281</v>
      </c>
    </row>
    <row r="24" spans="2:27" x14ac:dyDescent="0.25">
      <c r="B24" s="16">
        <f>'average and sum'!I49</f>
        <v>9.1682991794071189E-2</v>
      </c>
      <c r="C24" s="16">
        <f t="shared" si="13"/>
        <v>9.1682991794071189E-2</v>
      </c>
      <c r="D24" s="16">
        <f t="shared" ref="D24:L24" si="20">C24</f>
        <v>9.1682991794071189E-2</v>
      </c>
      <c r="E24" s="16">
        <f t="shared" si="20"/>
        <v>9.1682991794071189E-2</v>
      </c>
      <c r="F24" s="16">
        <f t="shared" si="20"/>
        <v>9.1682991794071189E-2</v>
      </c>
      <c r="G24" s="16">
        <f t="shared" si="20"/>
        <v>9.1682991794071189E-2</v>
      </c>
      <c r="H24" s="16">
        <f t="shared" si="20"/>
        <v>9.1682991794071189E-2</v>
      </c>
      <c r="I24" s="16">
        <f t="shared" si="20"/>
        <v>9.1682991794071189E-2</v>
      </c>
      <c r="J24" s="16">
        <f t="shared" si="20"/>
        <v>9.1682991794071189E-2</v>
      </c>
      <c r="K24" s="16">
        <f t="shared" si="20"/>
        <v>9.1682991794071189E-2</v>
      </c>
      <c r="L24" s="16">
        <f t="shared" si="20"/>
        <v>9.1682991794071189E-2</v>
      </c>
      <c r="O24">
        <f>B24*'grid and decimal'!O37</f>
        <v>3.929271076888765E-2</v>
      </c>
      <c r="P24">
        <f>C24*'grid and decimal'!P37</f>
        <v>0.21392698085283279</v>
      </c>
      <c r="Q24">
        <f>D24*'grid and decimal'!Q37</f>
        <v>3.929271076888765E-2</v>
      </c>
      <c r="R24">
        <f>E24*'grid and decimal'!R37</f>
        <v>3.929271076888765E-2</v>
      </c>
      <c r="S24">
        <f>F24*'grid and decimal'!S37</f>
        <v>0.21392698085283279</v>
      </c>
      <c r="T24">
        <f>G24*'grid and decimal'!T37</f>
        <v>9.1682991794071189E-2</v>
      </c>
      <c r="U24">
        <f>H24*'grid and decimal'!U37</f>
        <v>0.21392698085283279</v>
      </c>
      <c r="V24">
        <f>I24*'grid and decimal'!V37</f>
        <v>9.1682991794071189E-2</v>
      </c>
      <c r="W24">
        <f>J24*'grid and decimal'!W37</f>
        <v>3.929271076888765E-2</v>
      </c>
      <c r="X24">
        <f>K24*'grid and decimal'!X37</f>
        <v>2.2920747948517797E-2</v>
      </c>
      <c r="Y24">
        <f>L24*'grid and decimal'!Y37</f>
        <v>6.1121994529380788E-2</v>
      </c>
    </row>
    <row r="25" spans="2:27" x14ac:dyDescent="0.25">
      <c r="B25" s="16">
        <f>'average and sum'!J49</f>
        <v>7.2431542126730405E-2</v>
      </c>
      <c r="C25" s="16">
        <f t="shared" si="13"/>
        <v>7.2431542126730405E-2</v>
      </c>
      <c r="D25" s="16">
        <f t="shared" ref="D25:L25" si="21">C25</f>
        <v>7.2431542126730405E-2</v>
      </c>
      <c r="E25" s="16">
        <f t="shared" si="21"/>
        <v>7.2431542126730405E-2</v>
      </c>
      <c r="F25" s="16">
        <f t="shared" si="21"/>
        <v>7.2431542126730405E-2</v>
      </c>
      <c r="G25" s="16">
        <f t="shared" si="21"/>
        <v>7.2431542126730405E-2</v>
      </c>
      <c r="H25" s="16">
        <f t="shared" si="21"/>
        <v>7.2431542126730405E-2</v>
      </c>
      <c r="I25" s="16">
        <f t="shared" si="21"/>
        <v>7.2431542126730405E-2</v>
      </c>
      <c r="J25" s="16">
        <f t="shared" si="21"/>
        <v>7.2431542126730405E-2</v>
      </c>
      <c r="K25" s="16">
        <f t="shared" si="21"/>
        <v>7.2431542126730405E-2</v>
      </c>
      <c r="L25" s="16">
        <f t="shared" si="21"/>
        <v>7.2431542126730405E-2</v>
      </c>
      <c r="O25">
        <f>B25*'grid and decimal'!O38</f>
        <v>4.8287694751153604E-2</v>
      </c>
      <c r="P25">
        <f>C25*'grid and decimal'!P38</f>
        <v>0.28972616850692162</v>
      </c>
      <c r="Q25">
        <f>D25*'grid and decimal'!Q38</f>
        <v>3.1042089482884457E-2</v>
      </c>
      <c r="R25">
        <f>E25*'grid and decimal'!R38</f>
        <v>0.1086473131900956</v>
      </c>
      <c r="S25">
        <f>F25*'grid and decimal'!S38</f>
        <v>0.16900693162903763</v>
      </c>
      <c r="T25">
        <f>G25*'grid and decimal'!T38</f>
        <v>0.1086473131900956</v>
      </c>
      <c r="U25">
        <f>H25*'grid and decimal'!U38</f>
        <v>3.1042089482884457E-2</v>
      </c>
      <c r="V25">
        <f>I25*'grid and decimal'!V38</f>
        <v>0.16900693162903763</v>
      </c>
      <c r="W25">
        <f>J25*'grid and decimal'!W38</f>
        <v>7.2431542126730405E-2</v>
      </c>
      <c r="X25">
        <f>K25*'grid and decimal'!X38</f>
        <v>1.8107885531682601E-2</v>
      </c>
      <c r="Y25">
        <f>L25*'grid and decimal'!Y38</f>
        <v>4.8287694751153604E-2</v>
      </c>
    </row>
    <row r="26" spans="2:27" x14ac:dyDescent="0.25">
      <c r="B26" s="16">
        <f>'average and sum'!K49</f>
        <v>1.7786303261498444E-2</v>
      </c>
      <c r="C26" s="16">
        <f t="shared" si="13"/>
        <v>1.7786303261498444E-2</v>
      </c>
      <c r="D26" s="16">
        <f t="shared" ref="D26:L26" si="22">C26</f>
        <v>1.7786303261498444E-2</v>
      </c>
      <c r="E26" s="16">
        <f t="shared" si="22"/>
        <v>1.7786303261498444E-2</v>
      </c>
      <c r="F26" s="16">
        <f t="shared" si="22"/>
        <v>1.7786303261498444E-2</v>
      </c>
      <c r="G26" s="16">
        <f t="shared" si="22"/>
        <v>1.7786303261498444E-2</v>
      </c>
      <c r="H26" s="16">
        <f t="shared" si="22"/>
        <v>1.7786303261498444E-2</v>
      </c>
      <c r="I26" s="16">
        <f t="shared" si="22"/>
        <v>1.7786303261498444E-2</v>
      </c>
      <c r="J26" s="16">
        <f t="shared" si="22"/>
        <v>1.7786303261498444E-2</v>
      </c>
      <c r="K26" s="16">
        <f t="shared" si="22"/>
        <v>1.7786303261498444E-2</v>
      </c>
      <c r="L26" s="16">
        <f t="shared" si="22"/>
        <v>1.7786303261498444E-2</v>
      </c>
      <c r="O26">
        <f>B26*'grid and decimal'!O39</f>
        <v>7.1145213045993777E-2</v>
      </c>
      <c r="P26">
        <f>C26*'grid and decimal'!P39</f>
        <v>0.16007672935348599</v>
      </c>
      <c r="Q26">
        <f>D26*'grid and decimal'!Q39</f>
        <v>0.16007672935348599</v>
      </c>
      <c r="R26">
        <f>E26*'grid and decimal'!R39</f>
        <v>0.16007672935348599</v>
      </c>
      <c r="S26">
        <f>F26*'grid and decimal'!S39</f>
        <v>7.1145213045993777E-2</v>
      </c>
      <c r="T26">
        <f>G26*'grid and decimal'!T39</f>
        <v>0.16007672935348599</v>
      </c>
      <c r="U26">
        <f>H26*'grid and decimal'!U39</f>
        <v>4.1501374276829706E-2</v>
      </c>
      <c r="V26">
        <f>I26*'grid and decimal'!V39</f>
        <v>7.1145213045993777E-2</v>
      </c>
      <c r="W26">
        <f>J26*'grid and decimal'!W39</f>
        <v>7.1145213045993777E-2</v>
      </c>
      <c r="X26">
        <f>K26*'grid and decimal'!X39</f>
        <v>1.7786303261498444E-2</v>
      </c>
      <c r="Y26">
        <f>L26*'grid and decimal'!Y39</f>
        <v>7.1145213045993777E-2</v>
      </c>
    </row>
    <row r="27" spans="2:27" x14ac:dyDescent="0.25">
      <c r="B27" s="16">
        <f>'average and sum'!L49</f>
        <v>6.3402714818588224E-2</v>
      </c>
      <c r="C27" s="16">
        <f t="shared" si="13"/>
        <v>6.3402714818588224E-2</v>
      </c>
      <c r="D27" s="16">
        <f t="shared" ref="D27:L27" si="23">C27</f>
        <v>6.3402714818588224E-2</v>
      </c>
      <c r="E27" s="16">
        <f t="shared" si="23"/>
        <v>6.3402714818588224E-2</v>
      </c>
      <c r="F27" s="16">
        <f t="shared" si="23"/>
        <v>6.3402714818588224E-2</v>
      </c>
      <c r="G27" s="16">
        <f t="shared" si="23"/>
        <v>6.3402714818588224E-2</v>
      </c>
      <c r="H27" s="16">
        <f t="shared" si="23"/>
        <v>6.3402714818588224E-2</v>
      </c>
      <c r="I27" s="16">
        <f t="shared" si="23"/>
        <v>6.3402714818588224E-2</v>
      </c>
      <c r="J27" s="16">
        <f t="shared" si="23"/>
        <v>6.3402714818588224E-2</v>
      </c>
      <c r="K27" s="16">
        <f t="shared" si="23"/>
        <v>6.3402714818588224E-2</v>
      </c>
      <c r="L27" s="16">
        <f t="shared" si="23"/>
        <v>6.3402714818588224E-2</v>
      </c>
      <c r="O27">
        <f>B27*'grid and decimal'!O40</f>
        <v>0.14793966791003921</v>
      </c>
      <c r="P27">
        <f>C27*'grid and decimal'!P40</f>
        <v>0.14793966791003921</v>
      </c>
      <c r="Q27">
        <f>D27*'grid and decimal'!Q40</f>
        <v>4.2268476545725478E-2</v>
      </c>
      <c r="R27">
        <f>E27*'grid and decimal'!R40</f>
        <v>0.14793966791003921</v>
      </c>
      <c r="S27">
        <f>F27*'grid and decimal'!S40</f>
        <v>0.14793966791003921</v>
      </c>
      <c r="T27">
        <f>G27*'grid and decimal'!T40</f>
        <v>9.5104072227882336E-2</v>
      </c>
      <c r="U27">
        <f>H27*'grid and decimal'!U40</f>
        <v>2.7172592065109236E-2</v>
      </c>
      <c r="V27">
        <f>I27*'grid and decimal'!V40</f>
        <v>9.5104072227882336E-2</v>
      </c>
      <c r="W27">
        <f>J27*'grid and decimal'!W40</f>
        <v>9.5104072227882336E-2</v>
      </c>
      <c r="X27">
        <f>K27*'grid and decimal'!X40</f>
        <v>1.5850678704647056E-2</v>
      </c>
      <c r="Y27">
        <f>L27*'grid and decimal'!Y40</f>
        <v>6.3402714818588224E-2</v>
      </c>
    </row>
    <row r="28" spans="2:27" x14ac:dyDescent="0.25">
      <c r="N28" t="s">
        <v>1467</v>
      </c>
      <c r="O28">
        <f>SUM(O17:O27)</f>
        <v>0.87347558137645442</v>
      </c>
      <c r="P28">
        <f t="shared" ref="P28:Y28" si="24">SUM(P17:P27)</f>
        <v>1.7100024360499511</v>
      </c>
      <c r="Q28">
        <f t="shared" si="24"/>
        <v>0.55318327812567492</v>
      </c>
      <c r="R28">
        <f t="shared" si="24"/>
        <v>1.1869342706734201</v>
      </c>
      <c r="S28">
        <f t="shared" si="24"/>
        <v>2.4104833916069426</v>
      </c>
      <c r="T28">
        <f t="shared" si="24"/>
        <v>2.0624827602422822</v>
      </c>
      <c r="U28">
        <f t="shared" si="24"/>
        <v>1.1489400745728378</v>
      </c>
      <c r="V28">
        <f t="shared" si="24"/>
        <v>1.2215166652570144</v>
      </c>
      <c r="W28">
        <f t="shared" si="24"/>
        <v>0.95894785714288888</v>
      </c>
      <c r="X28">
        <f t="shared" si="24"/>
        <v>0.22105814438913285</v>
      </c>
      <c r="Y28">
        <f t="shared" si="24"/>
        <v>0.81776239797764894</v>
      </c>
    </row>
    <row r="29" spans="2:27" x14ac:dyDescent="0.25">
      <c r="N29" t="s">
        <v>1469</v>
      </c>
      <c r="O29">
        <f>O28/'average and sum'!B49</f>
        <v>12.903126730519272</v>
      </c>
      <c r="P29">
        <f>P28/'average and sum'!C49</f>
        <v>12.734105741529245</v>
      </c>
      <c r="Q29">
        <f>Q28/'average and sum'!D49</f>
        <v>12.464817362565048</v>
      </c>
      <c r="R29">
        <f>R28/'average and sum'!E49</f>
        <v>13.061816779381076</v>
      </c>
      <c r="S29">
        <f>S28/'average and sum'!F49</f>
        <v>13.282026335921007</v>
      </c>
      <c r="T29">
        <f>T28/'average and sum'!G49</f>
        <v>13.935230230080721</v>
      </c>
      <c r="U29">
        <f>U28/'average and sum'!H49</f>
        <v>13.059597569335267</v>
      </c>
      <c r="V29">
        <f>V28/'average and sum'!I49</f>
        <v>13.323263577618173</v>
      </c>
      <c r="W29">
        <f>W28/'average and sum'!J49</f>
        <v>13.239368222549485</v>
      </c>
      <c r="X29">
        <f>X28/'average and sum'!K49</f>
        <v>12.428560400611843</v>
      </c>
      <c r="Y29">
        <f>Y28/'average and sum'!L49</f>
        <v>12.897908241271393</v>
      </c>
      <c r="Z29">
        <f>AVERAGE(O29:Y29)</f>
        <v>13.02998374467114</v>
      </c>
      <c r="AA29" t="s">
        <v>1470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276F9-63B1-453D-B448-CB843025591A}">
  <sheetPr>
    <tabColor rgb="FFFFFF00"/>
  </sheetPr>
  <dimension ref="A1:C27"/>
  <sheetViews>
    <sheetView topLeftCell="A5" workbookViewId="0">
      <selection activeCell="F17" sqref="F17"/>
    </sheetView>
  </sheetViews>
  <sheetFormatPr defaultRowHeight="15" x14ac:dyDescent="0.25"/>
  <cols>
    <col min="3" max="3" width="21" bestFit="1" customWidth="1"/>
  </cols>
  <sheetData>
    <row r="1" spans="1:3" x14ac:dyDescent="0.25">
      <c r="A1" t="s">
        <v>1472</v>
      </c>
    </row>
    <row r="2" spans="1:3" x14ac:dyDescent="0.25">
      <c r="A2">
        <v>1</v>
      </c>
      <c r="B2">
        <v>0</v>
      </c>
    </row>
    <row r="3" spans="1:3" x14ac:dyDescent="0.25">
      <c r="A3">
        <v>2</v>
      </c>
      <c r="B3">
        <v>0</v>
      </c>
    </row>
    <row r="4" spans="1:3" x14ac:dyDescent="0.25">
      <c r="A4">
        <v>3</v>
      </c>
      <c r="B4">
        <v>0.57999999999999996</v>
      </c>
    </row>
    <row r="5" spans="1:3" x14ac:dyDescent="0.25">
      <c r="A5">
        <v>4</v>
      </c>
      <c r="B5">
        <v>0.9</v>
      </c>
    </row>
    <row r="6" spans="1:3" x14ac:dyDescent="0.25">
      <c r="A6">
        <v>5</v>
      </c>
      <c r="B6">
        <v>1.1200000000000001</v>
      </c>
    </row>
    <row r="7" spans="1:3" x14ac:dyDescent="0.25">
      <c r="A7">
        <v>6</v>
      </c>
      <c r="B7">
        <v>1.24</v>
      </c>
    </row>
    <row r="8" spans="1:3" x14ac:dyDescent="0.25">
      <c r="A8">
        <v>7</v>
      </c>
      <c r="B8">
        <v>1.32</v>
      </c>
    </row>
    <row r="9" spans="1:3" x14ac:dyDescent="0.25">
      <c r="A9">
        <v>8</v>
      </c>
      <c r="B9">
        <v>1.41</v>
      </c>
    </row>
    <row r="10" spans="1:3" x14ac:dyDescent="0.25">
      <c r="A10">
        <v>9</v>
      </c>
      <c r="B10">
        <v>1.46</v>
      </c>
    </row>
    <row r="11" spans="1:3" x14ac:dyDescent="0.25">
      <c r="A11">
        <v>10</v>
      </c>
      <c r="B11">
        <v>1.49</v>
      </c>
    </row>
    <row r="12" spans="1:3" x14ac:dyDescent="0.25">
      <c r="A12">
        <v>11</v>
      </c>
      <c r="B12">
        <v>1.5</v>
      </c>
      <c r="C12" t="s">
        <v>1474</v>
      </c>
    </row>
    <row r="20" spans="1:3" x14ac:dyDescent="0.25">
      <c r="A20">
        <v>7</v>
      </c>
      <c r="B20">
        <f>vector!Z14</f>
        <v>7.3162564226221134</v>
      </c>
      <c r="C20" t="s">
        <v>1470</v>
      </c>
    </row>
    <row r="21" spans="1:3" x14ac:dyDescent="0.25">
      <c r="B21">
        <f>B20-A20/(A20-1)</f>
        <v>6.1495897559554464</v>
      </c>
      <c r="C21" t="s">
        <v>1471</v>
      </c>
    </row>
    <row r="22" spans="1:3" x14ac:dyDescent="0.25">
      <c r="A22">
        <v>1.32</v>
      </c>
      <c r="B22">
        <f>B21/A22</f>
        <v>4.6587801181480657</v>
      </c>
      <c r="C22" t="s">
        <v>1473</v>
      </c>
    </row>
    <row r="25" spans="1:3" x14ac:dyDescent="0.25">
      <c r="A25">
        <v>11</v>
      </c>
      <c r="B25">
        <f>vector!Z29</f>
        <v>13.02998374467114</v>
      </c>
      <c r="C25" t="s">
        <v>1470</v>
      </c>
    </row>
    <row r="26" spans="1:3" x14ac:dyDescent="0.25">
      <c r="B26">
        <f>B25-A25/(A25-1)</f>
        <v>11.929983744671141</v>
      </c>
      <c r="C26" t="s">
        <v>1471</v>
      </c>
    </row>
    <row r="27" spans="1:3" x14ac:dyDescent="0.25">
      <c r="A27">
        <v>1.5</v>
      </c>
      <c r="B27">
        <f>B26/A27</f>
        <v>7.9533224964474272</v>
      </c>
      <c r="C27" t="s">
        <v>1473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FAF57-0A2E-49E5-B944-12DE1E2EB0A1}">
  <dimension ref="A1:AA44"/>
  <sheetViews>
    <sheetView topLeftCell="M23" workbookViewId="0">
      <selection activeCell="Y31" sqref="Y31"/>
    </sheetView>
  </sheetViews>
  <sheetFormatPr defaultRowHeight="15" x14ac:dyDescent="0.25"/>
  <sheetData>
    <row r="1" spans="1:2" x14ac:dyDescent="0.25">
      <c r="A1">
        <v>1</v>
      </c>
      <c r="B1">
        <v>0</v>
      </c>
    </row>
    <row r="2" spans="1:2" x14ac:dyDescent="0.25">
      <c r="A2">
        <v>2</v>
      </c>
      <c r="B2">
        <v>0.11111</v>
      </c>
    </row>
    <row r="3" spans="1:2" x14ac:dyDescent="0.25">
      <c r="A3">
        <v>3</v>
      </c>
      <c r="B3">
        <v>0.25</v>
      </c>
    </row>
    <row r="4" spans="1:2" x14ac:dyDescent="0.25">
      <c r="A4">
        <v>4</v>
      </c>
      <c r="B4">
        <v>0.42857000000000001</v>
      </c>
    </row>
    <row r="5" spans="1:2" x14ac:dyDescent="0.25">
      <c r="A5">
        <v>5</v>
      </c>
      <c r="B5">
        <v>0.66666999999999998</v>
      </c>
    </row>
    <row r="6" spans="1:2" x14ac:dyDescent="0.25">
      <c r="A6">
        <v>6</v>
      </c>
      <c r="B6">
        <v>1</v>
      </c>
    </row>
    <row r="7" spans="1:2" x14ac:dyDescent="0.25">
      <c r="A7">
        <v>7</v>
      </c>
      <c r="B7">
        <v>1.5</v>
      </c>
    </row>
    <row r="8" spans="1:2" x14ac:dyDescent="0.25">
      <c r="A8">
        <v>8</v>
      </c>
      <c r="B8">
        <v>2.3333300000000001</v>
      </c>
    </row>
    <row r="9" spans="1:2" x14ac:dyDescent="0.25">
      <c r="A9">
        <v>9</v>
      </c>
      <c r="B9">
        <v>4</v>
      </c>
    </row>
    <row r="10" spans="1:2" x14ac:dyDescent="0.25">
      <c r="A10">
        <v>10</v>
      </c>
      <c r="B10">
        <v>9</v>
      </c>
    </row>
    <row r="17" spans="1:27" x14ac:dyDescent="0.25">
      <c r="A17">
        <v>7</v>
      </c>
      <c r="B17" t="str">
        <f>'grid and decimal'!O16</f>
        <v>j1</v>
      </c>
      <c r="C17" t="str">
        <f>'grid and decimal'!P16</f>
        <v>j2</v>
      </c>
      <c r="D17" t="str">
        <f>'grid and decimal'!Q16</f>
        <v>j3</v>
      </c>
      <c r="E17" t="str">
        <f>'grid and decimal'!R16</f>
        <v>j4</v>
      </c>
      <c r="F17" t="str">
        <f>'grid and decimal'!S16</f>
        <v>j5</v>
      </c>
      <c r="G17" t="str">
        <f>'grid and decimal'!T16</f>
        <v>j6</v>
      </c>
      <c r="H17" t="str">
        <f>'grid and decimal'!U16</f>
        <v>j7</v>
      </c>
      <c r="N17">
        <v>7</v>
      </c>
      <c r="O17" t="s">
        <v>55</v>
      </c>
      <c r="P17" t="s">
        <v>56</v>
      </c>
      <c r="Q17" t="s">
        <v>57</v>
      </c>
      <c r="R17" t="s">
        <v>58</v>
      </c>
      <c r="S17" t="s">
        <v>59</v>
      </c>
      <c r="T17" t="s">
        <v>60</v>
      </c>
      <c r="U17" t="s">
        <v>61</v>
      </c>
    </row>
    <row r="18" spans="1:27" x14ac:dyDescent="0.25">
      <c r="A18" t="str">
        <f>'grid and decimal'!N17</f>
        <v>j1</v>
      </c>
      <c r="B18">
        <f>'grid and decimal'!O17</f>
        <v>1</v>
      </c>
      <c r="C18">
        <f>'grid and decimal'!P17</f>
        <v>2.3333333333333335</v>
      </c>
      <c r="D18">
        <f>'grid and decimal'!Q17</f>
        <v>0.42857142857142855</v>
      </c>
      <c r="E18">
        <f>'grid and decimal'!R17</f>
        <v>0.66666666666666663</v>
      </c>
      <c r="F18">
        <f>'grid and decimal'!S17</f>
        <v>0.25</v>
      </c>
      <c r="G18">
        <f>'grid and decimal'!T17</f>
        <v>2.3333333333333335</v>
      </c>
      <c r="H18">
        <f>'grid and decimal'!U17</f>
        <v>0</v>
      </c>
      <c r="N18" t="s">
        <v>55</v>
      </c>
      <c r="O18">
        <f>IF(B18&gt;2.33,1,0)</f>
        <v>0</v>
      </c>
      <c r="P18">
        <f t="shared" ref="P18:P24" si="0">IF(C18&gt;2.33,1,0)</f>
        <v>1</v>
      </c>
      <c r="Q18">
        <f t="shared" ref="Q18:Q24" si="1">IF(D18&gt;2.33,1,0)</f>
        <v>0</v>
      </c>
      <c r="R18">
        <f t="shared" ref="R18:R24" si="2">IF(E18&gt;2.33,1,0)</f>
        <v>0</v>
      </c>
      <c r="S18">
        <f t="shared" ref="S18:S24" si="3">IF(F18&gt;2.33,1,0)</f>
        <v>0</v>
      </c>
      <c r="T18">
        <f t="shared" ref="T18:T24" si="4">IF(G18&gt;2.33,1,0)</f>
        <v>1</v>
      </c>
      <c r="U18">
        <f t="shared" ref="U18:U24" si="5">IF(H18&gt;2.33,1,0)</f>
        <v>0</v>
      </c>
    </row>
    <row r="19" spans="1:27" x14ac:dyDescent="0.25">
      <c r="A19" t="str">
        <f>'grid and decimal'!N18</f>
        <v>j2</v>
      </c>
      <c r="B19">
        <f>'grid and decimal'!O18</f>
        <v>0.42857142857142855</v>
      </c>
      <c r="C19">
        <f>'grid and decimal'!P18</f>
        <v>1</v>
      </c>
      <c r="D19">
        <f>'grid and decimal'!Q18</f>
        <v>0.66666666666666663</v>
      </c>
      <c r="E19">
        <f>'grid and decimal'!R18</f>
        <v>0.42857142857142855</v>
      </c>
      <c r="F19">
        <f>'grid and decimal'!S18</f>
        <v>0.42857142857142855</v>
      </c>
      <c r="G19">
        <f>'grid and decimal'!T18</f>
        <v>0.42857142857142855</v>
      </c>
      <c r="H19">
        <f>'grid and decimal'!U18</f>
        <v>0.1111111111111111</v>
      </c>
      <c r="N19" t="s">
        <v>56</v>
      </c>
      <c r="O19">
        <f t="shared" ref="O19:O24" si="6">IF(B19&gt;2.33,1,0)</f>
        <v>0</v>
      </c>
      <c r="P19">
        <f t="shared" si="0"/>
        <v>0</v>
      </c>
      <c r="Q19">
        <f t="shared" si="1"/>
        <v>0</v>
      </c>
      <c r="R19">
        <f t="shared" si="2"/>
        <v>0</v>
      </c>
      <c r="S19">
        <f t="shared" si="3"/>
        <v>0</v>
      </c>
      <c r="T19">
        <f t="shared" si="4"/>
        <v>0</v>
      </c>
      <c r="U19">
        <f t="shared" si="5"/>
        <v>0</v>
      </c>
    </row>
    <row r="20" spans="1:27" x14ac:dyDescent="0.25">
      <c r="A20" t="str">
        <f>'grid and decimal'!N19</f>
        <v>j3</v>
      </c>
      <c r="B20">
        <f>'grid and decimal'!O19</f>
        <v>2.3333333333333335</v>
      </c>
      <c r="C20">
        <f>'grid and decimal'!P19</f>
        <v>1.5</v>
      </c>
      <c r="D20">
        <f>'grid and decimal'!Q19</f>
        <v>1</v>
      </c>
      <c r="E20">
        <f>'grid and decimal'!R19</f>
        <v>0.66666666666666663</v>
      </c>
      <c r="F20">
        <f>'grid and decimal'!S19</f>
        <v>0.25</v>
      </c>
      <c r="G20">
        <f>'grid and decimal'!T19</f>
        <v>2.3333333333333335</v>
      </c>
      <c r="H20">
        <f>'grid and decimal'!U19</f>
        <v>0.25</v>
      </c>
      <c r="N20" t="s">
        <v>57</v>
      </c>
      <c r="O20">
        <f t="shared" si="6"/>
        <v>1</v>
      </c>
      <c r="P20">
        <f t="shared" si="0"/>
        <v>0</v>
      </c>
      <c r="Q20">
        <f t="shared" si="1"/>
        <v>0</v>
      </c>
      <c r="R20">
        <f t="shared" si="2"/>
        <v>0</v>
      </c>
      <c r="S20">
        <f t="shared" si="3"/>
        <v>0</v>
      </c>
      <c r="T20">
        <f t="shared" si="4"/>
        <v>1</v>
      </c>
      <c r="U20">
        <f t="shared" si="5"/>
        <v>0</v>
      </c>
    </row>
    <row r="21" spans="1:27" x14ac:dyDescent="0.25">
      <c r="A21" t="str">
        <f>'grid and decimal'!N20</f>
        <v>j4</v>
      </c>
      <c r="B21">
        <f>'grid and decimal'!O20</f>
        <v>1.5</v>
      </c>
      <c r="C21">
        <f>'grid and decimal'!P20</f>
        <v>2.3333333333333335</v>
      </c>
      <c r="D21">
        <f>'grid and decimal'!Q20</f>
        <v>1.5</v>
      </c>
      <c r="E21">
        <f>'grid and decimal'!R20</f>
        <v>1</v>
      </c>
      <c r="F21">
        <f>'grid and decimal'!S20</f>
        <v>0.42857142857142855</v>
      </c>
      <c r="G21">
        <f>'grid and decimal'!T20</f>
        <v>2.3333333333333335</v>
      </c>
      <c r="H21">
        <f>'grid and decimal'!U20</f>
        <v>0.25</v>
      </c>
      <c r="N21" t="s">
        <v>58</v>
      </c>
      <c r="O21">
        <f t="shared" si="6"/>
        <v>0</v>
      </c>
      <c r="P21">
        <f t="shared" si="0"/>
        <v>1</v>
      </c>
      <c r="Q21">
        <f t="shared" si="1"/>
        <v>0</v>
      </c>
      <c r="R21">
        <f t="shared" si="2"/>
        <v>0</v>
      </c>
      <c r="S21">
        <f t="shared" si="3"/>
        <v>0</v>
      </c>
      <c r="T21">
        <f t="shared" si="4"/>
        <v>1</v>
      </c>
      <c r="U21">
        <f t="shared" si="5"/>
        <v>0</v>
      </c>
    </row>
    <row r="22" spans="1:27" x14ac:dyDescent="0.25">
      <c r="A22" t="str">
        <f>'grid and decimal'!N21</f>
        <v>j5</v>
      </c>
      <c r="B22">
        <f>'grid and decimal'!O21</f>
        <v>4</v>
      </c>
      <c r="C22">
        <f>'grid and decimal'!P21</f>
        <v>2.3333333333333335</v>
      </c>
      <c r="D22">
        <f>'grid and decimal'!Q21</f>
        <v>4</v>
      </c>
      <c r="E22">
        <f>'grid and decimal'!R21</f>
        <v>2.3333333333333335</v>
      </c>
      <c r="F22">
        <f>'grid and decimal'!S21</f>
        <v>1</v>
      </c>
      <c r="G22">
        <f>'grid and decimal'!T21</f>
        <v>4</v>
      </c>
      <c r="H22">
        <f>'grid and decimal'!U21</f>
        <v>0.25</v>
      </c>
      <c r="N22" t="s">
        <v>59</v>
      </c>
      <c r="O22">
        <f t="shared" si="6"/>
        <v>1</v>
      </c>
      <c r="P22">
        <f t="shared" si="0"/>
        <v>1</v>
      </c>
      <c r="Q22">
        <f t="shared" si="1"/>
        <v>1</v>
      </c>
      <c r="R22">
        <f t="shared" si="2"/>
        <v>1</v>
      </c>
      <c r="S22">
        <f t="shared" si="3"/>
        <v>0</v>
      </c>
      <c r="T22">
        <f t="shared" si="4"/>
        <v>1</v>
      </c>
      <c r="U22">
        <f t="shared" si="5"/>
        <v>0</v>
      </c>
    </row>
    <row r="23" spans="1:27" x14ac:dyDescent="0.25">
      <c r="A23" t="str">
        <f>'grid and decimal'!N22</f>
        <v>j6</v>
      </c>
      <c r="B23">
        <f>'grid and decimal'!O22</f>
        <v>0.42857142857142855</v>
      </c>
      <c r="C23">
        <f>'grid and decimal'!P22</f>
        <v>2.3333333333333335</v>
      </c>
      <c r="D23">
        <f>'grid and decimal'!Q22</f>
        <v>0.42857142857142855</v>
      </c>
      <c r="E23">
        <f>'grid and decimal'!R22</f>
        <v>0.42857142857142855</v>
      </c>
      <c r="F23">
        <f>'grid and decimal'!S22</f>
        <v>0.25</v>
      </c>
      <c r="G23">
        <f>'grid and decimal'!T22</f>
        <v>1</v>
      </c>
      <c r="H23">
        <f>'grid and decimal'!U22</f>
        <v>0.1111111111111111</v>
      </c>
      <c r="N23" t="s">
        <v>60</v>
      </c>
      <c r="O23">
        <f t="shared" si="6"/>
        <v>0</v>
      </c>
      <c r="P23">
        <f t="shared" si="0"/>
        <v>1</v>
      </c>
      <c r="Q23">
        <f t="shared" si="1"/>
        <v>0</v>
      </c>
      <c r="R23">
        <f t="shared" si="2"/>
        <v>0</v>
      </c>
      <c r="S23">
        <f t="shared" si="3"/>
        <v>0</v>
      </c>
      <c r="T23">
        <f t="shared" si="4"/>
        <v>0</v>
      </c>
      <c r="U23">
        <f t="shared" si="5"/>
        <v>0</v>
      </c>
    </row>
    <row r="24" spans="1:27" x14ac:dyDescent="0.25">
      <c r="A24" t="str">
        <f>'grid and decimal'!N23</f>
        <v>j7</v>
      </c>
      <c r="B24">
        <f>'grid and decimal'!O23</f>
        <v>9</v>
      </c>
      <c r="C24">
        <f>'grid and decimal'!P23</f>
        <v>9</v>
      </c>
      <c r="D24">
        <f>'grid and decimal'!Q23</f>
        <v>4</v>
      </c>
      <c r="E24">
        <f>'grid and decimal'!R23</f>
        <v>4</v>
      </c>
      <c r="F24">
        <f>'grid and decimal'!S23</f>
        <v>4</v>
      </c>
      <c r="G24">
        <f>'grid and decimal'!T23</f>
        <v>9</v>
      </c>
      <c r="H24">
        <f>'grid and decimal'!U23</f>
        <v>1</v>
      </c>
      <c r="N24" t="s">
        <v>61</v>
      </c>
      <c r="O24">
        <f t="shared" si="6"/>
        <v>1</v>
      </c>
      <c r="P24">
        <f t="shared" si="0"/>
        <v>1</v>
      </c>
      <c r="Q24">
        <f t="shared" si="1"/>
        <v>1</v>
      </c>
      <c r="R24">
        <f t="shared" si="2"/>
        <v>1</v>
      </c>
      <c r="S24">
        <f t="shared" si="3"/>
        <v>1</v>
      </c>
      <c r="T24">
        <f t="shared" si="4"/>
        <v>1</v>
      </c>
      <c r="U24">
        <f t="shared" si="5"/>
        <v>0</v>
      </c>
      <c r="Z24">
        <f>(N17*(N17-1))/2</f>
        <v>21</v>
      </c>
      <c r="AA24" t="s">
        <v>1477</v>
      </c>
    </row>
    <row r="25" spans="1:27" x14ac:dyDescent="0.25">
      <c r="Z25">
        <f>SUM(O18:Y28)/2</f>
        <v>9</v>
      </c>
      <c r="AA25" t="s">
        <v>1476</v>
      </c>
    </row>
    <row r="26" spans="1:27" x14ac:dyDescent="0.25">
      <c r="Z26">
        <f>1-(Z25/Z24)</f>
        <v>0.5714285714285714</v>
      </c>
      <c r="AA26" t="s">
        <v>1478</v>
      </c>
    </row>
    <row r="31" spans="1:27" x14ac:dyDescent="0.25">
      <c r="A31">
        <f>'grid and decimal'!N29</f>
        <v>11</v>
      </c>
      <c r="B31" t="str">
        <f>'grid and decimal'!O29</f>
        <v>j1</v>
      </c>
      <c r="C31" t="str">
        <f>'grid and decimal'!P29</f>
        <v>j2</v>
      </c>
      <c r="D31" t="str">
        <f>'grid and decimal'!Q29</f>
        <v>j3</v>
      </c>
      <c r="E31" t="str">
        <f>'grid and decimal'!R29</f>
        <v>j4</v>
      </c>
      <c r="F31" t="str">
        <f>'grid and decimal'!S29</f>
        <v>j5</v>
      </c>
      <c r="G31" t="str">
        <f>'grid and decimal'!T29</f>
        <v>j6</v>
      </c>
      <c r="H31" t="str">
        <f>'grid and decimal'!U29</f>
        <v>j7</v>
      </c>
      <c r="I31" t="str">
        <f>'grid and decimal'!V29</f>
        <v>j8</v>
      </c>
      <c r="J31" t="str">
        <f>'grid and decimal'!W29</f>
        <v>j9</v>
      </c>
      <c r="K31" t="str">
        <f>'grid and decimal'!X29</f>
        <v>j10</v>
      </c>
      <c r="L31" t="str">
        <f>'grid and decimal'!Y29</f>
        <v>j11</v>
      </c>
      <c r="N31">
        <v>11</v>
      </c>
      <c r="O31" t="s">
        <v>55</v>
      </c>
      <c r="P31" t="s">
        <v>56</v>
      </c>
      <c r="Q31" t="s">
        <v>57</v>
      </c>
      <c r="R31" t="s">
        <v>58</v>
      </c>
      <c r="S31" t="s">
        <v>59</v>
      </c>
      <c r="T31" t="s">
        <v>60</v>
      </c>
      <c r="U31" t="s">
        <v>61</v>
      </c>
      <c r="V31" t="s">
        <v>62</v>
      </c>
      <c r="W31" t="s">
        <v>63</v>
      </c>
      <c r="X31" t="s">
        <v>64</v>
      </c>
      <c r="Y31" t="s">
        <v>65</v>
      </c>
    </row>
    <row r="32" spans="1:27" x14ac:dyDescent="0.25">
      <c r="A32" t="str">
        <f>'grid and decimal'!N30</f>
        <v>j1</v>
      </c>
      <c r="B32">
        <f>'grid and decimal'!O30</f>
        <v>1</v>
      </c>
      <c r="C32">
        <f>'grid and decimal'!P30</f>
        <v>1.5</v>
      </c>
      <c r="D32">
        <f>'grid and decimal'!Q30</f>
        <v>0.42857142857142855</v>
      </c>
      <c r="E32">
        <f>'grid and decimal'!R30</f>
        <v>2.3333333333333335</v>
      </c>
      <c r="F32">
        <f>'grid and decimal'!S30</f>
        <v>4</v>
      </c>
      <c r="G32">
        <f>'grid and decimal'!T30</f>
        <v>9</v>
      </c>
      <c r="H32">
        <f>'grid and decimal'!U30</f>
        <v>0.42857142857142855</v>
      </c>
      <c r="I32">
        <f>'grid and decimal'!V30</f>
        <v>2.3333333333333335</v>
      </c>
      <c r="J32">
        <f>'grid and decimal'!W30</f>
        <v>1.5</v>
      </c>
      <c r="K32">
        <f>'grid and decimal'!X30</f>
        <v>0.25</v>
      </c>
      <c r="L32">
        <f>'grid and decimal'!Y30</f>
        <v>0.42857142857142855</v>
      </c>
      <c r="N32" t="s">
        <v>55</v>
      </c>
      <c r="O32">
        <f>IF(B32&gt;2.33,1,0)</f>
        <v>0</v>
      </c>
      <c r="P32">
        <f t="shared" ref="P32:Y42" si="7">IF(C32&gt;2.33,1,0)</f>
        <v>0</v>
      </c>
      <c r="Q32">
        <f t="shared" si="7"/>
        <v>0</v>
      </c>
      <c r="R32">
        <f t="shared" si="7"/>
        <v>1</v>
      </c>
      <c r="S32">
        <f t="shared" si="7"/>
        <v>1</v>
      </c>
      <c r="T32">
        <f t="shared" si="7"/>
        <v>1</v>
      </c>
      <c r="U32">
        <f t="shared" si="7"/>
        <v>0</v>
      </c>
      <c r="V32">
        <f t="shared" si="7"/>
        <v>1</v>
      </c>
      <c r="W32">
        <f t="shared" si="7"/>
        <v>0</v>
      </c>
      <c r="X32">
        <f t="shared" si="7"/>
        <v>0</v>
      </c>
      <c r="Y32">
        <f t="shared" si="7"/>
        <v>0</v>
      </c>
    </row>
    <row r="33" spans="1:27" x14ac:dyDescent="0.25">
      <c r="A33" t="str">
        <f>'grid and decimal'!N31</f>
        <v>j2</v>
      </c>
      <c r="B33">
        <f>'grid and decimal'!O31</f>
        <v>0.66666666666666663</v>
      </c>
      <c r="C33">
        <f>'grid and decimal'!P31</f>
        <v>1</v>
      </c>
      <c r="D33">
        <f>'grid and decimal'!Q31</f>
        <v>0.66666666666666663</v>
      </c>
      <c r="E33">
        <f>'grid and decimal'!R31</f>
        <v>1</v>
      </c>
      <c r="F33">
        <f>'grid and decimal'!S31</f>
        <v>2.3333333333333335</v>
      </c>
      <c r="G33">
        <f>'grid and decimal'!T31</f>
        <v>0.66666666666666663</v>
      </c>
      <c r="H33">
        <f>'grid and decimal'!U31</f>
        <v>0.42857142857142855</v>
      </c>
      <c r="I33">
        <f>'grid and decimal'!V31</f>
        <v>0.42857142857142855</v>
      </c>
      <c r="J33">
        <f>'grid and decimal'!W31</f>
        <v>0.25</v>
      </c>
      <c r="K33">
        <f>'grid and decimal'!X31</f>
        <v>0.1111111111111111</v>
      </c>
      <c r="L33">
        <f>'grid and decimal'!Y31</f>
        <v>0.42857142857142855</v>
      </c>
      <c r="N33" t="s">
        <v>56</v>
      </c>
      <c r="O33">
        <f t="shared" ref="O33:O42" si="8">IF(B33&gt;2.33,1,0)</f>
        <v>0</v>
      </c>
      <c r="P33">
        <f t="shared" si="7"/>
        <v>0</v>
      </c>
      <c r="Q33">
        <f t="shared" si="7"/>
        <v>0</v>
      </c>
      <c r="R33">
        <f t="shared" si="7"/>
        <v>0</v>
      </c>
      <c r="S33">
        <f t="shared" si="7"/>
        <v>1</v>
      </c>
      <c r="T33">
        <f t="shared" si="7"/>
        <v>0</v>
      </c>
      <c r="U33">
        <f t="shared" si="7"/>
        <v>0</v>
      </c>
      <c r="V33">
        <f t="shared" si="7"/>
        <v>0</v>
      </c>
      <c r="W33">
        <f t="shared" si="7"/>
        <v>0</v>
      </c>
      <c r="X33">
        <f t="shared" si="7"/>
        <v>0</v>
      </c>
      <c r="Y33">
        <f t="shared" si="7"/>
        <v>0</v>
      </c>
    </row>
    <row r="34" spans="1:27" x14ac:dyDescent="0.25">
      <c r="A34" t="str">
        <f>'grid and decimal'!N32</f>
        <v>j3</v>
      </c>
      <c r="B34">
        <f>'grid and decimal'!O32</f>
        <v>2.3333333333333335</v>
      </c>
      <c r="C34">
        <f>'grid and decimal'!P32</f>
        <v>1.5</v>
      </c>
      <c r="D34">
        <f>'grid and decimal'!Q32</f>
        <v>1</v>
      </c>
      <c r="E34">
        <f>'grid and decimal'!R32</f>
        <v>4</v>
      </c>
      <c r="F34">
        <f>'grid and decimal'!S32</f>
        <v>9</v>
      </c>
      <c r="G34">
        <f>'grid and decimal'!T32</f>
        <v>4</v>
      </c>
      <c r="H34">
        <f>'grid and decimal'!U32</f>
        <v>2.3333333333333335</v>
      </c>
      <c r="I34">
        <f>'grid and decimal'!V32</f>
        <v>2.3333333333333335</v>
      </c>
      <c r="J34">
        <f>'grid and decimal'!W32</f>
        <v>2.3333333333333335</v>
      </c>
      <c r="K34">
        <f>'grid and decimal'!X32</f>
        <v>0.1111111111111111</v>
      </c>
      <c r="L34">
        <f>'grid and decimal'!Y32</f>
        <v>1.5</v>
      </c>
      <c r="N34" t="s">
        <v>57</v>
      </c>
      <c r="O34">
        <f t="shared" si="8"/>
        <v>1</v>
      </c>
      <c r="P34">
        <f t="shared" si="7"/>
        <v>0</v>
      </c>
      <c r="Q34">
        <f t="shared" si="7"/>
        <v>0</v>
      </c>
      <c r="R34">
        <f t="shared" si="7"/>
        <v>1</v>
      </c>
      <c r="S34">
        <f t="shared" si="7"/>
        <v>1</v>
      </c>
      <c r="T34">
        <f t="shared" si="7"/>
        <v>1</v>
      </c>
      <c r="U34">
        <f t="shared" si="7"/>
        <v>1</v>
      </c>
      <c r="V34">
        <f t="shared" si="7"/>
        <v>1</v>
      </c>
      <c r="W34">
        <f t="shared" si="7"/>
        <v>1</v>
      </c>
      <c r="X34">
        <f t="shared" si="7"/>
        <v>0</v>
      </c>
      <c r="Y34">
        <f t="shared" si="7"/>
        <v>0</v>
      </c>
    </row>
    <row r="35" spans="1:27" x14ac:dyDescent="0.25">
      <c r="A35" t="str">
        <f>'grid and decimal'!N33</f>
        <v>j4</v>
      </c>
      <c r="B35">
        <f>'grid and decimal'!O33</f>
        <v>0.42857142857142855</v>
      </c>
      <c r="C35">
        <f>'grid and decimal'!P33</f>
        <v>1</v>
      </c>
      <c r="D35">
        <f>'grid and decimal'!Q33</f>
        <v>0.25</v>
      </c>
      <c r="E35">
        <f>'grid and decimal'!R33</f>
        <v>1</v>
      </c>
      <c r="F35">
        <f>'grid and decimal'!S33</f>
        <v>4</v>
      </c>
      <c r="G35">
        <f>'grid and decimal'!T33</f>
        <v>4</v>
      </c>
      <c r="H35">
        <f>'grid and decimal'!U33</f>
        <v>1</v>
      </c>
      <c r="I35">
        <f>'grid and decimal'!V33</f>
        <v>2.3333333333333335</v>
      </c>
      <c r="J35">
        <f>'grid and decimal'!W33</f>
        <v>0.66666666666666663</v>
      </c>
      <c r="K35">
        <f>'grid and decimal'!X33</f>
        <v>0.1111111111111111</v>
      </c>
      <c r="L35">
        <f>'grid and decimal'!Y33</f>
        <v>0.42857142857142855</v>
      </c>
      <c r="N35" t="s">
        <v>58</v>
      </c>
      <c r="O35">
        <f t="shared" si="8"/>
        <v>0</v>
      </c>
      <c r="P35">
        <f t="shared" si="7"/>
        <v>0</v>
      </c>
      <c r="Q35">
        <f t="shared" si="7"/>
        <v>0</v>
      </c>
      <c r="R35">
        <f t="shared" si="7"/>
        <v>0</v>
      </c>
      <c r="S35">
        <f t="shared" si="7"/>
        <v>1</v>
      </c>
      <c r="T35">
        <f t="shared" si="7"/>
        <v>1</v>
      </c>
      <c r="U35">
        <f t="shared" si="7"/>
        <v>0</v>
      </c>
      <c r="V35">
        <f t="shared" si="7"/>
        <v>1</v>
      </c>
      <c r="W35">
        <f t="shared" si="7"/>
        <v>0</v>
      </c>
      <c r="X35">
        <f t="shared" si="7"/>
        <v>0</v>
      </c>
      <c r="Y35">
        <f t="shared" si="7"/>
        <v>0</v>
      </c>
    </row>
    <row r="36" spans="1:27" x14ac:dyDescent="0.25">
      <c r="A36" t="str">
        <f>'grid and decimal'!N34</f>
        <v>j5</v>
      </c>
      <c r="B36">
        <f>'grid and decimal'!O34</f>
        <v>0.25</v>
      </c>
      <c r="C36">
        <f>'grid and decimal'!P34</f>
        <v>0.42857142857142855</v>
      </c>
      <c r="D36">
        <f>'grid and decimal'!Q34</f>
        <v>0.1111111111111111</v>
      </c>
      <c r="E36">
        <f>'grid and decimal'!R34</f>
        <v>0.25</v>
      </c>
      <c r="F36">
        <f>'grid and decimal'!S34</f>
        <v>1</v>
      </c>
      <c r="G36">
        <f>'grid and decimal'!T34</f>
        <v>1</v>
      </c>
      <c r="H36">
        <f>'grid and decimal'!U34</f>
        <v>0.66666666666666663</v>
      </c>
      <c r="I36">
        <f>'grid and decimal'!V34</f>
        <v>0.42857142857142855</v>
      </c>
      <c r="J36">
        <f>'grid and decimal'!W34</f>
        <v>0.42857142857142855</v>
      </c>
      <c r="K36">
        <f>'grid and decimal'!X34</f>
        <v>0.25</v>
      </c>
      <c r="L36">
        <f>'grid and decimal'!Y34</f>
        <v>0.42857142857142855</v>
      </c>
      <c r="N36" t="s">
        <v>59</v>
      </c>
      <c r="O36">
        <f t="shared" si="8"/>
        <v>0</v>
      </c>
      <c r="P36">
        <f t="shared" si="7"/>
        <v>0</v>
      </c>
      <c r="Q36">
        <f t="shared" si="7"/>
        <v>0</v>
      </c>
      <c r="R36">
        <f t="shared" si="7"/>
        <v>0</v>
      </c>
      <c r="S36">
        <f t="shared" si="7"/>
        <v>0</v>
      </c>
      <c r="T36">
        <f t="shared" si="7"/>
        <v>0</v>
      </c>
      <c r="U36">
        <f t="shared" si="7"/>
        <v>0</v>
      </c>
      <c r="V36">
        <f t="shared" si="7"/>
        <v>0</v>
      </c>
      <c r="W36">
        <f t="shared" si="7"/>
        <v>0</v>
      </c>
      <c r="X36">
        <f t="shared" si="7"/>
        <v>0</v>
      </c>
      <c r="Y36">
        <f t="shared" si="7"/>
        <v>0</v>
      </c>
    </row>
    <row r="37" spans="1:27" x14ac:dyDescent="0.25">
      <c r="A37" t="str">
        <f>'grid and decimal'!N35</f>
        <v>j6</v>
      </c>
      <c r="B37">
        <f>'grid and decimal'!O35</f>
        <v>0.1111111111111111</v>
      </c>
      <c r="C37">
        <f>'grid and decimal'!P35</f>
        <v>1.5</v>
      </c>
      <c r="D37">
        <f>'grid and decimal'!Q35</f>
        <v>0.25</v>
      </c>
      <c r="E37">
        <f>'grid and decimal'!R35</f>
        <v>0.25</v>
      </c>
      <c r="F37">
        <f>'grid and decimal'!S35</f>
        <v>1</v>
      </c>
      <c r="G37">
        <f>'grid and decimal'!T35</f>
        <v>1</v>
      </c>
      <c r="H37">
        <f>'grid and decimal'!U35</f>
        <v>2.3333333333333335</v>
      </c>
      <c r="I37">
        <f>'grid and decimal'!V35</f>
        <v>1</v>
      </c>
      <c r="J37">
        <f>'grid and decimal'!W35</f>
        <v>0.66666666666666663</v>
      </c>
      <c r="K37">
        <f>'grid and decimal'!X35</f>
        <v>0.1111111111111111</v>
      </c>
      <c r="L37">
        <f>'grid and decimal'!Y35</f>
        <v>0.66666666666666663</v>
      </c>
      <c r="N37" t="s">
        <v>60</v>
      </c>
      <c r="O37">
        <f t="shared" si="8"/>
        <v>0</v>
      </c>
      <c r="P37">
        <f t="shared" si="7"/>
        <v>0</v>
      </c>
      <c r="Q37">
        <f t="shared" si="7"/>
        <v>0</v>
      </c>
      <c r="R37">
        <f t="shared" si="7"/>
        <v>0</v>
      </c>
      <c r="S37">
        <f t="shared" si="7"/>
        <v>0</v>
      </c>
      <c r="T37">
        <f t="shared" si="7"/>
        <v>0</v>
      </c>
      <c r="U37">
        <f t="shared" si="7"/>
        <v>1</v>
      </c>
      <c r="V37">
        <f t="shared" si="7"/>
        <v>0</v>
      </c>
      <c r="W37">
        <f t="shared" si="7"/>
        <v>0</v>
      </c>
      <c r="X37">
        <f t="shared" si="7"/>
        <v>0</v>
      </c>
      <c r="Y37">
        <f t="shared" si="7"/>
        <v>0</v>
      </c>
    </row>
    <row r="38" spans="1:27" x14ac:dyDescent="0.25">
      <c r="A38" t="str">
        <f>'grid and decimal'!N36</f>
        <v>j7</v>
      </c>
      <c r="B38">
        <f>'grid and decimal'!O36</f>
        <v>2.3333333333333335</v>
      </c>
      <c r="C38">
        <f>'grid and decimal'!P36</f>
        <v>2.3333333333333335</v>
      </c>
      <c r="D38">
        <f>'grid and decimal'!Q36</f>
        <v>0.42857142857142855</v>
      </c>
      <c r="E38">
        <f>'grid and decimal'!R36</f>
        <v>1</v>
      </c>
      <c r="F38">
        <f>'grid and decimal'!S36</f>
        <v>1.5</v>
      </c>
      <c r="G38">
        <f>'grid and decimal'!T36</f>
        <v>0.42857142857142855</v>
      </c>
      <c r="H38">
        <f>'grid and decimal'!U36</f>
        <v>1</v>
      </c>
      <c r="I38">
        <f>'grid and decimal'!V36</f>
        <v>0.42857142857142855</v>
      </c>
      <c r="J38">
        <f>'grid and decimal'!W36</f>
        <v>2.3333333333333335</v>
      </c>
      <c r="K38">
        <f>'grid and decimal'!X36</f>
        <v>0.42857142857142855</v>
      </c>
      <c r="L38">
        <f>'grid and decimal'!Y36</f>
        <v>2.3333333333333335</v>
      </c>
      <c r="N38" t="s">
        <v>61</v>
      </c>
      <c r="O38">
        <f t="shared" si="8"/>
        <v>1</v>
      </c>
      <c r="P38">
        <f t="shared" si="7"/>
        <v>1</v>
      </c>
      <c r="Q38">
        <f t="shared" si="7"/>
        <v>0</v>
      </c>
      <c r="R38">
        <f t="shared" si="7"/>
        <v>0</v>
      </c>
      <c r="S38">
        <f t="shared" si="7"/>
        <v>0</v>
      </c>
      <c r="T38">
        <f t="shared" si="7"/>
        <v>0</v>
      </c>
      <c r="U38">
        <f t="shared" si="7"/>
        <v>0</v>
      </c>
      <c r="V38">
        <f t="shared" si="7"/>
        <v>0</v>
      </c>
      <c r="W38">
        <f t="shared" si="7"/>
        <v>1</v>
      </c>
      <c r="X38">
        <f t="shared" si="7"/>
        <v>0</v>
      </c>
      <c r="Y38">
        <f t="shared" si="7"/>
        <v>1</v>
      </c>
    </row>
    <row r="39" spans="1:27" x14ac:dyDescent="0.25">
      <c r="A39" t="str">
        <f>'grid and decimal'!N37</f>
        <v>j8</v>
      </c>
      <c r="B39">
        <f>'grid and decimal'!O37</f>
        <v>0.42857142857142855</v>
      </c>
      <c r="C39">
        <f>'grid and decimal'!P37</f>
        <v>2.3333333333333335</v>
      </c>
      <c r="D39">
        <f>'grid and decimal'!Q37</f>
        <v>0.42857142857142855</v>
      </c>
      <c r="E39">
        <f>'grid and decimal'!R37</f>
        <v>0.42857142857142855</v>
      </c>
      <c r="F39">
        <f>'grid and decimal'!S37</f>
        <v>2.3333333333333335</v>
      </c>
      <c r="G39">
        <f>'grid and decimal'!T37</f>
        <v>1</v>
      </c>
      <c r="H39">
        <f>'grid and decimal'!U37</f>
        <v>2.3333333333333335</v>
      </c>
      <c r="I39">
        <f>'grid and decimal'!V37</f>
        <v>1</v>
      </c>
      <c r="J39">
        <f>'grid and decimal'!W37</f>
        <v>0.42857142857142855</v>
      </c>
      <c r="K39">
        <f>'grid and decimal'!X37</f>
        <v>0.25</v>
      </c>
      <c r="L39">
        <f>'grid and decimal'!Y37</f>
        <v>0.66666666666666663</v>
      </c>
      <c r="N39" t="s">
        <v>62</v>
      </c>
      <c r="O39">
        <f t="shared" si="8"/>
        <v>0</v>
      </c>
      <c r="P39">
        <f t="shared" si="7"/>
        <v>1</v>
      </c>
      <c r="Q39">
        <f t="shared" si="7"/>
        <v>0</v>
      </c>
      <c r="R39">
        <f t="shared" si="7"/>
        <v>0</v>
      </c>
      <c r="S39">
        <f t="shared" si="7"/>
        <v>1</v>
      </c>
      <c r="T39">
        <f t="shared" si="7"/>
        <v>0</v>
      </c>
      <c r="U39">
        <f t="shared" si="7"/>
        <v>1</v>
      </c>
      <c r="V39">
        <f t="shared" si="7"/>
        <v>0</v>
      </c>
      <c r="W39">
        <f t="shared" si="7"/>
        <v>0</v>
      </c>
      <c r="X39">
        <f t="shared" si="7"/>
        <v>0</v>
      </c>
      <c r="Y39">
        <f t="shared" si="7"/>
        <v>0</v>
      </c>
    </row>
    <row r="40" spans="1:27" x14ac:dyDescent="0.25">
      <c r="A40" t="str">
        <f>'grid and decimal'!N38</f>
        <v>j9</v>
      </c>
      <c r="B40">
        <f>'grid and decimal'!O38</f>
        <v>0.66666666666666663</v>
      </c>
      <c r="C40">
        <f>'grid and decimal'!P38</f>
        <v>4</v>
      </c>
      <c r="D40">
        <f>'grid and decimal'!Q38</f>
        <v>0.42857142857142855</v>
      </c>
      <c r="E40">
        <f>'grid and decimal'!R38</f>
        <v>1.5</v>
      </c>
      <c r="F40">
        <f>'grid and decimal'!S38</f>
        <v>2.3333333333333335</v>
      </c>
      <c r="G40">
        <f>'grid and decimal'!T38</f>
        <v>1.5</v>
      </c>
      <c r="H40">
        <f>'grid and decimal'!U38</f>
        <v>0.42857142857142855</v>
      </c>
      <c r="I40">
        <f>'grid and decimal'!V38</f>
        <v>2.3333333333333335</v>
      </c>
      <c r="J40">
        <f>'grid and decimal'!W38</f>
        <v>1</v>
      </c>
      <c r="K40">
        <f>'grid and decimal'!X38</f>
        <v>0.25</v>
      </c>
      <c r="L40">
        <f>'grid and decimal'!Y38</f>
        <v>0.66666666666666663</v>
      </c>
      <c r="N40" t="s">
        <v>63</v>
      </c>
      <c r="O40">
        <f t="shared" si="8"/>
        <v>0</v>
      </c>
      <c r="P40">
        <f t="shared" si="7"/>
        <v>1</v>
      </c>
      <c r="Q40">
        <f t="shared" si="7"/>
        <v>0</v>
      </c>
      <c r="R40">
        <f t="shared" si="7"/>
        <v>0</v>
      </c>
      <c r="S40">
        <f t="shared" si="7"/>
        <v>1</v>
      </c>
      <c r="T40">
        <f t="shared" si="7"/>
        <v>0</v>
      </c>
      <c r="U40">
        <f t="shared" si="7"/>
        <v>0</v>
      </c>
      <c r="V40">
        <f t="shared" si="7"/>
        <v>1</v>
      </c>
      <c r="W40">
        <f t="shared" si="7"/>
        <v>0</v>
      </c>
      <c r="X40">
        <f t="shared" si="7"/>
        <v>0</v>
      </c>
      <c r="Y40">
        <f t="shared" si="7"/>
        <v>0</v>
      </c>
    </row>
    <row r="41" spans="1:27" x14ac:dyDescent="0.25">
      <c r="A41" t="str">
        <f>'grid and decimal'!N39</f>
        <v>j10</v>
      </c>
      <c r="B41">
        <f>'grid and decimal'!O39</f>
        <v>4</v>
      </c>
      <c r="C41">
        <f>'grid and decimal'!P39</f>
        <v>9</v>
      </c>
      <c r="D41">
        <f>'grid and decimal'!Q39</f>
        <v>9</v>
      </c>
      <c r="E41">
        <f>'grid and decimal'!R39</f>
        <v>9</v>
      </c>
      <c r="F41">
        <f>'grid and decimal'!S39</f>
        <v>4</v>
      </c>
      <c r="G41">
        <f>'grid and decimal'!T39</f>
        <v>9</v>
      </c>
      <c r="H41">
        <f>'grid and decimal'!U39</f>
        <v>2.3333333333333335</v>
      </c>
      <c r="I41">
        <f>'grid and decimal'!V39</f>
        <v>4</v>
      </c>
      <c r="J41">
        <f>'grid and decimal'!W39</f>
        <v>4</v>
      </c>
      <c r="K41">
        <f>'grid and decimal'!X39</f>
        <v>1</v>
      </c>
      <c r="L41">
        <f>'grid and decimal'!Y39</f>
        <v>4</v>
      </c>
      <c r="N41" t="s">
        <v>64</v>
      </c>
      <c r="O41">
        <f t="shared" si="8"/>
        <v>1</v>
      </c>
      <c r="P41">
        <f t="shared" si="7"/>
        <v>1</v>
      </c>
      <c r="Q41">
        <f t="shared" si="7"/>
        <v>1</v>
      </c>
      <c r="R41">
        <f t="shared" si="7"/>
        <v>1</v>
      </c>
      <c r="S41">
        <f t="shared" si="7"/>
        <v>1</v>
      </c>
      <c r="T41">
        <f t="shared" si="7"/>
        <v>1</v>
      </c>
      <c r="U41">
        <f t="shared" si="7"/>
        <v>1</v>
      </c>
      <c r="V41">
        <f t="shared" si="7"/>
        <v>1</v>
      </c>
      <c r="W41">
        <f t="shared" si="7"/>
        <v>1</v>
      </c>
      <c r="X41">
        <f t="shared" si="7"/>
        <v>0</v>
      </c>
      <c r="Y41">
        <f t="shared" si="7"/>
        <v>1</v>
      </c>
    </row>
    <row r="42" spans="1:27" x14ac:dyDescent="0.25">
      <c r="A42" t="str">
        <f>'grid and decimal'!N40</f>
        <v>j11</v>
      </c>
      <c r="B42">
        <f>'grid and decimal'!O40</f>
        <v>2.3333333333333335</v>
      </c>
      <c r="C42">
        <f>'grid and decimal'!P40</f>
        <v>2.3333333333333335</v>
      </c>
      <c r="D42">
        <f>'grid and decimal'!Q40</f>
        <v>0.66666666666666663</v>
      </c>
      <c r="E42">
        <f>'grid and decimal'!R40</f>
        <v>2.3333333333333335</v>
      </c>
      <c r="F42">
        <f>'grid and decimal'!S40</f>
        <v>2.3333333333333335</v>
      </c>
      <c r="G42">
        <f>'grid and decimal'!T40</f>
        <v>1.5</v>
      </c>
      <c r="H42">
        <f>'grid and decimal'!U40</f>
        <v>0.42857142857142855</v>
      </c>
      <c r="I42">
        <f>'grid and decimal'!V40</f>
        <v>1.5</v>
      </c>
      <c r="J42">
        <f>'grid and decimal'!W40</f>
        <v>1.5</v>
      </c>
      <c r="K42">
        <f>'grid and decimal'!X40</f>
        <v>0.25</v>
      </c>
      <c r="L42">
        <f>'grid and decimal'!Y40</f>
        <v>1</v>
      </c>
      <c r="N42" t="s">
        <v>65</v>
      </c>
      <c r="O42">
        <f t="shared" si="8"/>
        <v>1</v>
      </c>
      <c r="P42">
        <f t="shared" si="7"/>
        <v>1</v>
      </c>
      <c r="Q42">
        <f t="shared" si="7"/>
        <v>0</v>
      </c>
      <c r="R42">
        <f t="shared" si="7"/>
        <v>1</v>
      </c>
      <c r="S42">
        <f t="shared" si="7"/>
        <v>1</v>
      </c>
      <c r="T42">
        <f t="shared" si="7"/>
        <v>0</v>
      </c>
      <c r="U42">
        <f t="shared" si="7"/>
        <v>0</v>
      </c>
      <c r="V42">
        <f t="shared" si="7"/>
        <v>0</v>
      </c>
      <c r="W42">
        <f t="shared" si="7"/>
        <v>0</v>
      </c>
      <c r="X42">
        <f t="shared" si="7"/>
        <v>0</v>
      </c>
      <c r="Y42">
        <f t="shared" si="7"/>
        <v>0</v>
      </c>
      <c r="Z42">
        <f>(N31*(N31-1))/2</f>
        <v>55</v>
      </c>
      <c r="AA42" t="s">
        <v>1477</v>
      </c>
    </row>
    <row r="43" spans="1:27" x14ac:dyDescent="0.25">
      <c r="Z43">
        <f>SUM(O32:Y42)/2</f>
        <v>20</v>
      </c>
      <c r="AA43" t="s">
        <v>1476</v>
      </c>
    </row>
    <row r="44" spans="1:27" x14ac:dyDescent="0.25">
      <c r="Z44">
        <f>1-(Z43/Z42)</f>
        <v>0.63636363636363635</v>
      </c>
      <c r="AA44" t="s">
        <v>1478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87337-735A-4939-8D25-CD8A2724D028}">
  <dimension ref="A2:AB31"/>
  <sheetViews>
    <sheetView tabSelected="1" topLeftCell="D5" zoomScale="80" zoomScaleNormal="80" workbookViewId="0">
      <selection activeCell="AB31" sqref="AB31"/>
    </sheetView>
  </sheetViews>
  <sheetFormatPr defaultRowHeight="15" x14ac:dyDescent="0.25"/>
  <cols>
    <col min="28" max="28" width="13" bestFit="1" customWidth="1"/>
  </cols>
  <sheetData>
    <row r="2" spans="1:28" x14ac:dyDescent="0.25">
      <c r="A2">
        <f>'average and sum'!A20</f>
        <v>7</v>
      </c>
      <c r="B2" t="str">
        <f>'average and sum'!B20</f>
        <v>j1</v>
      </c>
      <c r="C2" t="str">
        <f>'average and sum'!C20</f>
        <v>j2</v>
      </c>
      <c r="D2" t="str">
        <f>'average and sum'!D20</f>
        <v>j3</v>
      </c>
      <c r="E2" t="str">
        <f>'average and sum'!E20</f>
        <v>j4</v>
      </c>
      <c r="F2" t="str">
        <f>'average and sum'!F20</f>
        <v>j5</v>
      </c>
      <c r="G2" t="str">
        <f>'average and sum'!G20</f>
        <v>j6</v>
      </c>
      <c r="H2" t="str">
        <f>'average and sum'!H20</f>
        <v>j7</v>
      </c>
      <c r="I2" t="str">
        <f>'average and sum'!I20</f>
        <v>j8</v>
      </c>
      <c r="J2" t="str">
        <f>'average and sum'!J20</f>
        <v>j9</v>
      </c>
      <c r="K2" t="str">
        <f>'average and sum'!K20</f>
        <v>j10</v>
      </c>
      <c r="L2" t="str">
        <f>'average and sum'!L20</f>
        <v>j11</v>
      </c>
      <c r="P2">
        <v>11</v>
      </c>
      <c r="Q2" t="s">
        <v>55</v>
      </c>
      <c r="R2" t="s">
        <v>56</v>
      </c>
      <c r="S2" t="s">
        <v>57</v>
      </c>
      <c r="T2" t="s">
        <v>58</v>
      </c>
      <c r="U2" t="s">
        <v>59</v>
      </c>
      <c r="V2" t="s">
        <v>60</v>
      </c>
      <c r="W2" t="s">
        <v>61</v>
      </c>
      <c r="X2" t="s">
        <v>62</v>
      </c>
      <c r="Y2" t="s">
        <v>63</v>
      </c>
      <c r="Z2" t="s">
        <v>64</v>
      </c>
      <c r="AA2" t="s">
        <v>65</v>
      </c>
    </row>
    <row r="3" spans="1:28" x14ac:dyDescent="0.25">
      <c r="A3" t="str">
        <f>'average and sum'!A21</f>
        <v>j1</v>
      </c>
      <c r="B3">
        <f>'average and sum'!B21</f>
        <v>0.14261460101867571</v>
      </c>
      <c r="C3">
        <f>'average and sum'!C21</f>
        <v>0.33276740237690999</v>
      </c>
      <c r="D3">
        <f>'average and sum'!D21</f>
        <v>6.1120543293718153E-2</v>
      </c>
      <c r="E3">
        <f>'average and sum'!E21</f>
        <v>9.5076400679117129E-2</v>
      </c>
      <c r="F3">
        <f>'average and sum'!F21</f>
        <v>3.5653650254668927E-2</v>
      </c>
      <c r="G3">
        <f>'average and sum'!G21</f>
        <v>0.33276740237690999</v>
      </c>
      <c r="H3">
        <f>'average and sum'!H21</f>
        <v>0</v>
      </c>
      <c r="Q3">
        <f>(B3-$M$14)/$M$15</f>
        <v>-2.5718351680212837E-3</v>
      </c>
      <c r="R3">
        <f t="shared" ref="R3:W3" si="0">(C3-$M$14)/$M$15</f>
        <v>2.0137469365610743</v>
      </c>
      <c r="S3">
        <f t="shared" si="0"/>
        <v>-0.86670845162334798</v>
      </c>
      <c r="T3">
        <f t="shared" si="0"/>
        <v>-0.50665152810029523</v>
      </c>
      <c r="U3">
        <f t="shared" si="0"/>
        <v>-1.1367511442656375</v>
      </c>
      <c r="V3">
        <f t="shared" si="0"/>
        <v>2.0137469365610743</v>
      </c>
      <c r="W3">
        <f t="shared" si="0"/>
        <v>-1.5148109139648429</v>
      </c>
    </row>
    <row r="4" spans="1:28" x14ac:dyDescent="0.25">
      <c r="A4" t="str">
        <f>'average and sum'!A22</f>
        <v>j2</v>
      </c>
      <c r="B4">
        <f>'average and sum'!B22</f>
        <v>0.12272727272727274</v>
      </c>
      <c r="C4">
        <f>'average and sum'!C22</f>
        <v>0.28636363636363638</v>
      </c>
      <c r="D4">
        <f>'average and sum'!D22</f>
        <v>0.19090909090909092</v>
      </c>
      <c r="E4">
        <f>'average and sum'!E22</f>
        <v>0.12272727272727274</v>
      </c>
      <c r="F4">
        <f>'average and sum'!F22</f>
        <v>0.12272727272727274</v>
      </c>
      <c r="G4">
        <f>'average and sum'!G22</f>
        <v>0.12272727272727274</v>
      </c>
      <c r="H4">
        <f>'average and sum'!H22</f>
        <v>3.1818181818181822E-2</v>
      </c>
      <c r="Q4">
        <f t="shared" ref="Q4:Q9" si="1">(B4-$M$14)/$M$15</f>
        <v>-0.21345062878595444</v>
      </c>
      <c r="R4">
        <f t="shared" ref="R4:R9" si="2">(C4-$M$14)/$M$15</f>
        <v>1.5216964181192301</v>
      </c>
      <c r="S4">
        <f t="shared" ref="S4:S9" si="3">(D4-$M$14)/$M$15</f>
        <v>0.50952730742453911</v>
      </c>
      <c r="T4">
        <f t="shared" ref="T4:T9" si="4">(E4-$M$14)/$M$15</f>
        <v>-0.21345062878595444</v>
      </c>
      <c r="U4">
        <f t="shared" ref="U4:U9" si="5">(F4-$M$14)/$M$15</f>
        <v>-0.21345062878595444</v>
      </c>
      <c r="V4">
        <f t="shared" ref="V4:V9" si="6">(G4-$M$14)/$M$15</f>
        <v>-0.21345062878595444</v>
      </c>
      <c r="W4">
        <f t="shared" ref="W4:W9" si="7">(H4-$M$14)/$M$15</f>
        <v>-1.177421210399946</v>
      </c>
    </row>
    <row r="5" spans="1:28" x14ac:dyDescent="0.25">
      <c r="A5" t="str">
        <f>'average and sum'!A23</f>
        <v>j3</v>
      </c>
      <c r="B5">
        <f>'average and sum'!B23</f>
        <v>0.27999999999999997</v>
      </c>
      <c r="C5">
        <f>'average and sum'!C23</f>
        <v>0.18</v>
      </c>
      <c r="D5">
        <f>'average and sum'!D23</f>
        <v>0.12</v>
      </c>
      <c r="E5">
        <f>'average and sum'!E23</f>
        <v>7.9999999999999988E-2</v>
      </c>
      <c r="F5">
        <f>'average and sum'!F23</f>
        <v>0.03</v>
      </c>
      <c r="G5">
        <f>'average and sum'!G23</f>
        <v>0.27999999999999997</v>
      </c>
      <c r="H5">
        <f>'average and sum'!H23</f>
        <v>0.03</v>
      </c>
      <c r="Q5">
        <f t="shared" si="1"/>
        <v>1.4542184774062503</v>
      </c>
      <c r="R5">
        <f t="shared" si="2"/>
        <v>0.39385083763085998</v>
      </c>
      <c r="S5">
        <f t="shared" si="3"/>
        <v>-0.24236974623437435</v>
      </c>
      <c r="T5">
        <f t="shared" si="4"/>
        <v>-0.66651680214453068</v>
      </c>
      <c r="U5">
        <f t="shared" si="5"/>
        <v>-1.1967006220322258</v>
      </c>
      <c r="V5">
        <f t="shared" si="6"/>
        <v>1.4542184774062503</v>
      </c>
      <c r="W5">
        <f t="shared" si="7"/>
        <v>-1.1967006220322258</v>
      </c>
    </row>
    <row r="6" spans="1:28" x14ac:dyDescent="0.25">
      <c r="A6" t="str">
        <f>'average and sum'!A24</f>
        <v>j4</v>
      </c>
      <c r="B6">
        <f>'average and sum'!B24</f>
        <v>0.16050955414012735</v>
      </c>
      <c r="C6">
        <f>'average and sum'!C24</f>
        <v>0.24968152866242035</v>
      </c>
      <c r="D6">
        <f>'average and sum'!D24</f>
        <v>0.16050955414012735</v>
      </c>
      <c r="E6">
        <f>'average and sum'!E24</f>
        <v>0.10700636942675158</v>
      </c>
      <c r="F6">
        <f>'average and sum'!F24</f>
        <v>4.5859872611464958E-2</v>
      </c>
      <c r="G6">
        <f>'average and sum'!G24</f>
        <v>0.24968152866242035</v>
      </c>
      <c r="H6">
        <f>'average and sum'!H24</f>
        <v>2.6751592356687896E-2</v>
      </c>
      <c r="Q6">
        <f t="shared" si="1"/>
        <v>0.18718045688482812</v>
      </c>
      <c r="R6">
        <f t="shared" si="2"/>
        <v>1.132731218467979</v>
      </c>
      <c r="S6">
        <f t="shared" si="3"/>
        <v>0.18718045688482812</v>
      </c>
      <c r="T6">
        <f t="shared" si="4"/>
        <v>-0.38015000006506211</v>
      </c>
      <c r="U6">
        <f t="shared" si="5"/>
        <v>-1.0285276651506512</v>
      </c>
      <c r="V6">
        <f t="shared" si="6"/>
        <v>1.132731218467979</v>
      </c>
      <c r="W6">
        <f t="shared" si="7"/>
        <v>-1.2311456854898979</v>
      </c>
    </row>
    <row r="7" spans="1:28" x14ac:dyDescent="0.25">
      <c r="A7" t="str">
        <f>'average and sum'!A25</f>
        <v>j5</v>
      </c>
      <c r="B7">
        <f>'average and sum'!B25</f>
        <v>0.22325581395348837</v>
      </c>
      <c r="C7">
        <f>'average and sum'!C25</f>
        <v>0.13023255813953488</v>
      </c>
      <c r="D7">
        <f>'average and sum'!D25</f>
        <v>0.22325581395348837</v>
      </c>
      <c r="E7">
        <f>'average and sum'!E25</f>
        <v>0.13023255813953488</v>
      </c>
      <c r="F7">
        <f>'average and sum'!F25</f>
        <v>5.5813953488372092E-2</v>
      </c>
      <c r="G7">
        <f>'average and sum'!G25</f>
        <v>0.22325581395348837</v>
      </c>
      <c r="H7">
        <f>'average and sum'!H25</f>
        <v>1.3953488372093023E-2</v>
      </c>
      <c r="Q7">
        <f t="shared" si="1"/>
        <v>0.85252149111509867</v>
      </c>
      <c r="R7">
        <f t="shared" si="2"/>
        <v>-0.13386701100154366</v>
      </c>
      <c r="S7">
        <f t="shared" si="3"/>
        <v>0.85252149111509867</v>
      </c>
      <c r="T7">
        <f t="shared" si="4"/>
        <v>-0.13386701100154366</v>
      </c>
      <c r="U7">
        <f t="shared" si="5"/>
        <v>-0.92297781269485757</v>
      </c>
      <c r="V7">
        <f t="shared" si="6"/>
        <v>0.85252149111509867</v>
      </c>
      <c r="W7">
        <f t="shared" si="7"/>
        <v>-1.3668526386473465</v>
      </c>
    </row>
    <row r="8" spans="1:28" x14ac:dyDescent="0.25">
      <c r="A8" t="str">
        <f>'average and sum'!A26</f>
        <v>j6</v>
      </c>
      <c r="B8">
        <f>'average and sum'!B26</f>
        <v>8.6055776892430283E-2</v>
      </c>
      <c r="C8">
        <f>'average and sum'!C26</f>
        <v>0.46852589641434272</v>
      </c>
      <c r="D8">
        <f>'average and sum'!D26</f>
        <v>8.6055776892430283E-2</v>
      </c>
      <c r="E8">
        <f>'average and sum'!E26</f>
        <v>8.6055776892430283E-2</v>
      </c>
      <c r="F8">
        <f>'average and sum'!F26</f>
        <v>5.0199203187251004E-2</v>
      </c>
      <c r="G8">
        <f>'average and sum'!G26</f>
        <v>0.20079681274900402</v>
      </c>
      <c r="H8">
        <f>'average and sum'!H26</f>
        <v>2.2310756972111555E-2</v>
      </c>
      <c r="Q8">
        <f t="shared" si="1"/>
        <v>-0.60230330364020401</v>
      </c>
      <c r="R8">
        <f t="shared" si="2"/>
        <v>3.4532860755804142</v>
      </c>
      <c r="S8">
        <f t="shared" si="3"/>
        <v>-0.60230330364020401</v>
      </c>
      <c r="T8">
        <f t="shared" si="4"/>
        <v>-0.60230330364020401</v>
      </c>
      <c r="U8">
        <f t="shared" si="5"/>
        <v>-0.98251480794213686</v>
      </c>
      <c r="V8">
        <f t="shared" si="6"/>
        <v>0.6143735101259814</v>
      </c>
      <c r="W8">
        <f t="shared" si="7"/>
        <v>-1.2782348668436403</v>
      </c>
      <c r="AB8" s="18"/>
    </row>
    <row r="9" spans="1:28" x14ac:dyDescent="0.25">
      <c r="A9" t="str">
        <f>'average and sum'!A27</f>
        <v>j7</v>
      </c>
      <c r="B9">
        <f>'average and sum'!B27</f>
        <v>0.22500000000000001</v>
      </c>
      <c r="C9">
        <f>'average and sum'!C27</f>
        <v>0.22500000000000001</v>
      </c>
      <c r="D9">
        <f>'average and sum'!D27</f>
        <v>0.1</v>
      </c>
      <c r="E9">
        <f>'average and sum'!E27</f>
        <v>0.1</v>
      </c>
      <c r="F9">
        <f>'average and sum'!F27</f>
        <v>0.1</v>
      </c>
      <c r="G9">
        <f>'average and sum'!G27</f>
        <v>0.22500000000000001</v>
      </c>
      <c r="H9">
        <f>'average and sum'!H27</f>
        <v>2.5000000000000001E-2</v>
      </c>
      <c r="Q9">
        <f t="shared" si="1"/>
        <v>0.87101627552978589</v>
      </c>
      <c r="R9">
        <f t="shared" si="2"/>
        <v>0.87101627552978589</v>
      </c>
      <c r="S9">
        <f t="shared" si="3"/>
        <v>-0.45444327418945235</v>
      </c>
      <c r="T9">
        <f t="shared" si="4"/>
        <v>-0.45444327418945235</v>
      </c>
      <c r="U9">
        <f t="shared" si="5"/>
        <v>-0.45444327418945235</v>
      </c>
      <c r="V9">
        <f t="shared" si="6"/>
        <v>0.87101627552978589</v>
      </c>
      <c r="W9">
        <f t="shared" si="7"/>
        <v>-1.2497190040209953</v>
      </c>
    </row>
    <row r="10" spans="1:28" x14ac:dyDescent="0.25">
      <c r="A10" t="str">
        <f>'average and sum'!A28</f>
        <v>j8</v>
      </c>
    </row>
    <row r="11" spans="1:28" x14ac:dyDescent="0.25">
      <c r="A11" t="str">
        <f>'average and sum'!A29</f>
        <v>j9</v>
      </c>
    </row>
    <row r="12" spans="1:28" x14ac:dyDescent="0.25">
      <c r="A12" t="str">
        <f>'average and sum'!A30</f>
        <v>j10</v>
      </c>
    </row>
    <row r="13" spans="1:28" x14ac:dyDescent="0.25">
      <c r="A13" t="str">
        <f>'average and sum'!A31</f>
        <v>j11</v>
      </c>
      <c r="AB13" s="19">
        <f>SUM(Q3:AA13)</f>
        <v>3.2640556923979602E-14</v>
      </c>
    </row>
    <row r="14" spans="1:28" x14ac:dyDescent="0.25">
      <c r="A14" t="str">
        <f>'average and sum'!A32</f>
        <v>Average</v>
      </c>
      <c r="B14">
        <f>'average and sum'!B32</f>
        <v>0.17716614553314208</v>
      </c>
      <c r="C14">
        <f>'average and sum'!C32</f>
        <v>0.26751014599383494</v>
      </c>
      <c r="D14">
        <f>'average and sum'!D32</f>
        <v>0.13455011131269359</v>
      </c>
      <c r="E14">
        <f>'average and sum'!E32</f>
        <v>0.10301405398072951</v>
      </c>
      <c r="F14">
        <f>'average and sum'!F32</f>
        <v>6.2893421752718531E-2</v>
      </c>
      <c r="G14">
        <f>'average and sum'!G32</f>
        <v>0.23346126149558508</v>
      </c>
      <c r="H14">
        <f>'average and sum'!H32</f>
        <v>2.1404859931296327E-2</v>
      </c>
      <c r="M14">
        <f>AVERAGE(B4:L14)</f>
        <v>0.14285714285714279</v>
      </c>
      <c r="N14" t="s">
        <v>1468</v>
      </c>
    </row>
    <row r="15" spans="1:28" x14ac:dyDescent="0.25">
      <c r="M15">
        <f>STDEV(B4:L14)</f>
        <v>9.4306914176655016E-2</v>
      </c>
      <c r="N15" t="s">
        <v>1479</v>
      </c>
    </row>
    <row r="19" spans="1:28" x14ac:dyDescent="0.25">
      <c r="A19">
        <f>'average and sum'!A37</f>
        <v>11</v>
      </c>
      <c r="B19" t="str">
        <f>'average and sum'!B37</f>
        <v>j1</v>
      </c>
      <c r="C19" t="str">
        <f>'average and sum'!C37</f>
        <v>j2</v>
      </c>
      <c r="D19" t="str">
        <f>'average and sum'!D37</f>
        <v>j3</v>
      </c>
      <c r="E19" t="str">
        <f>'average and sum'!E37</f>
        <v>j4</v>
      </c>
      <c r="F19" t="str">
        <f>'average and sum'!F37</f>
        <v>j5</v>
      </c>
      <c r="G19" t="str">
        <f>'average and sum'!G37</f>
        <v>j6</v>
      </c>
      <c r="H19" t="str">
        <f>'average and sum'!H37</f>
        <v>j7</v>
      </c>
      <c r="I19" t="str">
        <f>'average and sum'!I37</f>
        <v>j8</v>
      </c>
      <c r="J19" t="str">
        <f>'average and sum'!J37</f>
        <v>j9</v>
      </c>
      <c r="K19" t="str">
        <f>'average and sum'!K37</f>
        <v>j10</v>
      </c>
      <c r="L19" t="str">
        <f>'average and sum'!L37</f>
        <v>j11</v>
      </c>
      <c r="P19">
        <v>11</v>
      </c>
      <c r="Q19" t="s">
        <v>55</v>
      </c>
      <c r="R19" t="s">
        <v>56</v>
      </c>
      <c r="S19" t="s">
        <v>57</v>
      </c>
      <c r="T19" t="s">
        <v>58</v>
      </c>
      <c r="U19" t="s">
        <v>59</v>
      </c>
      <c r="V19" t="s">
        <v>60</v>
      </c>
      <c r="W19" t="s">
        <v>61</v>
      </c>
      <c r="X19" t="s">
        <v>62</v>
      </c>
      <c r="Y19" t="s">
        <v>63</v>
      </c>
      <c r="Z19" t="s">
        <v>64</v>
      </c>
      <c r="AA19" t="s">
        <v>65</v>
      </c>
    </row>
    <row r="20" spans="1:28" x14ac:dyDescent="0.25">
      <c r="A20" t="str">
        <f>'average and sum'!A38</f>
        <v>j1</v>
      </c>
      <c r="B20">
        <f>'average and sum'!B38</f>
        <v>4.3099025141098007E-2</v>
      </c>
      <c r="C20">
        <f>'average and sum'!C38</f>
        <v>6.4648537711647011E-2</v>
      </c>
      <c r="D20">
        <f>'average and sum'!D38</f>
        <v>1.8471010774756286E-2</v>
      </c>
      <c r="E20">
        <f>'average and sum'!E38</f>
        <v>0.10056439199589536</v>
      </c>
      <c r="F20">
        <f>'average and sum'!F38</f>
        <v>0.17239610056439203</v>
      </c>
      <c r="G20">
        <f>'average and sum'!G38</f>
        <v>0.38789122626988204</v>
      </c>
      <c r="H20">
        <f>'average and sum'!H38</f>
        <v>1.8471010774756286E-2</v>
      </c>
      <c r="I20">
        <f>'average and sum'!I38</f>
        <v>0.10056439199589536</v>
      </c>
      <c r="J20">
        <f>'average and sum'!J38</f>
        <v>6.4648537711647011E-2</v>
      </c>
      <c r="K20">
        <f>'average and sum'!K38</f>
        <v>1.0774756285274502E-2</v>
      </c>
      <c r="L20">
        <f>'average and sum'!L38</f>
        <v>1.8471010774756286E-2</v>
      </c>
      <c r="Q20">
        <f t="shared" ref="Q20:Q30" si="8">(B20-$M$30)/$M$31</f>
        <v>-0.66969407433765427</v>
      </c>
      <c r="R20">
        <f t="shared" ref="R20:AA20" si="9">(C20-$M$30)/$M$31</f>
        <v>-0.367841720831316</v>
      </c>
      <c r="S20">
        <f t="shared" si="9"/>
        <v>-1.0146681926306125</v>
      </c>
      <c r="T20">
        <f t="shared" si="9"/>
        <v>0.13524553501258119</v>
      </c>
      <c r="U20">
        <f t="shared" si="9"/>
        <v>1.1414200467003754</v>
      </c>
      <c r="V20">
        <f t="shared" si="9"/>
        <v>4.1599435817637582</v>
      </c>
      <c r="W20">
        <f t="shared" si="9"/>
        <v>-1.0146681926306125</v>
      </c>
      <c r="X20">
        <f t="shared" si="9"/>
        <v>0.13524553501258119</v>
      </c>
      <c r="Y20">
        <f t="shared" si="9"/>
        <v>-0.367841720831316</v>
      </c>
      <c r="Z20">
        <f t="shared" si="9"/>
        <v>-1.1224726045971618</v>
      </c>
      <c r="AA20">
        <f t="shared" si="9"/>
        <v>-1.0146681926306125</v>
      </c>
    </row>
    <row r="21" spans="1:28" x14ac:dyDescent="0.25">
      <c r="A21" t="str">
        <f>'average and sum'!A39</f>
        <v>j2</v>
      </c>
      <c r="B21">
        <f>'average and sum'!B39</f>
        <v>8.3540527100944798E-2</v>
      </c>
      <c r="C21">
        <f>'average and sum'!C39</f>
        <v>0.1253107906514172</v>
      </c>
      <c r="D21">
        <f>'average and sum'!D39</f>
        <v>8.3540527100944798E-2</v>
      </c>
      <c r="E21">
        <f>'average and sum'!E39</f>
        <v>0.1253107906514172</v>
      </c>
      <c r="F21">
        <f>'average and sum'!F39</f>
        <v>0.29239184485330683</v>
      </c>
      <c r="G21">
        <f>'average and sum'!G39</f>
        <v>8.3540527100944798E-2</v>
      </c>
      <c r="H21">
        <f>'average and sum'!H39</f>
        <v>5.3704624564893083E-2</v>
      </c>
      <c r="I21">
        <f>'average and sum'!I39</f>
        <v>5.3704624564893083E-2</v>
      </c>
      <c r="J21">
        <f>'average and sum'!J39</f>
        <v>3.1327697662854301E-2</v>
      </c>
      <c r="K21">
        <f>'average and sum'!K39</f>
        <v>1.3923421183490799E-2</v>
      </c>
      <c r="L21">
        <f>'average and sum'!L39</f>
        <v>5.3704624564893083E-2</v>
      </c>
      <c r="Q21">
        <f t="shared" si="8"/>
        <v>-0.10321432190954885</v>
      </c>
      <c r="R21">
        <f t="shared" ref="R21:R30" si="10">(C21-$M$30)/$M$31</f>
        <v>0.48187790781084228</v>
      </c>
      <c r="S21">
        <f t="shared" ref="S21:S30" si="11">(D21-$M$30)/$M$31</f>
        <v>-0.10321432190954885</v>
      </c>
      <c r="T21">
        <f t="shared" ref="T21:T30" si="12">(E21-$M$30)/$M$31</f>
        <v>0.48187790781084228</v>
      </c>
      <c r="U21">
        <f t="shared" ref="U21:U30" si="13">(F21-$M$30)/$M$31</f>
        <v>2.8222468266924068</v>
      </c>
      <c r="V21">
        <f t="shared" ref="V21:V30" si="14">(G21-$M$30)/$M$31</f>
        <v>-0.10321432190954885</v>
      </c>
      <c r="W21">
        <f t="shared" ref="W21:W30" si="15">(H21-$M$30)/$M$31</f>
        <v>-0.52113734313839954</v>
      </c>
      <c r="X21">
        <f t="shared" ref="X21:X30" si="16">(I21-$M$30)/$M$31</f>
        <v>-0.52113734313839954</v>
      </c>
      <c r="Y21">
        <f t="shared" ref="Y21:Y30" si="17">(J21-$M$30)/$M$31</f>
        <v>-0.83457960906003759</v>
      </c>
      <c r="Z21">
        <f t="shared" ref="Z21:Z30" si="18">(K21-$M$30)/$M$31</f>
        <v>-1.0783680381102005</v>
      </c>
      <c r="AA21">
        <f t="shared" ref="AA21:AA30" si="19">(L21-$M$30)/$M$31</f>
        <v>-0.52113734313839954</v>
      </c>
    </row>
    <row r="22" spans="1:28" x14ac:dyDescent="0.25">
      <c r="A22" t="str">
        <f>'average and sum'!A40</f>
        <v>j3</v>
      </c>
      <c r="B22">
        <f>'average and sum'!B40</f>
        <v>7.6642335766423361E-2</v>
      </c>
      <c r="C22">
        <f>'average and sum'!C40</f>
        <v>4.9270072992700732E-2</v>
      </c>
      <c r="D22">
        <f>'average and sum'!D40</f>
        <v>3.2846715328467155E-2</v>
      </c>
      <c r="E22">
        <f>'average and sum'!E40</f>
        <v>0.13138686131386862</v>
      </c>
      <c r="F22">
        <f>'average and sum'!F40</f>
        <v>0.29562043795620441</v>
      </c>
      <c r="G22">
        <f>'average and sum'!G40</f>
        <v>0.13138686131386862</v>
      </c>
      <c r="H22">
        <f>'average and sum'!H40</f>
        <v>7.6642335766423361E-2</v>
      </c>
      <c r="I22">
        <f>'average and sum'!I40</f>
        <v>7.6642335766423361E-2</v>
      </c>
      <c r="J22">
        <f>'average and sum'!J40</f>
        <v>7.6642335766423361E-2</v>
      </c>
      <c r="K22">
        <f>'average and sum'!K40</f>
        <v>3.6496350364963502E-3</v>
      </c>
      <c r="L22">
        <f>'average and sum'!L40</f>
        <v>4.9270072992700732E-2</v>
      </c>
      <c r="Q22">
        <f t="shared" si="8"/>
        <v>-0.19983995473746</v>
      </c>
      <c r="R22">
        <f t="shared" si="10"/>
        <v>-0.58325382138491388</v>
      </c>
      <c r="S22">
        <f t="shared" si="11"/>
        <v>-0.81330214137338619</v>
      </c>
      <c r="T22">
        <f t="shared" si="12"/>
        <v>0.56698777855744775</v>
      </c>
      <c r="U22">
        <f t="shared" si="13"/>
        <v>2.8674709784421712</v>
      </c>
      <c r="V22">
        <f t="shared" si="14"/>
        <v>0.56698777855744775</v>
      </c>
      <c r="W22">
        <f t="shared" si="15"/>
        <v>-0.19983995473746</v>
      </c>
      <c r="X22">
        <f t="shared" si="16"/>
        <v>-0.19983995473746</v>
      </c>
      <c r="Y22">
        <f t="shared" si="17"/>
        <v>-0.19983995473746</v>
      </c>
      <c r="Z22">
        <f t="shared" si="18"/>
        <v>-1.2222769324640037</v>
      </c>
      <c r="AA22">
        <f t="shared" si="19"/>
        <v>-0.58325382138491388</v>
      </c>
    </row>
    <row r="23" spans="1:28" x14ac:dyDescent="0.25">
      <c r="A23" t="str">
        <f>'average and sum'!A41</f>
        <v>j4</v>
      </c>
      <c r="B23">
        <f>'average and sum'!B41</f>
        <v>2.8161668839634939E-2</v>
      </c>
      <c r="C23">
        <f>'average and sum'!C41</f>
        <v>6.5710560625814859E-2</v>
      </c>
      <c r="D23">
        <f>'average and sum'!D41</f>
        <v>1.6427640156453715E-2</v>
      </c>
      <c r="E23">
        <f>'average and sum'!E41</f>
        <v>6.5710560625814859E-2</v>
      </c>
      <c r="F23">
        <f>'average and sum'!F41</f>
        <v>0.26284224250325944</v>
      </c>
      <c r="G23">
        <f>'average and sum'!G41</f>
        <v>0.26284224250325944</v>
      </c>
      <c r="H23">
        <f>'average and sum'!H41</f>
        <v>6.5710560625814859E-2</v>
      </c>
      <c r="I23">
        <f>'average and sum'!I41</f>
        <v>0.1533246414602347</v>
      </c>
      <c r="J23">
        <f>'average and sum'!J41</f>
        <v>4.3807040417209904E-2</v>
      </c>
      <c r="K23">
        <f>'average and sum'!K41</f>
        <v>7.3011734028683179E-3</v>
      </c>
      <c r="L23">
        <f>'average and sum'!L41</f>
        <v>2.8161668839634939E-2</v>
      </c>
      <c r="Q23">
        <f t="shared" si="8"/>
        <v>-0.87892739875732062</v>
      </c>
      <c r="R23">
        <f t="shared" si="10"/>
        <v>-0.35296555529997387</v>
      </c>
      <c r="S23">
        <f t="shared" si="11"/>
        <v>-1.0432904748377416</v>
      </c>
      <c r="T23">
        <f t="shared" si="12"/>
        <v>-0.35296555529997387</v>
      </c>
      <c r="U23">
        <f t="shared" si="13"/>
        <v>2.4083341228510973</v>
      </c>
      <c r="V23">
        <f t="shared" si="14"/>
        <v>2.4083341228510973</v>
      </c>
      <c r="W23">
        <f t="shared" si="15"/>
        <v>-0.35296555529997387</v>
      </c>
      <c r="X23">
        <f t="shared" si="16"/>
        <v>0.87427874610050238</v>
      </c>
      <c r="Y23">
        <f t="shared" si="17"/>
        <v>-0.65977663065009295</v>
      </c>
      <c r="Z23">
        <f t="shared" si="18"/>
        <v>-1.1711284229002912</v>
      </c>
      <c r="AA23">
        <f t="shared" si="19"/>
        <v>-0.87892739875732062</v>
      </c>
    </row>
    <row r="24" spans="1:28" x14ac:dyDescent="0.25">
      <c r="A24" t="str">
        <f>'average and sum'!A42</f>
        <v>j5</v>
      </c>
      <c r="B24">
        <f>'average and sum'!B42</f>
        <v>4.7691143073429219E-2</v>
      </c>
      <c r="C24">
        <f>'average and sum'!C42</f>
        <v>8.1756245268735803E-2</v>
      </c>
      <c r="D24">
        <f>'average and sum'!D42</f>
        <v>2.1196063588190765E-2</v>
      </c>
      <c r="E24">
        <f>'average and sum'!E42</f>
        <v>4.7691143073429219E-2</v>
      </c>
      <c r="F24">
        <f>'average and sum'!F42</f>
        <v>0.19076457229371688</v>
      </c>
      <c r="G24">
        <f>'average and sum'!G42</f>
        <v>0.19076457229371688</v>
      </c>
      <c r="H24">
        <f>'average and sum'!H42</f>
        <v>0.12717638152914457</v>
      </c>
      <c r="I24">
        <f>'average and sum'!I42</f>
        <v>8.1756245268735803E-2</v>
      </c>
      <c r="J24">
        <f>'average and sum'!J42</f>
        <v>8.1756245268735803E-2</v>
      </c>
      <c r="K24">
        <f>'average and sum'!K42</f>
        <v>4.7691143073429219E-2</v>
      </c>
      <c r="L24">
        <f>'average and sum'!L42</f>
        <v>8.1756245268735803E-2</v>
      </c>
      <c r="Q24">
        <f t="shared" si="8"/>
        <v>-0.60537050317033103</v>
      </c>
      <c r="R24">
        <f t="shared" si="10"/>
        <v>-0.12820744732747402</v>
      </c>
      <c r="S24">
        <f t="shared" si="11"/>
        <v>-0.9764973243814421</v>
      </c>
      <c r="T24">
        <f t="shared" si="12"/>
        <v>-0.60537050317033103</v>
      </c>
      <c r="U24">
        <f t="shared" si="13"/>
        <v>1.3987143313696684</v>
      </c>
      <c r="V24">
        <f t="shared" si="14"/>
        <v>1.3987143313696684</v>
      </c>
      <c r="W24">
        <f t="shared" si="15"/>
        <v>0.50800996046300173</v>
      </c>
      <c r="X24">
        <f t="shared" si="16"/>
        <v>-0.12820744732747402</v>
      </c>
      <c r="Y24">
        <f t="shared" si="17"/>
        <v>-0.12820744732747402</v>
      </c>
      <c r="Z24">
        <f t="shared" si="18"/>
        <v>-0.60537050317033103</v>
      </c>
      <c r="AA24">
        <f t="shared" si="19"/>
        <v>-0.12820744732747402</v>
      </c>
    </row>
    <row r="25" spans="1:28" x14ac:dyDescent="0.25">
      <c r="A25" t="str">
        <f>'average and sum'!A43</f>
        <v>j6</v>
      </c>
      <c r="B25">
        <f>'average and sum'!B43</f>
        <v>1.2500000000000001E-2</v>
      </c>
      <c r="C25">
        <f>'average and sum'!C43</f>
        <v>0.16875000000000004</v>
      </c>
      <c r="D25">
        <f>'average and sum'!D43</f>
        <v>2.8125000000000004E-2</v>
      </c>
      <c r="E25">
        <f>'average and sum'!E43</f>
        <v>2.8125000000000004E-2</v>
      </c>
      <c r="F25">
        <f>'average and sum'!F43</f>
        <v>0.11250000000000002</v>
      </c>
      <c r="G25">
        <f>'average and sum'!G43</f>
        <v>0.11250000000000002</v>
      </c>
      <c r="H25">
        <f>'average and sum'!H43</f>
        <v>0.26250000000000007</v>
      </c>
      <c r="I25">
        <f>'average and sum'!I43</f>
        <v>0.11250000000000002</v>
      </c>
      <c r="J25">
        <f>'average and sum'!J43</f>
        <v>7.5000000000000011E-2</v>
      </c>
      <c r="K25">
        <f>'average and sum'!K43</f>
        <v>1.2500000000000001E-2</v>
      </c>
      <c r="L25">
        <f>'average and sum'!L43</f>
        <v>7.5000000000000011E-2</v>
      </c>
      <c r="Q25">
        <f t="shared" si="8"/>
        <v>-1.0983064489146603</v>
      </c>
      <c r="R25">
        <f t="shared" si="10"/>
        <v>1.0903477065312228</v>
      </c>
      <c r="S25">
        <f t="shared" si="11"/>
        <v>-0.87944103337007185</v>
      </c>
      <c r="T25">
        <f t="shared" si="12"/>
        <v>-0.87944103337007185</v>
      </c>
      <c r="U25">
        <f t="shared" si="13"/>
        <v>0.30243221057070474</v>
      </c>
      <c r="V25">
        <f t="shared" si="14"/>
        <v>0.30243221057070474</v>
      </c>
      <c r="W25">
        <f t="shared" si="15"/>
        <v>2.4035401997987527</v>
      </c>
      <c r="X25">
        <f t="shared" si="16"/>
        <v>0.30243221057070474</v>
      </c>
      <c r="Y25">
        <f t="shared" si="17"/>
        <v>-0.22284478673630714</v>
      </c>
      <c r="Z25">
        <f t="shared" si="18"/>
        <v>-1.0983064489146603</v>
      </c>
      <c r="AA25">
        <f t="shared" si="19"/>
        <v>-0.22284478673630714</v>
      </c>
      <c r="AB25" s="18"/>
    </row>
    <row r="26" spans="1:28" x14ac:dyDescent="0.25">
      <c r="A26" t="str">
        <f>'average and sum'!A44</f>
        <v>j7</v>
      </c>
      <c r="B26">
        <f>'average and sum'!B44</f>
        <v>0.16039279869067102</v>
      </c>
      <c r="C26">
        <f>'average and sum'!C44</f>
        <v>0.16039279869067102</v>
      </c>
      <c r="D26">
        <f>'average and sum'!D44</f>
        <v>2.9459901800327329E-2</v>
      </c>
      <c r="E26">
        <f>'average and sum'!E44</f>
        <v>6.8739770867430439E-2</v>
      </c>
      <c r="F26">
        <f>'average and sum'!F44</f>
        <v>0.10310965630114566</v>
      </c>
      <c r="G26">
        <f>'average and sum'!G44</f>
        <v>2.9459901800327329E-2</v>
      </c>
      <c r="H26">
        <f>'average and sum'!H44</f>
        <v>6.8739770867430439E-2</v>
      </c>
      <c r="I26">
        <f>'average and sum'!I44</f>
        <v>2.9459901800327329E-2</v>
      </c>
      <c r="J26">
        <f>'average and sum'!J44</f>
        <v>0.16039279869067102</v>
      </c>
      <c r="K26">
        <f>'average and sum'!K44</f>
        <v>2.9459901800327329E-2</v>
      </c>
      <c r="L26">
        <f>'average and sum'!L44</f>
        <v>0.16039279869067102</v>
      </c>
      <c r="Q26">
        <f t="shared" si="8"/>
        <v>0.97328515694043416</v>
      </c>
      <c r="R26">
        <f t="shared" si="10"/>
        <v>0.97328515694043416</v>
      </c>
      <c r="S26">
        <f t="shared" si="11"/>
        <v>-0.86074254778672099</v>
      </c>
      <c r="T26">
        <f t="shared" si="12"/>
        <v>-0.31053423636857447</v>
      </c>
      <c r="U26">
        <f t="shared" si="13"/>
        <v>0.17089803612230378</v>
      </c>
      <c r="V26">
        <f t="shared" si="14"/>
        <v>-0.86074254778672099</v>
      </c>
      <c r="W26">
        <f t="shared" si="15"/>
        <v>-0.31053423636857447</v>
      </c>
      <c r="X26">
        <f t="shared" si="16"/>
        <v>-0.86074254778672099</v>
      </c>
      <c r="Y26">
        <f t="shared" si="17"/>
        <v>0.97328515694043416</v>
      </c>
      <c r="Z26">
        <f t="shared" si="18"/>
        <v>-0.86074254778672099</v>
      </c>
      <c r="AA26">
        <f t="shared" si="19"/>
        <v>0.97328515694043416</v>
      </c>
    </row>
    <row r="27" spans="1:28" x14ac:dyDescent="0.25">
      <c r="A27" t="str">
        <f>'average and sum'!A45</f>
        <v>j8</v>
      </c>
      <c r="B27">
        <f>'average and sum'!B45</f>
        <v>3.6847492323439097E-2</v>
      </c>
      <c r="C27">
        <f>'average and sum'!C45</f>
        <v>0.20061412487205732</v>
      </c>
      <c r="D27">
        <f>'average and sum'!D45</f>
        <v>3.6847492323439097E-2</v>
      </c>
      <c r="E27">
        <f>'average and sum'!E45</f>
        <v>3.6847492323439097E-2</v>
      </c>
      <c r="F27">
        <f>'average and sum'!F45</f>
        <v>0.20061412487205732</v>
      </c>
      <c r="G27">
        <f>'average and sum'!G45</f>
        <v>8.5977482088024568E-2</v>
      </c>
      <c r="H27">
        <f>'average and sum'!H45</f>
        <v>0.20061412487205732</v>
      </c>
      <c r="I27">
        <f>'average and sum'!I45</f>
        <v>8.5977482088024568E-2</v>
      </c>
      <c r="J27">
        <f>'average and sum'!J45</f>
        <v>3.6847492323439097E-2</v>
      </c>
      <c r="K27">
        <f>'average and sum'!K45</f>
        <v>2.1494370522006142E-2</v>
      </c>
      <c r="L27">
        <f>'average and sum'!L45</f>
        <v>5.7318321392016369E-2</v>
      </c>
      <c r="Q27">
        <f t="shared" si="8"/>
        <v>-0.75726171132501741</v>
      </c>
      <c r="R27">
        <f t="shared" si="10"/>
        <v>1.5366808221208206</v>
      </c>
      <c r="S27">
        <f t="shared" si="11"/>
        <v>-0.75726171132501741</v>
      </c>
      <c r="T27">
        <f t="shared" si="12"/>
        <v>-0.75726171132501741</v>
      </c>
      <c r="U27">
        <f t="shared" si="13"/>
        <v>1.5366808221208206</v>
      </c>
      <c r="V27">
        <f t="shared" si="14"/>
        <v>-6.9078951291265928E-2</v>
      </c>
      <c r="W27">
        <f t="shared" si="15"/>
        <v>1.5366808221208206</v>
      </c>
      <c r="X27">
        <f t="shared" si="16"/>
        <v>-6.9078951291265928E-2</v>
      </c>
      <c r="Y27">
        <f t="shared" si="17"/>
        <v>-0.75726171132501741</v>
      </c>
      <c r="Z27">
        <f t="shared" si="18"/>
        <v>-0.97231882383556456</v>
      </c>
      <c r="AA27">
        <f t="shared" si="19"/>
        <v>-0.4705188946442877</v>
      </c>
    </row>
    <row r="28" spans="1:28" x14ac:dyDescent="0.25">
      <c r="A28" t="str">
        <f>'average and sum'!A46</f>
        <v>j9</v>
      </c>
      <c r="B28">
        <f>'average and sum'!B46</f>
        <v>4.4129235618597315E-2</v>
      </c>
      <c r="C28">
        <f>'average and sum'!C46</f>
        <v>0.26477541371158392</v>
      </c>
      <c r="D28">
        <f>'average and sum'!D46</f>
        <v>2.8368794326241131E-2</v>
      </c>
      <c r="E28">
        <f>'average and sum'!E46</f>
        <v>9.9290780141843962E-2</v>
      </c>
      <c r="F28">
        <f>'average and sum'!F46</f>
        <v>0.15445232466509062</v>
      </c>
      <c r="G28">
        <f>'average and sum'!G46</f>
        <v>9.9290780141843962E-2</v>
      </c>
      <c r="H28">
        <f>'average and sum'!H46</f>
        <v>2.8368794326241131E-2</v>
      </c>
      <c r="I28">
        <f>'average and sum'!I46</f>
        <v>0.15445232466509062</v>
      </c>
      <c r="J28">
        <f>'average and sum'!J46</f>
        <v>6.6193853427895979E-2</v>
      </c>
      <c r="K28">
        <f>'average and sum'!K46</f>
        <v>1.6548463356973995E-2</v>
      </c>
      <c r="L28">
        <f>'average and sum'!L46</f>
        <v>4.4129235618597315E-2</v>
      </c>
      <c r="Q28">
        <f t="shared" si="8"/>
        <v>-0.65526351790525272</v>
      </c>
      <c r="R28">
        <f t="shared" si="10"/>
        <v>2.4354127993201384</v>
      </c>
      <c r="S28">
        <f t="shared" si="11"/>
        <v>-0.87602611199278058</v>
      </c>
      <c r="T28">
        <f t="shared" si="12"/>
        <v>0.11740556140109501</v>
      </c>
      <c r="U28">
        <f t="shared" si="13"/>
        <v>0.89007464070744291</v>
      </c>
      <c r="V28">
        <f t="shared" si="14"/>
        <v>0.11740556140109501</v>
      </c>
      <c r="W28">
        <f t="shared" si="15"/>
        <v>-0.87602611199278058</v>
      </c>
      <c r="X28">
        <f t="shared" si="16"/>
        <v>0.89007464070744291</v>
      </c>
      <c r="Y28">
        <f t="shared" si="17"/>
        <v>-0.34619588618271357</v>
      </c>
      <c r="Z28">
        <f t="shared" si="18"/>
        <v>-1.0415980575584265</v>
      </c>
      <c r="AA28">
        <f t="shared" si="19"/>
        <v>-0.65526351790525272</v>
      </c>
    </row>
    <row r="29" spans="1:28" x14ac:dyDescent="0.25">
      <c r="A29" t="str">
        <f>'average and sum'!A47</f>
        <v>j10</v>
      </c>
      <c r="B29">
        <f>'average and sum'!B47</f>
        <v>6.741573033707865E-2</v>
      </c>
      <c r="C29">
        <f>'average and sum'!C47</f>
        <v>0.15168539325842695</v>
      </c>
      <c r="D29">
        <f>'average and sum'!D47</f>
        <v>0.15168539325842695</v>
      </c>
      <c r="E29">
        <f>'average and sum'!E47</f>
        <v>0.15168539325842695</v>
      </c>
      <c r="F29">
        <f>'average and sum'!F47</f>
        <v>6.741573033707865E-2</v>
      </c>
      <c r="G29">
        <f>'average and sum'!G47</f>
        <v>0.15168539325842695</v>
      </c>
      <c r="H29">
        <f>'average and sum'!H47</f>
        <v>3.9325842696629212E-2</v>
      </c>
      <c r="I29">
        <f>'average and sum'!I47</f>
        <v>6.741573033707865E-2</v>
      </c>
      <c r="J29">
        <f>'average and sum'!J47</f>
        <v>6.741573033707865E-2</v>
      </c>
      <c r="K29">
        <f>'average and sum'!K47</f>
        <v>1.6853932584269662E-2</v>
      </c>
      <c r="L29">
        <f>'average and sum'!L47</f>
        <v>6.741573033707865E-2</v>
      </c>
      <c r="Q29">
        <f t="shared" si="8"/>
        <v>-0.32908058394446699</v>
      </c>
      <c r="R29">
        <f t="shared" si="10"/>
        <v>0.85131716281286263</v>
      </c>
      <c r="S29">
        <f t="shared" si="11"/>
        <v>0.85131716281286263</v>
      </c>
      <c r="T29">
        <f t="shared" si="12"/>
        <v>0.85131716281286263</v>
      </c>
      <c r="U29">
        <f t="shared" si="13"/>
        <v>-0.32908058394446699</v>
      </c>
      <c r="V29">
        <f t="shared" si="14"/>
        <v>0.85131716281286263</v>
      </c>
      <c r="W29">
        <f t="shared" si="15"/>
        <v>-0.72254649953024364</v>
      </c>
      <c r="X29">
        <f t="shared" si="16"/>
        <v>-0.32908058394446699</v>
      </c>
      <c r="Y29">
        <f t="shared" si="17"/>
        <v>-0.32908058394446699</v>
      </c>
      <c r="Z29">
        <f t="shared" si="18"/>
        <v>-1.0373192319988649</v>
      </c>
      <c r="AA29">
        <f t="shared" si="19"/>
        <v>-0.32908058394446699</v>
      </c>
    </row>
    <row r="30" spans="1:28" x14ac:dyDescent="0.25">
      <c r="A30" t="str">
        <f>'average and sum'!A48</f>
        <v>j11</v>
      </c>
      <c r="B30">
        <f>'average and sum'!B48</f>
        <v>0.14422369389256806</v>
      </c>
      <c r="C30">
        <f>'average and sum'!C48</f>
        <v>0.14422369389256806</v>
      </c>
      <c r="D30">
        <f>'average and sum'!D48</f>
        <v>4.1206769683590869E-2</v>
      </c>
      <c r="E30">
        <f>'average and sum'!E48</f>
        <v>0.14422369389256806</v>
      </c>
      <c r="F30">
        <f>'average and sum'!F48</f>
        <v>0.14422369389256806</v>
      </c>
      <c r="G30">
        <f>'average and sum'!G48</f>
        <v>9.2715231788079458E-2</v>
      </c>
      <c r="H30">
        <f>'average and sum'!H48</f>
        <v>2.6490066225165559E-2</v>
      </c>
      <c r="I30">
        <f>'average and sum'!I48</f>
        <v>9.2715231788079458E-2</v>
      </c>
      <c r="J30">
        <f>'average and sum'!J48</f>
        <v>9.2715231788079458E-2</v>
      </c>
      <c r="K30">
        <f>'average and sum'!K48</f>
        <v>1.5452538631346576E-2</v>
      </c>
      <c r="L30">
        <f>'average and sum'!L48</f>
        <v>6.1810154525386303E-2</v>
      </c>
      <c r="M30">
        <f>AVERAGE(B20:L30)</f>
        <v>9.0909090909090856E-2</v>
      </c>
      <c r="N30" t="s">
        <v>1468</v>
      </c>
      <c r="Q30">
        <f t="shared" si="8"/>
        <v>0.74679825514070286</v>
      </c>
      <c r="R30">
        <f t="shared" si="10"/>
        <v>0.74679825514070286</v>
      </c>
      <c r="S30">
        <f t="shared" si="11"/>
        <v>-0.6961996280671785</v>
      </c>
      <c r="T30">
        <f t="shared" si="12"/>
        <v>0.74679825514070286</v>
      </c>
      <c r="U30">
        <f t="shared" si="13"/>
        <v>0.74679825514070286</v>
      </c>
      <c r="V30">
        <f t="shared" si="14"/>
        <v>2.5299313536762125E-2</v>
      </c>
      <c r="W30">
        <f t="shared" si="15"/>
        <v>-0.90234218281116141</v>
      </c>
      <c r="X30">
        <f t="shared" si="16"/>
        <v>2.5299313536762125E-2</v>
      </c>
      <c r="Y30">
        <f t="shared" si="17"/>
        <v>2.5299313536762125E-2</v>
      </c>
      <c r="Z30">
        <f t="shared" si="18"/>
        <v>-1.0569490988691488</v>
      </c>
      <c r="AA30">
        <f t="shared" si="19"/>
        <v>-0.40760005142560224</v>
      </c>
      <c r="AB30" s="19">
        <f>SUM(Q20:AA30)</f>
        <v>9.120482147295661E-14</v>
      </c>
    </row>
    <row r="31" spans="1:28" x14ac:dyDescent="0.25">
      <c r="M31">
        <f>STDEV(B20:L30)</f>
        <v>7.139090459368079E-2</v>
      </c>
      <c r="N31" t="s">
        <v>1479</v>
      </c>
    </row>
  </sheetData>
  <conditionalFormatting sqref="Q20:AA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A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B7680-A9BE-4D03-B3AD-A81879CA7D47}">
  <dimension ref="A1:U38"/>
  <sheetViews>
    <sheetView zoomScale="80" zoomScaleNormal="80" workbookViewId="0">
      <selection activeCell="B15" sqref="B15"/>
    </sheetView>
  </sheetViews>
  <sheetFormatPr defaultRowHeight="15" x14ac:dyDescent="0.25"/>
  <cols>
    <col min="1" max="1" width="12.28515625" bestFit="1" customWidth="1"/>
    <col min="5" max="5" width="9.140625" customWidth="1"/>
  </cols>
  <sheetData>
    <row r="1" spans="1:18" x14ac:dyDescent="0.25">
      <c r="A1" t="s">
        <v>291</v>
      </c>
      <c r="E1" t="s">
        <v>915</v>
      </c>
    </row>
    <row r="2" spans="1:18" x14ac:dyDescent="0.25">
      <c r="A2" t="s">
        <v>66</v>
      </c>
      <c r="B2" t="s">
        <v>112</v>
      </c>
      <c r="C2" t="s">
        <v>70</v>
      </c>
    </row>
    <row r="3" spans="1:18" x14ac:dyDescent="0.25">
      <c r="A3" t="s">
        <v>67</v>
      </c>
      <c r="B3" t="s">
        <v>113</v>
      </c>
      <c r="C3" t="s">
        <v>70</v>
      </c>
    </row>
    <row r="4" spans="1:18" x14ac:dyDescent="0.25">
      <c r="A4" t="s">
        <v>68</v>
      </c>
      <c r="B4" t="s">
        <v>114</v>
      </c>
      <c r="C4" t="s">
        <v>70</v>
      </c>
    </row>
    <row r="5" spans="1:18" x14ac:dyDescent="0.25">
      <c r="A5" t="s">
        <v>69</v>
      </c>
      <c r="B5" t="s">
        <v>115</v>
      </c>
      <c r="C5" t="s">
        <v>70</v>
      </c>
    </row>
    <row r="6" spans="1:18" x14ac:dyDescent="0.25">
      <c r="A6" t="s">
        <v>204</v>
      </c>
      <c r="B6" t="s">
        <v>293</v>
      </c>
      <c r="C6" t="s">
        <v>70</v>
      </c>
      <c r="E6" t="s">
        <v>914</v>
      </c>
    </row>
    <row r="7" spans="1:18" x14ac:dyDescent="0.25">
      <c r="A7" t="s">
        <v>205</v>
      </c>
      <c r="B7" t="s">
        <v>294</v>
      </c>
      <c r="C7" t="s">
        <v>70</v>
      </c>
    </row>
    <row r="8" spans="1:18" x14ac:dyDescent="0.25">
      <c r="A8" t="s">
        <v>206</v>
      </c>
      <c r="B8" t="s">
        <v>295</v>
      </c>
      <c r="C8" t="s">
        <v>70</v>
      </c>
    </row>
    <row r="9" spans="1:18" x14ac:dyDescent="0.25">
      <c r="A9" t="s">
        <v>207</v>
      </c>
      <c r="B9" t="s">
        <v>266</v>
      </c>
      <c r="C9" t="s">
        <v>70</v>
      </c>
    </row>
    <row r="10" spans="1:18" x14ac:dyDescent="0.25">
      <c r="A10" t="s">
        <v>208</v>
      </c>
      <c r="B10" t="s">
        <v>267</v>
      </c>
      <c r="C10" t="s">
        <v>70</v>
      </c>
    </row>
    <row r="11" spans="1:18" x14ac:dyDescent="0.25">
      <c r="A11" t="s">
        <v>209</v>
      </c>
      <c r="B11" t="s">
        <v>268</v>
      </c>
      <c r="C11" t="s">
        <v>70</v>
      </c>
    </row>
    <row r="12" spans="1:18" x14ac:dyDescent="0.25">
      <c r="A12" t="s">
        <v>210</v>
      </c>
      <c r="B12" t="s">
        <v>269</v>
      </c>
      <c r="C12" t="s">
        <v>70</v>
      </c>
    </row>
    <row r="14" spans="1:18" x14ac:dyDescent="0.25">
      <c r="A14" t="s">
        <v>1251</v>
      </c>
      <c r="F14" t="s">
        <v>916</v>
      </c>
      <c r="K14" t="s">
        <v>917</v>
      </c>
      <c r="P14" t="s">
        <v>918</v>
      </c>
    </row>
    <row r="15" spans="1:18" x14ac:dyDescent="0.25">
      <c r="A15" t="s">
        <v>55</v>
      </c>
      <c r="B15" t="s">
        <v>120</v>
      </c>
      <c r="C15" t="s">
        <v>71</v>
      </c>
      <c r="F15" t="s">
        <v>76</v>
      </c>
      <c r="G15" t="s">
        <v>127</v>
      </c>
      <c r="H15" t="s">
        <v>71</v>
      </c>
      <c r="K15" t="s">
        <v>87</v>
      </c>
      <c r="L15" t="s">
        <v>138</v>
      </c>
      <c r="M15" t="s">
        <v>71</v>
      </c>
      <c r="P15" t="s">
        <v>96</v>
      </c>
      <c r="Q15" t="s">
        <v>143</v>
      </c>
      <c r="R15" t="s">
        <v>71</v>
      </c>
    </row>
    <row r="16" spans="1:18" x14ac:dyDescent="0.25">
      <c r="A16" t="s">
        <v>56</v>
      </c>
      <c r="B16" t="s">
        <v>121</v>
      </c>
      <c r="C16" t="s">
        <v>71</v>
      </c>
      <c r="F16" t="s">
        <v>77</v>
      </c>
      <c r="G16" t="s">
        <v>128</v>
      </c>
      <c r="H16" t="s">
        <v>71</v>
      </c>
      <c r="K16" t="s">
        <v>88</v>
      </c>
      <c r="L16" t="s">
        <v>139</v>
      </c>
      <c r="M16" t="s">
        <v>71</v>
      </c>
      <c r="P16" t="s">
        <v>99</v>
      </c>
      <c r="Q16" t="s">
        <v>144</v>
      </c>
      <c r="R16" t="s">
        <v>71</v>
      </c>
    </row>
    <row r="17" spans="1:21" x14ac:dyDescent="0.25">
      <c r="A17" t="s">
        <v>57</v>
      </c>
      <c r="B17" t="s">
        <v>122</v>
      </c>
      <c r="C17" t="s">
        <v>71</v>
      </c>
      <c r="F17" t="s">
        <v>78</v>
      </c>
      <c r="G17" t="s">
        <v>129</v>
      </c>
      <c r="H17" t="s">
        <v>71</v>
      </c>
      <c r="K17" t="s">
        <v>89</v>
      </c>
      <c r="L17" t="s">
        <v>140</v>
      </c>
      <c r="M17" t="s">
        <v>71</v>
      </c>
      <c r="P17" t="s">
        <v>100</v>
      </c>
      <c r="Q17" t="s">
        <v>145</v>
      </c>
      <c r="R17" t="s">
        <v>71</v>
      </c>
    </row>
    <row r="18" spans="1:21" x14ac:dyDescent="0.25">
      <c r="A18" t="s">
        <v>58</v>
      </c>
      <c r="B18" t="s">
        <v>123</v>
      </c>
      <c r="C18" t="s">
        <v>71</v>
      </c>
      <c r="F18" t="s">
        <v>79</v>
      </c>
      <c r="G18" t="s">
        <v>130</v>
      </c>
      <c r="H18" t="s">
        <v>71</v>
      </c>
      <c r="K18" t="s">
        <v>90</v>
      </c>
      <c r="L18" t="s">
        <v>141</v>
      </c>
      <c r="M18" t="s">
        <v>71</v>
      </c>
      <c r="P18" t="s">
        <v>101</v>
      </c>
      <c r="Q18" t="s">
        <v>146</v>
      </c>
      <c r="R18" t="s">
        <v>71</v>
      </c>
    </row>
    <row r="19" spans="1:21" x14ac:dyDescent="0.25">
      <c r="A19" t="s">
        <v>59</v>
      </c>
      <c r="B19" t="s">
        <v>124</v>
      </c>
      <c r="C19" t="s">
        <v>71</v>
      </c>
      <c r="F19" t="s">
        <v>80</v>
      </c>
      <c r="G19" t="s">
        <v>131</v>
      </c>
      <c r="H19" t="s">
        <v>71</v>
      </c>
      <c r="K19" t="s">
        <v>91</v>
      </c>
      <c r="L19" t="s">
        <v>142</v>
      </c>
      <c r="M19" t="s">
        <v>71</v>
      </c>
      <c r="P19" t="s">
        <v>102</v>
      </c>
      <c r="Q19" t="s">
        <v>147</v>
      </c>
      <c r="R19" t="s">
        <v>71</v>
      </c>
    </row>
    <row r="20" spans="1:21" x14ac:dyDescent="0.25">
      <c r="A20" t="s">
        <v>60</v>
      </c>
      <c r="B20" t="s">
        <v>125</v>
      </c>
      <c r="C20" t="s">
        <v>71</v>
      </c>
      <c r="F20" t="s">
        <v>81</v>
      </c>
      <c r="G20" t="s">
        <v>132</v>
      </c>
      <c r="H20" t="s">
        <v>71</v>
      </c>
      <c r="K20" t="s">
        <v>92</v>
      </c>
      <c r="L20" t="s">
        <v>278</v>
      </c>
      <c r="M20" t="s">
        <v>71</v>
      </c>
      <c r="P20" t="s">
        <v>103</v>
      </c>
      <c r="Q20" t="s">
        <v>148</v>
      </c>
      <c r="R20" t="s">
        <v>71</v>
      </c>
    </row>
    <row r="21" spans="1:21" x14ac:dyDescent="0.25">
      <c r="A21" t="s">
        <v>61</v>
      </c>
      <c r="B21" t="s">
        <v>126</v>
      </c>
      <c r="C21" t="s">
        <v>71</v>
      </c>
      <c r="F21" t="s">
        <v>82</v>
      </c>
      <c r="G21" t="s">
        <v>133</v>
      </c>
      <c r="H21" t="s">
        <v>71</v>
      </c>
      <c r="K21" t="s">
        <v>93</v>
      </c>
      <c r="L21" t="s">
        <v>279</v>
      </c>
      <c r="M21" t="s">
        <v>71</v>
      </c>
      <c r="P21" t="s">
        <v>104</v>
      </c>
      <c r="Q21" t="s">
        <v>286</v>
      </c>
      <c r="R21" t="s">
        <v>71</v>
      </c>
    </row>
    <row r="22" spans="1:21" x14ac:dyDescent="0.25">
      <c r="A22" t="s">
        <v>62</v>
      </c>
      <c r="B22" t="s">
        <v>270</v>
      </c>
      <c r="C22" t="s">
        <v>71</v>
      </c>
      <c r="F22" t="s">
        <v>83</v>
      </c>
      <c r="G22" t="s">
        <v>134</v>
      </c>
      <c r="H22" t="s">
        <v>71</v>
      </c>
      <c r="K22" t="s">
        <v>94</v>
      </c>
      <c r="L22" t="s">
        <v>274</v>
      </c>
      <c r="M22" t="s">
        <v>71</v>
      </c>
      <c r="P22" t="s">
        <v>105</v>
      </c>
      <c r="Q22" t="s">
        <v>287</v>
      </c>
      <c r="R22" t="s">
        <v>71</v>
      </c>
    </row>
    <row r="23" spans="1:21" x14ac:dyDescent="0.25">
      <c r="A23" t="s">
        <v>63</v>
      </c>
      <c r="B23" t="s">
        <v>271</v>
      </c>
      <c r="C23" t="s">
        <v>71</v>
      </c>
      <c r="F23" t="s">
        <v>84</v>
      </c>
      <c r="G23" t="s">
        <v>135</v>
      </c>
      <c r="H23" t="s">
        <v>71</v>
      </c>
      <c r="K23" t="s">
        <v>95</v>
      </c>
      <c r="L23" t="s">
        <v>275</v>
      </c>
      <c r="M23" t="s">
        <v>71</v>
      </c>
      <c r="P23" t="s">
        <v>106</v>
      </c>
      <c r="Q23" t="s">
        <v>288</v>
      </c>
      <c r="R23" t="s">
        <v>71</v>
      </c>
    </row>
    <row r="24" spans="1:21" x14ac:dyDescent="0.25">
      <c r="A24" t="s">
        <v>64</v>
      </c>
      <c r="B24" t="s">
        <v>272</v>
      </c>
      <c r="C24" t="s">
        <v>71</v>
      </c>
      <c r="F24" t="s">
        <v>85</v>
      </c>
      <c r="G24" t="s">
        <v>136</v>
      </c>
      <c r="H24" t="s">
        <v>71</v>
      </c>
      <c r="K24" t="s">
        <v>97</v>
      </c>
      <c r="L24" t="s">
        <v>276</v>
      </c>
      <c r="M24" t="s">
        <v>71</v>
      </c>
      <c r="P24" t="s">
        <v>107</v>
      </c>
      <c r="Q24" t="s">
        <v>289</v>
      </c>
      <c r="R24" t="s">
        <v>71</v>
      </c>
    </row>
    <row r="25" spans="1:21" x14ac:dyDescent="0.25">
      <c r="A25" t="s">
        <v>65</v>
      </c>
      <c r="B25" t="s">
        <v>273</v>
      </c>
      <c r="C25" t="s">
        <v>71</v>
      </c>
      <c r="F25" t="s">
        <v>86</v>
      </c>
      <c r="G25" t="s">
        <v>137</v>
      </c>
      <c r="H25" t="s">
        <v>71</v>
      </c>
      <c r="K25" t="s">
        <v>98</v>
      </c>
      <c r="L25" t="s">
        <v>277</v>
      </c>
      <c r="M25" t="s">
        <v>71</v>
      </c>
      <c r="P25" t="s">
        <v>108</v>
      </c>
      <c r="Q25" t="s">
        <v>290</v>
      </c>
      <c r="R25" t="s">
        <v>71</v>
      </c>
    </row>
    <row r="27" spans="1:21" x14ac:dyDescent="0.25">
      <c r="A27" t="s">
        <v>292</v>
      </c>
      <c r="F27" t="s">
        <v>857</v>
      </c>
      <c r="K27" t="s">
        <v>1029</v>
      </c>
      <c r="P27" t="s">
        <v>858</v>
      </c>
    </row>
    <row r="28" spans="1:21" x14ac:dyDescent="0.25">
      <c r="A28" t="s">
        <v>72</v>
      </c>
      <c r="B28" t="s">
        <v>116</v>
      </c>
      <c r="C28" t="s">
        <v>70</v>
      </c>
      <c r="F28" t="s">
        <v>880</v>
      </c>
      <c r="G28" t="s">
        <v>116</v>
      </c>
      <c r="H28" t="s">
        <v>70</v>
      </c>
      <c r="K28" t="s">
        <v>891</v>
      </c>
      <c r="L28" t="s">
        <v>116</v>
      </c>
      <c r="M28" t="s">
        <v>70</v>
      </c>
      <c r="P28" t="s">
        <v>902</v>
      </c>
      <c r="Q28" t="s">
        <v>116</v>
      </c>
      <c r="R28" t="s">
        <v>70</v>
      </c>
      <c r="U28" t="s">
        <v>1140</v>
      </c>
    </row>
    <row r="29" spans="1:21" x14ac:dyDescent="0.25">
      <c r="A29" t="s">
        <v>73</v>
      </c>
      <c r="B29" t="s">
        <v>117</v>
      </c>
      <c r="C29" t="s">
        <v>70</v>
      </c>
      <c r="F29" t="s">
        <v>881</v>
      </c>
      <c r="G29" t="s">
        <v>117</v>
      </c>
      <c r="H29" t="s">
        <v>70</v>
      </c>
      <c r="K29" t="s">
        <v>892</v>
      </c>
      <c r="L29" t="s">
        <v>117</v>
      </c>
      <c r="M29" t="s">
        <v>70</v>
      </c>
      <c r="P29" t="s">
        <v>903</v>
      </c>
      <c r="Q29" t="s">
        <v>117</v>
      </c>
      <c r="R29" t="s">
        <v>70</v>
      </c>
    </row>
    <row r="30" spans="1:21" x14ac:dyDescent="0.25">
      <c r="A30" t="s">
        <v>74</v>
      </c>
      <c r="B30" t="s">
        <v>118</v>
      </c>
      <c r="C30" t="s">
        <v>70</v>
      </c>
      <c r="F30" t="s">
        <v>882</v>
      </c>
      <c r="G30" t="s">
        <v>118</v>
      </c>
      <c r="H30" t="s">
        <v>70</v>
      </c>
      <c r="K30" t="s">
        <v>893</v>
      </c>
      <c r="L30" t="s">
        <v>118</v>
      </c>
      <c r="M30" t="s">
        <v>70</v>
      </c>
      <c r="P30" t="s">
        <v>904</v>
      </c>
      <c r="Q30" t="s">
        <v>118</v>
      </c>
      <c r="R30" t="s">
        <v>70</v>
      </c>
    </row>
    <row r="31" spans="1:21" x14ac:dyDescent="0.25">
      <c r="A31" t="s">
        <v>75</v>
      </c>
      <c r="B31" t="s">
        <v>119</v>
      </c>
      <c r="C31" t="s">
        <v>70</v>
      </c>
      <c r="F31" t="s">
        <v>883</v>
      </c>
      <c r="G31" t="s">
        <v>119</v>
      </c>
      <c r="H31" t="s">
        <v>70</v>
      </c>
      <c r="K31" t="s">
        <v>894</v>
      </c>
      <c r="L31" t="s">
        <v>119</v>
      </c>
      <c r="M31" t="s">
        <v>70</v>
      </c>
      <c r="P31" t="s">
        <v>905</v>
      </c>
      <c r="Q31" t="s">
        <v>119</v>
      </c>
      <c r="R31" t="s">
        <v>70</v>
      </c>
    </row>
    <row r="32" spans="1:21" x14ac:dyDescent="0.25">
      <c r="A32" t="s">
        <v>296</v>
      </c>
      <c r="B32" t="s">
        <v>303</v>
      </c>
      <c r="C32" t="s">
        <v>70</v>
      </c>
      <c r="F32" t="s">
        <v>884</v>
      </c>
      <c r="G32" t="s">
        <v>864</v>
      </c>
      <c r="H32" t="s">
        <v>70</v>
      </c>
      <c r="K32" t="s">
        <v>895</v>
      </c>
      <c r="L32" t="s">
        <v>866</v>
      </c>
      <c r="M32" t="s">
        <v>70</v>
      </c>
      <c r="P32" t="s">
        <v>906</v>
      </c>
      <c r="Q32" t="s">
        <v>873</v>
      </c>
      <c r="R32" t="s">
        <v>70</v>
      </c>
    </row>
    <row r="33" spans="1:18" x14ac:dyDescent="0.25">
      <c r="A33" t="s">
        <v>297</v>
      </c>
      <c r="B33" t="s">
        <v>280</v>
      </c>
      <c r="C33" t="s">
        <v>70</v>
      </c>
      <c r="F33" t="s">
        <v>885</v>
      </c>
      <c r="G33" t="s">
        <v>865</v>
      </c>
      <c r="H33" t="s">
        <v>70</v>
      </c>
      <c r="K33" t="s">
        <v>896</v>
      </c>
      <c r="L33" t="s">
        <v>867</v>
      </c>
      <c r="M33" t="s">
        <v>70</v>
      </c>
      <c r="P33" t="s">
        <v>907</v>
      </c>
      <c r="Q33" t="s">
        <v>874</v>
      </c>
      <c r="R33" t="s">
        <v>70</v>
      </c>
    </row>
    <row r="34" spans="1:18" x14ac:dyDescent="0.25">
      <c r="A34" t="s">
        <v>298</v>
      </c>
      <c r="B34" t="s">
        <v>281</v>
      </c>
      <c r="C34" t="s">
        <v>70</v>
      </c>
      <c r="F34" t="s">
        <v>886</v>
      </c>
      <c r="G34" t="s">
        <v>859</v>
      </c>
      <c r="H34" t="s">
        <v>70</v>
      </c>
      <c r="K34" t="s">
        <v>897</v>
      </c>
      <c r="L34" t="s">
        <v>868</v>
      </c>
      <c r="M34" t="s">
        <v>70</v>
      </c>
      <c r="P34" t="s">
        <v>908</v>
      </c>
      <c r="Q34" t="s">
        <v>875</v>
      </c>
      <c r="R34" t="s">
        <v>70</v>
      </c>
    </row>
    <row r="35" spans="1:18" x14ac:dyDescent="0.25">
      <c r="A35" t="s">
        <v>299</v>
      </c>
      <c r="B35" t="s">
        <v>282</v>
      </c>
      <c r="C35" t="s">
        <v>70</v>
      </c>
      <c r="F35" t="s">
        <v>887</v>
      </c>
      <c r="G35" t="s">
        <v>860</v>
      </c>
      <c r="H35" t="s">
        <v>70</v>
      </c>
      <c r="K35" t="s">
        <v>898</v>
      </c>
      <c r="L35" t="s">
        <v>869</v>
      </c>
      <c r="M35" t="s">
        <v>70</v>
      </c>
      <c r="P35" t="s">
        <v>909</v>
      </c>
      <c r="Q35" t="s">
        <v>876</v>
      </c>
      <c r="R35" t="s">
        <v>70</v>
      </c>
    </row>
    <row r="36" spans="1:18" x14ac:dyDescent="0.25">
      <c r="A36" t="s">
        <v>300</v>
      </c>
      <c r="B36" t="s">
        <v>283</v>
      </c>
      <c r="C36" t="s">
        <v>70</v>
      </c>
      <c r="F36" t="s">
        <v>888</v>
      </c>
      <c r="G36" t="s">
        <v>861</v>
      </c>
      <c r="H36" t="s">
        <v>70</v>
      </c>
      <c r="K36" t="s">
        <v>899</v>
      </c>
      <c r="L36" t="s">
        <v>870</v>
      </c>
      <c r="M36" t="s">
        <v>70</v>
      </c>
      <c r="P36" t="s">
        <v>910</v>
      </c>
      <c r="Q36" t="s">
        <v>877</v>
      </c>
      <c r="R36" t="s">
        <v>70</v>
      </c>
    </row>
    <row r="37" spans="1:18" x14ac:dyDescent="0.25">
      <c r="A37" t="s">
        <v>301</v>
      </c>
      <c r="B37" t="s">
        <v>284</v>
      </c>
      <c r="C37" t="s">
        <v>70</v>
      </c>
      <c r="F37" t="s">
        <v>889</v>
      </c>
      <c r="G37" t="s">
        <v>862</v>
      </c>
      <c r="H37" t="s">
        <v>70</v>
      </c>
      <c r="K37" t="s">
        <v>900</v>
      </c>
      <c r="L37" t="s">
        <v>871</v>
      </c>
      <c r="M37" t="s">
        <v>70</v>
      </c>
      <c r="P37" t="s">
        <v>911</v>
      </c>
      <c r="Q37" t="s">
        <v>878</v>
      </c>
      <c r="R37" t="s">
        <v>70</v>
      </c>
    </row>
    <row r="38" spans="1:18" x14ac:dyDescent="0.25">
      <c r="A38" t="s">
        <v>302</v>
      </c>
      <c r="B38" t="s">
        <v>285</v>
      </c>
      <c r="C38" t="s">
        <v>70</v>
      </c>
      <c r="F38" t="s">
        <v>890</v>
      </c>
      <c r="G38" t="s">
        <v>863</v>
      </c>
      <c r="H38" t="s">
        <v>70</v>
      </c>
      <c r="K38" t="s">
        <v>901</v>
      </c>
      <c r="L38" t="s">
        <v>872</v>
      </c>
      <c r="M38" t="s">
        <v>70</v>
      </c>
      <c r="P38" t="s">
        <v>912</v>
      </c>
      <c r="Q38" t="s">
        <v>879</v>
      </c>
      <c r="R38" t="s">
        <v>70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C2B28-EF2B-4648-B8DD-9B19B54A8149}">
  <dimension ref="A1:G45"/>
  <sheetViews>
    <sheetView topLeftCell="A5" zoomScale="80" zoomScaleNormal="80" workbookViewId="0">
      <selection activeCell="G32" sqref="G32"/>
    </sheetView>
  </sheetViews>
  <sheetFormatPr defaultRowHeight="15" x14ac:dyDescent="0.25"/>
  <cols>
    <col min="1" max="1" width="87.42578125" bestFit="1" customWidth="1"/>
    <col min="4" max="4" width="12.28515625" bestFit="1" customWidth="1"/>
    <col min="5" max="5" width="84" customWidth="1"/>
  </cols>
  <sheetData>
    <row r="1" spans="1:7" x14ac:dyDescent="0.25">
      <c r="A1" t="s">
        <v>1481</v>
      </c>
      <c r="B1" t="s">
        <v>1486</v>
      </c>
      <c r="C1" t="s">
        <v>1488</v>
      </c>
      <c r="D1" s="1" t="s">
        <v>1480</v>
      </c>
      <c r="E1" s="1" t="s">
        <v>1481</v>
      </c>
      <c r="F1" t="s">
        <v>1489</v>
      </c>
      <c r="G1" t="s">
        <v>1487</v>
      </c>
    </row>
    <row r="2" spans="1:7" x14ac:dyDescent="0.25">
      <c r="A2" t="str">
        <f>'your model'!B15</f>
        <v>Presence of Implementation Oversight</v>
      </c>
      <c r="B2" t="str">
        <f>'your model'!A15</f>
        <v>j1</v>
      </c>
      <c r="C2">
        <f>'average and sum'!B32</f>
        <v>0.17716614553314208</v>
      </c>
      <c r="D2" t="s">
        <v>1482</v>
      </c>
      <c r="E2" s="20" t="s">
        <v>142</v>
      </c>
      <c r="F2">
        <f>VLOOKUP(E2,A:C,3,0)</f>
        <v>0</v>
      </c>
      <c r="G2" t="str">
        <f t="shared" ref="G2:G30" si="0">VLOOKUP(E2,A:B,2,0)</f>
        <v>j35</v>
      </c>
    </row>
    <row r="3" spans="1:7" x14ac:dyDescent="0.25">
      <c r="A3" t="str">
        <f>'your model'!B16</f>
        <v>Cybersecurity Readiness Assessments</v>
      </c>
      <c r="B3" t="str">
        <f>'your model'!A16</f>
        <v>j2</v>
      </c>
      <c r="C3">
        <f>'average and sum'!C32</f>
        <v>0.26751014599383494</v>
      </c>
      <c r="D3" t="s">
        <v>1483</v>
      </c>
      <c r="E3" s="20" t="s">
        <v>123</v>
      </c>
      <c r="F3">
        <f t="shared" ref="F3:F30" si="1">VLOOKUP(E3,A:C,3,0)</f>
        <v>0.10301405398072951</v>
      </c>
      <c r="G3" t="str">
        <f t="shared" si="0"/>
        <v>j4</v>
      </c>
    </row>
    <row r="4" spans="1:7" x14ac:dyDescent="0.25">
      <c r="A4" t="str">
        <f>'your model'!B17</f>
        <v>Presence of legislative understanding</v>
      </c>
      <c r="B4" t="str">
        <f>'your model'!A17</f>
        <v>j3</v>
      </c>
      <c r="C4">
        <f>'average and sum'!D32</f>
        <v>0.13455011131269359</v>
      </c>
      <c r="D4" t="s">
        <v>1482</v>
      </c>
      <c r="E4" s="20" t="s">
        <v>141</v>
      </c>
      <c r="F4">
        <f t="shared" si="1"/>
        <v>0</v>
      </c>
      <c r="G4" t="str">
        <f t="shared" si="0"/>
        <v>j34</v>
      </c>
    </row>
    <row r="5" spans="1:7" x14ac:dyDescent="0.25">
      <c r="A5" t="str">
        <f>'your model'!B18</f>
        <v>Computer users settings and permissions are known</v>
      </c>
      <c r="B5" t="str">
        <f>'your model'!A18</f>
        <v>j4</v>
      </c>
      <c r="C5">
        <f>'average and sum'!E32</f>
        <v>0.10301405398072951</v>
      </c>
      <c r="D5" t="s">
        <v>1484</v>
      </c>
      <c r="E5" s="20" t="s">
        <v>144</v>
      </c>
      <c r="F5">
        <f t="shared" si="1"/>
        <v>0</v>
      </c>
      <c r="G5" t="str">
        <f t="shared" si="0"/>
        <v>j42</v>
      </c>
    </row>
    <row r="6" spans="1:7" x14ac:dyDescent="0.25">
      <c r="A6" t="str">
        <f>'your model'!B19</f>
        <v>Social impact of breaches is talked about in the company</v>
      </c>
      <c r="B6" t="str">
        <f>'your model'!A19</f>
        <v>j5</v>
      </c>
      <c r="C6">
        <f>'average and sum'!F32</f>
        <v>6.2893421752718531E-2</v>
      </c>
      <c r="D6" t="s">
        <v>1484</v>
      </c>
      <c r="E6" s="20" t="s">
        <v>143</v>
      </c>
      <c r="F6">
        <f t="shared" si="1"/>
        <v>0</v>
      </c>
      <c r="G6" t="str">
        <f t="shared" si="0"/>
        <v>j41</v>
      </c>
    </row>
    <row r="7" spans="1:7" x14ac:dyDescent="0.25">
      <c r="A7" t="str">
        <f>'your model'!B20</f>
        <v>Documents are marked and protected</v>
      </c>
      <c r="B7" t="str">
        <f>'your model'!A20</f>
        <v>j6</v>
      </c>
      <c r="C7">
        <f>'average and sum'!G32</f>
        <v>0.23346126149558508</v>
      </c>
      <c r="D7" t="s">
        <v>1483</v>
      </c>
      <c r="E7" s="20" t="s">
        <v>121</v>
      </c>
      <c r="F7">
        <f t="shared" si="1"/>
        <v>0.26751014599383494</v>
      </c>
      <c r="G7" t="str">
        <f t="shared" si="0"/>
        <v>j2</v>
      </c>
    </row>
    <row r="8" spans="1:7" x14ac:dyDescent="0.25">
      <c r="A8" t="str">
        <f>'your model'!B21</f>
        <v>There is an organizational common vocabulary for cybersecurity in the energy industry</v>
      </c>
      <c r="B8" t="str">
        <f>'your model'!A21</f>
        <v>j7</v>
      </c>
      <c r="C8">
        <f>'average and sum'!H32</f>
        <v>2.1404859931296327E-2</v>
      </c>
      <c r="D8" t="s">
        <v>1484</v>
      </c>
      <c r="E8" s="20" t="s">
        <v>145</v>
      </c>
      <c r="F8">
        <f t="shared" si="1"/>
        <v>0</v>
      </c>
      <c r="G8" t="str">
        <f t="shared" si="0"/>
        <v>j43</v>
      </c>
    </row>
    <row r="9" spans="1:7" x14ac:dyDescent="0.25">
      <c r="A9" t="str">
        <f>'your model'!B22</f>
        <v>hh</v>
      </c>
      <c r="B9" t="str">
        <f>'your model'!A22</f>
        <v>j8</v>
      </c>
      <c r="C9">
        <f>'average and sum'!I32</f>
        <v>0</v>
      </c>
      <c r="D9" t="s">
        <v>1485</v>
      </c>
      <c r="E9" s="20" t="s">
        <v>128</v>
      </c>
      <c r="F9">
        <f t="shared" si="1"/>
        <v>0.13428523924323846</v>
      </c>
      <c r="G9" t="str">
        <f t="shared" si="0"/>
        <v>j22</v>
      </c>
    </row>
    <row r="10" spans="1:7" x14ac:dyDescent="0.25">
      <c r="A10" t="str">
        <f>'your model'!B23</f>
        <v>ii</v>
      </c>
      <c r="B10" t="str">
        <f>'your model'!A23</f>
        <v>j9</v>
      </c>
      <c r="C10">
        <f>'average and sum'!J32</f>
        <v>0</v>
      </c>
      <c r="D10" t="s">
        <v>1483</v>
      </c>
      <c r="E10" s="20" t="s">
        <v>125</v>
      </c>
      <c r="F10">
        <f t="shared" si="1"/>
        <v>0.23346126149558508</v>
      </c>
      <c r="G10" t="str">
        <f t="shared" si="0"/>
        <v>j6</v>
      </c>
    </row>
    <row r="11" spans="1:7" x14ac:dyDescent="0.25">
      <c r="A11" t="str">
        <f>'your model'!B24</f>
        <v>jj</v>
      </c>
      <c r="B11" t="str">
        <f>'your model'!A24</f>
        <v>j10</v>
      </c>
      <c r="C11">
        <f>'average and sum'!K32</f>
        <v>0</v>
      </c>
      <c r="D11" t="s">
        <v>1485</v>
      </c>
      <c r="E11" s="20" t="s">
        <v>133</v>
      </c>
      <c r="F11">
        <f t="shared" si="1"/>
        <v>8.7976682931686909E-2</v>
      </c>
      <c r="G11" t="str">
        <f t="shared" si="0"/>
        <v>j27</v>
      </c>
    </row>
    <row r="12" spans="1:7" x14ac:dyDescent="0.25">
      <c r="A12" t="str">
        <f>'your model'!B25</f>
        <v>kk</v>
      </c>
      <c r="B12" t="str">
        <f>'your model'!A25</f>
        <v>j11</v>
      </c>
      <c r="C12">
        <f>'average and sum'!L32</f>
        <v>0</v>
      </c>
      <c r="D12" t="s">
        <v>1482</v>
      </c>
      <c r="E12" s="20" t="s">
        <v>138</v>
      </c>
      <c r="F12">
        <f t="shared" si="1"/>
        <v>0</v>
      </c>
      <c r="G12" t="str">
        <f t="shared" si="0"/>
        <v>j31</v>
      </c>
    </row>
    <row r="13" spans="1:7" x14ac:dyDescent="0.25">
      <c r="A13" t="str">
        <f>'your model'!G15</f>
        <v>Logging is sufficient for security and forensics</v>
      </c>
      <c r="B13" t="str">
        <f>'your model'!F15</f>
        <v>j21</v>
      </c>
      <c r="C13">
        <f>'average and sum'!B49</f>
        <v>6.7694877343989504E-2</v>
      </c>
      <c r="D13" t="s">
        <v>1482</v>
      </c>
      <c r="E13" s="20" t="s">
        <v>139</v>
      </c>
      <c r="F13">
        <f t="shared" si="1"/>
        <v>0</v>
      </c>
      <c r="G13" t="str">
        <f t="shared" si="0"/>
        <v>j32</v>
      </c>
    </row>
    <row r="14" spans="1:7" x14ac:dyDescent="0.25">
      <c r="A14" t="str">
        <f>'your model'!G16</f>
        <v>Data loss prevention system is in place</v>
      </c>
      <c r="B14" t="str">
        <f>'your model'!F16</f>
        <v>j22</v>
      </c>
      <c r="C14">
        <f>'average and sum'!C49</f>
        <v>0.13428523924323846</v>
      </c>
      <c r="D14" t="s">
        <v>1485</v>
      </c>
      <c r="E14" s="20" t="s">
        <v>137</v>
      </c>
      <c r="F14">
        <f t="shared" si="1"/>
        <v>6.3402714818588224E-2</v>
      </c>
      <c r="G14" t="str">
        <f t="shared" si="0"/>
        <v>j211</v>
      </c>
    </row>
    <row r="15" spans="1:7" x14ac:dyDescent="0.25">
      <c r="A15" t="str">
        <f>'your model'!G17</f>
        <v>Planning for forensic evidence collection</v>
      </c>
      <c r="B15" t="str">
        <f>'your model'!F17</f>
        <v>j23</v>
      </c>
      <c r="C15">
        <f>'average and sum'!D49</f>
        <v>4.4379573485530732E-2</v>
      </c>
      <c r="D15" t="s">
        <v>1485</v>
      </c>
      <c r="E15" s="20" t="s">
        <v>127</v>
      </c>
      <c r="F15">
        <f t="shared" si="1"/>
        <v>6.7694877343989504E-2</v>
      </c>
      <c r="G15" t="str">
        <f t="shared" si="0"/>
        <v>j21</v>
      </c>
    </row>
    <row r="16" spans="1:7" x14ac:dyDescent="0.25">
      <c r="A16" t="str">
        <f>'your model'!G18</f>
        <v>Retention periods are in place and used for information and data</v>
      </c>
      <c r="B16" t="str">
        <f>'your model'!F18</f>
        <v>j24</v>
      </c>
      <c r="C16">
        <f>'average and sum'!E49</f>
        <v>9.0870534376739434E-2</v>
      </c>
      <c r="D16" t="s">
        <v>1485</v>
      </c>
      <c r="E16" s="20" t="s">
        <v>134</v>
      </c>
      <c r="F16">
        <f t="shared" si="1"/>
        <v>9.1682991794071189E-2</v>
      </c>
      <c r="G16" t="str">
        <f t="shared" si="0"/>
        <v>j28</v>
      </c>
    </row>
    <row r="17" spans="1:7" x14ac:dyDescent="0.25">
      <c r="A17" t="str">
        <f>'your model'!G19</f>
        <v>Network modeling for IoT is done</v>
      </c>
      <c r="B17" t="str">
        <f>'your model'!F19</f>
        <v>j25</v>
      </c>
      <c r="C17">
        <f>'average and sum'!F49</f>
        <v>0.18148461165807453</v>
      </c>
      <c r="D17" t="s">
        <v>1485</v>
      </c>
      <c r="E17" s="20" t="s">
        <v>135</v>
      </c>
      <c r="F17">
        <f t="shared" si="1"/>
        <v>7.2431542126730405E-2</v>
      </c>
      <c r="G17" t="str">
        <f t="shared" si="0"/>
        <v>j29</v>
      </c>
    </row>
    <row r="18" spans="1:7" x14ac:dyDescent="0.25">
      <c r="A18" t="str">
        <f>'your model'!G20</f>
        <v>Standards are understood</v>
      </c>
      <c r="B18" t="str">
        <f>'your model'!F20</f>
        <v>j26</v>
      </c>
      <c r="C18">
        <f>'average and sum'!G49</f>
        <v>0.14800492895985221</v>
      </c>
      <c r="D18" t="s">
        <v>1485</v>
      </c>
      <c r="E18" s="20" t="s">
        <v>131</v>
      </c>
      <c r="F18">
        <f t="shared" si="1"/>
        <v>0.18148461165807453</v>
      </c>
      <c r="G18" t="str">
        <f t="shared" si="0"/>
        <v>j25</v>
      </c>
    </row>
    <row r="19" spans="1:7" x14ac:dyDescent="0.25">
      <c r="A19" t="str">
        <f>'your model'!G21</f>
        <v>Energy system outages are planned for</v>
      </c>
      <c r="B19" t="str">
        <f>'your model'!F21</f>
        <v>j27</v>
      </c>
      <c r="C19">
        <f>'average and sum'!H49</f>
        <v>8.7976682931686909E-2</v>
      </c>
      <c r="D19" t="s">
        <v>1485</v>
      </c>
      <c r="E19" s="20" t="s">
        <v>136</v>
      </c>
      <c r="F19">
        <f t="shared" si="1"/>
        <v>1.7786303261498444E-2</v>
      </c>
      <c r="G19" t="str">
        <f t="shared" si="0"/>
        <v>j210</v>
      </c>
    </row>
    <row r="20" spans="1:7" x14ac:dyDescent="0.25">
      <c r="A20" t="str">
        <f>'your model'!G22</f>
        <v>Machine limitations are recorded</v>
      </c>
      <c r="B20" t="str">
        <f>'your model'!F22</f>
        <v>j28</v>
      </c>
      <c r="C20">
        <f>'average and sum'!I49</f>
        <v>9.1682991794071189E-2</v>
      </c>
      <c r="D20" t="s">
        <v>1485</v>
      </c>
      <c r="E20" s="20" t="s">
        <v>129</v>
      </c>
      <c r="F20">
        <f t="shared" si="1"/>
        <v>4.4379573485530732E-2</v>
      </c>
      <c r="G20" t="str">
        <f t="shared" si="0"/>
        <v>j23</v>
      </c>
    </row>
    <row r="21" spans="1:7" x14ac:dyDescent="0.25">
      <c r="A21" t="str">
        <f>'your model'!G23</f>
        <v>Network and System admin procedures documented</v>
      </c>
      <c r="B21" t="str">
        <f>'your model'!F23</f>
        <v>j29</v>
      </c>
      <c r="C21">
        <f>'average and sum'!J49</f>
        <v>7.2431542126730405E-2</v>
      </c>
      <c r="D21" t="s">
        <v>1484</v>
      </c>
      <c r="E21" s="20" t="s">
        <v>147</v>
      </c>
      <c r="F21">
        <f t="shared" si="1"/>
        <v>0</v>
      </c>
      <c r="G21" t="str">
        <f t="shared" si="0"/>
        <v>j45</v>
      </c>
    </row>
    <row r="22" spans="1:7" x14ac:dyDescent="0.25">
      <c r="A22" t="str">
        <f>'your model'!G24</f>
        <v>Outages are not required for security updates</v>
      </c>
      <c r="B22" t="str">
        <f>'your model'!F24</f>
        <v>j210</v>
      </c>
      <c r="C22">
        <f>'average and sum'!K49</f>
        <v>1.7786303261498444E-2</v>
      </c>
      <c r="D22" t="s">
        <v>1483</v>
      </c>
      <c r="E22" s="20" t="s">
        <v>120</v>
      </c>
      <c r="F22">
        <f t="shared" si="1"/>
        <v>0.17716614553314208</v>
      </c>
      <c r="G22" t="str">
        <f t="shared" si="0"/>
        <v>j1</v>
      </c>
    </row>
    <row r="23" spans="1:7" x14ac:dyDescent="0.25">
      <c r="A23" t="str">
        <f>'your model'!G25</f>
        <v>Info Officer is in contact with Internet Service Provider</v>
      </c>
      <c r="B23" t="str">
        <f>'your model'!F25</f>
        <v>j211</v>
      </c>
      <c r="C23">
        <f>'average and sum'!L49</f>
        <v>6.3402714818588224E-2</v>
      </c>
      <c r="D23" t="s">
        <v>1483</v>
      </c>
      <c r="E23" s="20" t="s">
        <v>122</v>
      </c>
      <c r="F23">
        <f t="shared" si="1"/>
        <v>0.13455011131269359</v>
      </c>
      <c r="G23" t="str">
        <f t="shared" si="0"/>
        <v>j3</v>
      </c>
    </row>
    <row r="24" spans="1:7" x14ac:dyDescent="0.25">
      <c r="A24" t="str">
        <f>'your model'!L15</f>
        <v>External reporting is done</v>
      </c>
      <c r="B24" t="str">
        <f>'your model'!K15</f>
        <v>j31</v>
      </c>
      <c r="D24" t="s">
        <v>1484</v>
      </c>
      <c r="E24" s="20" t="s">
        <v>146</v>
      </c>
      <c r="F24">
        <f t="shared" si="1"/>
        <v>0</v>
      </c>
      <c r="G24" t="str">
        <f t="shared" si="0"/>
        <v>j44</v>
      </c>
    </row>
    <row r="25" spans="1:7" x14ac:dyDescent="0.25">
      <c r="A25" t="str">
        <f>'your model'!L16</f>
        <v>External vendor/supply coordination is done</v>
      </c>
      <c r="B25" t="str">
        <f>'your model'!K16</f>
        <v>j32</v>
      </c>
      <c r="D25" t="s">
        <v>1485</v>
      </c>
      <c r="E25" s="20" t="s">
        <v>130</v>
      </c>
      <c r="F25">
        <f t="shared" si="1"/>
        <v>9.0870534376739434E-2</v>
      </c>
      <c r="G25" t="str">
        <f t="shared" si="0"/>
        <v>j24</v>
      </c>
    </row>
    <row r="26" spans="1:7" x14ac:dyDescent="0.25">
      <c r="A26" t="str">
        <f>'your model'!L17</f>
        <v>Threats to organization are modeled</v>
      </c>
      <c r="B26" t="str">
        <f>'your model'!K17</f>
        <v>j33</v>
      </c>
      <c r="D26" t="s">
        <v>1483</v>
      </c>
      <c r="E26" s="20" t="s">
        <v>124</v>
      </c>
      <c r="F26">
        <f t="shared" si="1"/>
        <v>6.2893421752718531E-2</v>
      </c>
      <c r="G26" t="str">
        <f t="shared" si="0"/>
        <v>j5</v>
      </c>
    </row>
    <row r="27" spans="1:7" x14ac:dyDescent="0.25">
      <c r="A27" t="str">
        <f>'your model'!L18</f>
        <v>Cyber awareness of all staff is checked</v>
      </c>
      <c r="B27" t="str">
        <f>'your model'!K18</f>
        <v>j34</v>
      </c>
      <c r="D27" t="s">
        <v>1485</v>
      </c>
      <c r="E27" s="20" t="s">
        <v>132</v>
      </c>
      <c r="F27">
        <f t="shared" si="1"/>
        <v>0.14800492895985221</v>
      </c>
      <c r="G27" t="str">
        <f t="shared" si="0"/>
        <v>j26</v>
      </c>
    </row>
    <row r="28" spans="1:7" x14ac:dyDescent="0.25">
      <c r="A28" t="str">
        <f>'your model'!L19</f>
        <v>Change Management is considered</v>
      </c>
      <c r="B28" t="str">
        <f>'your model'!K19</f>
        <v>j35</v>
      </c>
      <c r="D28" t="s">
        <v>1484</v>
      </c>
      <c r="E28" s="20" t="s">
        <v>148</v>
      </c>
      <c r="F28">
        <f t="shared" si="1"/>
        <v>0</v>
      </c>
      <c r="G28" t="str">
        <f t="shared" si="0"/>
        <v>j46</v>
      </c>
    </row>
    <row r="29" spans="1:7" x14ac:dyDescent="0.25">
      <c r="A29" t="str">
        <f>'your model'!L20</f>
        <v>fff</v>
      </c>
      <c r="B29" t="str">
        <f>'your model'!K20</f>
        <v>j36</v>
      </c>
      <c r="D29" t="s">
        <v>1483</v>
      </c>
      <c r="E29" s="20" t="s">
        <v>126</v>
      </c>
      <c r="F29">
        <f t="shared" si="1"/>
        <v>2.1404859931296327E-2</v>
      </c>
      <c r="G29" t="str">
        <f t="shared" si="0"/>
        <v>j7</v>
      </c>
    </row>
    <row r="30" spans="1:7" x14ac:dyDescent="0.25">
      <c r="A30" t="str">
        <f>'your model'!L21</f>
        <v>ggg</v>
      </c>
      <c r="B30" t="str">
        <f>'your model'!K21</f>
        <v>j37</v>
      </c>
      <c r="D30" t="s">
        <v>1482</v>
      </c>
      <c r="E30" s="20" t="s">
        <v>140</v>
      </c>
      <c r="F30">
        <f t="shared" si="1"/>
        <v>0</v>
      </c>
      <c r="G30" t="str">
        <f t="shared" si="0"/>
        <v>j33</v>
      </c>
    </row>
    <row r="31" spans="1:7" x14ac:dyDescent="0.25">
      <c r="A31" t="str">
        <f>'your model'!L22</f>
        <v>hhh</v>
      </c>
      <c r="B31" t="str">
        <f>'your model'!K22</f>
        <v>j38</v>
      </c>
      <c r="F31">
        <f>SUM(F2:F30)</f>
        <v>2.0000000000000004</v>
      </c>
      <c r="G31" t="s">
        <v>1490</v>
      </c>
    </row>
    <row r="32" spans="1:7" x14ac:dyDescent="0.25">
      <c r="A32" t="str">
        <f>'your model'!L23</f>
        <v>iii</v>
      </c>
      <c r="B32" t="str">
        <f>'your model'!K23</f>
        <v>j39</v>
      </c>
    </row>
    <row r="33" spans="1:2" x14ac:dyDescent="0.25">
      <c r="A33" t="str">
        <f>'your model'!L24</f>
        <v>jjj</v>
      </c>
      <c r="B33" t="str">
        <f>'your model'!K24</f>
        <v>j310</v>
      </c>
    </row>
    <row r="34" spans="1:2" x14ac:dyDescent="0.25">
      <c r="A34" t="str">
        <f>'your model'!L25</f>
        <v>kkk</v>
      </c>
      <c r="B34" t="str">
        <f>'your model'!K25</f>
        <v>j311</v>
      </c>
    </row>
    <row r="35" spans="1:2" x14ac:dyDescent="0.25">
      <c r="A35" t="str">
        <f>'your model'!Q15</f>
        <v>Cybersecurity learning sources are available</v>
      </c>
      <c r="B35" t="str">
        <f>'your model'!P15</f>
        <v>j41</v>
      </c>
    </row>
    <row r="36" spans="1:2" x14ac:dyDescent="0.25">
      <c r="A36" t="str">
        <f>'your model'!Q16</f>
        <v>Cybersecurity goals of energy organization are identified</v>
      </c>
      <c r="B36" t="str">
        <f>'your model'!P16</f>
        <v>j42</v>
      </c>
    </row>
    <row r="37" spans="1:2" x14ac:dyDescent="0.25">
      <c r="A37" t="str">
        <f>'your model'!Q17</f>
        <v>Cybersecurity risk is considered priority by C-Suite</v>
      </c>
      <c r="B37" t="str">
        <f>'your model'!P17</f>
        <v>j43</v>
      </c>
    </row>
    <row r="38" spans="1:2" x14ac:dyDescent="0.25">
      <c r="A38" t="str">
        <f>'your model'!Q18</f>
        <v>Professionals with cyber certifications are in operations</v>
      </c>
      <c r="B38" t="str">
        <f>'your model'!P18</f>
        <v>j44</v>
      </c>
    </row>
    <row r="39" spans="1:2" x14ac:dyDescent="0.25">
      <c r="A39" t="str">
        <f>'your model'!Q19</f>
        <v>Policies are updated</v>
      </c>
      <c r="B39" t="str">
        <f>'your model'!P19</f>
        <v>j45</v>
      </c>
    </row>
    <row r="40" spans="1:2" x14ac:dyDescent="0.25">
      <c r="A40" t="str">
        <f>'your model'!Q20</f>
        <v>Supply chain cyber risk is considered during procurement</v>
      </c>
      <c r="B40" t="str">
        <f>'your model'!P20</f>
        <v>j46</v>
      </c>
    </row>
    <row r="41" spans="1:2" x14ac:dyDescent="0.25">
      <c r="A41" t="str">
        <f>'your model'!Q21</f>
        <v>rrr</v>
      </c>
      <c r="B41" t="str">
        <f>'your model'!P21</f>
        <v>j47</v>
      </c>
    </row>
    <row r="42" spans="1:2" x14ac:dyDescent="0.25">
      <c r="A42" t="str">
        <f>'your model'!Q22</f>
        <v>sss</v>
      </c>
      <c r="B42" t="str">
        <f>'your model'!P22</f>
        <v>j48</v>
      </c>
    </row>
    <row r="43" spans="1:2" x14ac:dyDescent="0.25">
      <c r="A43" t="str">
        <f>'your model'!Q23</f>
        <v>ttt</v>
      </c>
      <c r="B43" t="str">
        <f>'your model'!P23</f>
        <v>j49</v>
      </c>
    </row>
    <row r="44" spans="1:2" x14ac:dyDescent="0.25">
      <c r="A44" t="str">
        <f>'your model'!Q24</f>
        <v>uuu</v>
      </c>
      <c r="B44" t="str">
        <f>'your model'!P24</f>
        <v>j410</v>
      </c>
    </row>
    <row r="45" spans="1:2" x14ac:dyDescent="0.25">
      <c r="A45" t="str">
        <f>'your model'!Q25</f>
        <v>vvv</v>
      </c>
      <c r="B45" t="str">
        <f>'your model'!P25</f>
        <v>j411</v>
      </c>
    </row>
  </sheetData>
  <conditionalFormatting sqref="D2:D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4A547-242B-4BA5-B9C0-E850B7712C6F}">
  <sheetPr filterMode="1"/>
  <dimension ref="A1:G56"/>
  <sheetViews>
    <sheetView topLeftCell="B1" workbookViewId="0">
      <selection activeCell="G24" sqref="G2:G24"/>
    </sheetView>
  </sheetViews>
  <sheetFormatPr defaultRowHeight="15" x14ac:dyDescent="0.25"/>
  <cols>
    <col min="1" max="1" width="29.85546875" bestFit="1" customWidth="1"/>
    <col min="2" max="2" width="41" bestFit="1" customWidth="1"/>
    <col min="3" max="3" width="12.42578125" customWidth="1"/>
    <col min="4" max="4" width="26.7109375" bestFit="1" customWidth="1"/>
    <col min="5" max="5" width="2.85546875" bestFit="1" customWidth="1"/>
    <col min="6" max="6" width="26.7109375" bestFit="1" customWidth="1"/>
    <col min="7" max="7" width="3.5703125" bestFit="1" customWidth="1"/>
    <col min="8" max="18" width="4.5703125" bestFit="1" customWidth="1"/>
  </cols>
  <sheetData>
    <row r="1" spans="1:7" x14ac:dyDescent="0.25">
      <c r="A1" s="14" t="s">
        <v>856</v>
      </c>
      <c r="B1" s="14" t="s">
        <v>109</v>
      </c>
      <c r="C1" s="14" t="s">
        <v>359</v>
      </c>
      <c r="D1" s="14" t="s">
        <v>111</v>
      </c>
      <c r="E1" s="14" t="s">
        <v>110</v>
      </c>
      <c r="F1" s="14" t="s">
        <v>111</v>
      </c>
      <c r="G1" s="14" t="s">
        <v>1253</v>
      </c>
    </row>
    <row r="2" spans="1:7" x14ac:dyDescent="0.25">
      <c r="A2" t="s">
        <v>1252</v>
      </c>
      <c r="B2" t="s">
        <v>154</v>
      </c>
      <c r="C2" t="s">
        <v>309</v>
      </c>
      <c r="D2" t="str">
        <f>'your model'!B2</f>
        <v>Organizational</v>
      </c>
      <c r="E2" t="s">
        <v>110</v>
      </c>
      <c r="F2" t="str">
        <f>'your model'!B3</f>
        <v>Technical</v>
      </c>
      <c r="G2" t="str">
        <f>_xlfn.CONCAT(A2," ",B2,": ",F2," ",E2," ",D2)</f>
        <v>Perspective importance to topic ca1: Technical vs Organizational</v>
      </c>
    </row>
    <row r="3" spans="1:7" x14ac:dyDescent="0.25">
      <c r="A3" t="s">
        <v>1252</v>
      </c>
      <c r="B3" t="s">
        <v>160</v>
      </c>
      <c r="C3" t="s">
        <v>310</v>
      </c>
      <c r="D3" t="str">
        <f>'your model'!B3</f>
        <v>Technical</v>
      </c>
      <c r="E3" t="s">
        <v>110</v>
      </c>
      <c r="F3" t="str">
        <f>'your model'!B4</f>
        <v>Professional</v>
      </c>
      <c r="G3" t="str">
        <f t="shared" ref="G3:G56" si="0">_xlfn.CONCAT(A3," ",B3,": ",F3," ",E3," ",D3)</f>
        <v>Perspective importance to topic ca2: Professional vs Technical</v>
      </c>
    </row>
    <row r="4" spans="1:7" x14ac:dyDescent="0.25">
      <c r="A4" t="s">
        <v>1252</v>
      </c>
      <c r="B4" t="s">
        <v>166</v>
      </c>
      <c r="C4" t="s">
        <v>311</v>
      </c>
      <c r="D4" t="str">
        <f>'your model'!B4</f>
        <v>Professional</v>
      </c>
      <c r="E4" t="s">
        <v>110</v>
      </c>
      <c r="F4" t="str">
        <f>'your model'!B5</f>
        <v>Leadership</v>
      </c>
      <c r="G4" t="str">
        <f t="shared" si="0"/>
        <v>Perspective importance to topic ca3: Leadership vs Professional</v>
      </c>
    </row>
    <row r="5" spans="1:7" hidden="1" x14ac:dyDescent="0.25">
      <c r="A5" t="s">
        <v>913</v>
      </c>
      <c r="B5" t="s">
        <v>172</v>
      </c>
      <c r="C5" t="s">
        <v>312</v>
      </c>
      <c r="D5" t="str">
        <f>'your model'!B5</f>
        <v>Leadership</v>
      </c>
      <c r="E5" t="s">
        <v>110</v>
      </c>
      <c r="F5" t="str">
        <f>'your model'!B6</f>
        <v>e</v>
      </c>
      <c r="G5" t="str">
        <f t="shared" si="0"/>
        <v>Persepctive importance to topic ca4: e vs Leadership</v>
      </c>
    </row>
    <row r="6" spans="1:7" hidden="1" x14ac:dyDescent="0.25">
      <c r="A6" t="s">
        <v>913</v>
      </c>
      <c r="B6" t="s">
        <v>178</v>
      </c>
      <c r="C6" t="s">
        <v>313</v>
      </c>
      <c r="D6" t="str">
        <f>'your model'!B6</f>
        <v>e</v>
      </c>
      <c r="E6" t="s">
        <v>110</v>
      </c>
      <c r="F6" t="str">
        <f>'your model'!B7</f>
        <v>f</v>
      </c>
      <c r="G6" t="str">
        <f t="shared" si="0"/>
        <v>Persepctive importance to topic ca5: f vs e</v>
      </c>
    </row>
    <row r="7" spans="1:7" hidden="1" x14ac:dyDescent="0.25">
      <c r="A7" t="s">
        <v>913</v>
      </c>
      <c r="B7" t="s">
        <v>183</v>
      </c>
      <c r="C7" t="s">
        <v>314</v>
      </c>
      <c r="D7" t="str">
        <f>'your model'!B7</f>
        <v>f</v>
      </c>
      <c r="E7" t="s">
        <v>110</v>
      </c>
      <c r="F7" t="str">
        <f>'your model'!B8</f>
        <v>g</v>
      </c>
      <c r="G7" t="str">
        <f t="shared" si="0"/>
        <v>Persepctive importance to topic ca6: g vs f</v>
      </c>
    </row>
    <row r="8" spans="1:7" hidden="1" x14ac:dyDescent="0.25">
      <c r="A8" t="s">
        <v>913</v>
      </c>
      <c r="B8" t="s">
        <v>188</v>
      </c>
      <c r="C8" t="s">
        <v>315</v>
      </c>
      <c r="D8" t="str">
        <f>'your model'!B8</f>
        <v>g</v>
      </c>
      <c r="E8" t="s">
        <v>110</v>
      </c>
      <c r="F8" t="str">
        <f>'your model'!B9</f>
        <v>h</v>
      </c>
      <c r="G8" t="str">
        <f t="shared" si="0"/>
        <v>Persepctive importance to topic ca7: h vs g</v>
      </c>
    </row>
    <row r="9" spans="1:7" hidden="1" x14ac:dyDescent="0.25">
      <c r="A9" t="s">
        <v>913</v>
      </c>
      <c r="B9" t="s">
        <v>193</v>
      </c>
      <c r="C9" t="s">
        <v>316</v>
      </c>
      <c r="D9" t="str">
        <f>'your model'!B9</f>
        <v>h</v>
      </c>
      <c r="E9" t="s">
        <v>110</v>
      </c>
      <c r="F9" t="str">
        <f>'your model'!B10</f>
        <v>i</v>
      </c>
      <c r="G9" t="str">
        <f t="shared" si="0"/>
        <v>Persepctive importance to topic ca8: i vs h</v>
      </c>
    </row>
    <row r="10" spans="1:7" hidden="1" x14ac:dyDescent="0.25">
      <c r="A10" t="s">
        <v>913</v>
      </c>
      <c r="B10" t="s">
        <v>198</v>
      </c>
      <c r="C10" t="s">
        <v>317</v>
      </c>
      <c r="D10" t="str">
        <f>'your model'!B10</f>
        <v>i</v>
      </c>
      <c r="E10" t="s">
        <v>110</v>
      </c>
      <c r="F10" t="str">
        <f>'your model'!B11</f>
        <v>j</v>
      </c>
      <c r="G10" t="str">
        <f t="shared" si="0"/>
        <v>Persepctive importance to topic ca9: j vs i</v>
      </c>
    </row>
    <row r="11" spans="1:7" hidden="1" x14ac:dyDescent="0.25">
      <c r="A11" t="s">
        <v>913</v>
      </c>
      <c r="B11" t="s">
        <v>203</v>
      </c>
      <c r="C11" t="s">
        <v>318</v>
      </c>
      <c r="D11" t="str">
        <f>'your model'!B11</f>
        <v>j</v>
      </c>
      <c r="E11" t="s">
        <v>110</v>
      </c>
      <c r="F11" t="str">
        <f>'your model'!B25</f>
        <v>kk</v>
      </c>
      <c r="G11" t="str">
        <f t="shared" si="0"/>
        <v>Persepctive importance to topic ca10: kk vs j</v>
      </c>
    </row>
    <row r="12" spans="1:7" hidden="1" x14ac:dyDescent="0.25">
      <c r="A12" t="s">
        <v>913</v>
      </c>
      <c r="B12" t="s">
        <v>153</v>
      </c>
      <c r="C12" t="s">
        <v>319</v>
      </c>
      <c r="D12" t="str">
        <f>'your model'!B25</f>
        <v>kk</v>
      </c>
      <c r="E12" t="s">
        <v>110</v>
      </c>
      <c r="F12" t="str">
        <f>'your model'!B2</f>
        <v>Organizational</v>
      </c>
      <c r="G12" t="str">
        <f t="shared" si="0"/>
        <v>Persepctive importance to topic ca11: Organizational vs kk</v>
      </c>
    </row>
    <row r="13" spans="1:7" x14ac:dyDescent="0.25">
      <c r="A13" t="s">
        <v>1252</v>
      </c>
      <c r="B13" t="s">
        <v>159</v>
      </c>
      <c r="C13" t="s">
        <v>320</v>
      </c>
      <c r="D13" t="str">
        <f>'your model'!B2</f>
        <v>Organizational</v>
      </c>
      <c r="E13" t="s">
        <v>110</v>
      </c>
      <c r="F13" t="str">
        <f>'your model'!B4</f>
        <v>Professional</v>
      </c>
      <c r="G13" t="str">
        <f t="shared" si="0"/>
        <v>Perspective importance to topic ca12: Professional vs Organizational</v>
      </c>
    </row>
    <row r="14" spans="1:7" x14ac:dyDescent="0.25">
      <c r="A14" t="s">
        <v>1252</v>
      </c>
      <c r="B14" t="s">
        <v>165</v>
      </c>
      <c r="C14" t="s">
        <v>321</v>
      </c>
      <c r="D14" t="str">
        <f>'your model'!B3</f>
        <v>Technical</v>
      </c>
      <c r="E14" t="s">
        <v>110</v>
      </c>
      <c r="F14" t="str">
        <f>'your model'!B5</f>
        <v>Leadership</v>
      </c>
      <c r="G14" t="str">
        <f t="shared" si="0"/>
        <v>Perspective importance to topic ca13: Leadership vs Technical</v>
      </c>
    </row>
    <row r="15" spans="1:7" hidden="1" x14ac:dyDescent="0.25">
      <c r="A15" t="s">
        <v>913</v>
      </c>
      <c r="B15" t="s">
        <v>171</v>
      </c>
      <c r="C15" t="s">
        <v>322</v>
      </c>
      <c r="D15" t="str">
        <f>'your model'!B4</f>
        <v>Professional</v>
      </c>
      <c r="E15" t="s">
        <v>110</v>
      </c>
      <c r="F15" t="str">
        <f>'your model'!B6</f>
        <v>e</v>
      </c>
      <c r="G15" t="str">
        <f t="shared" si="0"/>
        <v>Persepctive importance to topic ca14: e vs Professional</v>
      </c>
    </row>
    <row r="16" spans="1:7" hidden="1" x14ac:dyDescent="0.25">
      <c r="A16" t="s">
        <v>913</v>
      </c>
      <c r="B16" t="s">
        <v>177</v>
      </c>
      <c r="C16" t="s">
        <v>323</v>
      </c>
      <c r="D16" t="str">
        <f>'your model'!B5</f>
        <v>Leadership</v>
      </c>
      <c r="E16" t="s">
        <v>110</v>
      </c>
      <c r="F16" t="str">
        <f>'your model'!B7</f>
        <v>f</v>
      </c>
      <c r="G16" t="str">
        <f t="shared" si="0"/>
        <v>Persepctive importance to topic ca15: f vs Leadership</v>
      </c>
    </row>
    <row r="17" spans="1:7" hidden="1" x14ac:dyDescent="0.25">
      <c r="A17" t="s">
        <v>913</v>
      </c>
      <c r="B17" t="s">
        <v>182</v>
      </c>
      <c r="C17" t="s">
        <v>324</v>
      </c>
      <c r="D17" t="str">
        <f>'your model'!B6</f>
        <v>e</v>
      </c>
      <c r="E17" t="s">
        <v>110</v>
      </c>
      <c r="F17" t="str">
        <f>'your model'!B8</f>
        <v>g</v>
      </c>
      <c r="G17" t="str">
        <f t="shared" si="0"/>
        <v>Persepctive importance to topic ca16: g vs e</v>
      </c>
    </row>
    <row r="18" spans="1:7" hidden="1" x14ac:dyDescent="0.25">
      <c r="A18" t="s">
        <v>913</v>
      </c>
      <c r="B18" t="s">
        <v>187</v>
      </c>
      <c r="C18" t="s">
        <v>325</v>
      </c>
      <c r="D18" t="str">
        <f>'your model'!B7</f>
        <v>f</v>
      </c>
      <c r="E18" t="s">
        <v>110</v>
      </c>
      <c r="F18" t="str">
        <f>'your model'!B9</f>
        <v>h</v>
      </c>
      <c r="G18" t="str">
        <f t="shared" si="0"/>
        <v>Persepctive importance to topic ca17: h vs f</v>
      </c>
    </row>
    <row r="19" spans="1:7" hidden="1" x14ac:dyDescent="0.25">
      <c r="A19" t="s">
        <v>913</v>
      </c>
      <c r="B19" t="s">
        <v>192</v>
      </c>
      <c r="C19" t="s">
        <v>326</v>
      </c>
      <c r="D19" t="str">
        <f>'your model'!B8</f>
        <v>g</v>
      </c>
      <c r="E19" t="s">
        <v>110</v>
      </c>
      <c r="F19" t="str">
        <f>'your model'!B10</f>
        <v>i</v>
      </c>
      <c r="G19" t="str">
        <f t="shared" si="0"/>
        <v>Persepctive importance to topic ca18: i vs g</v>
      </c>
    </row>
    <row r="20" spans="1:7" hidden="1" x14ac:dyDescent="0.25">
      <c r="A20" t="s">
        <v>913</v>
      </c>
      <c r="B20" t="s">
        <v>197</v>
      </c>
      <c r="C20" t="s">
        <v>327</v>
      </c>
      <c r="D20" t="str">
        <f>'your model'!B9</f>
        <v>h</v>
      </c>
      <c r="E20" t="s">
        <v>110</v>
      </c>
      <c r="F20" t="str">
        <f>'your model'!B11</f>
        <v>j</v>
      </c>
      <c r="G20" t="str">
        <f t="shared" si="0"/>
        <v>Persepctive importance to topic ca19: j vs h</v>
      </c>
    </row>
    <row r="21" spans="1:7" hidden="1" x14ac:dyDescent="0.25">
      <c r="A21" t="s">
        <v>913</v>
      </c>
      <c r="B21" t="s">
        <v>202</v>
      </c>
      <c r="C21" t="s">
        <v>328</v>
      </c>
      <c r="D21" t="str">
        <f>'your model'!B10</f>
        <v>i</v>
      </c>
      <c r="E21" t="s">
        <v>110</v>
      </c>
      <c r="F21" t="str">
        <f>'your model'!B25</f>
        <v>kk</v>
      </c>
      <c r="G21" t="str">
        <f t="shared" si="0"/>
        <v>Persepctive importance to topic ca20: kk vs i</v>
      </c>
    </row>
    <row r="22" spans="1:7" hidden="1" x14ac:dyDescent="0.25">
      <c r="A22" t="s">
        <v>913</v>
      </c>
      <c r="B22" t="s">
        <v>152</v>
      </c>
      <c r="C22" t="s">
        <v>329</v>
      </c>
      <c r="D22" t="str">
        <f>'your model'!B11</f>
        <v>j</v>
      </c>
      <c r="E22" t="s">
        <v>110</v>
      </c>
      <c r="F22" t="str">
        <f>'your model'!B2</f>
        <v>Organizational</v>
      </c>
      <c r="G22" t="str">
        <f t="shared" si="0"/>
        <v>Persepctive importance to topic ca21: Organizational vs j</v>
      </c>
    </row>
    <row r="23" spans="1:7" hidden="1" x14ac:dyDescent="0.25">
      <c r="A23" t="s">
        <v>913</v>
      </c>
      <c r="B23" t="s">
        <v>158</v>
      </c>
      <c r="C23" t="s">
        <v>304</v>
      </c>
      <c r="D23" t="str">
        <f>'your model'!B25</f>
        <v>kk</v>
      </c>
      <c r="E23" t="s">
        <v>110</v>
      </c>
      <c r="F23" t="str">
        <f>'your model'!B3</f>
        <v>Technical</v>
      </c>
      <c r="G23" t="str">
        <f t="shared" si="0"/>
        <v>Persepctive importance to topic ca22: Technical vs kk</v>
      </c>
    </row>
    <row r="24" spans="1:7" x14ac:dyDescent="0.25">
      <c r="A24" t="s">
        <v>1252</v>
      </c>
      <c r="B24" t="s">
        <v>164</v>
      </c>
      <c r="C24" t="s">
        <v>305</v>
      </c>
      <c r="D24" t="str">
        <f>'your model'!B2</f>
        <v>Organizational</v>
      </c>
      <c r="E24" t="s">
        <v>110</v>
      </c>
      <c r="F24" t="str">
        <f>'your model'!B5</f>
        <v>Leadership</v>
      </c>
      <c r="G24" t="str">
        <f t="shared" si="0"/>
        <v>Perspective importance to topic ca23: Leadership vs Organizational</v>
      </c>
    </row>
    <row r="25" spans="1:7" hidden="1" x14ac:dyDescent="0.25">
      <c r="A25" t="s">
        <v>913</v>
      </c>
      <c r="B25" t="s">
        <v>170</v>
      </c>
      <c r="C25" t="s">
        <v>330</v>
      </c>
      <c r="D25" t="str">
        <f>'your model'!B3</f>
        <v>Technical</v>
      </c>
      <c r="E25" t="s">
        <v>110</v>
      </c>
      <c r="F25" t="str">
        <f>'your model'!B6</f>
        <v>e</v>
      </c>
      <c r="G25" t="str">
        <f t="shared" si="0"/>
        <v>Persepctive importance to topic ca24: e vs Technical</v>
      </c>
    </row>
    <row r="26" spans="1:7" hidden="1" x14ac:dyDescent="0.25">
      <c r="A26" t="s">
        <v>913</v>
      </c>
      <c r="B26" t="s">
        <v>176</v>
      </c>
      <c r="C26" t="s">
        <v>331</v>
      </c>
      <c r="D26" t="str">
        <f>'your model'!B4</f>
        <v>Professional</v>
      </c>
      <c r="E26" t="s">
        <v>110</v>
      </c>
      <c r="F26" t="str">
        <f>'your model'!B7</f>
        <v>f</v>
      </c>
      <c r="G26" t="str">
        <f t="shared" si="0"/>
        <v>Persepctive importance to topic ca25: f vs Professional</v>
      </c>
    </row>
    <row r="27" spans="1:7" hidden="1" x14ac:dyDescent="0.25">
      <c r="A27" t="s">
        <v>913</v>
      </c>
      <c r="B27" t="s">
        <v>181</v>
      </c>
      <c r="C27" t="s">
        <v>306</v>
      </c>
      <c r="D27" t="str">
        <f>'your model'!B5</f>
        <v>Leadership</v>
      </c>
      <c r="E27" t="s">
        <v>110</v>
      </c>
      <c r="F27" t="str">
        <f>'your model'!B8</f>
        <v>g</v>
      </c>
      <c r="G27" t="str">
        <f t="shared" si="0"/>
        <v>Persepctive importance to topic ca26: g vs Leadership</v>
      </c>
    </row>
    <row r="28" spans="1:7" hidden="1" x14ac:dyDescent="0.25">
      <c r="A28" t="s">
        <v>913</v>
      </c>
      <c r="B28" t="s">
        <v>186</v>
      </c>
      <c r="C28" t="s">
        <v>332</v>
      </c>
      <c r="D28" t="str">
        <f>'your model'!B6</f>
        <v>e</v>
      </c>
      <c r="E28" t="s">
        <v>110</v>
      </c>
      <c r="F28" t="str">
        <f>'your model'!B9</f>
        <v>h</v>
      </c>
      <c r="G28" t="str">
        <f t="shared" si="0"/>
        <v>Persepctive importance to topic ca27: h vs e</v>
      </c>
    </row>
    <row r="29" spans="1:7" hidden="1" x14ac:dyDescent="0.25">
      <c r="A29" t="s">
        <v>913</v>
      </c>
      <c r="B29" t="s">
        <v>191</v>
      </c>
      <c r="C29" t="s">
        <v>333</v>
      </c>
      <c r="D29" t="str">
        <f>'your model'!B7</f>
        <v>f</v>
      </c>
      <c r="E29" t="s">
        <v>110</v>
      </c>
      <c r="F29" t="str">
        <f>'your model'!B10</f>
        <v>i</v>
      </c>
      <c r="G29" t="str">
        <f t="shared" si="0"/>
        <v>Persepctive importance to topic ca28: i vs f</v>
      </c>
    </row>
    <row r="30" spans="1:7" hidden="1" x14ac:dyDescent="0.25">
      <c r="A30" t="s">
        <v>913</v>
      </c>
      <c r="B30" t="s">
        <v>196</v>
      </c>
      <c r="C30" t="s">
        <v>334</v>
      </c>
      <c r="D30" t="str">
        <f>'your model'!B8</f>
        <v>g</v>
      </c>
      <c r="E30" t="s">
        <v>110</v>
      </c>
      <c r="F30" t="str">
        <f>'your model'!B11</f>
        <v>j</v>
      </c>
      <c r="G30" t="str">
        <f t="shared" si="0"/>
        <v>Persepctive importance to topic ca29: j vs g</v>
      </c>
    </row>
    <row r="31" spans="1:7" hidden="1" x14ac:dyDescent="0.25">
      <c r="A31" t="s">
        <v>913</v>
      </c>
      <c r="B31" t="s">
        <v>201</v>
      </c>
      <c r="C31" t="s">
        <v>335</v>
      </c>
      <c r="D31" t="str">
        <f>'your model'!B9</f>
        <v>h</v>
      </c>
      <c r="E31" t="s">
        <v>110</v>
      </c>
      <c r="F31" t="str">
        <f>'your model'!B25</f>
        <v>kk</v>
      </c>
      <c r="G31" t="str">
        <f t="shared" si="0"/>
        <v>Persepctive importance to topic ca30: kk vs h</v>
      </c>
    </row>
    <row r="32" spans="1:7" hidden="1" x14ac:dyDescent="0.25">
      <c r="A32" t="s">
        <v>913</v>
      </c>
      <c r="B32" t="s">
        <v>151</v>
      </c>
      <c r="C32" t="s">
        <v>307</v>
      </c>
      <c r="D32" t="str">
        <f>'your model'!B10</f>
        <v>i</v>
      </c>
      <c r="E32" t="s">
        <v>110</v>
      </c>
      <c r="F32" t="str">
        <f>'your model'!B2</f>
        <v>Organizational</v>
      </c>
      <c r="G32" t="str">
        <f t="shared" si="0"/>
        <v>Persepctive importance to topic ca31: Organizational vs i</v>
      </c>
    </row>
    <row r="33" spans="1:7" hidden="1" x14ac:dyDescent="0.25">
      <c r="A33" t="s">
        <v>913</v>
      </c>
      <c r="B33" t="s">
        <v>157</v>
      </c>
      <c r="C33" t="s">
        <v>308</v>
      </c>
      <c r="D33" t="str">
        <f>'your model'!B11</f>
        <v>j</v>
      </c>
      <c r="E33" t="s">
        <v>110</v>
      </c>
      <c r="F33" t="str">
        <f>'your model'!B3</f>
        <v>Technical</v>
      </c>
      <c r="G33" t="str">
        <f t="shared" si="0"/>
        <v>Persepctive importance to topic ca32: Technical vs j</v>
      </c>
    </row>
    <row r="34" spans="1:7" hidden="1" x14ac:dyDescent="0.25">
      <c r="A34" t="s">
        <v>913</v>
      </c>
      <c r="B34" t="s">
        <v>163</v>
      </c>
      <c r="C34" t="s">
        <v>336</v>
      </c>
      <c r="D34" t="str">
        <f>'your model'!B25</f>
        <v>kk</v>
      </c>
      <c r="E34" t="s">
        <v>110</v>
      </c>
      <c r="F34" t="str">
        <f>'your model'!B4</f>
        <v>Professional</v>
      </c>
      <c r="G34" t="str">
        <f t="shared" si="0"/>
        <v>Persepctive importance to topic ca33: Professional vs kk</v>
      </c>
    </row>
    <row r="35" spans="1:7" hidden="1" x14ac:dyDescent="0.25">
      <c r="A35" t="s">
        <v>913</v>
      </c>
      <c r="B35" t="s">
        <v>169</v>
      </c>
      <c r="C35" t="s">
        <v>337</v>
      </c>
      <c r="D35" t="str">
        <f>'your model'!B2</f>
        <v>Organizational</v>
      </c>
      <c r="E35" t="s">
        <v>110</v>
      </c>
      <c r="F35" t="str">
        <f>'your model'!B6</f>
        <v>e</v>
      </c>
      <c r="G35" t="str">
        <f t="shared" si="0"/>
        <v>Persepctive importance to topic ca34: e vs Organizational</v>
      </c>
    </row>
    <row r="36" spans="1:7" hidden="1" x14ac:dyDescent="0.25">
      <c r="A36" t="s">
        <v>913</v>
      </c>
      <c r="B36" t="s">
        <v>175</v>
      </c>
      <c r="C36" t="s">
        <v>338</v>
      </c>
      <c r="D36" t="str">
        <f>'your model'!B3</f>
        <v>Technical</v>
      </c>
      <c r="E36" t="s">
        <v>110</v>
      </c>
      <c r="F36" t="str">
        <f>'your model'!B7</f>
        <v>f</v>
      </c>
      <c r="G36" t="str">
        <f t="shared" si="0"/>
        <v>Persepctive importance to topic ca35: f vs Technical</v>
      </c>
    </row>
    <row r="37" spans="1:7" hidden="1" x14ac:dyDescent="0.25">
      <c r="A37" t="s">
        <v>913</v>
      </c>
      <c r="B37" t="s">
        <v>180</v>
      </c>
      <c r="C37" t="s">
        <v>339</v>
      </c>
      <c r="D37" t="str">
        <f>'your model'!B4</f>
        <v>Professional</v>
      </c>
      <c r="E37" t="s">
        <v>110</v>
      </c>
      <c r="F37" t="str">
        <f>'your model'!B8</f>
        <v>g</v>
      </c>
      <c r="G37" t="str">
        <f t="shared" si="0"/>
        <v>Persepctive importance to topic ca36: g vs Professional</v>
      </c>
    </row>
    <row r="38" spans="1:7" hidden="1" x14ac:dyDescent="0.25">
      <c r="A38" t="s">
        <v>913</v>
      </c>
      <c r="B38" t="s">
        <v>185</v>
      </c>
      <c r="C38" t="s">
        <v>340</v>
      </c>
      <c r="D38" t="str">
        <f>'your model'!B5</f>
        <v>Leadership</v>
      </c>
      <c r="E38" t="s">
        <v>110</v>
      </c>
      <c r="F38" t="str">
        <f>'your model'!B9</f>
        <v>h</v>
      </c>
      <c r="G38" t="str">
        <f t="shared" si="0"/>
        <v>Persepctive importance to topic ca37: h vs Leadership</v>
      </c>
    </row>
    <row r="39" spans="1:7" hidden="1" x14ac:dyDescent="0.25">
      <c r="A39" t="s">
        <v>913</v>
      </c>
      <c r="B39" t="s">
        <v>190</v>
      </c>
      <c r="C39" t="s">
        <v>341</v>
      </c>
      <c r="D39" t="str">
        <f>'your model'!B6</f>
        <v>e</v>
      </c>
      <c r="E39" t="s">
        <v>110</v>
      </c>
      <c r="F39" t="str">
        <f>'your model'!B10</f>
        <v>i</v>
      </c>
      <c r="G39" t="str">
        <f t="shared" si="0"/>
        <v>Persepctive importance to topic ca38: i vs e</v>
      </c>
    </row>
    <row r="40" spans="1:7" hidden="1" x14ac:dyDescent="0.25">
      <c r="A40" t="s">
        <v>913</v>
      </c>
      <c r="B40" t="s">
        <v>195</v>
      </c>
      <c r="C40" t="s">
        <v>342</v>
      </c>
      <c r="D40" t="str">
        <f>'your model'!B7</f>
        <v>f</v>
      </c>
      <c r="E40" t="s">
        <v>110</v>
      </c>
      <c r="F40" t="str">
        <f>'your model'!B11</f>
        <v>j</v>
      </c>
      <c r="G40" t="str">
        <f t="shared" si="0"/>
        <v>Persepctive importance to topic ca39: j vs f</v>
      </c>
    </row>
    <row r="41" spans="1:7" hidden="1" x14ac:dyDescent="0.25">
      <c r="A41" t="s">
        <v>913</v>
      </c>
      <c r="B41" t="s">
        <v>200</v>
      </c>
      <c r="C41" t="s">
        <v>343</v>
      </c>
      <c r="D41" t="str">
        <f>'your model'!B8</f>
        <v>g</v>
      </c>
      <c r="E41" t="s">
        <v>110</v>
      </c>
      <c r="F41" t="str">
        <f>'your model'!B25</f>
        <v>kk</v>
      </c>
      <c r="G41" t="str">
        <f t="shared" si="0"/>
        <v>Persepctive importance to topic ca40: kk vs g</v>
      </c>
    </row>
    <row r="42" spans="1:7" hidden="1" x14ac:dyDescent="0.25">
      <c r="A42" t="s">
        <v>913</v>
      </c>
      <c r="B42" t="s">
        <v>150</v>
      </c>
      <c r="C42" t="s">
        <v>344</v>
      </c>
      <c r="D42" t="str">
        <f>'your model'!B9</f>
        <v>h</v>
      </c>
      <c r="E42" t="s">
        <v>110</v>
      </c>
      <c r="F42" t="str">
        <f>'your model'!B2</f>
        <v>Organizational</v>
      </c>
      <c r="G42" t="str">
        <f t="shared" si="0"/>
        <v>Persepctive importance to topic ca41: Organizational vs h</v>
      </c>
    </row>
    <row r="43" spans="1:7" hidden="1" x14ac:dyDescent="0.25">
      <c r="A43" t="s">
        <v>913</v>
      </c>
      <c r="B43" t="s">
        <v>156</v>
      </c>
      <c r="C43" t="s">
        <v>345</v>
      </c>
      <c r="D43" t="str">
        <f>'your model'!B10</f>
        <v>i</v>
      </c>
      <c r="E43" t="s">
        <v>110</v>
      </c>
      <c r="F43" t="str">
        <f>'your model'!B3</f>
        <v>Technical</v>
      </c>
      <c r="G43" t="str">
        <f t="shared" si="0"/>
        <v>Persepctive importance to topic ca42: Technical vs i</v>
      </c>
    </row>
    <row r="44" spans="1:7" hidden="1" x14ac:dyDescent="0.25">
      <c r="A44" t="s">
        <v>913</v>
      </c>
      <c r="B44" t="s">
        <v>162</v>
      </c>
      <c r="C44" t="s">
        <v>346</v>
      </c>
      <c r="D44" t="str">
        <f>'your model'!B11</f>
        <v>j</v>
      </c>
      <c r="E44" t="s">
        <v>110</v>
      </c>
      <c r="F44" t="str">
        <f>'your model'!B4</f>
        <v>Professional</v>
      </c>
      <c r="G44" t="str">
        <f t="shared" si="0"/>
        <v>Persepctive importance to topic ca43: Professional vs j</v>
      </c>
    </row>
    <row r="45" spans="1:7" hidden="1" x14ac:dyDescent="0.25">
      <c r="A45" t="s">
        <v>913</v>
      </c>
      <c r="B45" t="s">
        <v>168</v>
      </c>
      <c r="C45" t="s">
        <v>347</v>
      </c>
      <c r="D45" t="str">
        <f>'your model'!B25</f>
        <v>kk</v>
      </c>
      <c r="E45" t="s">
        <v>110</v>
      </c>
      <c r="F45" t="str">
        <f>'your model'!B5</f>
        <v>Leadership</v>
      </c>
      <c r="G45" t="str">
        <f t="shared" si="0"/>
        <v>Persepctive importance to topic ca44: Leadership vs kk</v>
      </c>
    </row>
    <row r="46" spans="1:7" hidden="1" x14ac:dyDescent="0.25">
      <c r="A46" t="s">
        <v>913</v>
      </c>
      <c r="B46" t="s">
        <v>174</v>
      </c>
      <c r="C46" t="s">
        <v>348</v>
      </c>
      <c r="D46" t="str">
        <f>'your model'!B2</f>
        <v>Organizational</v>
      </c>
      <c r="E46" t="s">
        <v>110</v>
      </c>
      <c r="F46" t="str">
        <f>'your model'!B7</f>
        <v>f</v>
      </c>
      <c r="G46" t="str">
        <f t="shared" si="0"/>
        <v>Persepctive importance to topic ca45: f vs Organizational</v>
      </c>
    </row>
    <row r="47" spans="1:7" hidden="1" x14ac:dyDescent="0.25">
      <c r="A47" t="s">
        <v>913</v>
      </c>
      <c r="B47" t="s">
        <v>179</v>
      </c>
      <c r="C47" t="s">
        <v>349</v>
      </c>
      <c r="D47" t="str">
        <f>'your model'!B3</f>
        <v>Technical</v>
      </c>
      <c r="E47" t="s">
        <v>110</v>
      </c>
      <c r="F47" t="str">
        <f>'your model'!B8</f>
        <v>g</v>
      </c>
      <c r="G47" t="str">
        <f t="shared" si="0"/>
        <v>Persepctive importance to topic ca46: g vs Technical</v>
      </c>
    </row>
    <row r="48" spans="1:7" hidden="1" x14ac:dyDescent="0.25">
      <c r="A48" t="s">
        <v>913</v>
      </c>
      <c r="B48" t="s">
        <v>184</v>
      </c>
      <c r="C48" t="s">
        <v>350</v>
      </c>
      <c r="D48" t="str">
        <f>'your model'!B4</f>
        <v>Professional</v>
      </c>
      <c r="E48" t="s">
        <v>110</v>
      </c>
      <c r="F48" t="str">
        <f>'your model'!B9</f>
        <v>h</v>
      </c>
      <c r="G48" t="str">
        <f t="shared" si="0"/>
        <v>Persepctive importance to topic ca47: h vs Professional</v>
      </c>
    </row>
    <row r="49" spans="1:7" hidden="1" x14ac:dyDescent="0.25">
      <c r="A49" t="s">
        <v>913</v>
      </c>
      <c r="B49" t="s">
        <v>189</v>
      </c>
      <c r="C49" t="s">
        <v>351</v>
      </c>
      <c r="D49" t="str">
        <f>'your model'!B5</f>
        <v>Leadership</v>
      </c>
      <c r="E49" t="s">
        <v>110</v>
      </c>
      <c r="F49" t="str">
        <f>'your model'!B10</f>
        <v>i</v>
      </c>
      <c r="G49" t="str">
        <f t="shared" si="0"/>
        <v>Persepctive importance to topic ca48: i vs Leadership</v>
      </c>
    </row>
    <row r="50" spans="1:7" hidden="1" x14ac:dyDescent="0.25">
      <c r="A50" t="s">
        <v>913</v>
      </c>
      <c r="B50" t="s">
        <v>194</v>
      </c>
      <c r="C50" t="s">
        <v>352</v>
      </c>
      <c r="D50" t="str">
        <f>'your model'!B6</f>
        <v>e</v>
      </c>
      <c r="E50" t="s">
        <v>110</v>
      </c>
      <c r="F50" t="str">
        <f>'your model'!B11</f>
        <v>j</v>
      </c>
      <c r="G50" t="str">
        <f t="shared" si="0"/>
        <v>Persepctive importance to topic ca49: j vs e</v>
      </c>
    </row>
    <row r="51" spans="1:7" hidden="1" x14ac:dyDescent="0.25">
      <c r="A51" t="s">
        <v>913</v>
      </c>
      <c r="B51" t="s">
        <v>199</v>
      </c>
      <c r="C51" t="s">
        <v>353</v>
      </c>
      <c r="D51" t="str">
        <f>'your model'!B7</f>
        <v>f</v>
      </c>
      <c r="E51" t="s">
        <v>110</v>
      </c>
      <c r="F51" t="str">
        <f>'your model'!B25</f>
        <v>kk</v>
      </c>
      <c r="G51" t="str">
        <f t="shared" si="0"/>
        <v>Persepctive importance to topic ca50: kk vs f</v>
      </c>
    </row>
    <row r="52" spans="1:7" hidden="1" x14ac:dyDescent="0.25">
      <c r="A52" t="s">
        <v>913</v>
      </c>
      <c r="B52" t="s">
        <v>149</v>
      </c>
      <c r="C52" t="s">
        <v>354</v>
      </c>
      <c r="D52" t="str">
        <f>'your model'!B8</f>
        <v>g</v>
      </c>
      <c r="E52" t="s">
        <v>110</v>
      </c>
      <c r="F52" t="str">
        <f>'your model'!B2</f>
        <v>Organizational</v>
      </c>
      <c r="G52" t="str">
        <f t="shared" si="0"/>
        <v>Persepctive importance to topic ca51: Organizational vs g</v>
      </c>
    </row>
    <row r="53" spans="1:7" hidden="1" x14ac:dyDescent="0.25">
      <c r="A53" t="s">
        <v>913</v>
      </c>
      <c r="B53" t="s">
        <v>155</v>
      </c>
      <c r="C53" t="s">
        <v>355</v>
      </c>
      <c r="D53" t="str">
        <f>'your model'!B9</f>
        <v>h</v>
      </c>
      <c r="E53" t="s">
        <v>110</v>
      </c>
      <c r="F53" t="str">
        <f>'your model'!B3</f>
        <v>Technical</v>
      </c>
      <c r="G53" t="str">
        <f t="shared" si="0"/>
        <v>Persepctive importance to topic ca52: Technical vs h</v>
      </c>
    </row>
    <row r="54" spans="1:7" hidden="1" x14ac:dyDescent="0.25">
      <c r="A54" t="s">
        <v>913</v>
      </c>
      <c r="B54" t="s">
        <v>161</v>
      </c>
      <c r="C54" t="s">
        <v>356</v>
      </c>
      <c r="D54" t="str">
        <f>'your model'!B10</f>
        <v>i</v>
      </c>
      <c r="E54" t="s">
        <v>110</v>
      </c>
      <c r="F54" t="str">
        <f>'your model'!B4</f>
        <v>Professional</v>
      </c>
      <c r="G54" t="str">
        <f t="shared" si="0"/>
        <v>Persepctive importance to topic ca53: Professional vs i</v>
      </c>
    </row>
    <row r="55" spans="1:7" hidden="1" x14ac:dyDescent="0.25">
      <c r="A55" t="s">
        <v>913</v>
      </c>
      <c r="B55" t="s">
        <v>167</v>
      </c>
      <c r="C55" t="s">
        <v>357</v>
      </c>
      <c r="D55" t="str">
        <f>'your model'!B11</f>
        <v>j</v>
      </c>
      <c r="E55" t="s">
        <v>110</v>
      </c>
      <c r="F55" t="str">
        <f>'your model'!B5</f>
        <v>Leadership</v>
      </c>
      <c r="G55" t="str">
        <f t="shared" si="0"/>
        <v>Persepctive importance to topic ca54: Leadership vs j</v>
      </c>
    </row>
    <row r="56" spans="1:7" hidden="1" x14ac:dyDescent="0.25">
      <c r="A56" t="s">
        <v>913</v>
      </c>
      <c r="B56" t="s">
        <v>173</v>
      </c>
      <c r="C56" t="s">
        <v>358</v>
      </c>
      <c r="D56" t="str">
        <f>'your model'!B25</f>
        <v>kk</v>
      </c>
      <c r="E56" t="s">
        <v>110</v>
      </c>
      <c r="F56" t="str">
        <f>'your model'!B6</f>
        <v>e</v>
      </c>
      <c r="G56" t="str">
        <f t="shared" si="0"/>
        <v>Persepctive importance to topic ca55: e vs kk</v>
      </c>
    </row>
  </sheetData>
  <autoFilter ref="B1:G56" xr:uid="{23A4A547-242B-4BA5-B9C0-E850B7712C6F}">
    <filterColumn colId="2">
      <filters>
        <filter val="Leadership"/>
        <filter val="Organizational"/>
        <filter val="Professional"/>
        <filter val="Technical"/>
      </filters>
    </filterColumn>
    <filterColumn colId="4">
      <filters>
        <filter val="Leadership"/>
        <filter val="Professional"/>
        <filter val="Technical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497DC-A4DF-4D5C-BDBD-BDBB2D661CCF}">
  <sheetPr filterMode="1"/>
  <dimension ref="A1:G56"/>
  <sheetViews>
    <sheetView topLeftCell="B3" workbookViewId="0">
      <selection activeCell="C17" sqref="C17"/>
    </sheetView>
  </sheetViews>
  <sheetFormatPr defaultRowHeight="15" x14ac:dyDescent="0.25"/>
  <cols>
    <col min="1" max="1" width="25.140625" bestFit="1" customWidth="1"/>
    <col min="2" max="2" width="41" bestFit="1" customWidth="1"/>
    <col min="3" max="3" width="15.5703125" customWidth="1"/>
    <col min="4" max="4" width="26.7109375" bestFit="1" customWidth="1"/>
    <col min="5" max="5" width="2.85546875" bestFit="1" customWidth="1"/>
    <col min="6" max="6" width="26.7109375" bestFit="1" customWidth="1"/>
    <col min="8" max="8" width="3.5703125" bestFit="1" customWidth="1"/>
    <col min="9" max="19" width="4.5703125" bestFit="1" customWidth="1"/>
  </cols>
  <sheetData>
    <row r="1" spans="1:7" x14ac:dyDescent="0.25">
      <c r="A1" s="14" t="s">
        <v>856</v>
      </c>
      <c r="B1" s="14" t="s">
        <v>109</v>
      </c>
      <c r="C1" s="14" t="s">
        <v>359</v>
      </c>
      <c r="D1" s="14" t="s">
        <v>111</v>
      </c>
      <c r="E1" s="14" t="s">
        <v>110</v>
      </c>
      <c r="F1" s="14" t="s">
        <v>111</v>
      </c>
      <c r="G1" s="14" t="s">
        <v>1253</v>
      </c>
    </row>
    <row r="2" spans="1:7" x14ac:dyDescent="0.25">
      <c r="A2" t="str">
        <f>_xlfn.CONCAT('your model'!$B$2," ","Perspective")</f>
        <v>Organizational Perspective</v>
      </c>
      <c r="B2" t="s">
        <v>216</v>
      </c>
      <c r="C2" t="s">
        <v>365</v>
      </c>
      <c r="D2" t="str">
        <f>'your model'!B15</f>
        <v>Presence of Implementation Oversight</v>
      </c>
      <c r="E2" t="s">
        <v>110</v>
      </c>
      <c r="F2" t="str">
        <f>'your model'!B16</f>
        <v>Cybersecurity Readiness Assessments</v>
      </c>
      <c r="G2" t="str">
        <f>_xlfn.CONCAT(A2," ",B2,": ",F2," ",E2," ",D2)</f>
        <v>Organizational Perspective cb1: Cybersecurity Readiness Assessments vs Presence of Implementation Oversight</v>
      </c>
    </row>
    <row r="3" spans="1:7" x14ac:dyDescent="0.25">
      <c r="A3" t="str">
        <f>_xlfn.CONCAT('your model'!$B$2," ","Perspective")</f>
        <v>Organizational Perspective</v>
      </c>
      <c r="B3" t="s">
        <v>222</v>
      </c>
      <c r="C3" t="s">
        <v>366</v>
      </c>
      <c r="D3" t="str">
        <f>'your model'!B16</f>
        <v>Cybersecurity Readiness Assessments</v>
      </c>
      <c r="E3" t="s">
        <v>110</v>
      </c>
      <c r="F3" t="str">
        <f>'your model'!B17</f>
        <v>Presence of legislative understanding</v>
      </c>
      <c r="G3" t="str">
        <f t="shared" ref="G3:G56" si="0">_xlfn.CONCAT(A3," ",B3,": ",F3," ",E3," ",D3)</f>
        <v>Organizational Perspective cb2: Presence of legislative understanding vs Cybersecurity Readiness Assessments</v>
      </c>
    </row>
    <row r="4" spans="1:7" x14ac:dyDescent="0.25">
      <c r="A4" t="str">
        <f>_xlfn.CONCAT('your model'!$B$2," ","Perspective")</f>
        <v>Organizational Perspective</v>
      </c>
      <c r="B4" t="s">
        <v>228</v>
      </c>
      <c r="C4" t="s">
        <v>367</v>
      </c>
      <c r="D4" t="str">
        <f>'your model'!B17</f>
        <v>Presence of legislative understanding</v>
      </c>
      <c r="E4" t="s">
        <v>110</v>
      </c>
      <c r="F4" t="str">
        <f>'your model'!B18</f>
        <v>Computer users settings and permissions are known</v>
      </c>
      <c r="G4" t="str">
        <f t="shared" si="0"/>
        <v>Organizational Perspective cb3: Computer users settings and permissions are known vs Presence of legislative understanding</v>
      </c>
    </row>
    <row r="5" spans="1:7" x14ac:dyDescent="0.25">
      <c r="A5" t="str">
        <f>_xlfn.CONCAT('your model'!$B$2," ","Perspective")</f>
        <v>Organizational Perspective</v>
      </c>
      <c r="B5" t="s">
        <v>234</v>
      </c>
      <c r="C5" t="s">
        <v>368</v>
      </c>
      <c r="D5" t="str">
        <f>'your model'!B18</f>
        <v>Computer users settings and permissions are known</v>
      </c>
      <c r="E5" t="s">
        <v>110</v>
      </c>
      <c r="F5" t="str">
        <f>'your model'!B19</f>
        <v>Social impact of breaches is talked about in the company</v>
      </c>
      <c r="G5" t="str">
        <f t="shared" si="0"/>
        <v>Organizational Perspective cb4: Social impact of breaches is talked about in the company vs Computer users settings and permissions are known</v>
      </c>
    </row>
    <row r="6" spans="1:7" x14ac:dyDescent="0.25">
      <c r="A6" t="str">
        <f>_xlfn.CONCAT('your model'!$B$2," ","Perspective")</f>
        <v>Organizational Perspective</v>
      </c>
      <c r="B6" t="s">
        <v>240</v>
      </c>
      <c r="C6" t="s">
        <v>369</v>
      </c>
      <c r="D6" t="str">
        <f>'your model'!B19</f>
        <v>Social impact of breaches is talked about in the company</v>
      </c>
      <c r="E6" t="s">
        <v>110</v>
      </c>
      <c r="F6" t="str">
        <f>'your model'!B20</f>
        <v>Documents are marked and protected</v>
      </c>
      <c r="G6" t="str">
        <f t="shared" si="0"/>
        <v>Organizational Perspective cb5: Documents are marked and protected vs Social impact of breaches is talked about in the company</v>
      </c>
    </row>
    <row r="7" spans="1:7" x14ac:dyDescent="0.25">
      <c r="A7" t="str">
        <f>_xlfn.CONCAT('your model'!$B$2," ","Perspective")</f>
        <v>Organizational Perspective</v>
      </c>
      <c r="B7" t="s">
        <v>245</v>
      </c>
      <c r="C7" t="s">
        <v>370</v>
      </c>
      <c r="D7" t="str">
        <f>'your model'!B20</f>
        <v>Documents are marked and protected</v>
      </c>
      <c r="E7" t="s">
        <v>110</v>
      </c>
      <c r="F7" t="str">
        <f>'your model'!B21</f>
        <v>There is an organizational common vocabulary for cybersecurity in the energy industry</v>
      </c>
      <c r="G7" t="str">
        <f t="shared" si="0"/>
        <v>Organizational Perspective cb6: There is an organizational common vocabulary for cybersecurity in the energy industry vs Documents are marked and protected</v>
      </c>
    </row>
    <row r="8" spans="1:7" hidden="1" x14ac:dyDescent="0.25">
      <c r="A8" t="str">
        <f>_xlfn.CONCAT('your model'!$B$2," ","Perspective")</f>
        <v>Organizational Perspective</v>
      </c>
      <c r="B8" t="s">
        <v>250</v>
      </c>
      <c r="C8" t="s">
        <v>371</v>
      </c>
      <c r="D8" t="str">
        <f>'your model'!B21</f>
        <v>There is an organizational common vocabulary for cybersecurity in the energy industry</v>
      </c>
      <c r="E8" t="s">
        <v>110</v>
      </c>
      <c r="F8" t="str">
        <f>'your model'!B22</f>
        <v>hh</v>
      </c>
      <c r="G8" t="str">
        <f t="shared" si="0"/>
        <v>Organizational Perspective cb7: hh vs There is an organizational common vocabulary for cybersecurity in the energy industry</v>
      </c>
    </row>
    <row r="9" spans="1:7" hidden="1" x14ac:dyDescent="0.25">
      <c r="A9" t="str">
        <f>_xlfn.CONCAT('your model'!$B$2," ","Perspective")</f>
        <v>Organizational Perspective</v>
      </c>
      <c r="B9" t="s">
        <v>255</v>
      </c>
      <c r="C9" t="s">
        <v>372</v>
      </c>
      <c r="D9" t="str">
        <f>'your model'!B22</f>
        <v>hh</v>
      </c>
      <c r="E9" t="s">
        <v>110</v>
      </c>
      <c r="F9" t="str">
        <f>'your model'!B23</f>
        <v>ii</v>
      </c>
      <c r="G9" t="str">
        <f t="shared" si="0"/>
        <v>Organizational Perspective cb8: ii vs hh</v>
      </c>
    </row>
    <row r="10" spans="1:7" hidden="1" x14ac:dyDescent="0.25">
      <c r="A10" t="str">
        <f>_xlfn.CONCAT('your model'!$B$2," ","Perspective")</f>
        <v>Organizational Perspective</v>
      </c>
      <c r="B10" t="s">
        <v>260</v>
      </c>
      <c r="C10" t="s">
        <v>373</v>
      </c>
      <c r="D10" t="str">
        <f>'your model'!B23</f>
        <v>ii</v>
      </c>
      <c r="E10" t="s">
        <v>110</v>
      </c>
      <c r="F10" t="str">
        <f>'your model'!B24</f>
        <v>jj</v>
      </c>
      <c r="G10" t="str">
        <f t="shared" si="0"/>
        <v>Organizational Perspective cb9: jj vs ii</v>
      </c>
    </row>
    <row r="11" spans="1:7" hidden="1" x14ac:dyDescent="0.25">
      <c r="A11" t="str">
        <f>_xlfn.CONCAT('your model'!$B$2," ","Perspective")</f>
        <v>Organizational Perspective</v>
      </c>
      <c r="B11" t="s">
        <v>265</v>
      </c>
      <c r="C11" t="s">
        <v>374</v>
      </c>
      <c r="D11" t="str">
        <f>'your model'!B24</f>
        <v>jj</v>
      </c>
      <c r="E11" t="s">
        <v>110</v>
      </c>
      <c r="F11" t="str">
        <f>'your model'!B25</f>
        <v>kk</v>
      </c>
      <c r="G11" t="str">
        <f t="shared" si="0"/>
        <v>Organizational Perspective cb10: kk vs jj</v>
      </c>
    </row>
    <row r="12" spans="1:7" hidden="1" x14ac:dyDescent="0.25">
      <c r="A12" t="str">
        <f>_xlfn.CONCAT('your model'!$B$2," ","Perspective")</f>
        <v>Organizational Perspective</v>
      </c>
      <c r="B12" t="s">
        <v>215</v>
      </c>
      <c r="C12" t="s">
        <v>375</v>
      </c>
      <c r="D12" t="str">
        <f>'your model'!B25</f>
        <v>kk</v>
      </c>
      <c r="E12" t="s">
        <v>110</v>
      </c>
      <c r="F12" t="str">
        <f>'your model'!B15</f>
        <v>Presence of Implementation Oversight</v>
      </c>
      <c r="G12" t="str">
        <f t="shared" si="0"/>
        <v>Organizational Perspective cb11: Presence of Implementation Oversight vs kk</v>
      </c>
    </row>
    <row r="13" spans="1:7" x14ac:dyDescent="0.25">
      <c r="A13" t="str">
        <f>_xlfn.CONCAT('your model'!$B$2," ","Perspective")</f>
        <v>Organizational Perspective</v>
      </c>
      <c r="B13" t="s">
        <v>221</v>
      </c>
      <c r="C13" t="s">
        <v>376</v>
      </c>
      <c r="D13" t="str">
        <f>'your model'!B15</f>
        <v>Presence of Implementation Oversight</v>
      </c>
      <c r="E13" t="s">
        <v>110</v>
      </c>
      <c r="F13" t="str">
        <f>'your model'!B17</f>
        <v>Presence of legislative understanding</v>
      </c>
      <c r="G13" t="str">
        <f t="shared" si="0"/>
        <v>Organizational Perspective cb12: Presence of legislative understanding vs Presence of Implementation Oversight</v>
      </c>
    </row>
    <row r="14" spans="1:7" x14ac:dyDescent="0.25">
      <c r="A14" t="str">
        <f>_xlfn.CONCAT('your model'!$B$2," ","Perspective")</f>
        <v>Organizational Perspective</v>
      </c>
      <c r="B14" t="s">
        <v>227</v>
      </c>
      <c r="C14" t="s">
        <v>377</v>
      </c>
      <c r="D14" t="str">
        <f>'your model'!B16</f>
        <v>Cybersecurity Readiness Assessments</v>
      </c>
      <c r="E14" t="s">
        <v>110</v>
      </c>
      <c r="F14" t="str">
        <f>'your model'!B18</f>
        <v>Computer users settings and permissions are known</v>
      </c>
      <c r="G14" t="str">
        <f t="shared" si="0"/>
        <v>Organizational Perspective cb13: Computer users settings and permissions are known vs Cybersecurity Readiness Assessments</v>
      </c>
    </row>
    <row r="15" spans="1:7" x14ac:dyDescent="0.25">
      <c r="A15" t="str">
        <f>_xlfn.CONCAT('your model'!$B$2," ","Perspective")</f>
        <v>Organizational Perspective</v>
      </c>
      <c r="B15" t="s">
        <v>233</v>
      </c>
      <c r="C15" t="s">
        <v>378</v>
      </c>
      <c r="D15" t="str">
        <f>'your model'!B17</f>
        <v>Presence of legislative understanding</v>
      </c>
      <c r="E15" t="s">
        <v>110</v>
      </c>
      <c r="F15" t="str">
        <f>'your model'!B19</f>
        <v>Social impact of breaches is talked about in the company</v>
      </c>
      <c r="G15" t="str">
        <f t="shared" si="0"/>
        <v>Organizational Perspective cb14: Social impact of breaches is talked about in the company vs Presence of legislative understanding</v>
      </c>
    </row>
    <row r="16" spans="1:7" x14ac:dyDescent="0.25">
      <c r="A16" t="str">
        <f>_xlfn.CONCAT('your model'!$B$2," ","Perspective")</f>
        <v>Organizational Perspective</v>
      </c>
      <c r="B16" t="s">
        <v>239</v>
      </c>
      <c r="C16" t="s">
        <v>379</v>
      </c>
      <c r="D16" t="str">
        <f>'your model'!B18</f>
        <v>Computer users settings and permissions are known</v>
      </c>
      <c r="E16" t="s">
        <v>110</v>
      </c>
      <c r="F16" t="str">
        <f>'your model'!B20</f>
        <v>Documents are marked and protected</v>
      </c>
      <c r="G16" t="str">
        <f t="shared" si="0"/>
        <v>Organizational Perspective cb15: Documents are marked and protected vs Computer users settings and permissions are known</v>
      </c>
    </row>
    <row r="17" spans="1:7" x14ac:dyDescent="0.25">
      <c r="A17" t="str">
        <f>_xlfn.CONCAT('your model'!$B$2," ","Perspective")</f>
        <v>Organizational Perspective</v>
      </c>
      <c r="B17" t="s">
        <v>244</v>
      </c>
      <c r="C17" t="s">
        <v>380</v>
      </c>
      <c r="D17" t="str">
        <f>'your model'!B19</f>
        <v>Social impact of breaches is talked about in the company</v>
      </c>
      <c r="E17" t="s">
        <v>110</v>
      </c>
      <c r="F17" t="str">
        <f>'your model'!B21</f>
        <v>There is an organizational common vocabulary for cybersecurity in the energy industry</v>
      </c>
      <c r="G17" t="str">
        <f t="shared" si="0"/>
        <v>Organizational Perspective cb16: There is an organizational common vocabulary for cybersecurity in the energy industry vs Social impact of breaches is talked about in the company</v>
      </c>
    </row>
    <row r="18" spans="1:7" hidden="1" x14ac:dyDescent="0.25">
      <c r="A18" t="str">
        <f>_xlfn.CONCAT('your model'!$B$2," ","Perspective")</f>
        <v>Organizational Perspective</v>
      </c>
      <c r="B18" t="s">
        <v>249</v>
      </c>
      <c r="C18" t="s">
        <v>381</v>
      </c>
      <c r="D18" t="str">
        <f>'your model'!B20</f>
        <v>Documents are marked and protected</v>
      </c>
      <c r="E18" t="s">
        <v>110</v>
      </c>
      <c r="F18" t="str">
        <f>'your model'!B22</f>
        <v>hh</v>
      </c>
      <c r="G18" t="str">
        <f t="shared" si="0"/>
        <v>Organizational Perspective cb17: hh vs Documents are marked and protected</v>
      </c>
    </row>
    <row r="19" spans="1:7" hidden="1" x14ac:dyDescent="0.25">
      <c r="A19" t="str">
        <f>_xlfn.CONCAT('your model'!$B$2," ","Perspective")</f>
        <v>Organizational Perspective</v>
      </c>
      <c r="B19" t="s">
        <v>254</v>
      </c>
      <c r="C19" t="s">
        <v>382</v>
      </c>
      <c r="D19" t="str">
        <f>'your model'!B21</f>
        <v>There is an organizational common vocabulary for cybersecurity in the energy industry</v>
      </c>
      <c r="E19" t="s">
        <v>110</v>
      </c>
      <c r="F19" t="str">
        <f>'your model'!B23</f>
        <v>ii</v>
      </c>
      <c r="G19" t="str">
        <f t="shared" si="0"/>
        <v>Organizational Perspective cb18: ii vs There is an organizational common vocabulary for cybersecurity in the energy industry</v>
      </c>
    </row>
    <row r="20" spans="1:7" hidden="1" x14ac:dyDescent="0.25">
      <c r="A20" t="str">
        <f>_xlfn.CONCAT('your model'!$B$2," ","Perspective")</f>
        <v>Organizational Perspective</v>
      </c>
      <c r="B20" t="s">
        <v>259</v>
      </c>
      <c r="C20" t="s">
        <v>383</v>
      </c>
      <c r="D20" t="str">
        <f>'your model'!B22</f>
        <v>hh</v>
      </c>
      <c r="E20" t="s">
        <v>110</v>
      </c>
      <c r="F20" t="str">
        <f>'your model'!B24</f>
        <v>jj</v>
      </c>
      <c r="G20" t="str">
        <f t="shared" si="0"/>
        <v>Organizational Perspective cb19: jj vs hh</v>
      </c>
    </row>
    <row r="21" spans="1:7" hidden="1" x14ac:dyDescent="0.25">
      <c r="A21" t="str">
        <f>_xlfn.CONCAT('your model'!$B$2," ","Perspective")</f>
        <v>Organizational Perspective</v>
      </c>
      <c r="B21" t="s">
        <v>264</v>
      </c>
      <c r="C21" t="s">
        <v>384</v>
      </c>
      <c r="D21" t="str">
        <f>'your model'!B23</f>
        <v>ii</v>
      </c>
      <c r="E21" t="s">
        <v>110</v>
      </c>
      <c r="F21" t="str">
        <f>'your model'!B25</f>
        <v>kk</v>
      </c>
      <c r="G21" t="str">
        <f t="shared" si="0"/>
        <v>Organizational Perspective cb20: kk vs ii</v>
      </c>
    </row>
    <row r="22" spans="1:7" hidden="1" x14ac:dyDescent="0.25">
      <c r="A22" t="str">
        <f>_xlfn.CONCAT('your model'!$B$2," ","Perspective")</f>
        <v>Organizational Perspective</v>
      </c>
      <c r="B22" t="s">
        <v>214</v>
      </c>
      <c r="C22" t="s">
        <v>385</v>
      </c>
      <c r="D22" t="str">
        <f>'your model'!B24</f>
        <v>jj</v>
      </c>
      <c r="E22" t="s">
        <v>110</v>
      </c>
      <c r="F22" t="str">
        <f>'your model'!B15</f>
        <v>Presence of Implementation Oversight</v>
      </c>
      <c r="G22" t="str">
        <f t="shared" si="0"/>
        <v>Organizational Perspective cb21: Presence of Implementation Oversight vs jj</v>
      </c>
    </row>
    <row r="23" spans="1:7" hidden="1" x14ac:dyDescent="0.25">
      <c r="A23" t="str">
        <f>_xlfn.CONCAT('your model'!$B$2," ","Perspective")</f>
        <v>Organizational Perspective</v>
      </c>
      <c r="B23" t="s">
        <v>220</v>
      </c>
      <c r="C23" t="s">
        <v>360</v>
      </c>
      <c r="D23" t="str">
        <f>'your model'!B25</f>
        <v>kk</v>
      </c>
      <c r="E23" t="s">
        <v>110</v>
      </c>
      <c r="F23" t="str">
        <f>'your model'!B16</f>
        <v>Cybersecurity Readiness Assessments</v>
      </c>
      <c r="G23" t="str">
        <f t="shared" si="0"/>
        <v>Organizational Perspective cb22: Cybersecurity Readiness Assessments vs kk</v>
      </c>
    </row>
    <row r="24" spans="1:7" x14ac:dyDescent="0.25">
      <c r="A24" t="str">
        <f>_xlfn.CONCAT('your model'!$B$2," ","Perspective")</f>
        <v>Organizational Perspective</v>
      </c>
      <c r="B24" t="s">
        <v>226</v>
      </c>
      <c r="C24" t="s">
        <v>361</v>
      </c>
      <c r="D24" t="str">
        <f>'your model'!B15</f>
        <v>Presence of Implementation Oversight</v>
      </c>
      <c r="E24" t="s">
        <v>110</v>
      </c>
      <c r="F24" t="str">
        <f>'your model'!B18</f>
        <v>Computer users settings and permissions are known</v>
      </c>
      <c r="G24" t="str">
        <f t="shared" si="0"/>
        <v>Organizational Perspective cb23: Computer users settings and permissions are known vs Presence of Implementation Oversight</v>
      </c>
    </row>
    <row r="25" spans="1:7" x14ac:dyDescent="0.25">
      <c r="A25" t="str">
        <f>_xlfn.CONCAT('your model'!$B$2," ","Perspective")</f>
        <v>Organizational Perspective</v>
      </c>
      <c r="B25" t="s">
        <v>232</v>
      </c>
      <c r="C25" t="s">
        <v>386</v>
      </c>
      <c r="D25" t="str">
        <f>'your model'!B16</f>
        <v>Cybersecurity Readiness Assessments</v>
      </c>
      <c r="E25" t="s">
        <v>110</v>
      </c>
      <c r="F25" t="str">
        <f>'your model'!B19</f>
        <v>Social impact of breaches is talked about in the company</v>
      </c>
      <c r="G25" t="str">
        <f t="shared" si="0"/>
        <v>Organizational Perspective cb24: Social impact of breaches is talked about in the company vs Cybersecurity Readiness Assessments</v>
      </c>
    </row>
    <row r="26" spans="1:7" x14ac:dyDescent="0.25">
      <c r="A26" t="str">
        <f>_xlfn.CONCAT('your model'!$B$2," ","Perspective")</f>
        <v>Organizational Perspective</v>
      </c>
      <c r="B26" t="s">
        <v>238</v>
      </c>
      <c r="C26" t="s">
        <v>387</v>
      </c>
      <c r="D26" t="str">
        <f>'your model'!B17</f>
        <v>Presence of legislative understanding</v>
      </c>
      <c r="E26" t="s">
        <v>110</v>
      </c>
      <c r="F26" t="str">
        <f>'your model'!B20</f>
        <v>Documents are marked and protected</v>
      </c>
      <c r="G26" t="str">
        <f t="shared" si="0"/>
        <v>Organizational Perspective cb25: Documents are marked and protected vs Presence of legislative understanding</v>
      </c>
    </row>
    <row r="27" spans="1:7" x14ac:dyDescent="0.25">
      <c r="A27" t="str">
        <f>_xlfn.CONCAT('your model'!$B$2," ","Perspective")</f>
        <v>Organizational Perspective</v>
      </c>
      <c r="B27" t="s">
        <v>243</v>
      </c>
      <c r="C27" t="s">
        <v>362</v>
      </c>
      <c r="D27" t="str">
        <f>'your model'!B18</f>
        <v>Computer users settings and permissions are known</v>
      </c>
      <c r="E27" t="s">
        <v>110</v>
      </c>
      <c r="F27" t="str">
        <f>'your model'!B21</f>
        <v>There is an organizational common vocabulary for cybersecurity in the energy industry</v>
      </c>
      <c r="G27" t="str">
        <f t="shared" si="0"/>
        <v>Organizational Perspective cb26: There is an organizational common vocabulary for cybersecurity in the energy industry vs Computer users settings and permissions are known</v>
      </c>
    </row>
    <row r="28" spans="1:7" hidden="1" x14ac:dyDescent="0.25">
      <c r="A28" t="str">
        <f>_xlfn.CONCAT('your model'!$B$2," ","Perspective")</f>
        <v>Organizational Perspective</v>
      </c>
      <c r="B28" t="s">
        <v>248</v>
      </c>
      <c r="C28" t="s">
        <v>388</v>
      </c>
      <c r="D28" t="str">
        <f>'your model'!B19</f>
        <v>Social impact of breaches is talked about in the company</v>
      </c>
      <c r="E28" t="s">
        <v>110</v>
      </c>
      <c r="F28" t="str">
        <f>'your model'!B22</f>
        <v>hh</v>
      </c>
      <c r="G28" t="str">
        <f t="shared" si="0"/>
        <v>Organizational Perspective cb27: hh vs Social impact of breaches is talked about in the company</v>
      </c>
    </row>
    <row r="29" spans="1:7" hidden="1" x14ac:dyDescent="0.25">
      <c r="A29" t="str">
        <f>_xlfn.CONCAT('your model'!$B$2," ","Perspective")</f>
        <v>Organizational Perspective</v>
      </c>
      <c r="B29" t="s">
        <v>253</v>
      </c>
      <c r="C29" t="s">
        <v>389</v>
      </c>
      <c r="D29" t="str">
        <f>'your model'!B20</f>
        <v>Documents are marked and protected</v>
      </c>
      <c r="E29" t="s">
        <v>110</v>
      </c>
      <c r="F29" t="str">
        <f>'your model'!B23</f>
        <v>ii</v>
      </c>
      <c r="G29" t="str">
        <f t="shared" si="0"/>
        <v>Organizational Perspective cb28: ii vs Documents are marked and protected</v>
      </c>
    </row>
    <row r="30" spans="1:7" hidden="1" x14ac:dyDescent="0.25">
      <c r="A30" t="str">
        <f>_xlfn.CONCAT('your model'!$B$2," ","Perspective")</f>
        <v>Organizational Perspective</v>
      </c>
      <c r="B30" t="s">
        <v>258</v>
      </c>
      <c r="C30" t="s">
        <v>390</v>
      </c>
      <c r="D30" t="str">
        <f>'your model'!B21</f>
        <v>There is an organizational common vocabulary for cybersecurity in the energy industry</v>
      </c>
      <c r="E30" t="s">
        <v>110</v>
      </c>
      <c r="F30" t="str">
        <f>'your model'!B24</f>
        <v>jj</v>
      </c>
      <c r="G30" t="str">
        <f t="shared" si="0"/>
        <v>Organizational Perspective cb29: jj vs There is an organizational common vocabulary for cybersecurity in the energy industry</v>
      </c>
    </row>
    <row r="31" spans="1:7" hidden="1" x14ac:dyDescent="0.25">
      <c r="A31" t="str">
        <f>_xlfn.CONCAT('your model'!$B$2," ","Perspective")</f>
        <v>Organizational Perspective</v>
      </c>
      <c r="B31" t="s">
        <v>263</v>
      </c>
      <c r="C31" t="s">
        <v>391</v>
      </c>
      <c r="D31" t="str">
        <f>'your model'!B22</f>
        <v>hh</v>
      </c>
      <c r="E31" t="s">
        <v>110</v>
      </c>
      <c r="F31" t="str">
        <f>'your model'!B25</f>
        <v>kk</v>
      </c>
      <c r="G31" t="str">
        <f t="shared" si="0"/>
        <v>Organizational Perspective cb30: kk vs hh</v>
      </c>
    </row>
    <row r="32" spans="1:7" hidden="1" x14ac:dyDescent="0.25">
      <c r="A32" t="str">
        <f>_xlfn.CONCAT('your model'!$B$2," ","Perspective")</f>
        <v>Organizational Perspective</v>
      </c>
      <c r="B32" t="s">
        <v>213</v>
      </c>
      <c r="C32" t="s">
        <v>363</v>
      </c>
      <c r="D32" t="str">
        <f>'your model'!B23</f>
        <v>ii</v>
      </c>
      <c r="E32" t="s">
        <v>110</v>
      </c>
      <c r="F32" t="str">
        <f>'your model'!B15</f>
        <v>Presence of Implementation Oversight</v>
      </c>
      <c r="G32" t="str">
        <f t="shared" si="0"/>
        <v>Organizational Perspective cb31: Presence of Implementation Oversight vs ii</v>
      </c>
    </row>
    <row r="33" spans="1:7" hidden="1" x14ac:dyDescent="0.25">
      <c r="A33" t="str">
        <f>_xlfn.CONCAT('your model'!$B$2," ","Perspective")</f>
        <v>Organizational Perspective</v>
      </c>
      <c r="B33" t="s">
        <v>219</v>
      </c>
      <c r="C33" t="s">
        <v>364</v>
      </c>
      <c r="D33" t="str">
        <f>'your model'!B24</f>
        <v>jj</v>
      </c>
      <c r="E33" t="s">
        <v>110</v>
      </c>
      <c r="F33" t="str">
        <f>'your model'!B16</f>
        <v>Cybersecurity Readiness Assessments</v>
      </c>
      <c r="G33" t="str">
        <f t="shared" si="0"/>
        <v>Organizational Perspective cb32: Cybersecurity Readiness Assessments vs jj</v>
      </c>
    </row>
    <row r="34" spans="1:7" hidden="1" x14ac:dyDescent="0.25">
      <c r="A34" t="str">
        <f>_xlfn.CONCAT('your model'!$B$2," ","Perspective")</f>
        <v>Organizational Perspective</v>
      </c>
      <c r="B34" t="s">
        <v>225</v>
      </c>
      <c r="C34" t="s">
        <v>392</v>
      </c>
      <c r="D34" t="str">
        <f>'your model'!B25</f>
        <v>kk</v>
      </c>
      <c r="E34" t="s">
        <v>110</v>
      </c>
      <c r="F34" t="str">
        <f>'your model'!B17</f>
        <v>Presence of legislative understanding</v>
      </c>
      <c r="G34" t="str">
        <f t="shared" si="0"/>
        <v>Organizational Perspective cb33: Presence of legislative understanding vs kk</v>
      </c>
    </row>
    <row r="35" spans="1:7" x14ac:dyDescent="0.25">
      <c r="A35" t="str">
        <f>_xlfn.CONCAT('your model'!$B$2," ","Perspective")</f>
        <v>Organizational Perspective</v>
      </c>
      <c r="B35" t="s">
        <v>231</v>
      </c>
      <c r="C35" t="s">
        <v>393</v>
      </c>
      <c r="D35" t="str">
        <f>'your model'!B15</f>
        <v>Presence of Implementation Oversight</v>
      </c>
      <c r="E35" t="s">
        <v>110</v>
      </c>
      <c r="F35" t="str">
        <f>'your model'!B19</f>
        <v>Social impact of breaches is talked about in the company</v>
      </c>
      <c r="G35" t="str">
        <f t="shared" si="0"/>
        <v>Organizational Perspective cb34: Social impact of breaches is talked about in the company vs Presence of Implementation Oversight</v>
      </c>
    </row>
    <row r="36" spans="1:7" x14ac:dyDescent="0.25">
      <c r="A36" t="str">
        <f>_xlfn.CONCAT('your model'!$B$2," ","Perspective")</f>
        <v>Organizational Perspective</v>
      </c>
      <c r="B36" t="s">
        <v>237</v>
      </c>
      <c r="C36" t="s">
        <v>394</v>
      </c>
      <c r="D36" t="str">
        <f>'your model'!B16</f>
        <v>Cybersecurity Readiness Assessments</v>
      </c>
      <c r="E36" t="s">
        <v>110</v>
      </c>
      <c r="F36" t="str">
        <f>'your model'!B20</f>
        <v>Documents are marked and protected</v>
      </c>
      <c r="G36" t="str">
        <f t="shared" si="0"/>
        <v>Organizational Perspective cb35: Documents are marked and protected vs Cybersecurity Readiness Assessments</v>
      </c>
    </row>
    <row r="37" spans="1:7" x14ac:dyDescent="0.25">
      <c r="A37" t="str">
        <f>_xlfn.CONCAT('your model'!$B$2," ","Perspective")</f>
        <v>Organizational Perspective</v>
      </c>
      <c r="B37" t="s">
        <v>242</v>
      </c>
      <c r="C37" t="s">
        <v>395</v>
      </c>
      <c r="D37" t="str">
        <f>'your model'!B17</f>
        <v>Presence of legislative understanding</v>
      </c>
      <c r="E37" t="s">
        <v>110</v>
      </c>
      <c r="F37" t="str">
        <f>'your model'!B21</f>
        <v>There is an organizational common vocabulary for cybersecurity in the energy industry</v>
      </c>
      <c r="G37" t="str">
        <f t="shared" si="0"/>
        <v>Organizational Perspective cb36: There is an organizational common vocabulary for cybersecurity in the energy industry vs Presence of legislative understanding</v>
      </c>
    </row>
    <row r="38" spans="1:7" hidden="1" x14ac:dyDescent="0.25">
      <c r="A38" t="str">
        <f>_xlfn.CONCAT('your model'!$B$2," ","Perspective")</f>
        <v>Organizational Perspective</v>
      </c>
      <c r="B38" t="s">
        <v>247</v>
      </c>
      <c r="C38" t="s">
        <v>396</v>
      </c>
      <c r="D38" t="str">
        <f>'your model'!B18</f>
        <v>Computer users settings and permissions are known</v>
      </c>
      <c r="E38" t="s">
        <v>110</v>
      </c>
      <c r="F38" t="str">
        <f>'your model'!B22</f>
        <v>hh</v>
      </c>
      <c r="G38" t="str">
        <f t="shared" si="0"/>
        <v>Organizational Perspective cb37: hh vs Computer users settings and permissions are known</v>
      </c>
    </row>
    <row r="39" spans="1:7" hidden="1" x14ac:dyDescent="0.25">
      <c r="A39" t="str">
        <f>_xlfn.CONCAT('your model'!$B$2," ","Perspective")</f>
        <v>Organizational Perspective</v>
      </c>
      <c r="B39" t="s">
        <v>252</v>
      </c>
      <c r="C39" t="s">
        <v>397</v>
      </c>
      <c r="D39" t="str">
        <f>'your model'!B19</f>
        <v>Social impact of breaches is talked about in the company</v>
      </c>
      <c r="E39" t="s">
        <v>110</v>
      </c>
      <c r="F39" t="str">
        <f>'your model'!B23</f>
        <v>ii</v>
      </c>
      <c r="G39" t="str">
        <f t="shared" si="0"/>
        <v>Organizational Perspective cb38: ii vs Social impact of breaches is talked about in the company</v>
      </c>
    </row>
    <row r="40" spans="1:7" hidden="1" x14ac:dyDescent="0.25">
      <c r="A40" t="str">
        <f>_xlfn.CONCAT('your model'!$B$2," ","Perspective")</f>
        <v>Organizational Perspective</v>
      </c>
      <c r="B40" t="s">
        <v>257</v>
      </c>
      <c r="C40" t="s">
        <v>398</v>
      </c>
      <c r="D40" t="str">
        <f>'your model'!B20</f>
        <v>Documents are marked and protected</v>
      </c>
      <c r="E40" t="s">
        <v>110</v>
      </c>
      <c r="F40" t="str">
        <f>'your model'!B24</f>
        <v>jj</v>
      </c>
      <c r="G40" t="str">
        <f t="shared" si="0"/>
        <v>Organizational Perspective cb39: jj vs Documents are marked and protected</v>
      </c>
    </row>
    <row r="41" spans="1:7" hidden="1" x14ac:dyDescent="0.25">
      <c r="A41" t="str">
        <f>_xlfn.CONCAT('your model'!$B$2," ","Perspective")</f>
        <v>Organizational Perspective</v>
      </c>
      <c r="B41" t="s">
        <v>262</v>
      </c>
      <c r="C41" t="s">
        <v>399</v>
      </c>
      <c r="D41" t="str">
        <f>'your model'!B21</f>
        <v>There is an organizational common vocabulary for cybersecurity in the energy industry</v>
      </c>
      <c r="E41" t="s">
        <v>110</v>
      </c>
      <c r="F41" t="str">
        <f>'your model'!B25</f>
        <v>kk</v>
      </c>
      <c r="G41" t="str">
        <f t="shared" si="0"/>
        <v>Organizational Perspective cb40: kk vs There is an organizational common vocabulary for cybersecurity in the energy industry</v>
      </c>
    </row>
    <row r="42" spans="1:7" hidden="1" x14ac:dyDescent="0.25">
      <c r="A42" t="str">
        <f>_xlfn.CONCAT('your model'!$B$2," ","Perspective")</f>
        <v>Organizational Perspective</v>
      </c>
      <c r="B42" t="s">
        <v>212</v>
      </c>
      <c r="C42" t="s">
        <v>400</v>
      </c>
      <c r="D42" t="str">
        <f>'your model'!B22</f>
        <v>hh</v>
      </c>
      <c r="E42" t="s">
        <v>110</v>
      </c>
      <c r="F42" t="str">
        <f>'your model'!B15</f>
        <v>Presence of Implementation Oversight</v>
      </c>
      <c r="G42" t="str">
        <f t="shared" si="0"/>
        <v>Organizational Perspective cb41: Presence of Implementation Oversight vs hh</v>
      </c>
    </row>
    <row r="43" spans="1:7" hidden="1" x14ac:dyDescent="0.25">
      <c r="A43" t="str">
        <f>_xlfn.CONCAT('your model'!$B$2," ","Perspective")</f>
        <v>Organizational Perspective</v>
      </c>
      <c r="B43" t="s">
        <v>218</v>
      </c>
      <c r="C43" t="s">
        <v>401</v>
      </c>
      <c r="D43" t="str">
        <f>'your model'!B23</f>
        <v>ii</v>
      </c>
      <c r="E43" t="s">
        <v>110</v>
      </c>
      <c r="F43" t="str">
        <f>'your model'!B16</f>
        <v>Cybersecurity Readiness Assessments</v>
      </c>
      <c r="G43" t="str">
        <f t="shared" si="0"/>
        <v>Organizational Perspective cb42: Cybersecurity Readiness Assessments vs ii</v>
      </c>
    </row>
    <row r="44" spans="1:7" hidden="1" x14ac:dyDescent="0.25">
      <c r="A44" t="str">
        <f>_xlfn.CONCAT('your model'!$B$2," ","Perspective")</f>
        <v>Organizational Perspective</v>
      </c>
      <c r="B44" t="s">
        <v>224</v>
      </c>
      <c r="C44" t="s">
        <v>402</v>
      </c>
      <c r="D44" t="str">
        <f>'your model'!B24</f>
        <v>jj</v>
      </c>
      <c r="E44" t="s">
        <v>110</v>
      </c>
      <c r="F44" t="str">
        <f>'your model'!B17</f>
        <v>Presence of legislative understanding</v>
      </c>
      <c r="G44" t="str">
        <f t="shared" si="0"/>
        <v>Organizational Perspective cb43: Presence of legislative understanding vs jj</v>
      </c>
    </row>
    <row r="45" spans="1:7" hidden="1" x14ac:dyDescent="0.25">
      <c r="A45" t="str">
        <f>_xlfn.CONCAT('your model'!$B$2," ","Perspective")</f>
        <v>Organizational Perspective</v>
      </c>
      <c r="B45" t="s">
        <v>230</v>
      </c>
      <c r="C45" t="s">
        <v>403</v>
      </c>
      <c r="D45" t="str">
        <f>'your model'!B25</f>
        <v>kk</v>
      </c>
      <c r="E45" t="s">
        <v>110</v>
      </c>
      <c r="F45" t="str">
        <f>'your model'!B18</f>
        <v>Computer users settings and permissions are known</v>
      </c>
      <c r="G45" t="str">
        <f t="shared" si="0"/>
        <v>Organizational Perspective cb44: Computer users settings and permissions are known vs kk</v>
      </c>
    </row>
    <row r="46" spans="1:7" x14ac:dyDescent="0.25">
      <c r="A46" t="str">
        <f>_xlfn.CONCAT('your model'!$B$2," ","Perspective")</f>
        <v>Organizational Perspective</v>
      </c>
      <c r="B46" t="s">
        <v>236</v>
      </c>
      <c r="C46" t="s">
        <v>404</v>
      </c>
      <c r="D46" t="str">
        <f>'your model'!B15</f>
        <v>Presence of Implementation Oversight</v>
      </c>
      <c r="E46" t="s">
        <v>110</v>
      </c>
      <c r="F46" t="str">
        <f>'your model'!B20</f>
        <v>Documents are marked and protected</v>
      </c>
      <c r="G46" t="str">
        <f t="shared" si="0"/>
        <v>Organizational Perspective cb45: Documents are marked and protected vs Presence of Implementation Oversight</v>
      </c>
    </row>
    <row r="47" spans="1:7" x14ac:dyDescent="0.25">
      <c r="A47" t="str">
        <f>_xlfn.CONCAT('your model'!$B$2," ","Perspective")</f>
        <v>Organizational Perspective</v>
      </c>
      <c r="B47" t="s">
        <v>241</v>
      </c>
      <c r="C47" t="s">
        <v>405</v>
      </c>
      <c r="D47" t="str">
        <f>'your model'!B16</f>
        <v>Cybersecurity Readiness Assessments</v>
      </c>
      <c r="E47" t="s">
        <v>110</v>
      </c>
      <c r="F47" t="str">
        <f>'your model'!B21</f>
        <v>There is an organizational common vocabulary for cybersecurity in the energy industry</v>
      </c>
      <c r="G47" t="str">
        <f t="shared" si="0"/>
        <v>Organizational Perspective cb46: There is an organizational common vocabulary for cybersecurity in the energy industry vs Cybersecurity Readiness Assessments</v>
      </c>
    </row>
    <row r="48" spans="1:7" hidden="1" x14ac:dyDescent="0.25">
      <c r="A48" t="str">
        <f>_xlfn.CONCAT('your model'!$B$2," ","Perspective")</f>
        <v>Organizational Perspective</v>
      </c>
      <c r="B48" t="s">
        <v>246</v>
      </c>
      <c r="C48" t="s">
        <v>406</v>
      </c>
      <c r="D48" t="str">
        <f>'your model'!B17</f>
        <v>Presence of legislative understanding</v>
      </c>
      <c r="E48" t="s">
        <v>110</v>
      </c>
      <c r="F48" t="str">
        <f>'your model'!B22</f>
        <v>hh</v>
      </c>
      <c r="G48" t="str">
        <f t="shared" si="0"/>
        <v>Organizational Perspective cb47: hh vs Presence of legislative understanding</v>
      </c>
    </row>
    <row r="49" spans="1:7" hidden="1" x14ac:dyDescent="0.25">
      <c r="A49" t="str">
        <f>_xlfn.CONCAT('your model'!$B$2," ","Perspective")</f>
        <v>Organizational Perspective</v>
      </c>
      <c r="B49" t="s">
        <v>251</v>
      </c>
      <c r="C49" t="s">
        <v>407</v>
      </c>
      <c r="D49" t="str">
        <f>'your model'!B18</f>
        <v>Computer users settings and permissions are known</v>
      </c>
      <c r="E49" t="s">
        <v>110</v>
      </c>
      <c r="F49" t="str">
        <f>'your model'!B23</f>
        <v>ii</v>
      </c>
      <c r="G49" t="str">
        <f t="shared" si="0"/>
        <v>Organizational Perspective cb48: ii vs Computer users settings and permissions are known</v>
      </c>
    </row>
    <row r="50" spans="1:7" hidden="1" x14ac:dyDescent="0.25">
      <c r="A50" t="str">
        <f>_xlfn.CONCAT('your model'!$B$2," ","Perspective")</f>
        <v>Organizational Perspective</v>
      </c>
      <c r="B50" t="s">
        <v>256</v>
      </c>
      <c r="C50" t="s">
        <v>408</v>
      </c>
      <c r="D50" t="str">
        <f>'your model'!B19</f>
        <v>Social impact of breaches is talked about in the company</v>
      </c>
      <c r="E50" t="s">
        <v>110</v>
      </c>
      <c r="F50" t="str">
        <f>'your model'!B24</f>
        <v>jj</v>
      </c>
      <c r="G50" t="str">
        <f t="shared" si="0"/>
        <v>Organizational Perspective cb49: jj vs Social impact of breaches is talked about in the company</v>
      </c>
    </row>
    <row r="51" spans="1:7" hidden="1" x14ac:dyDescent="0.25">
      <c r="A51" t="str">
        <f>_xlfn.CONCAT('your model'!$B$2," ","Perspective")</f>
        <v>Organizational Perspective</v>
      </c>
      <c r="B51" t="s">
        <v>261</v>
      </c>
      <c r="C51" t="s">
        <v>409</v>
      </c>
      <c r="D51" t="str">
        <f>'your model'!B20</f>
        <v>Documents are marked and protected</v>
      </c>
      <c r="E51" t="s">
        <v>110</v>
      </c>
      <c r="F51" t="str">
        <f>'your model'!B25</f>
        <v>kk</v>
      </c>
      <c r="G51" t="str">
        <f t="shared" si="0"/>
        <v>Organizational Perspective cb50: kk vs Documents are marked and protected</v>
      </c>
    </row>
    <row r="52" spans="1:7" x14ac:dyDescent="0.25">
      <c r="A52" t="str">
        <f>_xlfn.CONCAT('your model'!$B$2," ","Perspective")</f>
        <v>Organizational Perspective</v>
      </c>
      <c r="B52" t="s">
        <v>211</v>
      </c>
      <c r="C52" t="s">
        <v>410</v>
      </c>
      <c r="D52" t="str">
        <f>'your model'!B21</f>
        <v>There is an organizational common vocabulary for cybersecurity in the energy industry</v>
      </c>
      <c r="E52" t="s">
        <v>110</v>
      </c>
      <c r="F52" t="str">
        <f>'your model'!B15</f>
        <v>Presence of Implementation Oversight</v>
      </c>
      <c r="G52" t="str">
        <f t="shared" si="0"/>
        <v>Organizational Perspective cb51: Presence of Implementation Oversight vs There is an organizational common vocabulary for cybersecurity in the energy industry</v>
      </c>
    </row>
    <row r="53" spans="1:7" hidden="1" x14ac:dyDescent="0.25">
      <c r="A53" t="str">
        <f>_xlfn.CONCAT('your model'!$B$2," ","Perspective")</f>
        <v>Organizational Perspective</v>
      </c>
      <c r="B53" t="s">
        <v>217</v>
      </c>
      <c r="C53" t="s">
        <v>411</v>
      </c>
      <c r="D53" t="str">
        <f>'your model'!B22</f>
        <v>hh</v>
      </c>
      <c r="E53" t="s">
        <v>110</v>
      </c>
      <c r="F53" t="str">
        <f>'your model'!B16</f>
        <v>Cybersecurity Readiness Assessments</v>
      </c>
      <c r="G53" t="str">
        <f t="shared" si="0"/>
        <v>Organizational Perspective cb52: Cybersecurity Readiness Assessments vs hh</v>
      </c>
    </row>
    <row r="54" spans="1:7" hidden="1" x14ac:dyDescent="0.25">
      <c r="A54" t="str">
        <f>_xlfn.CONCAT('your model'!$B$2," ","Perspective")</f>
        <v>Organizational Perspective</v>
      </c>
      <c r="B54" t="s">
        <v>223</v>
      </c>
      <c r="C54" t="s">
        <v>412</v>
      </c>
      <c r="D54" t="str">
        <f>'your model'!B23</f>
        <v>ii</v>
      </c>
      <c r="E54" t="s">
        <v>110</v>
      </c>
      <c r="F54" t="str">
        <f>'your model'!B17</f>
        <v>Presence of legislative understanding</v>
      </c>
      <c r="G54" t="str">
        <f t="shared" si="0"/>
        <v>Organizational Perspective cb53: Presence of legislative understanding vs ii</v>
      </c>
    </row>
    <row r="55" spans="1:7" hidden="1" x14ac:dyDescent="0.25">
      <c r="A55" t="str">
        <f>_xlfn.CONCAT('your model'!$B$2," ","Perspective")</f>
        <v>Organizational Perspective</v>
      </c>
      <c r="B55" t="s">
        <v>229</v>
      </c>
      <c r="C55" t="s">
        <v>413</v>
      </c>
      <c r="D55" t="str">
        <f>'your model'!B24</f>
        <v>jj</v>
      </c>
      <c r="E55" t="s">
        <v>110</v>
      </c>
      <c r="F55" t="str">
        <f>'your model'!B18</f>
        <v>Computer users settings and permissions are known</v>
      </c>
      <c r="G55" t="str">
        <f t="shared" si="0"/>
        <v>Organizational Perspective cb54: Computer users settings and permissions are known vs jj</v>
      </c>
    </row>
    <row r="56" spans="1:7" hidden="1" x14ac:dyDescent="0.25">
      <c r="A56" t="str">
        <f>_xlfn.CONCAT('your model'!$B$2," ","Perspective")</f>
        <v>Organizational Perspective</v>
      </c>
      <c r="B56" t="s">
        <v>235</v>
      </c>
      <c r="C56" t="s">
        <v>414</v>
      </c>
      <c r="D56" t="str">
        <f>'your model'!B25</f>
        <v>kk</v>
      </c>
      <c r="E56" t="s">
        <v>110</v>
      </c>
      <c r="F56" t="str">
        <f>'your model'!B19</f>
        <v>Social impact of breaches is talked about in the company</v>
      </c>
      <c r="G56" t="str">
        <f t="shared" si="0"/>
        <v>Organizational Perspective cb55: Social impact of breaches is talked about in the company vs kk</v>
      </c>
    </row>
  </sheetData>
  <autoFilter ref="B1:G56" xr:uid="{BA4497DC-A4DF-4D5C-BDBD-BDBB2D661CCF}">
    <filterColumn colId="2">
      <filters>
        <filter val="Computer users settings and permissions are known"/>
        <filter val="Cybersecurity Readiness Assessments"/>
        <filter val="Documents are marked and protected"/>
        <filter val="Presence of Implementation Oversight"/>
        <filter val="Presence of legislative understanding"/>
        <filter val="Social impact of breaches is talked about in the company"/>
        <filter val="There is an organizational common vocabulary for cybersecurity in the energy industry"/>
      </filters>
    </filterColumn>
    <filterColumn colId="4">
      <filters>
        <filter val="Computer users settings and permissions are known"/>
        <filter val="Cybersecurity Readiness Assessments"/>
        <filter val="Documents are marked and protected"/>
        <filter val="Presence of Implementation Oversight"/>
        <filter val="Presence of legislative understanding"/>
        <filter val="Social impact of breaches is talked about in the company"/>
        <filter val="There is an organizational common vocabulary for cybersecurity in the energy industry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F6AB9-60B4-4334-85F3-9FEE2DC0E64A}">
  <dimension ref="A1:G56"/>
  <sheetViews>
    <sheetView topLeftCell="A37" workbookViewId="0">
      <selection activeCell="G2" sqref="G2:G56"/>
    </sheetView>
  </sheetViews>
  <sheetFormatPr defaultRowHeight="15" x14ac:dyDescent="0.25"/>
  <cols>
    <col min="1" max="1" width="20.42578125" bestFit="1" customWidth="1"/>
    <col min="2" max="2" width="41" bestFit="1" customWidth="1"/>
    <col min="3" max="3" width="15.5703125" customWidth="1"/>
    <col min="4" max="4" width="26.7109375" bestFit="1" customWidth="1"/>
    <col min="5" max="5" width="2.85546875" bestFit="1" customWidth="1"/>
    <col min="6" max="6" width="26.7109375" bestFit="1" customWidth="1"/>
    <col min="8" max="8" width="3.5703125" bestFit="1" customWidth="1"/>
    <col min="9" max="19" width="4.5703125" bestFit="1" customWidth="1"/>
  </cols>
  <sheetData>
    <row r="1" spans="1:7" x14ac:dyDescent="0.25">
      <c r="A1" s="14" t="s">
        <v>856</v>
      </c>
      <c r="B1" s="14" t="s">
        <v>109</v>
      </c>
      <c r="C1" s="14" t="s">
        <v>359</v>
      </c>
      <c r="D1" s="14" t="s">
        <v>111</v>
      </c>
      <c r="E1" s="14" t="s">
        <v>110</v>
      </c>
      <c r="F1" s="14" t="s">
        <v>111</v>
      </c>
      <c r="G1" s="14" t="s">
        <v>1253</v>
      </c>
    </row>
    <row r="2" spans="1:7" x14ac:dyDescent="0.25">
      <c r="A2" t="str">
        <f>_xlfn.CONCAT('your model'!$B$3," ","Perspective")</f>
        <v>Technical Perspective</v>
      </c>
      <c r="B2" t="s">
        <v>415</v>
      </c>
      <c r="C2" t="s">
        <v>473</v>
      </c>
      <c r="D2" t="str">
        <f>'your model'!G15</f>
        <v>Logging is sufficient for security and forensics</v>
      </c>
      <c r="E2" t="s">
        <v>110</v>
      </c>
      <c r="F2" t="str">
        <f>'your model'!G16</f>
        <v>Data loss prevention system is in place</v>
      </c>
      <c r="G2" t="str">
        <f>_xlfn.CONCAT(A2," ",B2,": ",F2," ",E2," ",D2)</f>
        <v>Technical Perspective cc1: Data loss prevention system is in place vs Logging is sufficient for security and forensics</v>
      </c>
    </row>
    <row r="3" spans="1:7" x14ac:dyDescent="0.25">
      <c r="A3" t="str">
        <f>_xlfn.CONCAT('your model'!$B$3," ","Perspective")</f>
        <v>Technical Perspective</v>
      </c>
      <c r="B3" t="s">
        <v>416</v>
      </c>
      <c r="C3" t="s">
        <v>474</v>
      </c>
      <c r="D3" t="str">
        <f>'your model'!G16</f>
        <v>Data loss prevention system is in place</v>
      </c>
      <c r="E3" t="s">
        <v>110</v>
      </c>
      <c r="F3" t="str">
        <f>'your model'!G17</f>
        <v>Planning for forensic evidence collection</v>
      </c>
      <c r="G3" t="str">
        <f t="shared" ref="G3:G56" si="0">_xlfn.CONCAT(A3," ",B3,": ",F3," ",E3," ",D3)</f>
        <v>Technical Perspective cc2: Planning for forensic evidence collection vs Data loss prevention system is in place</v>
      </c>
    </row>
    <row r="4" spans="1:7" x14ac:dyDescent="0.25">
      <c r="A4" t="str">
        <f>_xlfn.CONCAT('your model'!$B$3," ","Perspective")</f>
        <v>Technical Perspective</v>
      </c>
      <c r="B4" t="s">
        <v>417</v>
      </c>
      <c r="C4" t="s">
        <v>475</v>
      </c>
      <c r="D4" t="str">
        <f>'your model'!G17</f>
        <v>Planning for forensic evidence collection</v>
      </c>
      <c r="E4" t="s">
        <v>110</v>
      </c>
      <c r="F4" t="str">
        <f>'your model'!G18</f>
        <v>Retention periods are in place and used for information and data</v>
      </c>
      <c r="G4" t="str">
        <f t="shared" si="0"/>
        <v>Technical Perspective cc3: Retention periods are in place and used for information and data vs Planning for forensic evidence collection</v>
      </c>
    </row>
    <row r="5" spans="1:7" x14ac:dyDescent="0.25">
      <c r="A5" t="str">
        <f>_xlfn.CONCAT('your model'!$B$3," ","Perspective")</f>
        <v>Technical Perspective</v>
      </c>
      <c r="B5" t="s">
        <v>418</v>
      </c>
      <c r="C5" t="s">
        <v>476</v>
      </c>
      <c r="D5" t="str">
        <f>'your model'!G18</f>
        <v>Retention periods are in place and used for information and data</v>
      </c>
      <c r="E5" t="s">
        <v>110</v>
      </c>
      <c r="F5" t="str">
        <f>'your model'!G19</f>
        <v>Network modeling for IoT is done</v>
      </c>
      <c r="G5" t="str">
        <f t="shared" si="0"/>
        <v>Technical Perspective cc4: Network modeling for IoT is done vs Retention periods are in place and used for information and data</v>
      </c>
    </row>
    <row r="6" spans="1:7" x14ac:dyDescent="0.25">
      <c r="A6" t="str">
        <f>_xlfn.CONCAT('your model'!$B$3," ","Perspective")</f>
        <v>Technical Perspective</v>
      </c>
      <c r="B6" t="s">
        <v>419</v>
      </c>
      <c r="C6" t="s">
        <v>477</v>
      </c>
      <c r="D6" t="str">
        <f>'your model'!G19</f>
        <v>Network modeling for IoT is done</v>
      </c>
      <c r="E6" t="s">
        <v>110</v>
      </c>
      <c r="F6" t="str">
        <f>'your model'!G20</f>
        <v>Standards are understood</v>
      </c>
      <c r="G6" t="str">
        <f t="shared" si="0"/>
        <v>Technical Perspective cc5: Standards are understood vs Network modeling for IoT is done</v>
      </c>
    </row>
    <row r="7" spans="1:7" x14ac:dyDescent="0.25">
      <c r="A7" t="str">
        <f>_xlfn.CONCAT('your model'!$B$3," ","Perspective")</f>
        <v>Technical Perspective</v>
      </c>
      <c r="B7" t="s">
        <v>420</v>
      </c>
      <c r="C7" t="s">
        <v>478</v>
      </c>
      <c r="D7" t="str">
        <f>'your model'!G20</f>
        <v>Standards are understood</v>
      </c>
      <c r="E7" t="s">
        <v>110</v>
      </c>
      <c r="F7" t="str">
        <f>'your model'!G21</f>
        <v>Energy system outages are planned for</v>
      </c>
      <c r="G7" t="str">
        <f t="shared" si="0"/>
        <v>Technical Perspective cc6: Energy system outages are planned for vs Standards are understood</v>
      </c>
    </row>
    <row r="8" spans="1:7" x14ac:dyDescent="0.25">
      <c r="A8" t="str">
        <f>_xlfn.CONCAT('your model'!$B$3," ","Perspective")</f>
        <v>Technical Perspective</v>
      </c>
      <c r="B8" t="s">
        <v>421</v>
      </c>
      <c r="C8" t="s">
        <v>479</v>
      </c>
      <c r="D8" t="str">
        <f>'your model'!G21</f>
        <v>Energy system outages are planned for</v>
      </c>
      <c r="E8" t="s">
        <v>110</v>
      </c>
      <c r="F8" t="str">
        <f>'your model'!G22</f>
        <v>Machine limitations are recorded</v>
      </c>
      <c r="G8" t="str">
        <f t="shared" si="0"/>
        <v>Technical Perspective cc7: Machine limitations are recorded vs Energy system outages are planned for</v>
      </c>
    </row>
    <row r="9" spans="1:7" x14ac:dyDescent="0.25">
      <c r="A9" t="str">
        <f>_xlfn.CONCAT('your model'!$B$3," ","Perspective")</f>
        <v>Technical Perspective</v>
      </c>
      <c r="B9" t="s">
        <v>422</v>
      </c>
      <c r="C9" t="s">
        <v>480</v>
      </c>
      <c r="D9" t="str">
        <f>'your model'!G22</f>
        <v>Machine limitations are recorded</v>
      </c>
      <c r="E9" t="s">
        <v>110</v>
      </c>
      <c r="F9" t="str">
        <f>'your model'!G23</f>
        <v>Network and System admin procedures documented</v>
      </c>
      <c r="G9" t="str">
        <f t="shared" si="0"/>
        <v>Technical Perspective cc8: Network and System admin procedures documented vs Machine limitations are recorded</v>
      </c>
    </row>
    <row r="10" spans="1:7" x14ac:dyDescent="0.25">
      <c r="A10" t="str">
        <f>_xlfn.CONCAT('your model'!$B$3," ","Perspective")</f>
        <v>Technical Perspective</v>
      </c>
      <c r="B10" t="s">
        <v>423</v>
      </c>
      <c r="C10" t="s">
        <v>481</v>
      </c>
      <c r="D10" t="str">
        <f>'your model'!G23</f>
        <v>Network and System admin procedures documented</v>
      </c>
      <c r="E10" t="s">
        <v>110</v>
      </c>
      <c r="F10" t="str">
        <f>'your model'!G24</f>
        <v>Outages are not required for security updates</v>
      </c>
      <c r="G10" t="str">
        <f t="shared" si="0"/>
        <v>Technical Perspective cc9: Outages are not required for security updates vs Network and System admin procedures documented</v>
      </c>
    </row>
    <row r="11" spans="1:7" x14ac:dyDescent="0.25">
      <c r="A11" t="str">
        <f>_xlfn.CONCAT('your model'!$B$3," ","Perspective")</f>
        <v>Technical Perspective</v>
      </c>
      <c r="B11" t="s">
        <v>424</v>
      </c>
      <c r="C11" t="s">
        <v>470</v>
      </c>
      <c r="D11" t="str">
        <f>'your model'!G24</f>
        <v>Outages are not required for security updates</v>
      </c>
      <c r="E11" t="s">
        <v>110</v>
      </c>
      <c r="F11" t="str">
        <f>'your model'!G25</f>
        <v>Info Officer is in contact with Internet Service Provider</v>
      </c>
      <c r="G11" t="str">
        <f t="shared" si="0"/>
        <v>Technical Perspective cc10: Info Officer is in contact with Internet Service Provider vs Outages are not required for security updates</v>
      </c>
    </row>
    <row r="12" spans="1:7" x14ac:dyDescent="0.25">
      <c r="A12" t="str">
        <f>_xlfn.CONCAT('your model'!$B$3," ","Perspective")</f>
        <v>Technical Perspective</v>
      </c>
      <c r="B12" t="s">
        <v>425</v>
      </c>
      <c r="C12" t="s">
        <v>471</v>
      </c>
      <c r="D12" t="str">
        <f>'your model'!G25</f>
        <v>Info Officer is in contact with Internet Service Provider</v>
      </c>
      <c r="E12" t="s">
        <v>110</v>
      </c>
      <c r="F12" t="str">
        <f>'your model'!G15</f>
        <v>Logging is sufficient for security and forensics</v>
      </c>
      <c r="G12" t="str">
        <f t="shared" si="0"/>
        <v>Technical Perspective cc11: Logging is sufficient for security and forensics vs Info Officer is in contact with Internet Service Provider</v>
      </c>
    </row>
    <row r="13" spans="1:7" x14ac:dyDescent="0.25">
      <c r="A13" t="str">
        <f>_xlfn.CONCAT('your model'!$B$3," ","Perspective")</f>
        <v>Technical Perspective</v>
      </c>
      <c r="B13" t="s">
        <v>426</v>
      </c>
      <c r="C13" t="s">
        <v>482</v>
      </c>
      <c r="D13" t="str">
        <f>'your model'!G15</f>
        <v>Logging is sufficient for security and forensics</v>
      </c>
      <c r="E13" t="s">
        <v>110</v>
      </c>
      <c r="F13" t="str">
        <f>'your model'!G17</f>
        <v>Planning for forensic evidence collection</v>
      </c>
      <c r="G13" t="str">
        <f t="shared" si="0"/>
        <v>Technical Perspective cc12: Planning for forensic evidence collection vs Logging is sufficient for security and forensics</v>
      </c>
    </row>
    <row r="14" spans="1:7" x14ac:dyDescent="0.25">
      <c r="A14" t="str">
        <f>_xlfn.CONCAT('your model'!$B$3," ","Perspective")</f>
        <v>Technical Perspective</v>
      </c>
      <c r="B14" t="s">
        <v>427</v>
      </c>
      <c r="C14" t="s">
        <v>483</v>
      </c>
      <c r="D14" t="str">
        <f>'your model'!G16</f>
        <v>Data loss prevention system is in place</v>
      </c>
      <c r="E14" t="s">
        <v>110</v>
      </c>
      <c r="F14" t="str">
        <f>'your model'!G18</f>
        <v>Retention periods are in place and used for information and data</v>
      </c>
      <c r="G14" t="str">
        <f t="shared" si="0"/>
        <v>Technical Perspective cc13: Retention periods are in place and used for information and data vs Data loss prevention system is in place</v>
      </c>
    </row>
    <row r="15" spans="1:7" x14ac:dyDescent="0.25">
      <c r="A15" t="str">
        <f>_xlfn.CONCAT('your model'!$B$3," ","Perspective")</f>
        <v>Technical Perspective</v>
      </c>
      <c r="B15" t="s">
        <v>428</v>
      </c>
      <c r="C15" t="s">
        <v>484</v>
      </c>
      <c r="D15" t="str">
        <f>'your model'!G17</f>
        <v>Planning for forensic evidence collection</v>
      </c>
      <c r="E15" t="s">
        <v>110</v>
      </c>
      <c r="F15" t="str">
        <f>'your model'!G19</f>
        <v>Network modeling for IoT is done</v>
      </c>
      <c r="G15" t="str">
        <f t="shared" si="0"/>
        <v>Technical Perspective cc14: Network modeling for IoT is done vs Planning for forensic evidence collection</v>
      </c>
    </row>
    <row r="16" spans="1:7" x14ac:dyDescent="0.25">
      <c r="A16" t="str">
        <f>_xlfn.CONCAT('your model'!$B$3," ","Perspective")</f>
        <v>Technical Perspective</v>
      </c>
      <c r="B16" t="s">
        <v>429</v>
      </c>
      <c r="C16" t="s">
        <v>485</v>
      </c>
      <c r="D16" t="str">
        <f>'your model'!G18</f>
        <v>Retention periods are in place and used for information and data</v>
      </c>
      <c r="E16" t="s">
        <v>110</v>
      </c>
      <c r="F16" t="str">
        <f>'your model'!G20</f>
        <v>Standards are understood</v>
      </c>
      <c r="G16" t="str">
        <f t="shared" si="0"/>
        <v>Technical Perspective cc15: Standards are understood vs Retention periods are in place and used for information and data</v>
      </c>
    </row>
    <row r="17" spans="1:7" x14ac:dyDescent="0.25">
      <c r="A17" t="str">
        <f>_xlfn.CONCAT('your model'!$B$3," ","Perspective")</f>
        <v>Technical Perspective</v>
      </c>
      <c r="B17" t="s">
        <v>430</v>
      </c>
      <c r="C17" t="s">
        <v>486</v>
      </c>
      <c r="D17" t="str">
        <f>'your model'!G19</f>
        <v>Network modeling for IoT is done</v>
      </c>
      <c r="E17" t="s">
        <v>110</v>
      </c>
      <c r="F17" t="str">
        <f>'your model'!G21</f>
        <v>Energy system outages are planned for</v>
      </c>
      <c r="G17" t="str">
        <f t="shared" si="0"/>
        <v>Technical Perspective cc16: Energy system outages are planned for vs Network modeling for IoT is done</v>
      </c>
    </row>
    <row r="18" spans="1:7" x14ac:dyDescent="0.25">
      <c r="A18" t="str">
        <f>_xlfn.CONCAT('your model'!$B$3," ","Perspective")</f>
        <v>Technical Perspective</v>
      </c>
      <c r="B18" t="s">
        <v>431</v>
      </c>
      <c r="C18" t="s">
        <v>487</v>
      </c>
      <c r="D18" t="str">
        <f>'your model'!G20</f>
        <v>Standards are understood</v>
      </c>
      <c r="E18" t="s">
        <v>110</v>
      </c>
      <c r="F18" t="str">
        <f>'your model'!G22</f>
        <v>Machine limitations are recorded</v>
      </c>
      <c r="G18" t="str">
        <f t="shared" si="0"/>
        <v>Technical Perspective cc17: Machine limitations are recorded vs Standards are understood</v>
      </c>
    </row>
    <row r="19" spans="1:7" x14ac:dyDescent="0.25">
      <c r="A19" t="str">
        <f>_xlfn.CONCAT('your model'!$B$3," ","Perspective")</f>
        <v>Technical Perspective</v>
      </c>
      <c r="B19" t="s">
        <v>432</v>
      </c>
      <c r="C19" t="s">
        <v>488</v>
      </c>
      <c r="D19" t="str">
        <f>'your model'!G21</f>
        <v>Energy system outages are planned for</v>
      </c>
      <c r="E19" t="s">
        <v>110</v>
      </c>
      <c r="F19" t="str">
        <f>'your model'!G23</f>
        <v>Network and System admin procedures documented</v>
      </c>
      <c r="G19" t="str">
        <f t="shared" si="0"/>
        <v>Technical Perspective cc18: Network and System admin procedures documented vs Energy system outages are planned for</v>
      </c>
    </row>
    <row r="20" spans="1:7" x14ac:dyDescent="0.25">
      <c r="A20" t="str">
        <f>_xlfn.CONCAT('your model'!$B$3," ","Perspective")</f>
        <v>Technical Perspective</v>
      </c>
      <c r="B20" t="s">
        <v>433</v>
      </c>
      <c r="C20" t="s">
        <v>489</v>
      </c>
      <c r="D20" t="str">
        <f>'your model'!G22</f>
        <v>Machine limitations are recorded</v>
      </c>
      <c r="E20" t="s">
        <v>110</v>
      </c>
      <c r="F20" t="str">
        <f>'your model'!G24</f>
        <v>Outages are not required for security updates</v>
      </c>
      <c r="G20" t="str">
        <f t="shared" si="0"/>
        <v>Technical Perspective cc19: Outages are not required for security updates vs Machine limitations are recorded</v>
      </c>
    </row>
    <row r="21" spans="1:7" x14ac:dyDescent="0.25">
      <c r="A21" t="str">
        <f>_xlfn.CONCAT('your model'!$B$3," ","Perspective")</f>
        <v>Technical Perspective</v>
      </c>
      <c r="B21" t="s">
        <v>434</v>
      </c>
      <c r="C21" t="s">
        <v>490</v>
      </c>
      <c r="D21" t="str">
        <f>'your model'!G23</f>
        <v>Network and System admin procedures documented</v>
      </c>
      <c r="E21" t="s">
        <v>110</v>
      </c>
      <c r="F21" t="str">
        <f>'your model'!G25</f>
        <v>Info Officer is in contact with Internet Service Provider</v>
      </c>
      <c r="G21" t="str">
        <f t="shared" si="0"/>
        <v>Technical Perspective cc20: Info Officer is in contact with Internet Service Provider vs Network and System admin procedures documented</v>
      </c>
    </row>
    <row r="22" spans="1:7" x14ac:dyDescent="0.25">
      <c r="A22" t="str">
        <f>_xlfn.CONCAT('your model'!$B$3," ","Perspective")</f>
        <v>Technical Perspective</v>
      </c>
      <c r="B22" t="s">
        <v>435</v>
      </c>
      <c r="C22" t="s">
        <v>472</v>
      </c>
      <c r="D22" t="str">
        <f>'your model'!G24</f>
        <v>Outages are not required for security updates</v>
      </c>
      <c r="E22" t="s">
        <v>110</v>
      </c>
      <c r="F22" t="str">
        <f>'your model'!G15</f>
        <v>Logging is sufficient for security and forensics</v>
      </c>
      <c r="G22" t="str">
        <f t="shared" si="0"/>
        <v>Technical Perspective cc21: Logging is sufficient for security and forensics vs Outages are not required for security updates</v>
      </c>
    </row>
    <row r="23" spans="1:7" x14ac:dyDescent="0.25">
      <c r="A23" t="str">
        <f>_xlfn.CONCAT('your model'!$B$3," ","Perspective")</f>
        <v>Technical Perspective</v>
      </c>
      <c r="B23" t="s">
        <v>436</v>
      </c>
      <c r="C23" t="s">
        <v>491</v>
      </c>
      <c r="D23" t="str">
        <f>'your model'!G25</f>
        <v>Info Officer is in contact with Internet Service Provider</v>
      </c>
      <c r="E23" t="s">
        <v>110</v>
      </c>
      <c r="F23" t="str">
        <f>'your model'!G16</f>
        <v>Data loss prevention system is in place</v>
      </c>
      <c r="G23" t="str">
        <f t="shared" si="0"/>
        <v>Technical Perspective cc22: Data loss prevention system is in place vs Info Officer is in contact with Internet Service Provider</v>
      </c>
    </row>
    <row r="24" spans="1:7" x14ac:dyDescent="0.25">
      <c r="A24" t="str">
        <f>_xlfn.CONCAT('your model'!$B$3," ","Perspective")</f>
        <v>Technical Perspective</v>
      </c>
      <c r="B24" t="s">
        <v>437</v>
      </c>
      <c r="C24" t="s">
        <v>492</v>
      </c>
      <c r="D24" t="str">
        <f>'your model'!G15</f>
        <v>Logging is sufficient for security and forensics</v>
      </c>
      <c r="E24" t="s">
        <v>110</v>
      </c>
      <c r="F24" t="str">
        <f>'your model'!G18</f>
        <v>Retention periods are in place and used for information and data</v>
      </c>
      <c r="G24" t="str">
        <f t="shared" si="0"/>
        <v>Technical Perspective cc23: Retention periods are in place and used for information and data vs Logging is sufficient for security and forensics</v>
      </c>
    </row>
    <row r="25" spans="1:7" x14ac:dyDescent="0.25">
      <c r="A25" t="str">
        <f>_xlfn.CONCAT('your model'!$B$3," ","Perspective")</f>
        <v>Technical Perspective</v>
      </c>
      <c r="B25" t="s">
        <v>438</v>
      </c>
      <c r="C25" t="s">
        <v>493</v>
      </c>
      <c r="D25" t="str">
        <f>'your model'!G16</f>
        <v>Data loss prevention system is in place</v>
      </c>
      <c r="E25" t="s">
        <v>110</v>
      </c>
      <c r="F25" t="str">
        <f>'your model'!G19</f>
        <v>Network modeling for IoT is done</v>
      </c>
      <c r="G25" t="str">
        <f t="shared" si="0"/>
        <v>Technical Perspective cc24: Network modeling for IoT is done vs Data loss prevention system is in place</v>
      </c>
    </row>
    <row r="26" spans="1:7" x14ac:dyDescent="0.25">
      <c r="A26" t="str">
        <f>_xlfn.CONCAT('your model'!$B$3," ","Perspective")</f>
        <v>Technical Perspective</v>
      </c>
      <c r="B26" t="s">
        <v>439</v>
      </c>
      <c r="C26" t="s">
        <v>494</v>
      </c>
      <c r="D26" t="str">
        <f>'your model'!G17</f>
        <v>Planning for forensic evidence collection</v>
      </c>
      <c r="E26" t="s">
        <v>110</v>
      </c>
      <c r="F26" t="str">
        <f>'your model'!G20</f>
        <v>Standards are understood</v>
      </c>
      <c r="G26" t="str">
        <f t="shared" si="0"/>
        <v>Technical Perspective cc25: Standards are understood vs Planning for forensic evidence collection</v>
      </c>
    </row>
    <row r="27" spans="1:7" x14ac:dyDescent="0.25">
      <c r="A27" t="str">
        <f>_xlfn.CONCAT('your model'!$B$3," ","Perspective")</f>
        <v>Technical Perspective</v>
      </c>
      <c r="B27" t="s">
        <v>440</v>
      </c>
      <c r="C27" t="s">
        <v>495</v>
      </c>
      <c r="D27" t="str">
        <f>'your model'!G18</f>
        <v>Retention periods are in place and used for information and data</v>
      </c>
      <c r="E27" t="s">
        <v>110</v>
      </c>
      <c r="F27" t="str">
        <f>'your model'!G21</f>
        <v>Energy system outages are planned for</v>
      </c>
      <c r="G27" t="str">
        <f t="shared" si="0"/>
        <v>Technical Perspective cc26: Energy system outages are planned for vs Retention periods are in place and used for information and data</v>
      </c>
    </row>
    <row r="28" spans="1:7" x14ac:dyDescent="0.25">
      <c r="A28" t="str">
        <f>_xlfn.CONCAT('your model'!$B$3," ","Perspective")</f>
        <v>Technical Perspective</v>
      </c>
      <c r="B28" t="s">
        <v>441</v>
      </c>
      <c r="C28" t="s">
        <v>496</v>
      </c>
      <c r="D28" t="str">
        <f>'your model'!G19</f>
        <v>Network modeling for IoT is done</v>
      </c>
      <c r="E28" t="s">
        <v>110</v>
      </c>
      <c r="F28" t="str">
        <f>'your model'!G22</f>
        <v>Machine limitations are recorded</v>
      </c>
      <c r="G28" t="str">
        <f t="shared" si="0"/>
        <v>Technical Perspective cc27: Machine limitations are recorded vs Network modeling for IoT is done</v>
      </c>
    </row>
    <row r="29" spans="1:7" x14ac:dyDescent="0.25">
      <c r="A29" t="str">
        <f>_xlfn.CONCAT('your model'!$B$3," ","Perspective")</f>
        <v>Technical Perspective</v>
      </c>
      <c r="B29" t="s">
        <v>442</v>
      </c>
      <c r="C29" t="s">
        <v>497</v>
      </c>
      <c r="D29" t="str">
        <f>'your model'!G20</f>
        <v>Standards are understood</v>
      </c>
      <c r="E29" t="s">
        <v>110</v>
      </c>
      <c r="F29" t="str">
        <f>'your model'!G23</f>
        <v>Network and System admin procedures documented</v>
      </c>
      <c r="G29" t="str">
        <f t="shared" si="0"/>
        <v>Technical Perspective cc28: Network and System admin procedures documented vs Standards are understood</v>
      </c>
    </row>
    <row r="30" spans="1:7" x14ac:dyDescent="0.25">
      <c r="A30" t="str">
        <f>_xlfn.CONCAT('your model'!$B$3," ","Perspective")</f>
        <v>Technical Perspective</v>
      </c>
      <c r="B30" t="s">
        <v>443</v>
      </c>
      <c r="C30" t="s">
        <v>498</v>
      </c>
      <c r="D30" t="str">
        <f>'your model'!G21</f>
        <v>Energy system outages are planned for</v>
      </c>
      <c r="E30" t="s">
        <v>110</v>
      </c>
      <c r="F30" t="str">
        <f>'your model'!G24</f>
        <v>Outages are not required for security updates</v>
      </c>
      <c r="G30" t="str">
        <f t="shared" si="0"/>
        <v>Technical Perspective cc29: Outages are not required for security updates vs Energy system outages are planned for</v>
      </c>
    </row>
    <row r="31" spans="1:7" x14ac:dyDescent="0.25">
      <c r="A31" t="str">
        <f>_xlfn.CONCAT('your model'!$B$3," ","Perspective")</f>
        <v>Technical Perspective</v>
      </c>
      <c r="B31" t="s">
        <v>444</v>
      </c>
      <c r="C31" t="s">
        <v>499</v>
      </c>
      <c r="D31" t="str">
        <f>'your model'!G22</f>
        <v>Machine limitations are recorded</v>
      </c>
      <c r="E31" t="s">
        <v>110</v>
      </c>
      <c r="F31" t="str">
        <f>'your model'!G25</f>
        <v>Info Officer is in contact with Internet Service Provider</v>
      </c>
      <c r="G31" t="str">
        <f t="shared" si="0"/>
        <v>Technical Perspective cc30: Info Officer is in contact with Internet Service Provider vs Machine limitations are recorded</v>
      </c>
    </row>
    <row r="32" spans="1:7" x14ac:dyDescent="0.25">
      <c r="A32" t="str">
        <f>_xlfn.CONCAT('your model'!$B$3," ","Perspective")</f>
        <v>Technical Perspective</v>
      </c>
      <c r="B32" t="s">
        <v>445</v>
      </c>
      <c r="C32" t="s">
        <v>500</v>
      </c>
      <c r="D32" t="str">
        <f>'your model'!G23</f>
        <v>Network and System admin procedures documented</v>
      </c>
      <c r="E32" t="s">
        <v>110</v>
      </c>
      <c r="F32" t="str">
        <f>'your model'!G15</f>
        <v>Logging is sufficient for security and forensics</v>
      </c>
      <c r="G32" t="str">
        <f t="shared" si="0"/>
        <v>Technical Perspective cc31: Logging is sufficient for security and forensics vs Network and System admin procedures documented</v>
      </c>
    </row>
    <row r="33" spans="1:7" x14ac:dyDescent="0.25">
      <c r="A33" t="str">
        <f>_xlfn.CONCAT('your model'!$B$3," ","Perspective")</f>
        <v>Technical Perspective</v>
      </c>
      <c r="B33" t="s">
        <v>446</v>
      </c>
      <c r="C33" t="s">
        <v>501</v>
      </c>
      <c r="D33" t="str">
        <f>'your model'!G24</f>
        <v>Outages are not required for security updates</v>
      </c>
      <c r="E33" t="s">
        <v>110</v>
      </c>
      <c r="F33" t="str">
        <f>'your model'!G16</f>
        <v>Data loss prevention system is in place</v>
      </c>
      <c r="G33" t="str">
        <f t="shared" si="0"/>
        <v>Technical Perspective cc32: Data loss prevention system is in place vs Outages are not required for security updates</v>
      </c>
    </row>
    <row r="34" spans="1:7" x14ac:dyDescent="0.25">
      <c r="A34" t="str">
        <f>_xlfn.CONCAT('your model'!$B$3," ","Perspective")</f>
        <v>Technical Perspective</v>
      </c>
      <c r="B34" t="s">
        <v>447</v>
      </c>
      <c r="C34" t="s">
        <v>502</v>
      </c>
      <c r="D34" t="str">
        <f>'your model'!G25</f>
        <v>Info Officer is in contact with Internet Service Provider</v>
      </c>
      <c r="E34" t="s">
        <v>110</v>
      </c>
      <c r="F34" t="str">
        <f>'your model'!G17</f>
        <v>Planning for forensic evidence collection</v>
      </c>
      <c r="G34" t="str">
        <f t="shared" si="0"/>
        <v>Technical Perspective cc33: Planning for forensic evidence collection vs Info Officer is in contact with Internet Service Provider</v>
      </c>
    </row>
    <row r="35" spans="1:7" x14ac:dyDescent="0.25">
      <c r="A35" t="str">
        <f>_xlfn.CONCAT('your model'!$B$3," ","Perspective")</f>
        <v>Technical Perspective</v>
      </c>
      <c r="B35" t="s">
        <v>448</v>
      </c>
      <c r="C35" t="s">
        <v>503</v>
      </c>
      <c r="D35" t="str">
        <f>'your model'!G15</f>
        <v>Logging is sufficient for security and forensics</v>
      </c>
      <c r="E35" t="s">
        <v>110</v>
      </c>
      <c r="F35" t="str">
        <f>'your model'!G19</f>
        <v>Network modeling for IoT is done</v>
      </c>
      <c r="G35" t="str">
        <f t="shared" si="0"/>
        <v>Technical Perspective cc34: Network modeling for IoT is done vs Logging is sufficient for security and forensics</v>
      </c>
    </row>
    <row r="36" spans="1:7" x14ac:dyDescent="0.25">
      <c r="A36" t="str">
        <f>_xlfn.CONCAT('your model'!$B$3," ","Perspective")</f>
        <v>Technical Perspective</v>
      </c>
      <c r="B36" t="s">
        <v>449</v>
      </c>
      <c r="C36" t="s">
        <v>504</v>
      </c>
      <c r="D36" t="str">
        <f>'your model'!G16</f>
        <v>Data loss prevention system is in place</v>
      </c>
      <c r="E36" t="s">
        <v>110</v>
      </c>
      <c r="F36" t="str">
        <f>'your model'!G20</f>
        <v>Standards are understood</v>
      </c>
      <c r="G36" t="str">
        <f t="shared" si="0"/>
        <v>Technical Perspective cc35: Standards are understood vs Data loss prevention system is in place</v>
      </c>
    </row>
    <row r="37" spans="1:7" x14ac:dyDescent="0.25">
      <c r="A37" t="str">
        <f>_xlfn.CONCAT('your model'!$B$3," ","Perspective")</f>
        <v>Technical Perspective</v>
      </c>
      <c r="B37" t="s">
        <v>450</v>
      </c>
      <c r="C37" t="s">
        <v>505</v>
      </c>
      <c r="D37" t="str">
        <f>'your model'!G17</f>
        <v>Planning for forensic evidence collection</v>
      </c>
      <c r="E37" t="s">
        <v>110</v>
      </c>
      <c r="F37" t="str">
        <f>'your model'!G21</f>
        <v>Energy system outages are planned for</v>
      </c>
      <c r="G37" t="str">
        <f t="shared" si="0"/>
        <v>Technical Perspective cc36: Energy system outages are planned for vs Planning for forensic evidence collection</v>
      </c>
    </row>
    <row r="38" spans="1:7" x14ac:dyDescent="0.25">
      <c r="A38" t="str">
        <f>_xlfn.CONCAT('your model'!$B$3," ","Perspective")</f>
        <v>Technical Perspective</v>
      </c>
      <c r="B38" t="s">
        <v>451</v>
      </c>
      <c r="C38" t="s">
        <v>506</v>
      </c>
      <c r="D38" t="str">
        <f>'your model'!G18</f>
        <v>Retention periods are in place and used for information and data</v>
      </c>
      <c r="E38" t="s">
        <v>110</v>
      </c>
      <c r="F38" t="str">
        <f>'your model'!G22</f>
        <v>Machine limitations are recorded</v>
      </c>
      <c r="G38" t="str">
        <f t="shared" si="0"/>
        <v>Technical Perspective cc37: Machine limitations are recorded vs Retention periods are in place and used for information and data</v>
      </c>
    </row>
    <row r="39" spans="1:7" x14ac:dyDescent="0.25">
      <c r="A39" t="str">
        <f>_xlfn.CONCAT('your model'!$B$3," ","Perspective")</f>
        <v>Technical Perspective</v>
      </c>
      <c r="B39" t="s">
        <v>452</v>
      </c>
      <c r="C39" t="s">
        <v>507</v>
      </c>
      <c r="D39" t="str">
        <f>'your model'!G19</f>
        <v>Network modeling for IoT is done</v>
      </c>
      <c r="E39" t="s">
        <v>110</v>
      </c>
      <c r="F39" t="str">
        <f>'your model'!G23</f>
        <v>Network and System admin procedures documented</v>
      </c>
      <c r="G39" t="str">
        <f t="shared" si="0"/>
        <v>Technical Perspective cc38: Network and System admin procedures documented vs Network modeling for IoT is done</v>
      </c>
    </row>
    <row r="40" spans="1:7" x14ac:dyDescent="0.25">
      <c r="A40" t="str">
        <f>_xlfn.CONCAT('your model'!$B$3," ","Perspective")</f>
        <v>Technical Perspective</v>
      </c>
      <c r="B40" t="s">
        <v>453</v>
      </c>
      <c r="C40" t="s">
        <v>508</v>
      </c>
      <c r="D40" t="str">
        <f>'your model'!G20</f>
        <v>Standards are understood</v>
      </c>
      <c r="E40" t="s">
        <v>110</v>
      </c>
      <c r="F40" t="str">
        <f>'your model'!G24</f>
        <v>Outages are not required for security updates</v>
      </c>
      <c r="G40" t="str">
        <f t="shared" si="0"/>
        <v>Technical Perspective cc39: Outages are not required for security updates vs Standards are understood</v>
      </c>
    </row>
    <row r="41" spans="1:7" x14ac:dyDescent="0.25">
      <c r="A41" t="str">
        <f>_xlfn.CONCAT('your model'!$B$3," ","Perspective")</f>
        <v>Technical Perspective</v>
      </c>
      <c r="B41" t="s">
        <v>454</v>
      </c>
      <c r="C41" t="s">
        <v>509</v>
      </c>
      <c r="D41" t="str">
        <f>'your model'!G21</f>
        <v>Energy system outages are planned for</v>
      </c>
      <c r="E41" t="s">
        <v>110</v>
      </c>
      <c r="F41" t="str">
        <f>'your model'!G25</f>
        <v>Info Officer is in contact with Internet Service Provider</v>
      </c>
      <c r="G41" t="str">
        <f t="shared" si="0"/>
        <v>Technical Perspective cc40: Info Officer is in contact with Internet Service Provider vs Energy system outages are planned for</v>
      </c>
    </row>
    <row r="42" spans="1:7" x14ac:dyDescent="0.25">
      <c r="A42" t="str">
        <f>_xlfn.CONCAT('your model'!$B$3," ","Perspective")</f>
        <v>Technical Perspective</v>
      </c>
      <c r="B42" t="s">
        <v>455</v>
      </c>
      <c r="C42" t="s">
        <v>510</v>
      </c>
      <c r="D42" t="str">
        <f>'your model'!G22</f>
        <v>Machine limitations are recorded</v>
      </c>
      <c r="E42" t="s">
        <v>110</v>
      </c>
      <c r="F42" t="str">
        <f>'your model'!G15</f>
        <v>Logging is sufficient for security and forensics</v>
      </c>
      <c r="G42" t="str">
        <f t="shared" si="0"/>
        <v>Technical Perspective cc41: Logging is sufficient for security and forensics vs Machine limitations are recorded</v>
      </c>
    </row>
    <row r="43" spans="1:7" x14ac:dyDescent="0.25">
      <c r="A43" t="str">
        <f>_xlfn.CONCAT('your model'!$B$3," ","Perspective")</f>
        <v>Technical Perspective</v>
      </c>
      <c r="B43" t="s">
        <v>456</v>
      </c>
      <c r="C43" t="s">
        <v>511</v>
      </c>
      <c r="D43" t="str">
        <f>'your model'!G23</f>
        <v>Network and System admin procedures documented</v>
      </c>
      <c r="E43" t="s">
        <v>110</v>
      </c>
      <c r="F43" t="str">
        <f>'your model'!G16</f>
        <v>Data loss prevention system is in place</v>
      </c>
      <c r="G43" t="str">
        <f t="shared" si="0"/>
        <v>Technical Perspective cc42: Data loss prevention system is in place vs Network and System admin procedures documented</v>
      </c>
    </row>
    <row r="44" spans="1:7" x14ac:dyDescent="0.25">
      <c r="A44" t="str">
        <f>_xlfn.CONCAT('your model'!$B$3," ","Perspective")</f>
        <v>Technical Perspective</v>
      </c>
      <c r="B44" t="s">
        <v>457</v>
      </c>
      <c r="C44" t="s">
        <v>512</v>
      </c>
      <c r="D44" t="str">
        <f>'your model'!G24</f>
        <v>Outages are not required for security updates</v>
      </c>
      <c r="E44" t="s">
        <v>110</v>
      </c>
      <c r="F44" t="str">
        <f>'your model'!G17</f>
        <v>Planning for forensic evidence collection</v>
      </c>
      <c r="G44" t="str">
        <f t="shared" si="0"/>
        <v>Technical Perspective cc43: Planning for forensic evidence collection vs Outages are not required for security updates</v>
      </c>
    </row>
    <row r="45" spans="1:7" x14ac:dyDescent="0.25">
      <c r="A45" t="str">
        <f>_xlfn.CONCAT('your model'!$B$3," ","Perspective")</f>
        <v>Technical Perspective</v>
      </c>
      <c r="B45" t="s">
        <v>458</v>
      </c>
      <c r="C45" t="s">
        <v>513</v>
      </c>
      <c r="D45" t="str">
        <f>'your model'!G25</f>
        <v>Info Officer is in contact with Internet Service Provider</v>
      </c>
      <c r="E45" t="s">
        <v>110</v>
      </c>
      <c r="F45" t="str">
        <f>'your model'!G18</f>
        <v>Retention periods are in place and used for information and data</v>
      </c>
      <c r="G45" t="str">
        <f t="shared" si="0"/>
        <v>Technical Perspective cc44: Retention periods are in place and used for information and data vs Info Officer is in contact with Internet Service Provider</v>
      </c>
    </row>
    <row r="46" spans="1:7" x14ac:dyDescent="0.25">
      <c r="A46" t="str">
        <f>_xlfn.CONCAT('your model'!$B$3," ","Perspective")</f>
        <v>Technical Perspective</v>
      </c>
      <c r="B46" t="s">
        <v>459</v>
      </c>
      <c r="C46" t="s">
        <v>514</v>
      </c>
      <c r="D46" t="str">
        <f>'your model'!G15</f>
        <v>Logging is sufficient for security and forensics</v>
      </c>
      <c r="E46" t="s">
        <v>110</v>
      </c>
      <c r="F46" t="str">
        <f>'your model'!G20</f>
        <v>Standards are understood</v>
      </c>
      <c r="G46" t="str">
        <f t="shared" si="0"/>
        <v>Technical Perspective cc45: Standards are understood vs Logging is sufficient for security and forensics</v>
      </c>
    </row>
    <row r="47" spans="1:7" x14ac:dyDescent="0.25">
      <c r="A47" t="str">
        <f>_xlfn.CONCAT('your model'!$B$3," ","Perspective")</f>
        <v>Technical Perspective</v>
      </c>
      <c r="B47" t="s">
        <v>460</v>
      </c>
      <c r="C47" t="s">
        <v>515</v>
      </c>
      <c r="D47" t="str">
        <f>'your model'!G16</f>
        <v>Data loss prevention system is in place</v>
      </c>
      <c r="E47" t="s">
        <v>110</v>
      </c>
      <c r="F47" t="str">
        <f>'your model'!G21</f>
        <v>Energy system outages are planned for</v>
      </c>
      <c r="G47" t="str">
        <f t="shared" si="0"/>
        <v>Technical Perspective cc46: Energy system outages are planned for vs Data loss prevention system is in place</v>
      </c>
    </row>
    <row r="48" spans="1:7" x14ac:dyDescent="0.25">
      <c r="A48" t="str">
        <f>_xlfn.CONCAT('your model'!$B$3," ","Perspective")</f>
        <v>Technical Perspective</v>
      </c>
      <c r="B48" t="s">
        <v>461</v>
      </c>
      <c r="C48" t="s">
        <v>516</v>
      </c>
      <c r="D48" t="str">
        <f>'your model'!G17</f>
        <v>Planning for forensic evidence collection</v>
      </c>
      <c r="E48" t="s">
        <v>110</v>
      </c>
      <c r="F48" t="str">
        <f>'your model'!G22</f>
        <v>Machine limitations are recorded</v>
      </c>
      <c r="G48" t="str">
        <f t="shared" si="0"/>
        <v>Technical Perspective cc47: Machine limitations are recorded vs Planning for forensic evidence collection</v>
      </c>
    </row>
    <row r="49" spans="1:7" x14ac:dyDescent="0.25">
      <c r="A49" t="str">
        <f>_xlfn.CONCAT('your model'!$B$3," ","Perspective")</f>
        <v>Technical Perspective</v>
      </c>
      <c r="B49" t="s">
        <v>462</v>
      </c>
      <c r="C49" t="s">
        <v>517</v>
      </c>
      <c r="D49" t="str">
        <f>'your model'!G18</f>
        <v>Retention periods are in place and used for information and data</v>
      </c>
      <c r="E49" t="s">
        <v>110</v>
      </c>
      <c r="F49" t="str">
        <f>'your model'!G23</f>
        <v>Network and System admin procedures documented</v>
      </c>
      <c r="G49" t="str">
        <f t="shared" si="0"/>
        <v>Technical Perspective cc48: Network and System admin procedures documented vs Retention periods are in place and used for information and data</v>
      </c>
    </row>
    <row r="50" spans="1:7" x14ac:dyDescent="0.25">
      <c r="A50" t="str">
        <f>_xlfn.CONCAT('your model'!$B$3," ","Perspective")</f>
        <v>Technical Perspective</v>
      </c>
      <c r="B50" t="s">
        <v>463</v>
      </c>
      <c r="C50" t="s">
        <v>518</v>
      </c>
      <c r="D50" t="str">
        <f>'your model'!G19</f>
        <v>Network modeling for IoT is done</v>
      </c>
      <c r="E50" t="s">
        <v>110</v>
      </c>
      <c r="F50" t="str">
        <f>'your model'!G24</f>
        <v>Outages are not required for security updates</v>
      </c>
      <c r="G50" t="str">
        <f t="shared" si="0"/>
        <v>Technical Perspective cc49: Outages are not required for security updates vs Network modeling for IoT is done</v>
      </c>
    </row>
    <row r="51" spans="1:7" x14ac:dyDescent="0.25">
      <c r="A51" t="str">
        <f>_xlfn.CONCAT('your model'!$B$3," ","Perspective")</f>
        <v>Technical Perspective</v>
      </c>
      <c r="B51" t="s">
        <v>464</v>
      </c>
      <c r="C51" t="s">
        <v>519</v>
      </c>
      <c r="D51" t="str">
        <f>'your model'!G20</f>
        <v>Standards are understood</v>
      </c>
      <c r="E51" t="s">
        <v>110</v>
      </c>
      <c r="F51" t="str">
        <f>'your model'!G25</f>
        <v>Info Officer is in contact with Internet Service Provider</v>
      </c>
      <c r="G51" t="str">
        <f t="shared" si="0"/>
        <v>Technical Perspective cc50: Info Officer is in contact with Internet Service Provider vs Standards are understood</v>
      </c>
    </row>
    <row r="52" spans="1:7" x14ac:dyDescent="0.25">
      <c r="A52" t="str">
        <f>_xlfn.CONCAT('your model'!$B$3," ","Perspective")</f>
        <v>Technical Perspective</v>
      </c>
      <c r="B52" t="s">
        <v>465</v>
      </c>
      <c r="C52" t="s">
        <v>520</v>
      </c>
      <c r="D52" t="str">
        <f>'your model'!G21</f>
        <v>Energy system outages are planned for</v>
      </c>
      <c r="E52" t="s">
        <v>110</v>
      </c>
      <c r="F52" t="str">
        <f>'your model'!G15</f>
        <v>Logging is sufficient for security and forensics</v>
      </c>
      <c r="G52" t="str">
        <f t="shared" si="0"/>
        <v>Technical Perspective cc51: Logging is sufficient for security and forensics vs Energy system outages are planned for</v>
      </c>
    </row>
    <row r="53" spans="1:7" x14ac:dyDescent="0.25">
      <c r="A53" t="str">
        <f>_xlfn.CONCAT('your model'!$B$3," ","Perspective")</f>
        <v>Technical Perspective</v>
      </c>
      <c r="B53" t="s">
        <v>466</v>
      </c>
      <c r="C53" t="s">
        <v>521</v>
      </c>
      <c r="D53" t="str">
        <f>'your model'!G22</f>
        <v>Machine limitations are recorded</v>
      </c>
      <c r="E53" t="s">
        <v>110</v>
      </c>
      <c r="F53" t="str">
        <f>'your model'!G16</f>
        <v>Data loss prevention system is in place</v>
      </c>
      <c r="G53" t="str">
        <f t="shared" si="0"/>
        <v>Technical Perspective cc52: Data loss prevention system is in place vs Machine limitations are recorded</v>
      </c>
    </row>
    <row r="54" spans="1:7" x14ac:dyDescent="0.25">
      <c r="A54" t="str">
        <f>_xlfn.CONCAT('your model'!$B$3," ","Perspective")</f>
        <v>Technical Perspective</v>
      </c>
      <c r="B54" t="s">
        <v>467</v>
      </c>
      <c r="C54" t="s">
        <v>522</v>
      </c>
      <c r="D54" t="str">
        <f>'your model'!G23</f>
        <v>Network and System admin procedures documented</v>
      </c>
      <c r="E54" t="s">
        <v>110</v>
      </c>
      <c r="F54" t="str">
        <f>'your model'!G17</f>
        <v>Planning for forensic evidence collection</v>
      </c>
      <c r="G54" t="str">
        <f t="shared" si="0"/>
        <v>Technical Perspective cc53: Planning for forensic evidence collection vs Network and System admin procedures documented</v>
      </c>
    </row>
    <row r="55" spans="1:7" x14ac:dyDescent="0.25">
      <c r="A55" t="str">
        <f>_xlfn.CONCAT('your model'!$B$3," ","Perspective")</f>
        <v>Technical Perspective</v>
      </c>
      <c r="B55" t="s">
        <v>468</v>
      </c>
      <c r="C55" t="s">
        <v>523</v>
      </c>
      <c r="D55" t="str">
        <f>'your model'!G24</f>
        <v>Outages are not required for security updates</v>
      </c>
      <c r="E55" t="s">
        <v>110</v>
      </c>
      <c r="F55" t="str">
        <f>'your model'!G18</f>
        <v>Retention periods are in place and used for information and data</v>
      </c>
      <c r="G55" t="str">
        <f t="shared" si="0"/>
        <v>Technical Perspective cc54: Retention periods are in place and used for information and data vs Outages are not required for security updates</v>
      </c>
    </row>
    <row r="56" spans="1:7" x14ac:dyDescent="0.25">
      <c r="A56" t="str">
        <f>_xlfn.CONCAT('your model'!$B$3," ","Perspective")</f>
        <v>Technical Perspective</v>
      </c>
      <c r="B56" t="s">
        <v>469</v>
      </c>
      <c r="C56" t="s">
        <v>524</v>
      </c>
      <c r="D56" t="str">
        <f>'your model'!G25</f>
        <v>Info Officer is in contact with Internet Service Provider</v>
      </c>
      <c r="E56" t="s">
        <v>110</v>
      </c>
      <c r="F56" t="str">
        <f>'your model'!G19</f>
        <v>Network modeling for IoT is done</v>
      </c>
      <c r="G56" t="str">
        <f t="shared" si="0"/>
        <v>Technical Perspective cc55: Network modeling for IoT is done vs Info Officer is in contact with Internet Service Provider</v>
      </c>
    </row>
  </sheetData>
  <autoFilter ref="B1:G56" xr:uid="{0BCF6AB9-60B4-4334-85F3-9FEE2DC0E64A}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2A37-0844-460E-845C-3B3235C27F46}">
  <sheetPr filterMode="1"/>
  <dimension ref="A1:G56"/>
  <sheetViews>
    <sheetView workbookViewId="0">
      <selection activeCell="G2" sqref="G2:G35"/>
    </sheetView>
  </sheetViews>
  <sheetFormatPr defaultRowHeight="15" x14ac:dyDescent="0.25"/>
  <cols>
    <col min="1" max="1" width="23.28515625" bestFit="1" customWidth="1"/>
    <col min="2" max="2" width="41" bestFit="1" customWidth="1"/>
    <col min="3" max="3" width="15.5703125" customWidth="1"/>
    <col min="4" max="4" width="26.7109375" bestFit="1" customWidth="1"/>
    <col min="5" max="5" width="2.85546875" bestFit="1" customWidth="1"/>
    <col min="6" max="6" width="26.7109375" bestFit="1" customWidth="1"/>
    <col min="8" max="8" width="3.5703125" bestFit="1" customWidth="1"/>
    <col min="9" max="19" width="4.5703125" bestFit="1" customWidth="1"/>
  </cols>
  <sheetData>
    <row r="1" spans="1:7" x14ac:dyDescent="0.25">
      <c r="A1" s="14" t="s">
        <v>856</v>
      </c>
      <c r="B1" s="14" t="s">
        <v>109</v>
      </c>
      <c r="C1" s="14" t="s">
        <v>359</v>
      </c>
      <c r="D1" s="14" t="s">
        <v>111</v>
      </c>
      <c r="E1" s="14" t="s">
        <v>110</v>
      </c>
      <c r="F1" s="14" t="s">
        <v>111</v>
      </c>
      <c r="G1" s="14" t="s">
        <v>1253</v>
      </c>
    </row>
    <row r="2" spans="1:7" x14ac:dyDescent="0.25">
      <c r="A2" t="str">
        <f>_xlfn.CONCAT('your model'!$B$4," ","Perspective")</f>
        <v>Professional Perspective</v>
      </c>
      <c r="B2" t="s">
        <v>525</v>
      </c>
      <c r="C2" t="s">
        <v>580</v>
      </c>
      <c r="D2" t="str">
        <f>'your model'!L15</f>
        <v>External reporting is done</v>
      </c>
      <c r="E2" t="s">
        <v>110</v>
      </c>
      <c r="F2" t="str">
        <f>'your model'!L16</f>
        <v>External vendor/supply coordination is done</v>
      </c>
      <c r="G2" t="str">
        <f>_xlfn.CONCAT(A2," ",B2,": ",F2," ",E2," ",D2)</f>
        <v>Professional Perspective cd1: External vendor/supply coordination is done vs External reporting is done</v>
      </c>
    </row>
    <row r="3" spans="1:7" x14ac:dyDescent="0.25">
      <c r="A3" t="str">
        <f>_xlfn.CONCAT('your model'!$B$4," ","Perspective")</f>
        <v>Professional Perspective</v>
      </c>
      <c r="B3" t="s">
        <v>526</v>
      </c>
      <c r="C3" t="s">
        <v>581</v>
      </c>
      <c r="D3" t="str">
        <f>'your model'!L16</f>
        <v>External vendor/supply coordination is done</v>
      </c>
      <c r="E3" t="s">
        <v>110</v>
      </c>
      <c r="F3" t="str">
        <f>'your model'!L17</f>
        <v>Threats to organization are modeled</v>
      </c>
      <c r="G3" t="str">
        <f t="shared" ref="G3:G56" si="0">_xlfn.CONCAT(A3," ",B3,": ",F3," ",E3," ",D3)</f>
        <v>Professional Perspective cd2: Threats to organization are modeled vs External vendor/supply coordination is done</v>
      </c>
    </row>
    <row r="4" spans="1:7" x14ac:dyDescent="0.25">
      <c r="A4" t="str">
        <f>_xlfn.CONCAT('your model'!$B$4," ","Perspective")</f>
        <v>Professional Perspective</v>
      </c>
      <c r="B4" t="s">
        <v>527</v>
      </c>
      <c r="C4" t="s">
        <v>582</v>
      </c>
      <c r="D4" t="str">
        <f>'your model'!L17</f>
        <v>Threats to organization are modeled</v>
      </c>
      <c r="E4" t="s">
        <v>110</v>
      </c>
      <c r="F4" t="str">
        <f>'your model'!L18</f>
        <v>Cyber awareness of all staff is checked</v>
      </c>
      <c r="G4" t="str">
        <f t="shared" si="0"/>
        <v>Professional Perspective cd3: Cyber awareness of all staff is checked vs Threats to organization are modeled</v>
      </c>
    </row>
    <row r="5" spans="1:7" x14ac:dyDescent="0.25">
      <c r="A5" t="str">
        <f>_xlfn.CONCAT('your model'!$B$4," ","Perspective")</f>
        <v>Professional Perspective</v>
      </c>
      <c r="B5" t="s">
        <v>528</v>
      </c>
      <c r="C5" t="s">
        <v>583</v>
      </c>
      <c r="D5" t="str">
        <f>'your model'!L18</f>
        <v>Cyber awareness of all staff is checked</v>
      </c>
      <c r="E5" t="s">
        <v>110</v>
      </c>
      <c r="F5" t="str">
        <f>'your model'!L19</f>
        <v>Change Management is considered</v>
      </c>
      <c r="G5" t="str">
        <f t="shared" si="0"/>
        <v>Professional Perspective cd4: Change Management is considered vs Cyber awareness of all staff is checked</v>
      </c>
    </row>
    <row r="6" spans="1:7" hidden="1" x14ac:dyDescent="0.25">
      <c r="A6" t="str">
        <f>_xlfn.CONCAT('your model'!$B$4," ","Perspective")</f>
        <v>Professional Perspective</v>
      </c>
      <c r="B6" t="s">
        <v>529</v>
      </c>
      <c r="C6" t="s">
        <v>584</v>
      </c>
      <c r="D6" t="str">
        <f>'your model'!L19</f>
        <v>Change Management is considered</v>
      </c>
      <c r="E6" t="s">
        <v>110</v>
      </c>
      <c r="F6" t="str">
        <f>'your model'!L20</f>
        <v>fff</v>
      </c>
      <c r="G6" t="str">
        <f t="shared" si="0"/>
        <v>Professional Perspective cd5: fff vs Change Management is considered</v>
      </c>
    </row>
    <row r="7" spans="1:7" hidden="1" x14ac:dyDescent="0.25">
      <c r="A7" t="str">
        <f>_xlfn.CONCAT('your model'!$B$4," ","Perspective")</f>
        <v>Professional Perspective</v>
      </c>
      <c r="B7" t="s">
        <v>530</v>
      </c>
      <c r="C7" t="s">
        <v>585</v>
      </c>
      <c r="D7" t="str">
        <f>'your model'!L20</f>
        <v>fff</v>
      </c>
      <c r="E7" t="s">
        <v>110</v>
      </c>
      <c r="F7" t="str">
        <f>'your model'!L21</f>
        <v>ggg</v>
      </c>
      <c r="G7" t="str">
        <f t="shared" si="0"/>
        <v>Professional Perspective cd6: ggg vs fff</v>
      </c>
    </row>
    <row r="8" spans="1:7" hidden="1" x14ac:dyDescent="0.25">
      <c r="A8" t="str">
        <f>_xlfn.CONCAT('your model'!$B$4," ","Perspective")</f>
        <v>Professional Perspective</v>
      </c>
      <c r="B8" t="s">
        <v>531</v>
      </c>
      <c r="C8" t="s">
        <v>586</v>
      </c>
      <c r="D8" t="str">
        <f>'your model'!L21</f>
        <v>ggg</v>
      </c>
      <c r="E8" t="s">
        <v>110</v>
      </c>
      <c r="F8" t="str">
        <f>'your model'!L22</f>
        <v>hhh</v>
      </c>
      <c r="G8" t="str">
        <f t="shared" si="0"/>
        <v>Professional Perspective cd7: hhh vs ggg</v>
      </c>
    </row>
    <row r="9" spans="1:7" hidden="1" x14ac:dyDescent="0.25">
      <c r="A9" t="str">
        <f>_xlfn.CONCAT('your model'!$B$4," ","Perspective")</f>
        <v>Professional Perspective</v>
      </c>
      <c r="B9" t="s">
        <v>532</v>
      </c>
      <c r="C9" t="s">
        <v>587</v>
      </c>
      <c r="D9" t="str">
        <f>'your model'!L22</f>
        <v>hhh</v>
      </c>
      <c r="E9" t="s">
        <v>110</v>
      </c>
      <c r="F9" t="str">
        <f>'your model'!L23</f>
        <v>iii</v>
      </c>
      <c r="G9" t="str">
        <f t="shared" si="0"/>
        <v>Professional Perspective cd8: iii vs hhh</v>
      </c>
    </row>
    <row r="10" spans="1:7" hidden="1" x14ac:dyDescent="0.25">
      <c r="A10" t="str">
        <f>_xlfn.CONCAT('your model'!$B$4," ","Perspective")</f>
        <v>Professional Perspective</v>
      </c>
      <c r="B10" t="s">
        <v>533</v>
      </c>
      <c r="C10" t="s">
        <v>588</v>
      </c>
      <c r="D10" t="str">
        <f>'your model'!L23</f>
        <v>iii</v>
      </c>
      <c r="E10" t="s">
        <v>110</v>
      </c>
      <c r="F10" t="str">
        <f>'your model'!L24</f>
        <v>jjj</v>
      </c>
      <c r="G10" t="str">
        <f t="shared" si="0"/>
        <v>Professional Perspective cd9: jjj vs iii</v>
      </c>
    </row>
    <row r="11" spans="1:7" hidden="1" x14ac:dyDescent="0.25">
      <c r="A11" t="str">
        <f>_xlfn.CONCAT('your model'!$B$4," ","Perspective")</f>
        <v>Professional Perspective</v>
      </c>
      <c r="B11" t="s">
        <v>534</v>
      </c>
      <c r="C11" t="s">
        <v>589</v>
      </c>
      <c r="D11" t="str">
        <f>'your model'!L24</f>
        <v>jjj</v>
      </c>
      <c r="E11" t="s">
        <v>110</v>
      </c>
      <c r="F11" t="str">
        <f>'your model'!L25</f>
        <v>kkk</v>
      </c>
      <c r="G11" t="str">
        <f t="shared" si="0"/>
        <v>Professional Perspective cd10: kkk vs jjj</v>
      </c>
    </row>
    <row r="12" spans="1:7" hidden="1" x14ac:dyDescent="0.25">
      <c r="A12" t="str">
        <f>_xlfn.CONCAT('your model'!$B$4," ","Perspective")</f>
        <v>Professional Perspective</v>
      </c>
      <c r="B12" t="s">
        <v>535</v>
      </c>
      <c r="C12" t="s">
        <v>590</v>
      </c>
      <c r="D12" t="str">
        <f>'your model'!L25</f>
        <v>kkk</v>
      </c>
      <c r="E12" t="s">
        <v>110</v>
      </c>
      <c r="F12" t="str">
        <f>'your model'!L15</f>
        <v>External reporting is done</v>
      </c>
      <c r="G12" t="str">
        <f t="shared" si="0"/>
        <v>Professional Perspective cd11: External reporting is done vs kkk</v>
      </c>
    </row>
    <row r="13" spans="1:7" x14ac:dyDescent="0.25">
      <c r="A13" t="str">
        <f>_xlfn.CONCAT('your model'!$B$4," ","Perspective")</f>
        <v>Professional Perspective</v>
      </c>
      <c r="B13" t="s">
        <v>536</v>
      </c>
      <c r="C13" t="s">
        <v>591</v>
      </c>
      <c r="D13" t="str">
        <f>'your model'!L15</f>
        <v>External reporting is done</v>
      </c>
      <c r="E13" t="s">
        <v>110</v>
      </c>
      <c r="F13" t="str">
        <f>'your model'!L17</f>
        <v>Threats to organization are modeled</v>
      </c>
      <c r="G13" t="str">
        <f t="shared" si="0"/>
        <v>Professional Perspective cd12: Threats to organization are modeled vs External reporting is done</v>
      </c>
    </row>
    <row r="14" spans="1:7" x14ac:dyDescent="0.25">
      <c r="A14" t="str">
        <f>_xlfn.CONCAT('your model'!$B$4," ","Perspective")</f>
        <v>Professional Perspective</v>
      </c>
      <c r="B14" t="s">
        <v>537</v>
      </c>
      <c r="C14" t="s">
        <v>592</v>
      </c>
      <c r="D14" t="str">
        <f>'your model'!L16</f>
        <v>External vendor/supply coordination is done</v>
      </c>
      <c r="E14" t="s">
        <v>110</v>
      </c>
      <c r="F14" t="str">
        <f>'your model'!L18</f>
        <v>Cyber awareness of all staff is checked</v>
      </c>
      <c r="G14" t="str">
        <f t="shared" si="0"/>
        <v>Professional Perspective cd13: Cyber awareness of all staff is checked vs External vendor/supply coordination is done</v>
      </c>
    </row>
    <row r="15" spans="1:7" x14ac:dyDescent="0.25">
      <c r="A15" t="str">
        <f>_xlfn.CONCAT('your model'!$B$4," ","Perspective")</f>
        <v>Professional Perspective</v>
      </c>
      <c r="B15" t="s">
        <v>538</v>
      </c>
      <c r="C15" t="s">
        <v>593</v>
      </c>
      <c r="D15" t="str">
        <f>'your model'!L17</f>
        <v>Threats to organization are modeled</v>
      </c>
      <c r="E15" t="s">
        <v>110</v>
      </c>
      <c r="F15" t="str">
        <f>'your model'!L19</f>
        <v>Change Management is considered</v>
      </c>
      <c r="G15" t="str">
        <f t="shared" si="0"/>
        <v>Professional Perspective cd14: Change Management is considered vs Threats to organization are modeled</v>
      </c>
    </row>
    <row r="16" spans="1:7" hidden="1" x14ac:dyDescent="0.25">
      <c r="A16" t="str">
        <f>_xlfn.CONCAT('your model'!$B$4," ","Perspective")</f>
        <v>Professional Perspective</v>
      </c>
      <c r="B16" t="s">
        <v>539</v>
      </c>
      <c r="C16" t="s">
        <v>594</v>
      </c>
      <c r="D16" t="str">
        <f>'your model'!L18</f>
        <v>Cyber awareness of all staff is checked</v>
      </c>
      <c r="E16" t="s">
        <v>110</v>
      </c>
      <c r="F16" t="str">
        <f>'your model'!L20</f>
        <v>fff</v>
      </c>
      <c r="G16" t="str">
        <f t="shared" si="0"/>
        <v>Professional Perspective cd15: fff vs Cyber awareness of all staff is checked</v>
      </c>
    </row>
    <row r="17" spans="1:7" hidden="1" x14ac:dyDescent="0.25">
      <c r="A17" t="str">
        <f>_xlfn.CONCAT('your model'!$B$4," ","Perspective")</f>
        <v>Professional Perspective</v>
      </c>
      <c r="B17" t="s">
        <v>540</v>
      </c>
      <c r="C17" t="s">
        <v>595</v>
      </c>
      <c r="D17" t="str">
        <f>'your model'!L19</f>
        <v>Change Management is considered</v>
      </c>
      <c r="E17" t="s">
        <v>110</v>
      </c>
      <c r="F17" t="str">
        <f>'your model'!L21</f>
        <v>ggg</v>
      </c>
      <c r="G17" t="str">
        <f t="shared" si="0"/>
        <v>Professional Perspective cd16: ggg vs Change Management is considered</v>
      </c>
    </row>
    <row r="18" spans="1:7" hidden="1" x14ac:dyDescent="0.25">
      <c r="A18" t="str">
        <f>_xlfn.CONCAT('your model'!$B$4," ","Perspective")</f>
        <v>Professional Perspective</v>
      </c>
      <c r="B18" t="s">
        <v>541</v>
      </c>
      <c r="C18" t="s">
        <v>596</v>
      </c>
      <c r="D18" t="str">
        <f>'your model'!L20</f>
        <v>fff</v>
      </c>
      <c r="E18" t="s">
        <v>110</v>
      </c>
      <c r="F18" t="str">
        <f>'your model'!L22</f>
        <v>hhh</v>
      </c>
      <c r="G18" t="str">
        <f t="shared" si="0"/>
        <v>Professional Perspective cd17: hhh vs fff</v>
      </c>
    </row>
    <row r="19" spans="1:7" hidden="1" x14ac:dyDescent="0.25">
      <c r="A19" t="str">
        <f>_xlfn.CONCAT('your model'!$B$4," ","Perspective")</f>
        <v>Professional Perspective</v>
      </c>
      <c r="B19" t="s">
        <v>542</v>
      </c>
      <c r="C19" t="s">
        <v>597</v>
      </c>
      <c r="D19" t="str">
        <f>'your model'!L21</f>
        <v>ggg</v>
      </c>
      <c r="E19" t="s">
        <v>110</v>
      </c>
      <c r="F19" t="str">
        <f>'your model'!L23</f>
        <v>iii</v>
      </c>
      <c r="G19" t="str">
        <f t="shared" si="0"/>
        <v>Professional Perspective cd18: iii vs ggg</v>
      </c>
    </row>
    <row r="20" spans="1:7" hidden="1" x14ac:dyDescent="0.25">
      <c r="A20" t="str">
        <f>_xlfn.CONCAT('your model'!$B$4," ","Perspective")</f>
        <v>Professional Perspective</v>
      </c>
      <c r="B20" t="s">
        <v>543</v>
      </c>
      <c r="C20" t="s">
        <v>598</v>
      </c>
      <c r="D20" t="str">
        <f>'your model'!L22</f>
        <v>hhh</v>
      </c>
      <c r="E20" t="s">
        <v>110</v>
      </c>
      <c r="F20" t="str">
        <f>'your model'!L24</f>
        <v>jjj</v>
      </c>
      <c r="G20" t="str">
        <f t="shared" si="0"/>
        <v>Professional Perspective cd19: jjj vs hhh</v>
      </c>
    </row>
    <row r="21" spans="1:7" hidden="1" x14ac:dyDescent="0.25">
      <c r="A21" t="str">
        <f>_xlfn.CONCAT('your model'!$B$4," ","Perspective")</f>
        <v>Professional Perspective</v>
      </c>
      <c r="B21" t="s">
        <v>544</v>
      </c>
      <c r="C21" t="s">
        <v>599</v>
      </c>
      <c r="D21" t="str">
        <f>'your model'!L23</f>
        <v>iii</v>
      </c>
      <c r="E21" t="s">
        <v>110</v>
      </c>
      <c r="F21" t="str">
        <f>'your model'!L25</f>
        <v>kkk</v>
      </c>
      <c r="G21" t="str">
        <f t="shared" si="0"/>
        <v>Professional Perspective cd20: kkk vs iii</v>
      </c>
    </row>
    <row r="22" spans="1:7" hidden="1" x14ac:dyDescent="0.25">
      <c r="A22" t="str">
        <f>_xlfn.CONCAT('your model'!$B$4," ","Perspective")</f>
        <v>Professional Perspective</v>
      </c>
      <c r="B22" t="s">
        <v>545</v>
      </c>
      <c r="C22" t="s">
        <v>600</v>
      </c>
      <c r="D22" t="str">
        <f>'your model'!L24</f>
        <v>jjj</v>
      </c>
      <c r="E22" t="s">
        <v>110</v>
      </c>
      <c r="F22" t="str">
        <f>'your model'!L15</f>
        <v>External reporting is done</v>
      </c>
      <c r="G22" t="str">
        <f t="shared" si="0"/>
        <v>Professional Perspective cd21: External reporting is done vs jjj</v>
      </c>
    </row>
    <row r="23" spans="1:7" hidden="1" x14ac:dyDescent="0.25">
      <c r="A23" t="str">
        <f>_xlfn.CONCAT('your model'!$B$4," ","Perspective")</f>
        <v>Professional Perspective</v>
      </c>
      <c r="B23" t="s">
        <v>546</v>
      </c>
      <c r="C23" t="s">
        <v>601</v>
      </c>
      <c r="D23" t="str">
        <f>'your model'!L25</f>
        <v>kkk</v>
      </c>
      <c r="E23" t="s">
        <v>110</v>
      </c>
      <c r="F23" t="str">
        <f>'your model'!L16</f>
        <v>External vendor/supply coordination is done</v>
      </c>
      <c r="G23" t="str">
        <f t="shared" si="0"/>
        <v>Professional Perspective cd22: External vendor/supply coordination is done vs kkk</v>
      </c>
    </row>
    <row r="24" spans="1:7" x14ac:dyDescent="0.25">
      <c r="A24" t="str">
        <f>_xlfn.CONCAT('your model'!$B$4," ","Perspective")</f>
        <v>Professional Perspective</v>
      </c>
      <c r="B24" t="s">
        <v>547</v>
      </c>
      <c r="C24" t="s">
        <v>602</v>
      </c>
      <c r="D24" t="str">
        <f>'your model'!L15</f>
        <v>External reporting is done</v>
      </c>
      <c r="E24" t="s">
        <v>110</v>
      </c>
      <c r="F24" t="str">
        <f>'your model'!L18</f>
        <v>Cyber awareness of all staff is checked</v>
      </c>
      <c r="G24" t="str">
        <f t="shared" si="0"/>
        <v>Professional Perspective cd23: Cyber awareness of all staff is checked vs External reporting is done</v>
      </c>
    </row>
    <row r="25" spans="1:7" x14ac:dyDescent="0.25">
      <c r="A25" t="str">
        <f>_xlfn.CONCAT('your model'!$B$4," ","Perspective")</f>
        <v>Professional Perspective</v>
      </c>
      <c r="B25" t="s">
        <v>548</v>
      </c>
      <c r="C25" t="s">
        <v>603</v>
      </c>
      <c r="D25" t="str">
        <f>'your model'!L16</f>
        <v>External vendor/supply coordination is done</v>
      </c>
      <c r="E25" t="s">
        <v>110</v>
      </c>
      <c r="F25" t="str">
        <f>'your model'!L19</f>
        <v>Change Management is considered</v>
      </c>
      <c r="G25" t="str">
        <f t="shared" si="0"/>
        <v>Professional Perspective cd24: Change Management is considered vs External vendor/supply coordination is done</v>
      </c>
    </row>
    <row r="26" spans="1:7" hidden="1" x14ac:dyDescent="0.25">
      <c r="A26" t="str">
        <f>_xlfn.CONCAT('your model'!$B$4," ","Perspective")</f>
        <v>Professional Perspective</v>
      </c>
      <c r="B26" t="s">
        <v>549</v>
      </c>
      <c r="C26" t="s">
        <v>604</v>
      </c>
      <c r="D26" t="str">
        <f>'your model'!L17</f>
        <v>Threats to organization are modeled</v>
      </c>
      <c r="E26" t="s">
        <v>110</v>
      </c>
      <c r="F26" t="str">
        <f>'your model'!L20</f>
        <v>fff</v>
      </c>
      <c r="G26" t="str">
        <f t="shared" si="0"/>
        <v>Professional Perspective cd25: fff vs Threats to organization are modeled</v>
      </c>
    </row>
    <row r="27" spans="1:7" hidden="1" x14ac:dyDescent="0.25">
      <c r="A27" t="str">
        <f>_xlfn.CONCAT('your model'!$B$4," ","Perspective")</f>
        <v>Professional Perspective</v>
      </c>
      <c r="B27" t="s">
        <v>550</v>
      </c>
      <c r="C27" t="s">
        <v>605</v>
      </c>
      <c r="D27" t="str">
        <f>'your model'!L18</f>
        <v>Cyber awareness of all staff is checked</v>
      </c>
      <c r="E27" t="s">
        <v>110</v>
      </c>
      <c r="F27" t="str">
        <f>'your model'!L21</f>
        <v>ggg</v>
      </c>
      <c r="G27" t="str">
        <f t="shared" si="0"/>
        <v>Professional Perspective cd26: ggg vs Cyber awareness of all staff is checked</v>
      </c>
    </row>
    <row r="28" spans="1:7" hidden="1" x14ac:dyDescent="0.25">
      <c r="A28" t="str">
        <f>_xlfn.CONCAT('your model'!$B$4," ","Perspective")</f>
        <v>Professional Perspective</v>
      </c>
      <c r="B28" t="s">
        <v>551</v>
      </c>
      <c r="C28" t="s">
        <v>606</v>
      </c>
      <c r="D28" t="str">
        <f>'your model'!L19</f>
        <v>Change Management is considered</v>
      </c>
      <c r="E28" t="s">
        <v>110</v>
      </c>
      <c r="F28" t="str">
        <f>'your model'!L22</f>
        <v>hhh</v>
      </c>
      <c r="G28" t="str">
        <f t="shared" si="0"/>
        <v>Professional Perspective cd27: hhh vs Change Management is considered</v>
      </c>
    </row>
    <row r="29" spans="1:7" hidden="1" x14ac:dyDescent="0.25">
      <c r="A29" t="str">
        <f>_xlfn.CONCAT('your model'!$B$4," ","Perspective")</f>
        <v>Professional Perspective</v>
      </c>
      <c r="B29" t="s">
        <v>552</v>
      </c>
      <c r="C29" t="s">
        <v>607</v>
      </c>
      <c r="D29" t="str">
        <f>'your model'!L20</f>
        <v>fff</v>
      </c>
      <c r="E29" t="s">
        <v>110</v>
      </c>
      <c r="F29" t="str">
        <f>'your model'!L23</f>
        <v>iii</v>
      </c>
      <c r="G29" t="str">
        <f t="shared" si="0"/>
        <v>Professional Perspective cd28: iii vs fff</v>
      </c>
    </row>
    <row r="30" spans="1:7" hidden="1" x14ac:dyDescent="0.25">
      <c r="A30" t="str">
        <f>_xlfn.CONCAT('your model'!$B$4," ","Perspective")</f>
        <v>Professional Perspective</v>
      </c>
      <c r="B30" t="s">
        <v>553</v>
      </c>
      <c r="C30" t="s">
        <v>608</v>
      </c>
      <c r="D30" t="str">
        <f>'your model'!L21</f>
        <v>ggg</v>
      </c>
      <c r="E30" t="s">
        <v>110</v>
      </c>
      <c r="F30" t="str">
        <f>'your model'!L24</f>
        <v>jjj</v>
      </c>
      <c r="G30" t="str">
        <f t="shared" si="0"/>
        <v>Professional Perspective cd29: jjj vs ggg</v>
      </c>
    </row>
    <row r="31" spans="1:7" hidden="1" x14ac:dyDescent="0.25">
      <c r="A31" t="str">
        <f>_xlfn.CONCAT('your model'!$B$4," ","Perspective")</f>
        <v>Professional Perspective</v>
      </c>
      <c r="B31" t="s">
        <v>554</v>
      </c>
      <c r="C31" t="s">
        <v>609</v>
      </c>
      <c r="D31" t="str">
        <f>'your model'!L22</f>
        <v>hhh</v>
      </c>
      <c r="E31" t="s">
        <v>110</v>
      </c>
      <c r="F31" t="str">
        <f>'your model'!L25</f>
        <v>kkk</v>
      </c>
      <c r="G31" t="str">
        <f t="shared" si="0"/>
        <v>Professional Perspective cd30: kkk vs hhh</v>
      </c>
    </row>
    <row r="32" spans="1:7" hidden="1" x14ac:dyDescent="0.25">
      <c r="A32" t="str">
        <f>_xlfn.CONCAT('your model'!$B$4," ","Perspective")</f>
        <v>Professional Perspective</v>
      </c>
      <c r="B32" t="s">
        <v>555</v>
      </c>
      <c r="C32" t="s">
        <v>610</v>
      </c>
      <c r="D32" t="str">
        <f>'your model'!L23</f>
        <v>iii</v>
      </c>
      <c r="E32" t="s">
        <v>110</v>
      </c>
      <c r="F32" t="str">
        <f>'your model'!L15</f>
        <v>External reporting is done</v>
      </c>
      <c r="G32" t="str">
        <f t="shared" si="0"/>
        <v>Professional Perspective cd31: External reporting is done vs iii</v>
      </c>
    </row>
    <row r="33" spans="1:7" hidden="1" x14ac:dyDescent="0.25">
      <c r="A33" t="str">
        <f>_xlfn.CONCAT('your model'!$B$4," ","Perspective")</f>
        <v>Professional Perspective</v>
      </c>
      <c r="B33" t="s">
        <v>556</v>
      </c>
      <c r="C33" t="s">
        <v>611</v>
      </c>
      <c r="D33" t="str">
        <f>'your model'!L24</f>
        <v>jjj</v>
      </c>
      <c r="E33" t="s">
        <v>110</v>
      </c>
      <c r="F33" t="str">
        <f>'your model'!L16</f>
        <v>External vendor/supply coordination is done</v>
      </c>
      <c r="G33" t="str">
        <f t="shared" si="0"/>
        <v>Professional Perspective cd32: External vendor/supply coordination is done vs jjj</v>
      </c>
    </row>
    <row r="34" spans="1:7" hidden="1" x14ac:dyDescent="0.25">
      <c r="A34" t="str">
        <f>_xlfn.CONCAT('your model'!$B$4," ","Perspective")</f>
        <v>Professional Perspective</v>
      </c>
      <c r="B34" t="s">
        <v>557</v>
      </c>
      <c r="C34" t="s">
        <v>612</v>
      </c>
      <c r="D34" t="str">
        <f>'your model'!L25</f>
        <v>kkk</v>
      </c>
      <c r="E34" t="s">
        <v>110</v>
      </c>
      <c r="F34" t="str">
        <f>'your model'!L17</f>
        <v>Threats to organization are modeled</v>
      </c>
      <c r="G34" t="str">
        <f t="shared" si="0"/>
        <v>Professional Perspective cd33: Threats to organization are modeled vs kkk</v>
      </c>
    </row>
    <row r="35" spans="1:7" x14ac:dyDescent="0.25">
      <c r="A35" t="str">
        <f>_xlfn.CONCAT('your model'!$B$4," ","Perspective")</f>
        <v>Professional Perspective</v>
      </c>
      <c r="B35" t="s">
        <v>558</v>
      </c>
      <c r="C35" t="s">
        <v>613</v>
      </c>
      <c r="D35" t="str">
        <f>'your model'!L15</f>
        <v>External reporting is done</v>
      </c>
      <c r="E35" t="s">
        <v>110</v>
      </c>
      <c r="F35" t="str">
        <f>'your model'!L19</f>
        <v>Change Management is considered</v>
      </c>
      <c r="G35" t="str">
        <f t="shared" si="0"/>
        <v>Professional Perspective cd34: Change Management is considered vs External reporting is done</v>
      </c>
    </row>
    <row r="36" spans="1:7" hidden="1" x14ac:dyDescent="0.25">
      <c r="A36" t="str">
        <f>_xlfn.CONCAT('your model'!$B$4," ","Perspective")</f>
        <v>Professional Perspective</v>
      </c>
      <c r="B36" t="s">
        <v>559</v>
      </c>
      <c r="C36" t="s">
        <v>614</v>
      </c>
      <c r="D36" t="str">
        <f>'your model'!L16</f>
        <v>External vendor/supply coordination is done</v>
      </c>
      <c r="E36" t="s">
        <v>110</v>
      </c>
      <c r="F36" t="str">
        <f>'your model'!L20</f>
        <v>fff</v>
      </c>
      <c r="G36" t="str">
        <f t="shared" si="0"/>
        <v>Professional Perspective cd35: fff vs External vendor/supply coordination is done</v>
      </c>
    </row>
    <row r="37" spans="1:7" hidden="1" x14ac:dyDescent="0.25">
      <c r="A37" t="str">
        <f>_xlfn.CONCAT('your model'!$B$4," ","Perspective")</f>
        <v>Professional Perspective</v>
      </c>
      <c r="B37" t="s">
        <v>560</v>
      </c>
      <c r="C37" t="s">
        <v>615</v>
      </c>
      <c r="D37" t="str">
        <f>'your model'!L17</f>
        <v>Threats to organization are modeled</v>
      </c>
      <c r="E37" t="s">
        <v>110</v>
      </c>
      <c r="F37" t="str">
        <f>'your model'!L21</f>
        <v>ggg</v>
      </c>
      <c r="G37" t="str">
        <f t="shared" si="0"/>
        <v>Professional Perspective cd36: ggg vs Threats to organization are modeled</v>
      </c>
    </row>
    <row r="38" spans="1:7" hidden="1" x14ac:dyDescent="0.25">
      <c r="A38" t="str">
        <f>_xlfn.CONCAT('your model'!$B$4," ","Perspective")</f>
        <v>Professional Perspective</v>
      </c>
      <c r="B38" t="s">
        <v>561</v>
      </c>
      <c r="C38" t="s">
        <v>616</v>
      </c>
      <c r="D38" t="str">
        <f>'your model'!L18</f>
        <v>Cyber awareness of all staff is checked</v>
      </c>
      <c r="E38" t="s">
        <v>110</v>
      </c>
      <c r="F38" t="str">
        <f>'your model'!L22</f>
        <v>hhh</v>
      </c>
      <c r="G38" t="str">
        <f t="shared" si="0"/>
        <v>Professional Perspective cd37: hhh vs Cyber awareness of all staff is checked</v>
      </c>
    </row>
    <row r="39" spans="1:7" hidden="1" x14ac:dyDescent="0.25">
      <c r="A39" t="str">
        <f>_xlfn.CONCAT('your model'!$B$4," ","Perspective")</f>
        <v>Professional Perspective</v>
      </c>
      <c r="B39" t="s">
        <v>562</v>
      </c>
      <c r="C39" t="s">
        <v>617</v>
      </c>
      <c r="D39" t="str">
        <f>'your model'!L19</f>
        <v>Change Management is considered</v>
      </c>
      <c r="E39" t="s">
        <v>110</v>
      </c>
      <c r="F39" t="str">
        <f>'your model'!L23</f>
        <v>iii</v>
      </c>
      <c r="G39" t="str">
        <f t="shared" si="0"/>
        <v>Professional Perspective cd38: iii vs Change Management is considered</v>
      </c>
    </row>
    <row r="40" spans="1:7" hidden="1" x14ac:dyDescent="0.25">
      <c r="A40" t="str">
        <f>_xlfn.CONCAT('your model'!$B$4," ","Perspective")</f>
        <v>Professional Perspective</v>
      </c>
      <c r="B40" t="s">
        <v>563</v>
      </c>
      <c r="C40" t="s">
        <v>618</v>
      </c>
      <c r="D40" t="str">
        <f>'your model'!L20</f>
        <v>fff</v>
      </c>
      <c r="E40" t="s">
        <v>110</v>
      </c>
      <c r="F40" t="str">
        <f>'your model'!L24</f>
        <v>jjj</v>
      </c>
      <c r="G40" t="str">
        <f t="shared" si="0"/>
        <v>Professional Perspective cd39: jjj vs fff</v>
      </c>
    </row>
    <row r="41" spans="1:7" hidden="1" x14ac:dyDescent="0.25">
      <c r="A41" t="str">
        <f>_xlfn.CONCAT('your model'!$B$4," ","Perspective")</f>
        <v>Professional Perspective</v>
      </c>
      <c r="B41" t="s">
        <v>564</v>
      </c>
      <c r="C41" t="s">
        <v>619</v>
      </c>
      <c r="D41" t="str">
        <f>'your model'!L21</f>
        <v>ggg</v>
      </c>
      <c r="E41" t="s">
        <v>110</v>
      </c>
      <c r="F41" t="str">
        <f>'your model'!L25</f>
        <v>kkk</v>
      </c>
      <c r="G41" t="str">
        <f t="shared" si="0"/>
        <v>Professional Perspective cd40: kkk vs ggg</v>
      </c>
    </row>
    <row r="42" spans="1:7" hidden="1" x14ac:dyDescent="0.25">
      <c r="A42" t="str">
        <f>_xlfn.CONCAT('your model'!$B$4," ","Perspective")</f>
        <v>Professional Perspective</v>
      </c>
      <c r="B42" t="s">
        <v>565</v>
      </c>
      <c r="C42" t="s">
        <v>620</v>
      </c>
      <c r="D42" t="str">
        <f>'your model'!L22</f>
        <v>hhh</v>
      </c>
      <c r="E42" t="s">
        <v>110</v>
      </c>
      <c r="F42" t="str">
        <f>'your model'!L15</f>
        <v>External reporting is done</v>
      </c>
      <c r="G42" t="str">
        <f t="shared" si="0"/>
        <v>Professional Perspective cd41: External reporting is done vs hhh</v>
      </c>
    </row>
    <row r="43" spans="1:7" hidden="1" x14ac:dyDescent="0.25">
      <c r="A43" t="str">
        <f>_xlfn.CONCAT('your model'!$B$4," ","Perspective")</f>
        <v>Professional Perspective</v>
      </c>
      <c r="B43" t="s">
        <v>566</v>
      </c>
      <c r="C43" t="s">
        <v>621</v>
      </c>
      <c r="D43" t="str">
        <f>'your model'!L23</f>
        <v>iii</v>
      </c>
      <c r="E43" t="s">
        <v>110</v>
      </c>
      <c r="F43" t="str">
        <f>'your model'!L16</f>
        <v>External vendor/supply coordination is done</v>
      </c>
      <c r="G43" t="str">
        <f t="shared" si="0"/>
        <v>Professional Perspective cd42: External vendor/supply coordination is done vs iii</v>
      </c>
    </row>
    <row r="44" spans="1:7" hidden="1" x14ac:dyDescent="0.25">
      <c r="A44" t="str">
        <f>_xlfn.CONCAT('your model'!$B$4," ","Perspective")</f>
        <v>Professional Perspective</v>
      </c>
      <c r="B44" t="s">
        <v>567</v>
      </c>
      <c r="C44" t="s">
        <v>622</v>
      </c>
      <c r="D44" t="str">
        <f>'your model'!L24</f>
        <v>jjj</v>
      </c>
      <c r="E44" t="s">
        <v>110</v>
      </c>
      <c r="F44" t="str">
        <f>'your model'!L17</f>
        <v>Threats to organization are modeled</v>
      </c>
      <c r="G44" t="str">
        <f t="shared" si="0"/>
        <v>Professional Perspective cd43: Threats to organization are modeled vs jjj</v>
      </c>
    </row>
    <row r="45" spans="1:7" hidden="1" x14ac:dyDescent="0.25">
      <c r="A45" t="str">
        <f>_xlfn.CONCAT('your model'!$B$4," ","Perspective")</f>
        <v>Professional Perspective</v>
      </c>
      <c r="B45" t="s">
        <v>568</v>
      </c>
      <c r="C45" t="s">
        <v>623</v>
      </c>
      <c r="D45" t="str">
        <f>'your model'!L25</f>
        <v>kkk</v>
      </c>
      <c r="E45" t="s">
        <v>110</v>
      </c>
      <c r="F45" t="str">
        <f>'your model'!L18</f>
        <v>Cyber awareness of all staff is checked</v>
      </c>
      <c r="G45" t="str">
        <f t="shared" si="0"/>
        <v>Professional Perspective cd44: Cyber awareness of all staff is checked vs kkk</v>
      </c>
    </row>
    <row r="46" spans="1:7" hidden="1" x14ac:dyDescent="0.25">
      <c r="A46" t="str">
        <f>_xlfn.CONCAT('your model'!$B$4," ","Perspective")</f>
        <v>Professional Perspective</v>
      </c>
      <c r="B46" t="s">
        <v>569</v>
      </c>
      <c r="C46" t="s">
        <v>624</v>
      </c>
      <c r="D46" t="str">
        <f>'your model'!L15</f>
        <v>External reporting is done</v>
      </c>
      <c r="E46" t="s">
        <v>110</v>
      </c>
      <c r="F46" t="str">
        <f>'your model'!L20</f>
        <v>fff</v>
      </c>
      <c r="G46" t="str">
        <f t="shared" si="0"/>
        <v>Professional Perspective cd45: fff vs External reporting is done</v>
      </c>
    </row>
    <row r="47" spans="1:7" hidden="1" x14ac:dyDescent="0.25">
      <c r="A47" t="str">
        <f>_xlfn.CONCAT('your model'!$B$4," ","Perspective")</f>
        <v>Professional Perspective</v>
      </c>
      <c r="B47" t="s">
        <v>570</v>
      </c>
      <c r="C47" t="s">
        <v>625</v>
      </c>
      <c r="D47" t="str">
        <f>'your model'!L16</f>
        <v>External vendor/supply coordination is done</v>
      </c>
      <c r="E47" t="s">
        <v>110</v>
      </c>
      <c r="F47" t="str">
        <f>'your model'!L21</f>
        <v>ggg</v>
      </c>
      <c r="G47" t="str">
        <f t="shared" si="0"/>
        <v>Professional Perspective cd46: ggg vs External vendor/supply coordination is done</v>
      </c>
    </row>
    <row r="48" spans="1:7" hidden="1" x14ac:dyDescent="0.25">
      <c r="A48" t="str">
        <f>_xlfn.CONCAT('your model'!$B$4," ","Perspective")</f>
        <v>Professional Perspective</v>
      </c>
      <c r="B48" t="s">
        <v>571</v>
      </c>
      <c r="C48" t="s">
        <v>626</v>
      </c>
      <c r="D48" t="str">
        <f>'your model'!L17</f>
        <v>Threats to organization are modeled</v>
      </c>
      <c r="E48" t="s">
        <v>110</v>
      </c>
      <c r="F48" t="str">
        <f>'your model'!L22</f>
        <v>hhh</v>
      </c>
      <c r="G48" t="str">
        <f t="shared" si="0"/>
        <v>Professional Perspective cd47: hhh vs Threats to organization are modeled</v>
      </c>
    </row>
    <row r="49" spans="1:7" hidden="1" x14ac:dyDescent="0.25">
      <c r="A49" t="str">
        <f>_xlfn.CONCAT('your model'!$B$4," ","Perspective")</f>
        <v>Professional Perspective</v>
      </c>
      <c r="B49" t="s">
        <v>572</v>
      </c>
      <c r="C49" t="s">
        <v>627</v>
      </c>
      <c r="D49" t="str">
        <f>'your model'!L18</f>
        <v>Cyber awareness of all staff is checked</v>
      </c>
      <c r="E49" t="s">
        <v>110</v>
      </c>
      <c r="F49" t="str">
        <f>'your model'!L23</f>
        <v>iii</v>
      </c>
      <c r="G49" t="str">
        <f t="shared" si="0"/>
        <v>Professional Perspective cd48: iii vs Cyber awareness of all staff is checked</v>
      </c>
    </row>
    <row r="50" spans="1:7" hidden="1" x14ac:dyDescent="0.25">
      <c r="A50" t="str">
        <f>_xlfn.CONCAT('your model'!$B$4," ","Perspective")</f>
        <v>Professional Perspective</v>
      </c>
      <c r="B50" t="s">
        <v>573</v>
      </c>
      <c r="C50" t="s">
        <v>628</v>
      </c>
      <c r="D50" t="str">
        <f>'your model'!L19</f>
        <v>Change Management is considered</v>
      </c>
      <c r="E50" t="s">
        <v>110</v>
      </c>
      <c r="F50" t="str">
        <f>'your model'!L24</f>
        <v>jjj</v>
      </c>
      <c r="G50" t="str">
        <f t="shared" si="0"/>
        <v>Professional Perspective cd49: jjj vs Change Management is considered</v>
      </c>
    </row>
    <row r="51" spans="1:7" hidden="1" x14ac:dyDescent="0.25">
      <c r="A51" t="str">
        <f>_xlfn.CONCAT('your model'!$B$4," ","Perspective")</f>
        <v>Professional Perspective</v>
      </c>
      <c r="B51" t="s">
        <v>574</v>
      </c>
      <c r="C51" t="s">
        <v>629</v>
      </c>
      <c r="D51" t="str">
        <f>'your model'!L20</f>
        <v>fff</v>
      </c>
      <c r="E51" t="s">
        <v>110</v>
      </c>
      <c r="F51" t="str">
        <f>'your model'!L25</f>
        <v>kkk</v>
      </c>
      <c r="G51" t="str">
        <f t="shared" si="0"/>
        <v>Professional Perspective cd50: kkk vs fff</v>
      </c>
    </row>
    <row r="52" spans="1:7" hidden="1" x14ac:dyDescent="0.25">
      <c r="A52" t="str">
        <f>_xlfn.CONCAT('your model'!$B$4," ","Perspective")</f>
        <v>Professional Perspective</v>
      </c>
      <c r="B52" t="s">
        <v>575</v>
      </c>
      <c r="C52" t="s">
        <v>630</v>
      </c>
      <c r="D52" t="str">
        <f>'your model'!L21</f>
        <v>ggg</v>
      </c>
      <c r="E52" t="s">
        <v>110</v>
      </c>
      <c r="F52" t="str">
        <f>'your model'!L15</f>
        <v>External reporting is done</v>
      </c>
      <c r="G52" t="str">
        <f t="shared" si="0"/>
        <v>Professional Perspective cd51: External reporting is done vs ggg</v>
      </c>
    </row>
    <row r="53" spans="1:7" hidden="1" x14ac:dyDescent="0.25">
      <c r="A53" t="str">
        <f>_xlfn.CONCAT('your model'!$B$4," ","Perspective")</f>
        <v>Professional Perspective</v>
      </c>
      <c r="B53" t="s">
        <v>576</v>
      </c>
      <c r="C53" t="s">
        <v>631</v>
      </c>
      <c r="D53" t="str">
        <f>'your model'!L22</f>
        <v>hhh</v>
      </c>
      <c r="E53" t="s">
        <v>110</v>
      </c>
      <c r="F53" t="str">
        <f>'your model'!L16</f>
        <v>External vendor/supply coordination is done</v>
      </c>
      <c r="G53" t="str">
        <f t="shared" si="0"/>
        <v>Professional Perspective cd52: External vendor/supply coordination is done vs hhh</v>
      </c>
    </row>
    <row r="54" spans="1:7" hidden="1" x14ac:dyDescent="0.25">
      <c r="A54" t="str">
        <f>_xlfn.CONCAT('your model'!$B$4," ","Perspective")</f>
        <v>Professional Perspective</v>
      </c>
      <c r="B54" t="s">
        <v>577</v>
      </c>
      <c r="C54" t="s">
        <v>632</v>
      </c>
      <c r="D54" t="str">
        <f>'your model'!L23</f>
        <v>iii</v>
      </c>
      <c r="E54" t="s">
        <v>110</v>
      </c>
      <c r="F54" t="str">
        <f>'your model'!L17</f>
        <v>Threats to organization are modeled</v>
      </c>
      <c r="G54" t="str">
        <f t="shared" si="0"/>
        <v>Professional Perspective cd53: Threats to organization are modeled vs iii</v>
      </c>
    </row>
    <row r="55" spans="1:7" hidden="1" x14ac:dyDescent="0.25">
      <c r="A55" t="str">
        <f>_xlfn.CONCAT('your model'!$B$4," ","Perspective")</f>
        <v>Professional Perspective</v>
      </c>
      <c r="B55" t="s">
        <v>578</v>
      </c>
      <c r="C55" t="s">
        <v>633</v>
      </c>
      <c r="D55" t="str">
        <f>'your model'!L24</f>
        <v>jjj</v>
      </c>
      <c r="E55" t="s">
        <v>110</v>
      </c>
      <c r="F55" t="str">
        <f>'your model'!L18</f>
        <v>Cyber awareness of all staff is checked</v>
      </c>
      <c r="G55" t="str">
        <f t="shared" si="0"/>
        <v>Professional Perspective cd54: Cyber awareness of all staff is checked vs jjj</v>
      </c>
    </row>
    <row r="56" spans="1:7" hidden="1" x14ac:dyDescent="0.25">
      <c r="A56" t="str">
        <f>_xlfn.CONCAT('your model'!$B$4," ","Perspective")</f>
        <v>Professional Perspective</v>
      </c>
      <c r="B56" t="s">
        <v>579</v>
      </c>
      <c r="C56" t="s">
        <v>634</v>
      </c>
      <c r="D56" t="str">
        <f>'your model'!L25</f>
        <v>kkk</v>
      </c>
      <c r="E56" t="s">
        <v>110</v>
      </c>
      <c r="F56" t="str">
        <f>'your model'!L19</f>
        <v>Change Management is considered</v>
      </c>
      <c r="G56" t="str">
        <f t="shared" si="0"/>
        <v>Professional Perspective cd55: Change Management is considered vs kkk</v>
      </c>
    </row>
  </sheetData>
  <autoFilter ref="B1:G56" xr:uid="{C9502A37-0844-460E-845C-3B3235C27F46}">
    <filterColumn colId="2">
      <filters>
        <filter val="Change Management is considered"/>
        <filter val="Cyber awareness of all staff is checked"/>
        <filter val="External reporting is done"/>
        <filter val="External vendor/supply coordination is done"/>
        <filter val="Threats to organization are modeled"/>
      </filters>
    </filterColumn>
    <filterColumn colId="4">
      <filters>
        <filter val="Change Management is considered"/>
        <filter val="Cyber awareness of all staff is checked"/>
        <filter val="External vendor/supply coordination is done"/>
        <filter val="Threats to organization are modeled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0C0DE-06C9-4EAE-8375-399A48FF8B66}">
  <sheetPr filterMode="1"/>
  <dimension ref="A1:G56"/>
  <sheetViews>
    <sheetView workbookViewId="0">
      <selection activeCell="G2" sqref="G2:G46"/>
    </sheetView>
  </sheetViews>
  <sheetFormatPr defaultRowHeight="15" x14ac:dyDescent="0.25"/>
  <cols>
    <col min="1" max="1" width="22" bestFit="1" customWidth="1"/>
    <col min="2" max="2" width="41" bestFit="1" customWidth="1"/>
    <col min="3" max="3" width="15.5703125" customWidth="1"/>
    <col min="4" max="4" width="26.7109375" bestFit="1" customWidth="1"/>
    <col min="5" max="5" width="2.85546875" bestFit="1" customWidth="1"/>
    <col min="6" max="6" width="26.7109375" bestFit="1" customWidth="1"/>
    <col min="8" max="8" width="3.5703125" bestFit="1" customWidth="1"/>
    <col min="9" max="19" width="4.5703125" bestFit="1" customWidth="1"/>
  </cols>
  <sheetData>
    <row r="1" spans="1:7" x14ac:dyDescent="0.25">
      <c r="A1" s="14" t="s">
        <v>856</v>
      </c>
      <c r="B1" s="14" t="s">
        <v>109</v>
      </c>
      <c r="C1" s="14" t="s">
        <v>359</v>
      </c>
      <c r="D1" s="14" t="s">
        <v>111</v>
      </c>
      <c r="E1" s="14" t="s">
        <v>110</v>
      </c>
      <c r="F1" s="14" t="s">
        <v>111</v>
      </c>
      <c r="G1" s="14" t="s">
        <v>1253</v>
      </c>
    </row>
    <row r="2" spans="1:7" x14ac:dyDescent="0.25">
      <c r="A2" t="str">
        <f>_xlfn.CONCAT('your model'!$B$5," ","Perspective")</f>
        <v>Leadership Perspective</v>
      </c>
      <c r="B2" t="s">
        <v>635</v>
      </c>
      <c r="C2" t="s">
        <v>690</v>
      </c>
      <c r="D2" t="str">
        <f>'your model'!Q15</f>
        <v>Cybersecurity learning sources are available</v>
      </c>
      <c r="E2" t="s">
        <v>110</v>
      </c>
      <c r="F2" t="str">
        <f>'your model'!Q16</f>
        <v>Cybersecurity goals of energy organization are identified</v>
      </c>
      <c r="G2" t="str">
        <f>_xlfn.CONCAT(A2," ",B2,": ",F2," ",E2," ",D2)</f>
        <v>Leadership Perspective ce1: Cybersecurity goals of energy organization are identified vs Cybersecurity learning sources are available</v>
      </c>
    </row>
    <row r="3" spans="1:7" x14ac:dyDescent="0.25">
      <c r="A3" t="str">
        <f>_xlfn.CONCAT('your model'!$B$5," ","Perspective")</f>
        <v>Leadership Perspective</v>
      </c>
      <c r="B3" t="s">
        <v>636</v>
      </c>
      <c r="C3" t="s">
        <v>691</v>
      </c>
      <c r="D3" t="str">
        <f>'your model'!Q16</f>
        <v>Cybersecurity goals of energy organization are identified</v>
      </c>
      <c r="E3" t="s">
        <v>110</v>
      </c>
      <c r="F3" t="str">
        <f>'your model'!Q17</f>
        <v>Cybersecurity risk is considered priority by C-Suite</v>
      </c>
      <c r="G3" t="str">
        <f t="shared" ref="G3:G56" si="0">_xlfn.CONCAT(A3," ",B3,": ",F3," ",E3," ",D3)</f>
        <v>Leadership Perspective ce2: Cybersecurity risk is considered priority by C-Suite vs Cybersecurity goals of energy organization are identified</v>
      </c>
    </row>
    <row r="4" spans="1:7" x14ac:dyDescent="0.25">
      <c r="A4" t="str">
        <f>_xlfn.CONCAT('your model'!$B$5," ","Perspective")</f>
        <v>Leadership Perspective</v>
      </c>
      <c r="B4" t="s">
        <v>637</v>
      </c>
      <c r="C4" t="s">
        <v>692</v>
      </c>
      <c r="D4" t="str">
        <f>'your model'!Q17</f>
        <v>Cybersecurity risk is considered priority by C-Suite</v>
      </c>
      <c r="E4" t="s">
        <v>110</v>
      </c>
      <c r="F4" t="str">
        <f>'your model'!Q18</f>
        <v>Professionals with cyber certifications are in operations</v>
      </c>
      <c r="G4" t="str">
        <f t="shared" si="0"/>
        <v>Leadership Perspective ce3: Professionals with cyber certifications are in operations vs Cybersecurity risk is considered priority by C-Suite</v>
      </c>
    </row>
    <row r="5" spans="1:7" x14ac:dyDescent="0.25">
      <c r="A5" t="str">
        <f>_xlfn.CONCAT('your model'!$B$5," ","Perspective")</f>
        <v>Leadership Perspective</v>
      </c>
      <c r="B5" t="s">
        <v>638</v>
      </c>
      <c r="C5" t="s">
        <v>693</v>
      </c>
      <c r="D5" t="str">
        <f>'your model'!Q18</f>
        <v>Professionals with cyber certifications are in operations</v>
      </c>
      <c r="E5" t="s">
        <v>110</v>
      </c>
      <c r="F5" t="str">
        <f>'your model'!Q19</f>
        <v>Policies are updated</v>
      </c>
      <c r="G5" t="str">
        <f t="shared" si="0"/>
        <v>Leadership Perspective ce4: Policies are updated vs Professionals with cyber certifications are in operations</v>
      </c>
    </row>
    <row r="6" spans="1:7" x14ac:dyDescent="0.25">
      <c r="A6" t="str">
        <f>_xlfn.CONCAT('your model'!$B$5," ","Perspective")</f>
        <v>Leadership Perspective</v>
      </c>
      <c r="B6" t="s">
        <v>639</v>
      </c>
      <c r="C6" t="s">
        <v>694</v>
      </c>
      <c r="D6" t="str">
        <f>'your model'!Q19</f>
        <v>Policies are updated</v>
      </c>
      <c r="E6" t="s">
        <v>110</v>
      </c>
      <c r="F6" t="str">
        <f>'your model'!Q20</f>
        <v>Supply chain cyber risk is considered during procurement</v>
      </c>
      <c r="G6" t="str">
        <f t="shared" si="0"/>
        <v>Leadership Perspective ce5: Supply chain cyber risk is considered during procurement vs Policies are updated</v>
      </c>
    </row>
    <row r="7" spans="1:7" hidden="1" x14ac:dyDescent="0.25">
      <c r="A7" t="str">
        <f>_xlfn.CONCAT('your model'!$B$5," ","Perspective")</f>
        <v>Leadership Perspective</v>
      </c>
      <c r="B7" t="s">
        <v>640</v>
      </c>
      <c r="C7" t="s">
        <v>695</v>
      </c>
      <c r="D7" t="str">
        <f>'your model'!Q20</f>
        <v>Supply chain cyber risk is considered during procurement</v>
      </c>
      <c r="E7" t="s">
        <v>110</v>
      </c>
      <c r="F7" t="str">
        <f>'your model'!Q21</f>
        <v>rrr</v>
      </c>
      <c r="G7" t="str">
        <f t="shared" si="0"/>
        <v>Leadership Perspective ce6: rrr vs Supply chain cyber risk is considered during procurement</v>
      </c>
    </row>
    <row r="8" spans="1:7" hidden="1" x14ac:dyDescent="0.25">
      <c r="A8" t="str">
        <f>_xlfn.CONCAT('your model'!$B$5," ","Perspective")</f>
        <v>Leadership Perspective</v>
      </c>
      <c r="B8" t="s">
        <v>641</v>
      </c>
      <c r="C8" t="s">
        <v>696</v>
      </c>
      <c r="D8" t="str">
        <f>'your model'!Q21</f>
        <v>rrr</v>
      </c>
      <c r="E8" t="s">
        <v>110</v>
      </c>
      <c r="F8" t="str">
        <f>'your model'!Q22</f>
        <v>sss</v>
      </c>
      <c r="G8" t="str">
        <f t="shared" si="0"/>
        <v>Leadership Perspective ce7: sss vs rrr</v>
      </c>
    </row>
    <row r="9" spans="1:7" hidden="1" x14ac:dyDescent="0.25">
      <c r="A9" t="str">
        <f>_xlfn.CONCAT('your model'!$B$5," ","Perspective")</f>
        <v>Leadership Perspective</v>
      </c>
      <c r="B9" t="s">
        <v>642</v>
      </c>
      <c r="C9" t="s">
        <v>697</v>
      </c>
      <c r="D9" t="str">
        <f>'your model'!Q22</f>
        <v>sss</v>
      </c>
      <c r="E9" t="s">
        <v>110</v>
      </c>
      <c r="F9" t="str">
        <f>'your model'!Q23</f>
        <v>ttt</v>
      </c>
      <c r="G9" t="str">
        <f t="shared" si="0"/>
        <v>Leadership Perspective ce8: ttt vs sss</v>
      </c>
    </row>
    <row r="10" spans="1:7" hidden="1" x14ac:dyDescent="0.25">
      <c r="A10" t="str">
        <f>_xlfn.CONCAT('your model'!$B$5," ","Perspective")</f>
        <v>Leadership Perspective</v>
      </c>
      <c r="B10" t="s">
        <v>643</v>
      </c>
      <c r="C10" t="s">
        <v>698</v>
      </c>
      <c r="D10" t="str">
        <f>'your model'!Q23</f>
        <v>ttt</v>
      </c>
      <c r="E10" t="s">
        <v>110</v>
      </c>
      <c r="F10" t="str">
        <f>'your model'!Q24</f>
        <v>uuu</v>
      </c>
      <c r="G10" t="str">
        <f t="shared" si="0"/>
        <v>Leadership Perspective ce9: uuu vs ttt</v>
      </c>
    </row>
    <row r="11" spans="1:7" hidden="1" x14ac:dyDescent="0.25">
      <c r="A11" t="str">
        <f>_xlfn.CONCAT('your model'!$B$5," ","Perspective")</f>
        <v>Leadership Perspective</v>
      </c>
      <c r="B11" t="s">
        <v>644</v>
      </c>
      <c r="C11" t="s">
        <v>699</v>
      </c>
      <c r="D11" t="str">
        <f>'your model'!Q24</f>
        <v>uuu</v>
      </c>
      <c r="E11" t="s">
        <v>110</v>
      </c>
      <c r="F11" t="str">
        <f>'your model'!Q25</f>
        <v>vvv</v>
      </c>
      <c r="G11" t="str">
        <f t="shared" si="0"/>
        <v>Leadership Perspective ce10: vvv vs uuu</v>
      </c>
    </row>
    <row r="12" spans="1:7" hidden="1" x14ac:dyDescent="0.25">
      <c r="A12" t="str">
        <f>_xlfn.CONCAT('your model'!$B$5," ","Perspective")</f>
        <v>Leadership Perspective</v>
      </c>
      <c r="B12" t="s">
        <v>645</v>
      </c>
      <c r="C12" t="s">
        <v>700</v>
      </c>
      <c r="D12" t="str">
        <f>'your model'!Q25</f>
        <v>vvv</v>
      </c>
      <c r="E12" t="s">
        <v>110</v>
      </c>
      <c r="F12" t="str">
        <f>'your model'!Q15</f>
        <v>Cybersecurity learning sources are available</v>
      </c>
      <c r="G12" t="str">
        <f t="shared" si="0"/>
        <v>Leadership Perspective ce11: Cybersecurity learning sources are available vs vvv</v>
      </c>
    </row>
    <row r="13" spans="1:7" x14ac:dyDescent="0.25">
      <c r="A13" t="str">
        <f>_xlfn.CONCAT('your model'!$B$5," ","Perspective")</f>
        <v>Leadership Perspective</v>
      </c>
      <c r="B13" t="s">
        <v>646</v>
      </c>
      <c r="C13" t="s">
        <v>701</v>
      </c>
      <c r="D13" t="str">
        <f>'your model'!Q15</f>
        <v>Cybersecurity learning sources are available</v>
      </c>
      <c r="E13" t="s">
        <v>110</v>
      </c>
      <c r="F13" t="str">
        <f>'your model'!Q17</f>
        <v>Cybersecurity risk is considered priority by C-Suite</v>
      </c>
      <c r="G13" t="str">
        <f t="shared" si="0"/>
        <v>Leadership Perspective ce12: Cybersecurity risk is considered priority by C-Suite vs Cybersecurity learning sources are available</v>
      </c>
    </row>
    <row r="14" spans="1:7" x14ac:dyDescent="0.25">
      <c r="A14" t="str">
        <f>_xlfn.CONCAT('your model'!$B$5," ","Perspective")</f>
        <v>Leadership Perspective</v>
      </c>
      <c r="B14" t="s">
        <v>647</v>
      </c>
      <c r="C14" t="s">
        <v>702</v>
      </c>
      <c r="D14" t="str">
        <f>'your model'!Q16</f>
        <v>Cybersecurity goals of energy organization are identified</v>
      </c>
      <c r="E14" t="s">
        <v>110</v>
      </c>
      <c r="F14" t="str">
        <f>'your model'!Q18</f>
        <v>Professionals with cyber certifications are in operations</v>
      </c>
      <c r="G14" t="str">
        <f t="shared" si="0"/>
        <v>Leadership Perspective ce13: Professionals with cyber certifications are in operations vs Cybersecurity goals of energy organization are identified</v>
      </c>
    </row>
    <row r="15" spans="1:7" x14ac:dyDescent="0.25">
      <c r="A15" t="str">
        <f>_xlfn.CONCAT('your model'!$B$5," ","Perspective")</f>
        <v>Leadership Perspective</v>
      </c>
      <c r="B15" t="s">
        <v>648</v>
      </c>
      <c r="C15" t="s">
        <v>703</v>
      </c>
      <c r="D15" t="str">
        <f>'your model'!Q17</f>
        <v>Cybersecurity risk is considered priority by C-Suite</v>
      </c>
      <c r="E15" t="s">
        <v>110</v>
      </c>
      <c r="F15" t="str">
        <f>'your model'!Q19</f>
        <v>Policies are updated</v>
      </c>
      <c r="G15" t="str">
        <f t="shared" si="0"/>
        <v>Leadership Perspective ce14: Policies are updated vs Cybersecurity risk is considered priority by C-Suite</v>
      </c>
    </row>
    <row r="16" spans="1:7" x14ac:dyDescent="0.25">
      <c r="A16" t="str">
        <f>_xlfn.CONCAT('your model'!$B$5," ","Perspective")</f>
        <v>Leadership Perspective</v>
      </c>
      <c r="B16" t="s">
        <v>649</v>
      </c>
      <c r="C16" t="s">
        <v>704</v>
      </c>
      <c r="D16" t="str">
        <f>'your model'!Q18</f>
        <v>Professionals with cyber certifications are in operations</v>
      </c>
      <c r="E16" t="s">
        <v>110</v>
      </c>
      <c r="F16" t="str">
        <f>'your model'!Q20</f>
        <v>Supply chain cyber risk is considered during procurement</v>
      </c>
      <c r="G16" t="str">
        <f t="shared" si="0"/>
        <v>Leadership Perspective ce15: Supply chain cyber risk is considered during procurement vs Professionals with cyber certifications are in operations</v>
      </c>
    </row>
    <row r="17" spans="1:7" hidden="1" x14ac:dyDescent="0.25">
      <c r="A17" t="str">
        <f>_xlfn.CONCAT('your model'!$B$5," ","Perspective")</f>
        <v>Leadership Perspective</v>
      </c>
      <c r="B17" t="s">
        <v>650</v>
      </c>
      <c r="C17" t="s">
        <v>705</v>
      </c>
      <c r="D17" t="str">
        <f>'your model'!Q19</f>
        <v>Policies are updated</v>
      </c>
      <c r="E17" t="s">
        <v>110</v>
      </c>
      <c r="F17" t="str">
        <f>'your model'!Q21</f>
        <v>rrr</v>
      </c>
      <c r="G17" t="str">
        <f t="shared" si="0"/>
        <v>Leadership Perspective ce16: rrr vs Policies are updated</v>
      </c>
    </row>
    <row r="18" spans="1:7" hidden="1" x14ac:dyDescent="0.25">
      <c r="A18" t="str">
        <f>_xlfn.CONCAT('your model'!$B$5," ","Perspective")</f>
        <v>Leadership Perspective</v>
      </c>
      <c r="B18" t="s">
        <v>651</v>
      </c>
      <c r="C18" t="s">
        <v>706</v>
      </c>
      <c r="D18" t="str">
        <f>'your model'!Q20</f>
        <v>Supply chain cyber risk is considered during procurement</v>
      </c>
      <c r="E18" t="s">
        <v>110</v>
      </c>
      <c r="F18" t="str">
        <f>'your model'!Q22</f>
        <v>sss</v>
      </c>
      <c r="G18" t="str">
        <f t="shared" si="0"/>
        <v>Leadership Perspective ce17: sss vs Supply chain cyber risk is considered during procurement</v>
      </c>
    </row>
    <row r="19" spans="1:7" hidden="1" x14ac:dyDescent="0.25">
      <c r="A19" t="str">
        <f>_xlfn.CONCAT('your model'!$B$5," ","Perspective")</f>
        <v>Leadership Perspective</v>
      </c>
      <c r="B19" t="s">
        <v>652</v>
      </c>
      <c r="C19" t="s">
        <v>707</v>
      </c>
      <c r="D19" t="str">
        <f>'your model'!Q21</f>
        <v>rrr</v>
      </c>
      <c r="E19" t="s">
        <v>110</v>
      </c>
      <c r="F19" t="str">
        <f>'your model'!Q23</f>
        <v>ttt</v>
      </c>
      <c r="G19" t="str">
        <f t="shared" si="0"/>
        <v>Leadership Perspective ce18: ttt vs rrr</v>
      </c>
    </row>
    <row r="20" spans="1:7" hidden="1" x14ac:dyDescent="0.25">
      <c r="A20" t="str">
        <f>_xlfn.CONCAT('your model'!$B$5," ","Perspective")</f>
        <v>Leadership Perspective</v>
      </c>
      <c r="B20" t="s">
        <v>653</v>
      </c>
      <c r="C20" t="s">
        <v>708</v>
      </c>
      <c r="D20" t="str">
        <f>'your model'!Q22</f>
        <v>sss</v>
      </c>
      <c r="E20" t="s">
        <v>110</v>
      </c>
      <c r="F20" t="str">
        <f>'your model'!Q24</f>
        <v>uuu</v>
      </c>
      <c r="G20" t="str">
        <f t="shared" si="0"/>
        <v>Leadership Perspective ce19: uuu vs sss</v>
      </c>
    </row>
    <row r="21" spans="1:7" hidden="1" x14ac:dyDescent="0.25">
      <c r="A21" t="str">
        <f>_xlfn.CONCAT('your model'!$B$5," ","Perspective")</f>
        <v>Leadership Perspective</v>
      </c>
      <c r="B21" t="s">
        <v>654</v>
      </c>
      <c r="C21" t="s">
        <v>709</v>
      </c>
      <c r="D21" t="str">
        <f>'your model'!Q23</f>
        <v>ttt</v>
      </c>
      <c r="E21" t="s">
        <v>110</v>
      </c>
      <c r="F21" t="str">
        <f>'your model'!Q25</f>
        <v>vvv</v>
      </c>
      <c r="G21" t="str">
        <f t="shared" si="0"/>
        <v>Leadership Perspective ce20: vvv vs ttt</v>
      </c>
    </row>
    <row r="22" spans="1:7" hidden="1" x14ac:dyDescent="0.25">
      <c r="A22" t="str">
        <f>_xlfn.CONCAT('your model'!$B$5," ","Perspective")</f>
        <v>Leadership Perspective</v>
      </c>
      <c r="B22" t="s">
        <v>655</v>
      </c>
      <c r="C22" t="s">
        <v>710</v>
      </c>
      <c r="D22" t="str">
        <f>'your model'!Q24</f>
        <v>uuu</v>
      </c>
      <c r="E22" t="s">
        <v>110</v>
      </c>
      <c r="F22" t="str">
        <f>'your model'!Q15</f>
        <v>Cybersecurity learning sources are available</v>
      </c>
      <c r="G22" t="str">
        <f t="shared" si="0"/>
        <v>Leadership Perspective ce21: Cybersecurity learning sources are available vs uuu</v>
      </c>
    </row>
    <row r="23" spans="1:7" hidden="1" x14ac:dyDescent="0.25">
      <c r="A23" t="str">
        <f>_xlfn.CONCAT('your model'!$B$5," ","Perspective")</f>
        <v>Leadership Perspective</v>
      </c>
      <c r="B23" t="s">
        <v>656</v>
      </c>
      <c r="C23" t="s">
        <v>711</v>
      </c>
      <c r="D23" t="str">
        <f>'your model'!Q25</f>
        <v>vvv</v>
      </c>
      <c r="E23" t="s">
        <v>110</v>
      </c>
      <c r="F23" t="str">
        <f>'your model'!Q16</f>
        <v>Cybersecurity goals of energy organization are identified</v>
      </c>
      <c r="G23" t="str">
        <f t="shared" si="0"/>
        <v>Leadership Perspective ce22: Cybersecurity goals of energy organization are identified vs vvv</v>
      </c>
    </row>
    <row r="24" spans="1:7" x14ac:dyDescent="0.25">
      <c r="A24" t="str">
        <f>_xlfn.CONCAT('your model'!$B$5," ","Perspective")</f>
        <v>Leadership Perspective</v>
      </c>
      <c r="B24" t="s">
        <v>657</v>
      </c>
      <c r="C24" t="s">
        <v>712</v>
      </c>
      <c r="D24" t="str">
        <f>'your model'!Q15</f>
        <v>Cybersecurity learning sources are available</v>
      </c>
      <c r="E24" t="s">
        <v>110</v>
      </c>
      <c r="F24" t="str">
        <f>'your model'!Q18</f>
        <v>Professionals with cyber certifications are in operations</v>
      </c>
      <c r="G24" t="str">
        <f t="shared" si="0"/>
        <v>Leadership Perspective ce23: Professionals with cyber certifications are in operations vs Cybersecurity learning sources are available</v>
      </c>
    </row>
    <row r="25" spans="1:7" x14ac:dyDescent="0.25">
      <c r="A25" t="str">
        <f>_xlfn.CONCAT('your model'!$B$5," ","Perspective")</f>
        <v>Leadership Perspective</v>
      </c>
      <c r="B25" t="s">
        <v>658</v>
      </c>
      <c r="C25" t="s">
        <v>713</v>
      </c>
      <c r="D25" t="str">
        <f>'your model'!Q16</f>
        <v>Cybersecurity goals of energy organization are identified</v>
      </c>
      <c r="E25" t="s">
        <v>110</v>
      </c>
      <c r="F25" t="str">
        <f>'your model'!Q19</f>
        <v>Policies are updated</v>
      </c>
      <c r="G25" t="str">
        <f t="shared" si="0"/>
        <v>Leadership Perspective ce24: Policies are updated vs Cybersecurity goals of energy organization are identified</v>
      </c>
    </row>
    <row r="26" spans="1:7" x14ac:dyDescent="0.25">
      <c r="A26" t="str">
        <f>_xlfn.CONCAT('your model'!$B$5," ","Perspective")</f>
        <v>Leadership Perspective</v>
      </c>
      <c r="B26" t="s">
        <v>659</v>
      </c>
      <c r="C26" t="s">
        <v>714</v>
      </c>
      <c r="D26" t="str">
        <f>'your model'!Q17</f>
        <v>Cybersecurity risk is considered priority by C-Suite</v>
      </c>
      <c r="E26" t="s">
        <v>110</v>
      </c>
      <c r="F26" t="str">
        <f>'your model'!Q20</f>
        <v>Supply chain cyber risk is considered during procurement</v>
      </c>
      <c r="G26" t="str">
        <f t="shared" si="0"/>
        <v>Leadership Perspective ce25: Supply chain cyber risk is considered during procurement vs Cybersecurity risk is considered priority by C-Suite</v>
      </c>
    </row>
    <row r="27" spans="1:7" hidden="1" x14ac:dyDescent="0.25">
      <c r="A27" t="str">
        <f>_xlfn.CONCAT('your model'!$B$5," ","Perspective")</f>
        <v>Leadership Perspective</v>
      </c>
      <c r="B27" t="s">
        <v>660</v>
      </c>
      <c r="C27" t="s">
        <v>715</v>
      </c>
      <c r="D27" t="str">
        <f>'your model'!Q18</f>
        <v>Professionals with cyber certifications are in operations</v>
      </c>
      <c r="E27" t="s">
        <v>110</v>
      </c>
      <c r="F27" t="str">
        <f>'your model'!Q21</f>
        <v>rrr</v>
      </c>
      <c r="G27" t="str">
        <f t="shared" si="0"/>
        <v>Leadership Perspective ce26: rrr vs Professionals with cyber certifications are in operations</v>
      </c>
    </row>
    <row r="28" spans="1:7" hidden="1" x14ac:dyDescent="0.25">
      <c r="A28" t="str">
        <f>_xlfn.CONCAT('your model'!$B$5," ","Perspective")</f>
        <v>Leadership Perspective</v>
      </c>
      <c r="B28" t="s">
        <v>661</v>
      </c>
      <c r="C28" t="s">
        <v>716</v>
      </c>
      <c r="D28" t="str">
        <f>'your model'!Q19</f>
        <v>Policies are updated</v>
      </c>
      <c r="E28" t="s">
        <v>110</v>
      </c>
      <c r="F28" t="str">
        <f>'your model'!Q22</f>
        <v>sss</v>
      </c>
      <c r="G28" t="str">
        <f t="shared" si="0"/>
        <v>Leadership Perspective ce27: sss vs Policies are updated</v>
      </c>
    </row>
    <row r="29" spans="1:7" hidden="1" x14ac:dyDescent="0.25">
      <c r="A29" t="str">
        <f>_xlfn.CONCAT('your model'!$B$5," ","Perspective")</f>
        <v>Leadership Perspective</v>
      </c>
      <c r="B29" t="s">
        <v>662</v>
      </c>
      <c r="C29" t="s">
        <v>717</v>
      </c>
      <c r="D29" t="str">
        <f>'your model'!Q20</f>
        <v>Supply chain cyber risk is considered during procurement</v>
      </c>
      <c r="E29" t="s">
        <v>110</v>
      </c>
      <c r="F29" t="str">
        <f>'your model'!Q23</f>
        <v>ttt</v>
      </c>
      <c r="G29" t="str">
        <f t="shared" si="0"/>
        <v>Leadership Perspective ce28: ttt vs Supply chain cyber risk is considered during procurement</v>
      </c>
    </row>
    <row r="30" spans="1:7" hidden="1" x14ac:dyDescent="0.25">
      <c r="A30" t="str">
        <f>_xlfn.CONCAT('your model'!$B$5," ","Perspective")</f>
        <v>Leadership Perspective</v>
      </c>
      <c r="B30" t="s">
        <v>663</v>
      </c>
      <c r="C30" t="s">
        <v>718</v>
      </c>
      <c r="D30" t="str">
        <f>'your model'!Q21</f>
        <v>rrr</v>
      </c>
      <c r="E30" t="s">
        <v>110</v>
      </c>
      <c r="F30" t="str">
        <f>'your model'!Q24</f>
        <v>uuu</v>
      </c>
      <c r="G30" t="str">
        <f t="shared" si="0"/>
        <v>Leadership Perspective ce29: uuu vs rrr</v>
      </c>
    </row>
    <row r="31" spans="1:7" hidden="1" x14ac:dyDescent="0.25">
      <c r="A31" t="str">
        <f>_xlfn.CONCAT('your model'!$B$5," ","Perspective")</f>
        <v>Leadership Perspective</v>
      </c>
      <c r="B31" t="s">
        <v>664</v>
      </c>
      <c r="C31" t="s">
        <v>719</v>
      </c>
      <c r="D31" t="str">
        <f>'your model'!Q22</f>
        <v>sss</v>
      </c>
      <c r="E31" t="s">
        <v>110</v>
      </c>
      <c r="F31" t="str">
        <f>'your model'!Q25</f>
        <v>vvv</v>
      </c>
      <c r="G31" t="str">
        <f t="shared" si="0"/>
        <v>Leadership Perspective ce30: vvv vs sss</v>
      </c>
    </row>
    <row r="32" spans="1:7" hidden="1" x14ac:dyDescent="0.25">
      <c r="A32" t="str">
        <f>_xlfn.CONCAT('your model'!$B$5," ","Perspective")</f>
        <v>Leadership Perspective</v>
      </c>
      <c r="B32" t="s">
        <v>665</v>
      </c>
      <c r="C32" t="s">
        <v>720</v>
      </c>
      <c r="D32" t="str">
        <f>'your model'!Q23</f>
        <v>ttt</v>
      </c>
      <c r="E32" t="s">
        <v>110</v>
      </c>
      <c r="F32" t="str">
        <f>'your model'!Q15</f>
        <v>Cybersecurity learning sources are available</v>
      </c>
      <c r="G32" t="str">
        <f t="shared" si="0"/>
        <v>Leadership Perspective ce31: Cybersecurity learning sources are available vs ttt</v>
      </c>
    </row>
    <row r="33" spans="1:7" hidden="1" x14ac:dyDescent="0.25">
      <c r="A33" t="str">
        <f>_xlfn.CONCAT('your model'!$B$5," ","Perspective")</f>
        <v>Leadership Perspective</v>
      </c>
      <c r="B33" t="s">
        <v>666</v>
      </c>
      <c r="C33" t="s">
        <v>721</v>
      </c>
      <c r="D33" t="str">
        <f>'your model'!Q24</f>
        <v>uuu</v>
      </c>
      <c r="E33" t="s">
        <v>110</v>
      </c>
      <c r="F33" t="str">
        <f>'your model'!Q16</f>
        <v>Cybersecurity goals of energy organization are identified</v>
      </c>
      <c r="G33" t="str">
        <f t="shared" si="0"/>
        <v>Leadership Perspective ce32: Cybersecurity goals of energy organization are identified vs uuu</v>
      </c>
    </row>
    <row r="34" spans="1:7" hidden="1" x14ac:dyDescent="0.25">
      <c r="A34" t="str">
        <f>_xlfn.CONCAT('your model'!$B$5," ","Perspective")</f>
        <v>Leadership Perspective</v>
      </c>
      <c r="B34" t="s">
        <v>667</v>
      </c>
      <c r="C34" t="s">
        <v>722</v>
      </c>
      <c r="D34" t="str">
        <f>'your model'!Q25</f>
        <v>vvv</v>
      </c>
      <c r="E34" t="s">
        <v>110</v>
      </c>
      <c r="F34" t="str">
        <f>'your model'!Q17</f>
        <v>Cybersecurity risk is considered priority by C-Suite</v>
      </c>
      <c r="G34" t="str">
        <f t="shared" si="0"/>
        <v>Leadership Perspective ce33: Cybersecurity risk is considered priority by C-Suite vs vvv</v>
      </c>
    </row>
    <row r="35" spans="1:7" x14ac:dyDescent="0.25">
      <c r="A35" t="str">
        <f>_xlfn.CONCAT('your model'!$B$5," ","Perspective")</f>
        <v>Leadership Perspective</v>
      </c>
      <c r="B35" t="s">
        <v>668</v>
      </c>
      <c r="C35" t="s">
        <v>723</v>
      </c>
      <c r="D35" t="str">
        <f>'your model'!Q15</f>
        <v>Cybersecurity learning sources are available</v>
      </c>
      <c r="E35" t="s">
        <v>110</v>
      </c>
      <c r="F35" t="str">
        <f>'your model'!Q19</f>
        <v>Policies are updated</v>
      </c>
      <c r="G35" t="str">
        <f t="shared" si="0"/>
        <v>Leadership Perspective ce34: Policies are updated vs Cybersecurity learning sources are available</v>
      </c>
    </row>
    <row r="36" spans="1:7" x14ac:dyDescent="0.25">
      <c r="A36" t="str">
        <f>_xlfn.CONCAT('your model'!$B$5," ","Perspective")</f>
        <v>Leadership Perspective</v>
      </c>
      <c r="B36" t="s">
        <v>669</v>
      </c>
      <c r="C36" t="s">
        <v>724</v>
      </c>
      <c r="D36" t="str">
        <f>'your model'!Q16</f>
        <v>Cybersecurity goals of energy organization are identified</v>
      </c>
      <c r="E36" t="s">
        <v>110</v>
      </c>
      <c r="F36" t="str">
        <f>'your model'!Q20</f>
        <v>Supply chain cyber risk is considered during procurement</v>
      </c>
      <c r="G36" t="str">
        <f t="shared" si="0"/>
        <v>Leadership Perspective ce35: Supply chain cyber risk is considered during procurement vs Cybersecurity goals of energy organization are identified</v>
      </c>
    </row>
    <row r="37" spans="1:7" hidden="1" x14ac:dyDescent="0.25">
      <c r="A37" t="str">
        <f>_xlfn.CONCAT('your model'!$B$5," ","Perspective")</f>
        <v>Leadership Perspective</v>
      </c>
      <c r="B37" t="s">
        <v>670</v>
      </c>
      <c r="C37" t="s">
        <v>725</v>
      </c>
      <c r="D37" t="str">
        <f>'your model'!Q17</f>
        <v>Cybersecurity risk is considered priority by C-Suite</v>
      </c>
      <c r="E37" t="s">
        <v>110</v>
      </c>
      <c r="F37" t="str">
        <f>'your model'!Q21</f>
        <v>rrr</v>
      </c>
      <c r="G37" t="str">
        <f t="shared" si="0"/>
        <v>Leadership Perspective ce36: rrr vs Cybersecurity risk is considered priority by C-Suite</v>
      </c>
    </row>
    <row r="38" spans="1:7" hidden="1" x14ac:dyDescent="0.25">
      <c r="A38" t="str">
        <f>_xlfn.CONCAT('your model'!$B$5," ","Perspective")</f>
        <v>Leadership Perspective</v>
      </c>
      <c r="B38" t="s">
        <v>671</v>
      </c>
      <c r="C38" t="s">
        <v>726</v>
      </c>
      <c r="D38" t="str">
        <f>'your model'!Q18</f>
        <v>Professionals with cyber certifications are in operations</v>
      </c>
      <c r="E38" t="s">
        <v>110</v>
      </c>
      <c r="F38" t="str">
        <f>'your model'!Q22</f>
        <v>sss</v>
      </c>
      <c r="G38" t="str">
        <f t="shared" si="0"/>
        <v>Leadership Perspective ce37: sss vs Professionals with cyber certifications are in operations</v>
      </c>
    </row>
    <row r="39" spans="1:7" hidden="1" x14ac:dyDescent="0.25">
      <c r="A39" t="str">
        <f>_xlfn.CONCAT('your model'!$B$5," ","Perspective")</f>
        <v>Leadership Perspective</v>
      </c>
      <c r="B39" t="s">
        <v>672</v>
      </c>
      <c r="C39" t="s">
        <v>727</v>
      </c>
      <c r="D39" t="str">
        <f>'your model'!Q19</f>
        <v>Policies are updated</v>
      </c>
      <c r="E39" t="s">
        <v>110</v>
      </c>
      <c r="F39" t="str">
        <f>'your model'!Q23</f>
        <v>ttt</v>
      </c>
      <c r="G39" t="str">
        <f t="shared" si="0"/>
        <v>Leadership Perspective ce38: ttt vs Policies are updated</v>
      </c>
    </row>
    <row r="40" spans="1:7" hidden="1" x14ac:dyDescent="0.25">
      <c r="A40" t="str">
        <f>_xlfn.CONCAT('your model'!$B$5," ","Perspective")</f>
        <v>Leadership Perspective</v>
      </c>
      <c r="B40" t="s">
        <v>673</v>
      </c>
      <c r="C40" t="s">
        <v>728</v>
      </c>
      <c r="D40" t="str">
        <f>'your model'!Q20</f>
        <v>Supply chain cyber risk is considered during procurement</v>
      </c>
      <c r="E40" t="s">
        <v>110</v>
      </c>
      <c r="F40" t="str">
        <f>'your model'!Q24</f>
        <v>uuu</v>
      </c>
      <c r="G40" t="str">
        <f t="shared" si="0"/>
        <v>Leadership Perspective ce39: uuu vs Supply chain cyber risk is considered during procurement</v>
      </c>
    </row>
    <row r="41" spans="1:7" hidden="1" x14ac:dyDescent="0.25">
      <c r="A41" t="str">
        <f>_xlfn.CONCAT('your model'!$B$5," ","Perspective")</f>
        <v>Leadership Perspective</v>
      </c>
      <c r="B41" t="s">
        <v>674</v>
      </c>
      <c r="C41" t="s">
        <v>729</v>
      </c>
      <c r="D41" t="str">
        <f>'your model'!Q21</f>
        <v>rrr</v>
      </c>
      <c r="E41" t="s">
        <v>110</v>
      </c>
      <c r="F41" t="str">
        <f>'your model'!Q25</f>
        <v>vvv</v>
      </c>
      <c r="G41" t="str">
        <f t="shared" si="0"/>
        <v>Leadership Perspective ce40: vvv vs rrr</v>
      </c>
    </row>
    <row r="42" spans="1:7" hidden="1" x14ac:dyDescent="0.25">
      <c r="A42" t="str">
        <f>_xlfn.CONCAT('your model'!$B$5," ","Perspective")</f>
        <v>Leadership Perspective</v>
      </c>
      <c r="B42" t="s">
        <v>675</v>
      </c>
      <c r="C42" t="s">
        <v>730</v>
      </c>
      <c r="D42" t="str">
        <f>'your model'!Q22</f>
        <v>sss</v>
      </c>
      <c r="E42" t="s">
        <v>110</v>
      </c>
      <c r="F42" t="str">
        <f>'your model'!Q15</f>
        <v>Cybersecurity learning sources are available</v>
      </c>
      <c r="G42" t="str">
        <f t="shared" si="0"/>
        <v>Leadership Perspective ce41: Cybersecurity learning sources are available vs sss</v>
      </c>
    </row>
    <row r="43" spans="1:7" hidden="1" x14ac:dyDescent="0.25">
      <c r="A43" t="str">
        <f>_xlfn.CONCAT('your model'!$B$5," ","Perspective")</f>
        <v>Leadership Perspective</v>
      </c>
      <c r="B43" t="s">
        <v>676</v>
      </c>
      <c r="C43" t="s">
        <v>731</v>
      </c>
      <c r="D43" t="str">
        <f>'your model'!Q23</f>
        <v>ttt</v>
      </c>
      <c r="E43" t="s">
        <v>110</v>
      </c>
      <c r="F43" t="str">
        <f>'your model'!Q16</f>
        <v>Cybersecurity goals of energy organization are identified</v>
      </c>
      <c r="G43" t="str">
        <f t="shared" si="0"/>
        <v>Leadership Perspective ce42: Cybersecurity goals of energy organization are identified vs ttt</v>
      </c>
    </row>
    <row r="44" spans="1:7" hidden="1" x14ac:dyDescent="0.25">
      <c r="A44" t="str">
        <f>_xlfn.CONCAT('your model'!$B$5," ","Perspective")</f>
        <v>Leadership Perspective</v>
      </c>
      <c r="B44" t="s">
        <v>677</v>
      </c>
      <c r="C44" t="s">
        <v>732</v>
      </c>
      <c r="D44" t="str">
        <f>'your model'!Q24</f>
        <v>uuu</v>
      </c>
      <c r="E44" t="s">
        <v>110</v>
      </c>
      <c r="F44" t="str">
        <f>'your model'!Q17</f>
        <v>Cybersecurity risk is considered priority by C-Suite</v>
      </c>
      <c r="G44" t="str">
        <f t="shared" si="0"/>
        <v>Leadership Perspective ce43: Cybersecurity risk is considered priority by C-Suite vs uuu</v>
      </c>
    </row>
    <row r="45" spans="1:7" hidden="1" x14ac:dyDescent="0.25">
      <c r="A45" t="str">
        <f>_xlfn.CONCAT('your model'!$B$5," ","Perspective")</f>
        <v>Leadership Perspective</v>
      </c>
      <c r="B45" t="s">
        <v>678</v>
      </c>
      <c r="C45" t="s">
        <v>733</v>
      </c>
      <c r="D45" t="str">
        <f>'your model'!Q25</f>
        <v>vvv</v>
      </c>
      <c r="E45" t="s">
        <v>110</v>
      </c>
      <c r="F45" t="str">
        <f>'your model'!Q18</f>
        <v>Professionals with cyber certifications are in operations</v>
      </c>
      <c r="G45" t="str">
        <f t="shared" si="0"/>
        <v>Leadership Perspective ce44: Professionals with cyber certifications are in operations vs vvv</v>
      </c>
    </row>
    <row r="46" spans="1:7" x14ac:dyDescent="0.25">
      <c r="A46" t="str">
        <f>_xlfn.CONCAT('your model'!$B$5," ","Perspective")</f>
        <v>Leadership Perspective</v>
      </c>
      <c r="B46" t="s">
        <v>679</v>
      </c>
      <c r="C46" t="s">
        <v>734</v>
      </c>
      <c r="D46" t="str">
        <f>'your model'!Q15</f>
        <v>Cybersecurity learning sources are available</v>
      </c>
      <c r="E46" t="s">
        <v>110</v>
      </c>
      <c r="F46" t="str">
        <f>'your model'!Q20</f>
        <v>Supply chain cyber risk is considered during procurement</v>
      </c>
      <c r="G46" t="str">
        <f t="shared" si="0"/>
        <v>Leadership Perspective ce45: Supply chain cyber risk is considered during procurement vs Cybersecurity learning sources are available</v>
      </c>
    </row>
    <row r="47" spans="1:7" hidden="1" x14ac:dyDescent="0.25">
      <c r="A47" t="str">
        <f>_xlfn.CONCAT('your model'!$B$5," ","Perspective")</f>
        <v>Leadership Perspective</v>
      </c>
      <c r="B47" t="s">
        <v>680</v>
      </c>
      <c r="C47" t="s">
        <v>735</v>
      </c>
      <c r="D47" t="str">
        <f>'your model'!Q16</f>
        <v>Cybersecurity goals of energy organization are identified</v>
      </c>
      <c r="E47" t="s">
        <v>110</v>
      </c>
      <c r="F47" t="str">
        <f>'your model'!Q21</f>
        <v>rrr</v>
      </c>
      <c r="G47" t="str">
        <f t="shared" si="0"/>
        <v>Leadership Perspective ce46: rrr vs Cybersecurity goals of energy organization are identified</v>
      </c>
    </row>
    <row r="48" spans="1:7" hidden="1" x14ac:dyDescent="0.25">
      <c r="A48" t="str">
        <f>_xlfn.CONCAT('your model'!$B$5," ","Perspective")</f>
        <v>Leadership Perspective</v>
      </c>
      <c r="B48" t="s">
        <v>681</v>
      </c>
      <c r="C48" t="s">
        <v>736</v>
      </c>
      <c r="D48" t="str">
        <f>'your model'!Q17</f>
        <v>Cybersecurity risk is considered priority by C-Suite</v>
      </c>
      <c r="E48" t="s">
        <v>110</v>
      </c>
      <c r="F48" t="str">
        <f>'your model'!Q22</f>
        <v>sss</v>
      </c>
      <c r="G48" t="str">
        <f t="shared" si="0"/>
        <v>Leadership Perspective ce47: sss vs Cybersecurity risk is considered priority by C-Suite</v>
      </c>
    </row>
    <row r="49" spans="1:7" hidden="1" x14ac:dyDescent="0.25">
      <c r="A49" t="str">
        <f>_xlfn.CONCAT('your model'!$B$5," ","Perspective")</f>
        <v>Leadership Perspective</v>
      </c>
      <c r="B49" t="s">
        <v>682</v>
      </c>
      <c r="C49" t="s">
        <v>737</v>
      </c>
      <c r="D49" t="str">
        <f>'your model'!Q18</f>
        <v>Professionals with cyber certifications are in operations</v>
      </c>
      <c r="E49" t="s">
        <v>110</v>
      </c>
      <c r="F49" t="str">
        <f>'your model'!Q23</f>
        <v>ttt</v>
      </c>
      <c r="G49" t="str">
        <f t="shared" si="0"/>
        <v>Leadership Perspective ce48: ttt vs Professionals with cyber certifications are in operations</v>
      </c>
    </row>
    <row r="50" spans="1:7" hidden="1" x14ac:dyDescent="0.25">
      <c r="A50" t="str">
        <f>_xlfn.CONCAT('your model'!$B$5," ","Perspective")</f>
        <v>Leadership Perspective</v>
      </c>
      <c r="B50" t="s">
        <v>683</v>
      </c>
      <c r="C50" t="s">
        <v>738</v>
      </c>
      <c r="D50" t="str">
        <f>'your model'!Q19</f>
        <v>Policies are updated</v>
      </c>
      <c r="E50" t="s">
        <v>110</v>
      </c>
      <c r="F50" t="str">
        <f>'your model'!Q24</f>
        <v>uuu</v>
      </c>
      <c r="G50" t="str">
        <f t="shared" si="0"/>
        <v>Leadership Perspective ce49: uuu vs Policies are updated</v>
      </c>
    </row>
    <row r="51" spans="1:7" hidden="1" x14ac:dyDescent="0.25">
      <c r="A51" t="str">
        <f>_xlfn.CONCAT('your model'!$B$5," ","Perspective")</f>
        <v>Leadership Perspective</v>
      </c>
      <c r="B51" t="s">
        <v>684</v>
      </c>
      <c r="C51" t="s">
        <v>739</v>
      </c>
      <c r="D51" t="str">
        <f>'your model'!Q20</f>
        <v>Supply chain cyber risk is considered during procurement</v>
      </c>
      <c r="E51" t="s">
        <v>110</v>
      </c>
      <c r="F51" t="str">
        <f>'your model'!Q25</f>
        <v>vvv</v>
      </c>
      <c r="G51" t="str">
        <f t="shared" si="0"/>
        <v>Leadership Perspective ce50: vvv vs Supply chain cyber risk is considered during procurement</v>
      </c>
    </row>
    <row r="52" spans="1:7" hidden="1" x14ac:dyDescent="0.25">
      <c r="A52" t="str">
        <f>_xlfn.CONCAT('your model'!$B$5," ","Perspective")</f>
        <v>Leadership Perspective</v>
      </c>
      <c r="B52" t="s">
        <v>685</v>
      </c>
      <c r="C52" t="s">
        <v>740</v>
      </c>
      <c r="D52" t="str">
        <f>'your model'!Q21</f>
        <v>rrr</v>
      </c>
      <c r="E52" t="s">
        <v>110</v>
      </c>
      <c r="F52" t="str">
        <f>'your model'!Q15</f>
        <v>Cybersecurity learning sources are available</v>
      </c>
      <c r="G52" t="str">
        <f t="shared" si="0"/>
        <v>Leadership Perspective ce51: Cybersecurity learning sources are available vs rrr</v>
      </c>
    </row>
    <row r="53" spans="1:7" hidden="1" x14ac:dyDescent="0.25">
      <c r="A53" t="str">
        <f>_xlfn.CONCAT('your model'!$B$5," ","Perspective")</f>
        <v>Leadership Perspective</v>
      </c>
      <c r="B53" t="s">
        <v>686</v>
      </c>
      <c r="C53" t="s">
        <v>741</v>
      </c>
      <c r="D53" t="str">
        <f>'your model'!Q22</f>
        <v>sss</v>
      </c>
      <c r="E53" t="s">
        <v>110</v>
      </c>
      <c r="F53" t="str">
        <f>'your model'!Q16</f>
        <v>Cybersecurity goals of energy organization are identified</v>
      </c>
      <c r="G53" t="str">
        <f t="shared" si="0"/>
        <v>Leadership Perspective ce52: Cybersecurity goals of energy organization are identified vs sss</v>
      </c>
    </row>
    <row r="54" spans="1:7" hidden="1" x14ac:dyDescent="0.25">
      <c r="A54" t="str">
        <f>_xlfn.CONCAT('your model'!$B$5," ","Perspective")</f>
        <v>Leadership Perspective</v>
      </c>
      <c r="B54" t="s">
        <v>687</v>
      </c>
      <c r="C54" t="s">
        <v>742</v>
      </c>
      <c r="D54" t="str">
        <f>'your model'!Q23</f>
        <v>ttt</v>
      </c>
      <c r="E54" t="s">
        <v>110</v>
      </c>
      <c r="F54" t="str">
        <f>'your model'!Q17</f>
        <v>Cybersecurity risk is considered priority by C-Suite</v>
      </c>
      <c r="G54" t="str">
        <f t="shared" si="0"/>
        <v>Leadership Perspective ce53: Cybersecurity risk is considered priority by C-Suite vs ttt</v>
      </c>
    </row>
    <row r="55" spans="1:7" hidden="1" x14ac:dyDescent="0.25">
      <c r="A55" t="str">
        <f>_xlfn.CONCAT('your model'!$B$5," ","Perspective")</f>
        <v>Leadership Perspective</v>
      </c>
      <c r="B55" t="s">
        <v>688</v>
      </c>
      <c r="C55" t="s">
        <v>743</v>
      </c>
      <c r="D55" t="str">
        <f>'your model'!Q24</f>
        <v>uuu</v>
      </c>
      <c r="E55" t="s">
        <v>110</v>
      </c>
      <c r="F55" t="str">
        <f>'your model'!Q18</f>
        <v>Professionals with cyber certifications are in operations</v>
      </c>
      <c r="G55" t="str">
        <f t="shared" si="0"/>
        <v>Leadership Perspective ce54: Professionals with cyber certifications are in operations vs uuu</v>
      </c>
    </row>
    <row r="56" spans="1:7" hidden="1" x14ac:dyDescent="0.25">
      <c r="A56" t="str">
        <f>_xlfn.CONCAT('your model'!$B$5," ","Perspective")</f>
        <v>Leadership Perspective</v>
      </c>
      <c r="B56" t="s">
        <v>689</v>
      </c>
      <c r="C56" t="s">
        <v>744</v>
      </c>
      <c r="D56" t="str">
        <f>'your model'!Q25</f>
        <v>vvv</v>
      </c>
      <c r="E56" t="s">
        <v>110</v>
      </c>
      <c r="F56" t="str">
        <f>'your model'!Q19</f>
        <v>Policies are updated</v>
      </c>
      <c r="G56" t="str">
        <f t="shared" si="0"/>
        <v>Leadership Perspective ce55: Policies are updated vs vvv</v>
      </c>
    </row>
  </sheetData>
  <autoFilter ref="B1:G56" xr:uid="{1A00C0DE-06C9-4EAE-8375-399A48FF8B66}">
    <filterColumn colId="2">
      <filters>
        <filter val="Cybersecurity goals of energy organization are identified"/>
        <filter val="Cybersecurity learning sources are available"/>
        <filter val="Cybersecurity risk is considered priority by C-Suite"/>
        <filter val="Policies are updated"/>
        <filter val="Professionals with cyber certifications are in operations"/>
        <filter val="Supply chain cyber risk is considered during procurement"/>
      </filters>
    </filterColumn>
    <filterColumn colId="4">
      <filters>
        <filter val="Cybersecurity goals of energy organization are identified"/>
        <filter val="Cybersecurity risk is considered priority by C-Suite"/>
        <filter val="Policies are updated"/>
        <filter val="Professionals with cyber certifications are in operations"/>
        <filter val="Supply chain cyber risk is considered during procurement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9853-B6E6-4DBC-AF6E-57E36FF4C40B}">
  <sheetPr filterMode="1"/>
  <dimension ref="A1:G56"/>
  <sheetViews>
    <sheetView workbookViewId="0">
      <selection activeCell="D71" sqref="D71"/>
    </sheetView>
  </sheetViews>
  <sheetFormatPr defaultRowHeight="15" x14ac:dyDescent="0.25"/>
  <cols>
    <col min="1" max="1" width="24.7109375" bestFit="1" customWidth="1"/>
    <col min="2" max="2" width="41" bestFit="1" customWidth="1"/>
    <col min="3" max="3" width="12.42578125" customWidth="1"/>
    <col min="4" max="4" width="26.7109375" bestFit="1" customWidth="1"/>
    <col min="5" max="5" width="2.85546875" bestFit="1" customWidth="1"/>
    <col min="6" max="6" width="26.7109375" bestFit="1" customWidth="1"/>
    <col min="7" max="7" width="3.5703125" bestFit="1" customWidth="1"/>
    <col min="8" max="18" width="4.5703125" bestFit="1" customWidth="1"/>
  </cols>
  <sheetData>
    <row r="1" spans="1:7" x14ac:dyDescent="0.25">
      <c r="A1" t="s">
        <v>856</v>
      </c>
      <c r="B1" s="14" t="s">
        <v>109</v>
      </c>
      <c r="C1" s="14" t="s">
        <v>359</v>
      </c>
      <c r="D1" s="14" t="s">
        <v>111</v>
      </c>
      <c r="E1" s="14" t="s">
        <v>110</v>
      </c>
      <c r="F1" s="14" t="s">
        <v>111</v>
      </c>
      <c r="G1" s="14" t="s">
        <v>1253</v>
      </c>
    </row>
    <row r="2" spans="1:7" x14ac:dyDescent="0.25">
      <c r="A2" t="str">
        <f>_xlfn.CONCAT('your model'!$B$2," ","Alternative")</f>
        <v>Organizational Alternative</v>
      </c>
      <c r="B2" t="s">
        <v>800</v>
      </c>
      <c r="C2" t="s">
        <v>745</v>
      </c>
      <c r="D2" t="str">
        <f>'your model'!B28</f>
        <v>First Mover</v>
      </c>
      <c r="E2" t="s">
        <v>110</v>
      </c>
      <c r="F2" t="str">
        <f>'your model'!B29</f>
        <v>Follower</v>
      </c>
      <c r="G2" t="str">
        <f>_xlfn.CONCAT(A2," ",B2,": ",F2," ",E2," ",D2)</f>
        <v>Organizational Alternative cf1: Follower vs First Mover</v>
      </c>
    </row>
    <row r="3" spans="1:7" x14ac:dyDescent="0.25">
      <c r="A3" t="str">
        <f>_xlfn.CONCAT('your model'!$B$2," ","Alternative")</f>
        <v>Organizational Alternative</v>
      </c>
      <c r="B3" t="s">
        <v>801</v>
      </c>
      <c r="C3" t="s">
        <v>746</v>
      </c>
      <c r="D3" t="str">
        <f>'your model'!B29</f>
        <v>Follower</v>
      </c>
      <c r="E3" t="s">
        <v>110</v>
      </c>
      <c r="F3" t="str">
        <f>'your model'!B30</f>
        <v>Slow Mover</v>
      </c>
      <c r="G3" t="str">
        <f t="shared" ref="G3:G56" si="0">_xlfn.CONCAT(A3," ",B3,": ",F3," ",E3," ",D3)</f>
        <v>Organizational Alternative cf2: Slow Mover vs Follower</v>
      </c>
    </row>
    <row r="4" spans="1:7" x14ac:dyDescent="0.25">
      <c r="A4" t="str">
        <f>_xlfn.CONCAT('your model'!$B$2," ","Alternative")</f>
        <v>Organizational Alternative</v>
      </c>
      <c r="B4" t="s">
        <v>802</v>
      </c>
      <c r="C4" t="s">
        <v>747</v>
      </c>
      <c r="D4" t="str">
        <f>'your model'!B30</f>
        <v>Slow Mover</v>
      </c>
      <c r="E4" t="s">
        <v>110</v>
      </c>
      <c r="F4" t="str">
        <f>'your model'!B31</f>
        <v>Do Nothing</v>
      </c>
      <c r="G4" t="str">
        <f t="shared" si="0"/>
        <v>Organizational Alternative cf3: Do Nothing vs Slow Mover</v>
      </c>
    </row>
    <row r="5" spans="1:7" hidden="1" x14ac:dyDescent="0.25">
      <c r="A5" t="str">
        <f>_xlfn.CONCAT('your model'!$B$2," ","Alternative")</f>
        <v>Organizational Alternative</v>
      </c>
      <c r="B5" t="s">
        <v>803</v>
      </c>
      <c r="C5" t="s">
        <v>748</v>
      </c>
      <c r="D5" t="str">
        <f>'your model'!B31</f>
        <v>Do Nothing</v>
      </c>
      <c r="E5" t="s">
        <v>110</v>
      </c>
      <c r="F5" t="str">
        <f>'your model'!B32</f>
        <v>eeee</v>
      </c>
      <c r="G5" t="str">
        <f t="shared" si="0"/>
        <v>Organizational Alternative cf4: eeee vs Do Nothing</v>
      </c>
    </row>
    <row r="6" spans="1:7" hidden="1" x14ac:dyDescent="0.25">
      <c r="A6" t="str">
        <f>_xlfn.CONCAT('your model'!$B$2," ","Alternative")</f>
        <v>Organizational Alternative</v>
      </c>
      <c r="B6" t="s">
        <v>804</v>
      </c>
      <c r="C6" t="s">
        <v>749</v>
      </c>
      <c r="D6" t="str">
        <f>'your model'!B32</f>
        <v>eeee</v>
      </c>
      <c r="E6" t="s">
        <v>110</v>
      </c>
      <c r="F6" t="str">
        <f>'your model'!B33</f>
        <v>ffff</v>
      </c>
      <c r="G6" t="str">
        <f t="shared" si="0"/>
        <v>Organizational Alternative cf5: ffff vs eeee</v>
      </c>
    </row>
    <row r="7" spans="1:7" hidden="1" x14ac:dyDescent="0.25">
      <c r="A7" t="str">
        <f>_xlfn.CONCAT('your model'!$B$2," ","Alternative")</f>
        <v>Organizational Alternative</v>
      </c>
      <c r="B7" t="s">
        <v>805</v>
      </c>
      <c r="C7" t="s">
        <v>750</v>
      </c>
      <c r="D7" t="str">
        <f>'your model'!B33</f>
        <v>ffff</v>
      </c>
      <c r="E7" t="s">
        <v>110</v>
      </c>
      <c r="F7" t="str">
        <f>'your model'!B34</f>
        <v>gggg</v>
      </c>
      <c r="G7" t="str">
        <f t="shared" si="0"/>
        <v>Organizational Alternative cf6: gggg vs ffff</v>
      </c>
    </row>
    <row r="8" spans="1:7" hidden="1" x14ac:dyDescent="0.25">
      <c r="A8" t="str">
        <f>_xlfn.CONCAT('your model'!$B$2," ","Alternative")</f>
        <v>Organizational Alternative</v>
      </c>
      <c r="B8" t="s">
        <v>806</v>
      </c>
      <c r="C8" t="s">
        <v>751</v>
      </c>
      <c r="D8" t="str">
        <f>'your model'!B34</f>
        <v>gggg</v>
      </c>
      <c r="E8" t="s">
        <v>110</v>
      </c>
      <c r="F8" t="str">
        <f>'your model'!B35</f>
        <v>hhhh</v>
      </c>
      <c r="G8" t="str">
        <f t="shared" si="0"/>
        <v>Organizational Alternative cf7: hhhh vs gggg</v>
      </c>
    </row>
    <row r="9" spans="1:7" hidden="1" x14ac:dyDescent="0.25">
      <c r="A9" t="str">
        <f>_xlfn.CONCAT('your model'!$B$2," ","Alternative")</f>
        <v>Organizational Alternative</v>
      </c>
      <c r="B9" t="s">
        <v>807</v>
      </c>
      <c r="C9" t="s">
        <v>752</v>
      </c>
      <c r="D9" t="str">
        <f>'your model'!B35</f>
        <v>hhhh</v>
      </c>
      <c r="E9" t="s">
        <v>110</v>
      </c>
      <c r="F9" t="str">
        <f>'your model'!B36</f>
        <v>iiii</v>
      </c>
      <c r="G9" t="str">
        <f t="shared" si="0"/>
        <v>Organizational Alternative cf8: iiii vs hhhh</v>
      </c>
    </row>
    <row r="10" spans="1:7" hidden="1" x14ac:dyDescent="0.25">
      <c r="A10" t="str">
        <f>_xlfn.CONCAT('your model'!$B$2," ","Alternative")</f>
        <v>Organizational Alternative</v>
      </c>
      <c r="B10" t="s">
        <v>808</v>
      </c>
      <c r="C10" t="s">
        <v>753</v>
      </c>
      <c r="D10" t="str">
        <f>'your model'!B36</f>
        <v>iiii</v>
      </c>
      <c r="E10" t="s">
        <v>110</v>
      </c>
      <c r="F10" t="str">
        <f>'your model'!B37</f>
        <v>jjjj</v>
      </c>
      <c r="G10" t="str">
        <f t="shared" si="0"/>
        <v>Organizational Alternative cf9: jjjj vs iiii</v>
      </c>
    </row>
    <row r="11" spans="1:7" hidden="1" x14ac:dyDescent="0.25">
      <c r="A11" t="str">
        <f>_xlfn.CONCAT('your model'!$B$2," ","Alternative")</f>
        <v>Organizational Alternative</v>
      </c>
      <c r="B11" t="s">
        <v>809</v>
      </c>
      <c r="C11" t="s">
        <v>754</v>
      </c>
      <c r="D11" t="str">
        <f>'your model'!B37</f>
        <v>jjjj</v>
      </c>
      <c r="E11" t="s">
        <v>110</v>
      </c>
      <c r="F11" t="str">
        <f>'your model'!B38</f>
        <v>kkkk</v>
      </c>
      <c r="G11" t="str">
        <f t="shared" si="0"/>
        <v>Organizational Alternative cf10: kkkk vs jjjj</v>
      </c>
    </row>
    <row r="12" spans="1:7" hidden="1" x14ac:dyDescent="0.25">
      <c r="A12" t="str">
        <f>_xlfn.CONCAT('your model'!$B$2," ","Alternative")</f>
        <v>Organizational Alternative</v>
      </c>
      <c r="B12" t="s">
        <v>810</v>
      </c>
      <c r="C12" t="s">
        <v>755</v>
      </c>
      <c r="D12" t="str">
        <f>'your model'!B38</f>
        <v>kkkk</v>
      </c>
      <c r="E12" t="s">
        <v>110</v>
      </c>
      <c r="F12" t="str">
        <f>'your model'!B28</f>
        <v>First Mover</v>
      </c>
      <c r="G12" t="str">
        <f t="shared" si="0"/>
        <v>Organizational Alternative cf11: First Mover vs kkkk</v>
      </c>
    </row>
    <row r="13" spans="1:7" x14ac:dyDescent="0.25">
      <c r="A13" t="str">
        <f>_xlfn.CONCAT('your model'!$B$2," ","Alternative")</f>
        <v>Organizational Alternative</v>
      </c>
      <c r="B13" t="s">
        <v>811</v>
      </c>
      <c r="C13" t="s">
        <v>756</v>
      </c>
      <c r="D13" t="str">
        <f>'your model'!B28</f>
        <v>First Mover</v>
      </c>
      <c r="E13" t="s">
        <v>110</v>
      </c>
      <c r="F13" t="str">
        <f>'your model'!B30</f>
        <v>Slow Mover</v>
      </c>
      <c r="G13" t="str">
        <f t="shared" si="0"/>
        <v>Organizational Alternative cf12: Slow Mover vs First Mover</v>
      </c>
    </row>
    <row r="14" spans="1:7" x14ac:dyDescent="0.25">
      <c r="A14" t="str">
        <f>_xlfn.CONCAT('your model'!$B$2," ","Alternative")</f>
        <v>Organizational Alternative</v>
      </c>
      <c r="B14" t="s">
        <v>812</v>
      </c>
      <c r="C14" t="s">
        <v>757</v>
      </c>
      <c r="D14" t="str">
        <f>'your model'!B29</f>
        <v>Follower</v>
      </c>
      <c r="E14" t="s">
        <v>110</v>
      </c>
      <c r="F14" t="str">
        <f>'your model'!B31</f>
        <v>Do Nothing</v>
      </c>
      <c r="G14" t="str">
        <f t="shared" si="0"/>
        <v>Organizational Alternative cf13: Do Nothing vs Follower</v>
      </c>
    </row>
    <row r="15" spans="1:7" hidden="1" x14ac:dyDescent="0.25">
      <c r="A15" t="str">
        <f>_xlfn.CONCAT('your model'!$B$2," ","Alternative")</f>
        <v>Organizational Alternative</v>
      </c>
      <c r="B15" t="s">
        <v>813</v>
      </c>
      <c r="C15" t="s">
        <v>758</v>
      </c>
      <c r="D15" t="str">
        <f>'your model'!B30</f>
        <v>Slow Mover</v>
      </c>
      <c r="E15" t="s">
        <v>110</v>
      </c>
      <c r="F15" t="str">
        <f>'your model'!B32</f>
        <v>eeee</v>
      </c>
      <c r="G15" t="str">
        <f t="shared" si="0"/>
        <v>Organizational Alternative cf14: eeee vs Slow Mover</v>
      </c>
    </row>
    <row r="16" spans="1:7" hidden="1" x14ac:dyDescent="0.25">
      <c r="A16" t="str">
        <f>_xlfn.CONCAT('your model'!$B$2," ","Alternative")</f>
        <v>Organizational Alternative</v>
      </c>
      <c r="B16" t="s">
        <v>814</v>
      </c>
      <c r="C16" t="s">
        <v>759</v>
      </c>
      <c r="D16" t="str">
        <f>'your model'!B31</f>
        <v>Do Nothing</v>
      </c>
      <c r="E16" t="s">
        <v>110</v>
      </c>
      <c r="F16" t="str">
        <f>'your model'!B33</f>
        <v>ffff</v>
      </c>
      <c r="G16" t="str">
        <f t="shared" si="0"/>
        <v>Organizational Alternative cf15: ffff vs Do Nothing</v>
      </c>
    </row>
    <row r="17" spans="1:7" hidden="1" x14ac:dyDescent="0.25">
      <c r="A17" t="str">
        <f>_xlfn.CONCAT('your model'!$B$2," ","Alternative")</f>
        <v>Organizational Alternative</v>
      </c>
      <c r="B17" t="s">
        <v>815</v>
      </c>
      <c r="C17" t="s">
        <v>760</v>
      </c>
      <c r="D17" t="str">
        <f>'your model'!B32</f>
        <v>eeee</v>
      </c>
      <c r="E17" t="s">
        <v>110</v>
      </c>
      <c r="F17" t="str">
        <f>'your model'!B34</f>
        <v>gggg</v>
      </c>
      <c r="G17" t="str">
        <f t="shared" si="0"/>
        <v>Organizational Alternative cf16: gggg vs eeee</v>
      </c>
    </row>
    <row r="18" spans="1:7" hidden="1" x14ac:dyDescent="0.25">
      <c r="A18" t="str">
        <f>_xlfn.CONCAT('your model'!$B$2," ","Alternative")</f>
        <v>Organizational Alternative</v>
      </c>
      <c r="B18" t="s">
        <v>816</v>
      </c>
      <c r="C18" t="s">
        <v>761</v>
      </c>
      <c r="D18" t="str">
        <f>'your model'!B33</f>
        <v>ffff</v>
      </c>
      <c r="E18" t="s">
        <v>110</v>
      </c>
      <c r="F18" t="str">
        <f>'your model'!B35</f>
        <v>hhhh</v>
      </c>
      <c r="G18" t="str">
        <f t="shared" si="0"/>
        <v>Organizational Alternative cf17: hhhh vs ffff</v>
      </c>
    </row>
    <row r="19" spans="1:7" hidden="1" x14ac:dyDescent="0.25">
      <c r="A19" t="str">
        <f>_xlfn.CONCAT('your model'!$B$2," ","Alternative")</f>
        <v>Organizational Alternative</v>
      </c>
      <c r="B19" t="s">
        <v>817</v>
      </c>
      <c r="C19" t="s">
        <v>762</v>
      </c>
      <c r="D19" t="str">
        <f>'your model'!B34</f>
        <v>gggg</v>
      </c>
      <c r="E19" t="s">
        <v>110</v>
      </c>
      <c r="F19" t="str">
        <f>'your model'!B36</f>
        <v>iiii</v>
      </c>
      <c r="G19" t="str">
        <f t="shared" si="0"/>
        <v>Organizational Alternative cf18: iiii vs gggg</v>
      </c>
    </row>
    <row r="20" spans="1:7" hidden="1" x14ac:dyDescent="0.25">
      <c r="A20" t="str">
        <f>_xlfn.CONCAT('your model'!$B$2," ","Alternative")</f>
        <v>Organizational Alternative</v>
      </c>
      <c r="B20" t="s">
        <v>818</v>
      </c>
      <c r="C20" t="s">
        <v>763</v>
      </c>
      <c r="D20" t="str">
        <f>'your model'!B35</f>
        <v>hhhh</v>
      </c>
      <c r="E20" t="s">
        <v>110</v>
      </c>
      <c r="F20" t="str">
        <f>'your model'!B37</f>
        <v>jjjj</v>
      </c>
      <c r="G20" t="str">
        <f t="shared" si="0"/>
        <v>Organizational Alternative cf19: jjjj vs hhhh</v>
      </c>
    </row>
    <row r="21" spans="1:7" hidden="1" x14ac:dyDescent="0.25">
      <c r="A21" t="str">
        <f>_xlfn.CONCAT('your model'!$B$2," ","Alternative")</f>
        <v>Organizational Alternative</v>
      </c>
      <c r="B21" t="s">
        <v>819</v>
      </c>
      <c r="C21" t="s">
        <v>764</v>
      </c>
      <c r="D21" t="str">
        <f>'your model'!B36</f>
        <v>iiii</v>
      </c>
      <c r="E21" t="s">
        <v>110</v>
      </c>
      <c r="F21" t="str">
        <f>'your model'!B38</f>
        <v>kkkk</v>
      </c>
      <c r="G21" t="str">
        <f t="shared" si="0"/>
        <v>Organizational Alternative cf20: kkkk vs iiii</v>
      </c>
    </row>
    <row r="22" spans="1:7" hidden="1" x14ac:dyDescent="0.25">
      <c r="A22" t="str">
        <f>_xlfn.CONCAT('your model'!$B$2," ","Alternative")</f>
        <v>Organizational Alternative</v>
      </c>
      <c r="B22" t="s">
        <v>820</v>
      </c>
      <c r="C22" t="s">
        <v>765</v>
      </c>
      <c r="D22" t="str">
        <f>'your model'!B37</f>
        <v>jjjj</v>
      </c>
      <c r="E22" t="s">
        <v>110</v>
      </c>
      <c r="F22" t="str">
        <f>'your model'!B28</f>
        <v>First Mover</v>
      </c>
      <c r="G22" t="str">
        <f t="shared" si="0"/>
        <v>Organizational Alternative cf21: First Mover vs jjjj</v>
      </c>
    </row>
    <row r="23" spans="1:7" hidden="1" x14ac:dyDescent="0.25">
      <c r="A23" t="str">
        <f>_xlfn.CONCAT('your model'!$B$2," ","Alternative")</f>
        <v>Organizational Alternative</v>
      </c>
      <c r="B23" t="s">
        <v>821</v>
      </c>
      <c r="C23" t="s">
        <v>766</v>
      </c>
      <c r="D23" t="str">
        <f>'your model'!B38</f>
        <v>kkkk</v>
      </c>
      <c r="E23" t="s">
        <v>110</v>
      </c>
      <c r="F23" t="str">
        <f>'your model'!B29</f>
        <v>Follower</v>
      </c>
      <c r="G23" t="str">
        <f t="shared" si="0"/>
        <v>Organizational Alternative cf22: Follower vs kkkk</v>
      </c>
    </row>
    <row r="24" spans="1:7" x14ac:dyDescent="0.25">
      <c r="A24" t="str">
        <f>_xlfn.CONCAT('your model'!$B$2," ","Alternative")</f>
        <v>Organizational Alternative</v>
      </c>
      <c r="B24" t="s">
        <v>822</v>
      </c>
      <c r="C24" t="s">
        <v>767</v>
      </c>
      <c r="D24" t="str">
        <f>'your model'!B28</f>
        <v>First Mover</v>
      </c>
      <c r="E24" t="s">
        <v>110</v>
      </c>
      <c r="F24" t="str">
        <f>'your model'!B31</f>
        <v>Do Nothing</v>
      </c>
      <c r="G24" t="str">
        <f t="shared" si="0"/>
        <v>Organizational Alternative cf23: Do Nothing vs First Mover</v>
      </c>
    </row>
    <row r="25" spans="1:7" hidden="1" x14ac:dyDescent="0.25">
      <c r="A25" t="str">
        <f>_xlfn.CONCAT('your model'!$B$2," ","Alternative")</f>
        <v>Organizational Alternative</v>
      </c>
      <c r="B25" t="s">
        <v>823</v>
      </c>
      <c r="C25" t="s">
        <v>768</v>
      </c>
      <c r="D25" t="str">
        <f>'your model'!B29</f>
        <v>Follower</v>
      </c>
      <c r="E25" t="s">
        <v>110</v>
      </c>
      <c r="F25" t="str">
        <f>'your model'!B32</f>
        <v>eeee</v>
      </c>
      <c r="G25" t="str">
        <f t="shared" si="0"/>
        <v>Organizational Alternative cf24: eeee vs Follower</v>
      </c>
    </row>
    <row r="26" spans="1:7" hidden="1" x14ac:dyDescent="0.25">
      <c r="A26" t="str">
        <f>_xlfn.CONCAT('your model'!$B$2," ","Alternative")</f>
        <v>Organizational Alternative</v>
      </c>
      <c r="B26" t="s">
        <v>824</v>
      </c>
      <c r="C26" t="s">
        <v>769</v>
      </c>
      <c r="D26" t="str">
        <f>'your model'!B30</f>
        <v>Slow Mover</v>
      </c>
      <c r="E26" t="s">
        <v>110</v>
      </c>
      <c r="F26" t="str">
        <f>'your model'!B33</f>
        <v>ffff</v>
      </c>
      <c r="G26" t="str">
        <f t="shared" si="0"/>
        <v>Organizational Alternative cf25: ffff vs Slow Mover</v>
      </c>
    </row>
    <row r="27" spans="1:7" hidden="1" x14ac:dyDescent="0.25">
      <c r="A27" t="str">
        <f>_xlfn.CONCAT('your model'!$B$2," ","Alternative")</f>
        <v>Organizational Alternative</v>
      </c>
      <c r="B27" t="s">
        <v>825</v>
      </c>
      <c r="C27" t="s">
        <v>770</v>
      </c>
      <c r="D27" t="str">
        <f>'your model'!B31</f>
        <v>Do Nothing</v>
      </c>
      <c r="E27" t="s">
        <v>110</v>
      </c>
      <c r="F27" t="str">
        <f>'your model'!B34</f>
        <v>gggg</v>
      </c>
      <c r="G27" t="str">
        <f t="shared" si="0"/>
        <v>Organizational Alternative cf26: gggg vs Do Nothing</v>
      </c>
    </row>
    <row r="28" spans="1:7" hidden="1" x14ac:dyDescent="0.25">
      <c r="A28" t="str">
        <f>_xlfn.CONCAT('your model'!$B$2," ","Alternative")</f>
        <v>Organizational Alternative</v>
      </c>
      <c r="B28" t="s">
        <v>826</v>
      </c>
      <c r="C28" t="s">
        <v>771</v>
      </c>
      <c r="D28" t="str">
        <f>'your model'!B32</f>
        <v>eeee</v>
      </c>
      <c r="E28" t="s">
        <v>110</v>
      </c>
      <c r="F28" t="str">
        <f>'your model'!B35</f>
        <v>hhhh</v>
      </c>
      <c r="G28" t="str">
        <f t="shared" si="0"/>
        <v>Organizational Alternative cf27: hhhh vs eeee</v>
      </c>
    </row>
    <row r="29" spans="1:7" hidden="1" x14ac:dyDescent="0.25">
      <c r="A29" t="str">
        <f>_xlfn.CONCAT('your model'!$B$2," ","Alternative")</f>
        <v>Organizational Alternative</v>
      </c>
      <c r="B29" t="s">
        <v>827</v>
      </c>
      <c r="C29" t="s">
        <v>772</v>
      </c>
      <c r="D29" t="str">
        <f>'your model'!B33</f>
        <v>ffff</v>
      </c>
      <c r="E29" t="s">
        <v>110</v>
      </c>
      <c r="F29" t="str">
        <f>'your model'!B36</f>
        <v>iiii</v>
      </c>
      <c r="G29" t="str">
        <f t="shared" si="0"/>
        <v>Organizational Alternative cf28: iiii vs ffff</v>
      </c>
    </row>
    <row r="30" spans="1:7" hidden="1" x14ac:dyDescent="0.25">
      <c r="A30" t="str">
        <f>_xlfn.CONCAT('your model'!$B$2," ","Alternative")</f>
        <v>Organizational Alternative</v>
      </c>
      <c r="B30" t="s">
        <v>828</v>
      </c>
      <c r="C30" t="s">
        <v>773</v>
      </c>
      <c r="D30" t="str">
        <f>'your model'!B34</f>
        <v>gggg</v>
      </c>
      <c r="E30" t="s">
        <v>110</v>
      </c>
      <c r="F30" t="str">
        <f>'your model'!B37</f>
        <v>jjjj</v>
      </c>
      <c r="G30" t="str">
        <f t="shared" si="0"/>
        <v>Organizational Alternative cf29: jjjj vs gggg</v>
      </c>
    </row>
    <row r="31" spans="1:7" hidden="1" x14ac:dyDescent="0.25">
      <c r="A31" t="str">
        <f>_xlfn.CONCAT('your model'!$B$2," ","Alternative")</f>
        <v>Organizational Alternative</v>
      </c>
      <c r="B31" t="s">
        <v>829</v>
      </c>
      <c r="C31" t="s">
        <v>774</v>
      </c>
      <c r="D31" t="str">
        <f>'your model'!B35</f>
        <v>hhhh</v>
      </c>
      <c r="E31" t="s">
        <v>110</v>
      </c>
      <c r="F31" t="str">
        <f>'your model'!B38</f>
        <v>kkkk</v>
      </c>
      <c r="G31" t="str">
        <f t="shared" si="0"/>
        <v>Organizational Alternative cf30: kkkk vs hhhh</v>
      </c>
    </row>
    <row r="32" spans="1:7" hidden="1" x14ac:dyDescent="0.25">
      <c r="A32" t="str">
        <f>_xlfn.CONCAT('your model'!$B$2," ","Alternative")</f>
        <v>Organizational Alternative</v>
      </c>
      <c r="B32" t="s">
        <v>830</v>
      </c>
      <c r="C32" t="s">
        <v>775</v>
      </c>
      <c r="D32" t="str">
        <f>'your model'!B36</f>
        <v>iiii</v>
      </c>
      <c r="E32" t="s">
        <v>110</v>
      </c>
      <c r="F32" t="str">
        <f>'your model'!B28</f>
        <v>First Mover</v>
      </c>
      <c r="G32" t="str">
        <f t="shared" si="0"/>
        <v>Organizational Alternative cf31: First Mover vs iiii</v>
      </c>
    </row>
    <row r="33" spans="1:7" hidden="1" x14ac:dyDescent="0.25">
      <c r="A33" t="str">
        <f>_xlfn.CONCAT('your model'!$B$2," ","Alternative")</f>
        <v>Organizational Alternative</v>
      </c>
      <c r="B33" t="s">
        <v>831</v>
      </c>
      <c r="C33" t="s">
        <v>776</v>
      </c>
      <c r="D33" t="str">
        <f>'your model'!B37</f>
        <v>jjjj</v>
      </c>
      <c r="E33" t="s">
        <v>110</v>
      </c>
      <c r="F33" t="str">
        <f>'your model'!B29</f>
        <v>Follower</v>
      </c>
      <c r="G33" t="str">
        <f t="shared" si="0"/>
        <v>Organizational Alternative cf32: Follower vs jjjj</v>
      </c>
    </row>
    <row r="34" spans="1:7" hidden="1" x14ac:dyDescent="0.25">
      <c r="A34" t="str">
        <f>_xlfn.CONCAT('your model'!$B$2," ","Alternative")</f>
        <v>Organizational Alternative</v>
      </c>
      <c r="B34" t="s">
        <v>832</v>
      </c>
      <c r="C34" t="s">
        <v>777</v>
      </c>
      <c r="D34" t="str">
        <f>'your model'!B38</f>
        <v>kkkk</v>
      </c>
      <c r="E34" t="s">
        <v>110</v>
      </c>
      <c r="F34" t="str">
        <f>'your model'!B30</f>
        <v>Slow Mover</v>
      </c>
      <c r="G34" t="str">
        <f t="shared" si="0"/>
        <v>Organizational Alternative cf33: Slow Mover vs kkkk</v>
      </c>
    </row>
    <row r="35" spans="1:7" hidden="1" x14ac:dyDescent="0.25">
      <c r="A35" t="str">
        <f>_xlfn.CONCAT('your model'!$B$2," ","Alternative")</f>
        <v>Organizational Alternative</v>
      </c>
      <c r="B35" t="s">
        <v>833</v>
      </c>
      <c r="C35" t="s">
        <v>778</v>
      </c>
      <c r="D35" t="str">
        <f>'your model'!B28</f>
        <v>First Mover</v>
      </c>
      <c r="E35" t="s">
        <v>110</v>
      </c>
      <c r="F35" t="str">
        <f>'your model'!B32</f>
        <v>eeee</v>
      </c>
      <c r="G35" t="str">
        <f t="shared" si="0"/>
        <v>Organizational Alternative cf34: eeee vs First Mover</v>
      </c>
    </row>
    <row r="36" spans="1:7" hidden="1" x14ac:dyDescent="0.25">
      <c r="A36" t="str">
        <f>_xlfn.CONCAT('your model'!$B$2," ","Alternative")</f>
        <v>Organizational Alternative</v>
      </c>
      <c r="B36" t="s">
        <v>834</v>
      </c>
      <c r="C36" t="s">
        <v>779</v>
      </c>
      <c r="D36" t="str">
        <f>'your model'!B29</f>
        <v>Follower</v>
      </c>
      <c r="E36" t="s">
        <v>110</v>
      </c>
      <c r="F36" t="str">
        <f>'your model'!B33</f>
        <v>ffff</v>
      </c>
      <c r="G36" t="str">
        <f t="shared" si="0"/>
        <v>Organizational Alternative cf35: ffff vs Follower</v>
      </c>
    </row>
    <row r="37" spans="1:7" hidden="1" x14ac:dyDescent="0.25">
      <c r="A37" t="str">
        <f>_xlfn.CONCAT('your model'!$B$2," ","Alternative")</f>
        <v>Organizational Alternative</v>
      </c>
      <c r="B37" t="s">
        <v>835</v>
      </c>
      <c r="C37" t="s">
        <v>780</v>
      </c>
      <c r="D37" t="str">
        <f>'your model'!B30</f>
        <v>Slow Mover</v>
      </c>
      <c r="E37" t="s">
        <v>110</v>
      </c>
      <c r="F37" t="str">
        <f>'your model'!B34</f>
        <v>gggg</v>
      </c>
      <c r="G37" t="str">
        <f t="shared" si="0"/>
        <v>Organizational Alternative cf36: gggg vs Slow Mover</v>
      </c>
    </row>
    <row r="38" spans="1:7" hidden="1" x14ac:dyDescent="0.25">
      <c r="A38" t="str">
        <f>_xlfn.CONCAT('your model'!$B$2," ","Alternative")</f>
        <v>Organizational Alternative</v>
      </c>
      <c r="B38" t="s">
        <v>836</v>
      </c>
      <c r="C38" t="s">
        <v>781</v>
      </c>
      <c r="D38" t="str">
        <f>'your model'!B31</f>
        <v>Do Nothing</v>
      </c>
      <c r="E38" t="s">
        <v>110</v>
      </c>
      <c r="F38" t="str">
        <f>'your model'!B35</f>
        <v>hhhh</v>
      </c>
      <c r="G38" t="str">
        <f t="shared" si="0"/>
        <v>Organizational Alternative cf37: hhhh vs Do Nothing</v>
      </c>
    </row>
    <row r="39" spans="1:7" hidden="1" x14ac:dyDescent="0.25">
      <c r="A39" t="str">
        <f>_xlfn.CONCAT('your model'!$B$2," ","Alternative")</f>
        <v>Organizational Alternative</v>
      </c>
      <c r="B39" t="s">
        <v>837</v>
      </c>
      <c r="C39" t="s">
        <v>782</v>
      </c>
      <c r="D39" t="str">
        <f>'your model'!B32</f>
        <v>eeee</v>
      </c>
      <c r="E39" t="s">
        <v>110</v>
      </c>
      <c r="F39" t="str">
        <f>'your model'!B36</f>
        <v>iiii</v>
      </c>
      <c r="G39" t="str">
        <f t="shared" si="0"/>
        <v>Organizational Alternative cf38: iiii vs eeee</v>
      </c>
    </row>
    <row r="40" spans="1:7" hidden="1" x14ac:dyDescent="0.25">
      <c r="A40" t="str">
        <f>_xlfn.CONCAT('your model'!$B$2," ","Alternative")</f>
        <v>Organizational Alternative</v>
      </c>
      <c r="B40" t="s">
        <v>838</v>
      </c>
      <c r="C40" t="s">
        <v>783</v>
      </c>
      <c r="D40" t="str">
        <f>'your model'!B33</f>
        <v>ffff</v>
      </c>
      <c r="E40" t="s">
        <v>110</v>
      </c>
      <c r="F40" t="str">
        <f>'your model'!B37</f>
        <v>jjjj</v>
      </c>
      <c r="G40" t="str">
        <f t="shared" si="0"/>
        <v>Organizational Alternative cf39: jjjj vs ffff</v>
      </c>
    </row>
    <row r="41" spans="1:7" hidden="1" x14ac:dyDescent="0.25">
      <c r="A41" t="str">
        <f>_xlfn.CONCAT('your model'!$B$2," ","Alternative")</f>
        <v>Organizational Alternative</v>
      </c>
      <c r="B41" t="s">
        <v>839</v>
      </c>
      <c r="C41" t="s">
        <v>784</v>
      </c>
      <c r="D41" t="str">
        <f>'your model'!B34</f>
        <v>gggg</v>
      </c>
      <c r="E41" t="s">
        <v>110</v>
      </c>
      <c r="F41" t="str">
        <f>'your model'!B38</f>
        <v>kkkk</v>
      </c>
      <c r="G41" t="str">
        <f t="shared" si="0"/>
        <v>Organizational Alternative cf40: kkkk vs gggg</v>
      </c>
    </row>
    <row r="42" spans="1:7" hidden="1" x14ac:dyDescent="0.25">
      <c r="A42" t="str">
        <f>_xlfn.CONCAT('your model'!$B$2," ","Alternative")</f>
        <v>Organizational Alternative</v>
      </c>
      <c r="B42" t="s">
        <v>840</v>
      </c>
      <c r="C42" t="s">
        <v>785</v>
      </c>
      <c r="D42" t="str">
        <f>'your model'!B35</f>
        <v>hhhh</v>
      </c>
      <c r="E42" t="s">
        <v>110</v>
      </c>
      <c r="F42" t="str">
        <f>'your model'!B28</f>
        <v>First Mover</v>
      </c>
      <c r="G42" t="str">
        <f t="shared" si="0"/>
        <v>Organizational Alternative cf41: First Mover vs hhhh</v>
      </c>
    </row>
    <row r="43" spans="1:7" hidden="1" x14ac:dyDescent="0.25">
      <c r="A43" t="str">
        <f>_xlfn.CONCAT('your model'!$B$2," ","Alternative")</f>
        <v>Organizational Alternative</v>
      </c>
      <c r="B43" t="s">
        <v>841</v>
      </c>
      <c r="C43" t="s">
        <v>786</v>
      </c>
      <c r="D43" t="str">
        <f>'your model'!B36</f>
        <v>iiii</v>
      </c>
      <c r="E43" t="s">
        <v>110</v>
      </c>
      <c r="F43" t="str">
        <f>'your model'!B29</f>
        <v>Follower</v>
      </c>
      <c r="G43" t="str">
        <f t="shared" si="0"/>
        <v>Organizational Alternative cf42: Follower vs iiii</v>
      </c>
    </row>
    <row r="44" spans="1:7" hidden="1" x14ac:dyDescent="0.25">
      <c r="A44" t="str">
        <f>_xlfn.CONCAT('your model'!$B$2," ","Alternative")</f>
        <v>Organizational Alternative</v>
      </c>
      <c r="B44" t="s">
        <v>842</v>
      </c>
      <c r="C44" t="s">
        <v>787</v>
      </c>
      <c r="D44" t="str">
        <f>'your model'!B37</f>
        <v>jjjj</v>
      </c>
      <c r="E44" t="s">
        <v>110</v>
      </c>
      <c r="F44" t="str">
        <f>'your model'!B30</f>
        <v>Slow Mover</v>
      </c>
      <c r="G44" t="str">
        <f t="shared" si="0"/>
        <v>Organizational Alternative cf43: Slow Mover vs jjjj</v>
      </c>
    </row>
    <row r="45" spans="1:7" hidden="1" x14ac:dyDescent="0.25">
      <c r="A45" t="str">
        <f>_xlfn.CONCAT('your model'!$B$2," ","Alternative")</f>
        <v>Organizational Alternative</v>
      </c>
      <c r="B45" t="s">
        <v>843</v>
      </c>
      <c r="C45" t="s">
        <v>788</v>
      </c>
      <c r="D45" t="str">
        <f>'your model'!B38</f>
        <v>kkkk</v>
      </c>
      <c r="E45" t="s">
        <v>110</v>
      </c>
      <c r="F45" t="str">
        <f>'your model'!B31</f>
        <v>Do Nothing</v>
      </c>
      <c r="G45" t="str">
        <f t="shared" si="0"/>
        <v>Organizational Alternative cf44: Do Nothing vs kkkk</v>
      </c>
    </row>
    <row r="46" spans="1:7" hidden="1" x14ac:dyDescent="0.25">
      <c r="A46" t="str">
        <f>_xlfn.CONCAT('your model'!$B$2," ","Alternative")</f>
        <v>Organizational Alternative</v>
      </c>
      <c r="B46" t="s">
        <v>844</v>
      </c>
      <c r="C46" t="s">
        <v>789</v>
      </c>
      <c r="D46" t="str">
        <f>'your model'!B28</f>
        <v>First Mover</v>
      </c>
      <c r="E46" t="s">
        <v>110</v>
      </c>
      <c r="F46" t="str">
        <f>'your model'!B33</f>
        <v>ffff</v>
      </c>
      <c r="G46" t="str">
        <f t="shared" si="0"/>
        <v>Organizational Alternative cf45: ffff vs First Mover</v>
      </c>
    </row>
    <row r="47" spans="1:7" hidden="1" x14ac:dyDescent="0.25">
      <c r="A47" t="str">
        <f>_xlfn.CONCAT('your model'!$B$2," ","Alternative")</f>
        <v>Organizational Alternative</v>
      </c>
      <c r="B47" t="s">
        <v>845</v>
      </c>
      <c r="C47" t="s">
        <v>790</v>
      </c>
      <c r="D47" t="str">
        <f>'your model'!B29</f>
        <v>Follower</v>
      </c>
      <c r="E47" t="s">
        <v>110</v>
      </c>
      <c r="F47" t="str">
        <f>'your model'!B34</f>
        <v>gggg</v>
      </c>
      <c r="G47" t="str">
        <f t="shared" si="0"/>
        <v>Organizational Alternative cf46: gggg vs Follower</v>
      </c>
    </row>
    <row r="48" spans="1:7" hidden="1" x14ac:dyDescent="0.25">
      <c r="A48" t="str">
        <f>_xlfn.CONCAT('your model'!$B$2," ","Alternative")</f>
        <v>Organizational Alternative</v>
      </c>
      <c r="B48" t="s">
        <v>846</v>
      </c>
      <c r="C48" t="s">
        <v>791</v>
      </c>
      <c r="D48" t="str">
        <f>'your model'!B30</f>
        <v>Slow Mover</v>
      </c>
      <c r="E48" t="s">
        <v>110</v>
      </c>
      <c r="F48" t="str">
        <f>'your model'!B35</f>
        <v>hhhh</v>
      </c>
      <c r="G48" t="str">
        <f t="shared" si="0"/>
        <v>Organizational Alternative cf47: hhhh vs Slow Mover</v>
      </c>
    </row>
    <row r="49" spans="1:7" hidden="1" x14ac:dyDescent="0.25">
      <c r="A49" t="str">
        <f>_xlfn.CONCAT('your model'!$B$2," ","Alternative")</f>
        <v>Organizational Alternative</v>
      </c>
      <c r="B49" t="s">
        <v>847</v>
      </c>
      <c r="C49" t="s">
        <v>792</v>
      </c>
      <c r="D49" t="str">
        <f>'your model'!B31</f>
        <v>Do Nothing</v>
      </c>
      <c r="E49" t="s">
        <v>110</v>
      </c>
      <c r="F49" t="str">
        <f>'your model'!B36</f>
        <v>iiii</v>
      </c>
      <c r="G49" t="str">
        <f t="shared" si="0"/>
        <v>Organizational Alternative cf48: iiii vs Do Nothing</v>
      </c>
    </row>
    <row r="50" spans="1:7" hidden="1" x14ac:dyDescent="0.25">
      <c r="A50" t="str">
        <f>_xlfn.CONCAT('your model'!$B$2," ","Alternative")</f>
        <v>Organizational Alternative</v>
      </c>
      <c r="B50" t="s">
        <v>848</v>
      </c>
      <c r="C50" t="s">
        <v>793</v>
      </c>
      <c r="D50" t="str">
        <f>'your model'!B32</f>
        <v>eeee</v>
      </c>
      <c r="E50" t="s">
        <v>110</v>
      </c>
      <c r="F50" t="str">
        <f>'your model'!B37</f>
        <v>jjjj</v>
      </c>
      <c r="G50" t="str">
        <f t="shared" si="0"/>
        <v>Organizational Alternative cf49: jjjj vs eeee</v>
      </c>
    </row>
    <row r="51" spans="1:7" hidden="1" x14ac:dyDescent="0.25">
      <c r="A51" t="str">
        <f>_xlfn.CONCAT('your model'!$B$2," ","Alternative")</f>
        <v>Organizational Alternative</v>
      </c>
      <c r="B51" t="s">
        <v>849</v>
      </c>
      <c r="C51" t="s">
        <v>794</v>
      </c>
      <c r="D51" t="str">
        <f>'your model'!B33</f>
        <v>ffff</v>
      </c>
      <c r="E51" t="s">
        <v>110</v>
      </c>
      <c r="F51" t="str">
        <f>'your model'!B38</f>
        <v>kkkk</v>
      </c>
      <c r="G51" t="str">
        <f t="shared" si="0"/>
        <v>Organizational Alternative cf50: kkkk vs ffff</v>
      </c>
    </row>
    <row r="52" spans="1:7" hidden="1" x14ac:dyDescent="0.25">
      <c r="A52" t="str">
        <f>_xlfn.CONCAT('your model'!$B$2," ","Alternative")</f>
        <v>Organizational Alternative</v>
      </c>
      <c r="B52" t="s">
        <v>850</v>
      </c>
      <c r="C52" t="s">
        <v>795</v>
      </c>
      <c r="D52" t="str">
        <f>'your model'!B34</f>
        <v>gggg</v>
      </c>
      <c r="E52" t="s">
        <v>110</v>
      </c>
      <c r="F52" t="str">
        <f>'your model'!B28</f>
        <v>First Mover</v>
      </c>
      <c r="G52" t="str">
        <f t="shared" si="0"/>
        <v>Organizational Alternative cf51: First Mover vs gggg</v>
      </c>
    </row>
    <row r="53" spans="1:7" hidden="1" x14ac:dyDescent="0.25">
      <c r="A53" t="str">
        <f>_xlfn.CONCAT('your model'!$B$2," ","Alternative")</f>
        <v>Organizational Alternative</v>
      </c>
      <c r="B53" t="s">
        <v>851</v>
      </c>
      <c r="C53" t="s">
        <v>796</v>
      </c>
      <c r="D53" t="str">
        <f>'your model'!B35</f>
        <v>hhhh</v>
      </c>
      <c r="E53" t="s">
        <v>110</v>
      </c>
      <c r="F53" t="str">
        <f>'your model'!B29</f>
        <v>Follower</v>
      </c>
      <c r="G53" t="str">
        <f t="shared" si="0"/>
        <v>Organizational Alternative cf52: Follower vs hhhh</v>
      </c>
    </row>
    <row r="54" spans="1:7" hidden="1" x14ac:dyDescent="0.25">
      <c r="A54" t="str">
        <f>_xlfn.CONCAT('your model'!$B$2," ","Alternative")</f>
        <v>Organizational Alternative</v>
      </c>
      <c r="B54" t="s">
        <v>852</v>
      </c>
      <c r="C54" t="s">
        <v>797</v>
      </c>
      <c r="D54" t="str">
        <f>'your model'!B36</f>
        <v>iiii</v>
      </c>
      <c r="E54" t="s">
        <v>110</v>
      </c>
      <c r="F54" t="str">
        <f>'your model'!B30</f>
        <v>Slow Mover</v>
      </c>
      <c r="G54" t="str">
        <f t="shared" si="0"/>
        <v>Organizational Alternative cf53: Slow Mover vs iiii</v>
      </c>
    </row>
    <row r="55" spans="1:7" hidden="1" x14ac:dyDescent="0.25">
      <c r="A55" t="str">
        <f>_xlfn.CONCAT('your model'!$B$2," ","Alternative")</f>
        <v>Organizational Alternative</v>
      </c>
      <c r="B55" t="s">
        <v>853</v>
      </c>
      <c r="C55" t="s">
        <v>798</v>
      </c>
      <c r="D55" t="str">
        <f>'your model'!B37</f>
        <v>jjjj</v>
      </c>
      <c r="E55" t="s">
        <v>110</v>
      </c>
      <c r="F55" t="str">
        <f>'your model'!B31</f>
        <v>Do Nothing</v>
      </c>
      <c r="G55" t="str">
        <f t="shared" si="0"/>
        <v>Organizational Alternative cf54: Do Nothing vs jjjj</v>
      </c>
    </row>
    <row r="56" spans="1:7" hidden="1" x14ac:dyDescent="0.25">
      <c r="A56" t="str">
        <f>_xlfn.CONCAT('your model'!$B$2," ","Alternative")</f>
        <v>Organizational Alternative</v>
      </c>
      <c r="B56" t="s">
        <v>854</v>
      </c>
      <c r="C56" t="s">
        <v>799</v>
      </c>
      <c r="D56" t="str">
        <f>'your model'!B38</f>
        <v>kkkk</v>
      </c>
      <c r="E56" t="s">
        <v>110</v>
      </c>
      <c r="F56" t="str">
        <f>'your model'!B32</f>
        <v>eeee</v>
      </c>
      <c r="G56" t="str">
        <f t="shared" si="0"/>
        <v>Organizational Alternative cf55: eeee vs kkkk</v>
      </c>
    </row>
  </sheetData>
  <autoFilter ref="B1:G56" xr:uid="{7D6A9853-B6E6-4DBC-AF6E-57E36FF4C40B}">
    <filterColumn colId="2">
      <filters>
        <filter val="Do Nothing"/>
        <filter val="First Mover"/>
        <filter val="Follower"/>
        <filter val="Slow Mover"/>
      </filters>
    </filterColumn>
    <filterColumn colId="4">
      <filters>
        <filter val="Do Nothing"/>
        <filter val="Follower"/>
        <filter val="Slow Mover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2ADBD-5E2A-45FF-A472-EA49DB17EDAF}">
  <sheetPr filterMode="1"/>
  <dimension ref="A1:G56"/>
  <sheetViews>
    <sheetView workbookViewId="0">
      <selection activeCell="G24" sqref="G2:G24"/>
    </sheetView>
  </sheetViews>
  <sheetFormatPr defaultRowHeight="15" x14ac:dyDescent="0.25"/>
  <cols>
    <col min="1" max="1" width="20" bestFit="1" customWidth="1"/>
    <col min="2" max="2" width="41" bestFit="1" customWidth="1"/>
    <col min="3" max="3" width="12.42578125" customWidth="1"/>
    <col min="4" max="4" width="26.7109375" bestFit="1" customWidth="1"/>
    <col min="5" max="5" width="2.85546875" bestFit="1" customWidth="1"/>
    <col min="6" max="6" width="26.7109375" bestFit="1" customWidth="1"/>
    <col min="7" max="7" width="3.5703125" bestFit="1" customWidth="1"/>
    <col min="8" max="18" width="4.5703125" bestFit="1" customWidth="1"/>
  </cols>
  <sheetData>
    <row r="1" spans="1:7" x14ac:dyDescent="0.25">
      <c r="A1" s="14" t="s">
        <v>856</v>
      </c>
      <c r="B1" s="14" t="s">
        <v>109</v>
      </c>
      <c r="C1" s="14" t="s">
        <v>359</v>
      </c>
      <c r="D1" s="14" t="s">
        <v>111</v>
      </c>
      <c r="E1" s="14" t="s">
        <v>110</v>
      </c>
      <c r="F1" s="14" t="s">
        <v>111</v>
      </c>
      <c r="G1" s="14" t="s">
        <v>1253</v>
      </c>
    </row>
    <row r="2" spans="1:7" x14ac:dyDescent="0.25">
      <c r="A2" t="str">
        <f>_xlfn.CONCAT('your model'!$B$3," ","Alternative")</f>
        <v>Technical Alternative</v>
      </c>
      <c r="B2" t="s">
        <v>919</v>
      </c>
      <c r="C2" t="s">
        <v>974</v>
      </c>
      <c r="D2" t="str">
        <f>'your model'!G28</f>
        <v>First Mover</v>
      </c>
      <c r="E2" t="s">
        <v>110</v>
      </c>
      <c r="F2" t="str">
        <f>'your model'!G29</f>
        <v>Follower</v>
      </c>
      <c r="G2" t="str">
        <f>_xlfn.CONCAT(A2," ",B2,": ",F2," ",E2," ",D2)</f>
        <v>Technical Alternative cg1: Follower vs First Mover</v>
      </c>
    </row>
    <row r="3" spans="1:7" x14ac:dyDescent="0.25">
      <c r="A3" t="str">
        <f>_xlfn.CONCAT('your model'!$B$3," ","Alternative")</f>
        <v>Technical Alternative</v>
      </c>
      <c r="B3" t="s">
        <v>920</v>
      </c>
      <c r="C3" t="s">
        <v>975</v>
      </c>
      <c r="D3" t="str">
        <f>'your model'!G29</f>
        <v>Follower</v>
      </c>
      <c r="E3" t="s">
        <v>110</v>
      </c>
      <c r="F3" t="str">
        <f>'your model'!G30</f>
        <v>Slow Mover</v>
      </c>
      <c r="G3" t="str">
        <f t="shared" ref="G3:G56" si="0">_xlfn.CONCAT(A3," ",B3,": ",F3," ",E3," ",D3)</f>
        <v>Technical Alternative cg2: Slow Mover vs Follower</v>
      </c>
    </row>
    <row r="4" spans="1:7" x14ac:dyDescent="0.25">
      <c r="A4" t="str">
        <f>_xlfn.CONCAT('your model'!$B$3," ","Alternative")</f>
        <v>Technical Alternative</v>
      </c>
      <c r="B4" t="s">
        <v>921</v>
      </c>
      <c r="C4" t="s">
        <v>976</v>
      </c>
      <c r="D4" t="str">
        <f>'your model'!G30</f>
        <v>Slow Mover</v>
      </c>
      <c r="E4" t="s">
        <v>110</v>
      </c>
      <c r="F4" t="str">
        <f>'your model'!G31</f>
        <v>Do Nothing</v>
      </c>
      <c r="G4" t="str">
        <f t="shared" si="0"/>
        <v>Technical Alternative cg3: Do Nothing vs Slow Mover</v>
      </c>
    </row>
    <row r="5" spans="1:7" hidden="1" x14ac:dyDescent="0.25">
      <c r="A5" t="str">
        <f>_xlfn.CONCAT('your model'!$B$3," ","Alternative")</f>
        <v>Technical Alternative</v>
      </c>
      <c r="B5" t="s">
        <v>922</v>
      </c>
      <c r="C5" t="s">
        <v>977</v>
      </c>
      <c r="D5" t="str">
        <f>'your model'!G31</f>
        <v>Do Nothing</v>
      </c>
      <c r="E5" t="s">
        <v>110</v>
      </c>
      <c r="F5" t="str">
        <f>'your model'!G32</f>
        <v>pppp</v>
      </c>
      <c r="G5" t="str">
        <f t="shared" si="0"/>
        <v>Technical Alternative cg4: pppp vs Do Nothing</v>
      </c>
    </row>
    <row r="6" spans="1:7" hidden="1" x14ac:dyDescent="0.25">
      <c r="A6" t="str">
        <f>_xlfn.CONCAT('your model'!$B$3," ","Alternative")</f>
        <v>Technical Alternative</v>
      </c>
      <c r="B6" t="s">
        <v>923</v>
      </c>
      <c r="C6" t="s">
        <v>978</v>
      </c>
      <c r="D6" t="str">
        <f>'your model'!G32</f>
        <v>pppp</v>
      </c>
      <c r="E6" t="s">
        <v>110</v>
      </c>
      <c r="F6" t="str">
        <f>'your model'!G33</f>
        <v>qqqq</v>
      </c>
      <c r="G6" t="str">
        <f t="shared" si="0"/>
        <v>Technical Alternative cg5: qqqq vs pppp</v>
      </c>
    </row>
    <row r="7" spans="1:7" hidden="1" x14ac:dyDescent="0.25">
      <c r="A7" t="str">
        <f>_xlfn.CONCAT('your model'!$B$3," ","Alternative")</f>
        <v>Technical Alternative</v>
      </c>
      <c r="B7" t="s">
        <v>924</v>
      </c>
      <c r="C7" t="s">
        <v>979</v>
      </c>
      <c r="D7" t="str">
        <f>'your model'!G33</f>
        <v>qqqq</v>
      </c>
      <c r="E7" t="s">
        <v>110</v>
      </c>
      <c r="F7" t="str">
        <f>'your model'!G34</f>
        <v>rrrr</v>
      </c>
      <c r="G7" t="str">
        <f t="shared" si="0"/>
        <v>Technical Alternative cg6: rrrr vs qqqq</v>
      </c>
    </row>
    <row r="8" spans="1:7" hidden="1" x14ac:dyDescent="0.25">
      <c r="A8" t="str">
        <f>_xlfn.CONCAT('your model'!$B$3," ","Alternative")</f>
        <v>Technical Alternative</v>
      </c>
      <c r="B8" t="s">
        <v>925</v>
      </c>
      <c r="C8" t="s">
        <v>980</v>
      </c>
      <c r="D8" t="str">
        <f>'your model'!G34</f>
        <v>rrrr</v>
      </c>
      <c r="E8" t="s">
        <v>110</v>
      </c>
      <c r="F8" t="str">
        <f>'your model'!G35</f>
        <v>ssss</v>
      </c>
      <c r="G8" t="str">
        <f t="shared" si="0"/>
        <v>Technical Alternative cg7: ssss vs rrrr</v>
      </c>
    </row>
    <row r="9" spans="1:7" hidden="1" x14ac:dyDescent="0.25">
      <c r="A9" t="str">
        <f>_xlfn.CONCAT('your model'!$B$3," ","Alternative")</f>
        <v>Technical Alternative</v>
      </c>
      <c r="B9" t="s">
        <v>926</v>
      </c>
      <c r="C9" t="s">
        <v>981</v>
      </c>
      <c r="D9" t="str">
        <f>'your model'!G35</f>
        <v>ssss</v>
      </c>
      <c r="E9" t="s">
        <v>110</v>
      </c>
      <c r="F9" t="str">
        <f>'your model'!G36</f>
        <v>tttt</v>
      </c>
      <c r="G9" t="str">
        <f t="shared" si="0"/>
        <v>Technical Alternative cg8: tttt vs ssss</v>
      </c>
    </row>
    <row r="10" spans="1:7" hidden="1" x14ac:dyDescent="0.25">
      <c r="A10" t="str">
        <f>_xlfn.CONCAT('your model'!$B$3," ","Alternative")</f>
        <v>Technical Alternative</v>
      </c>
      <c r="B10" t="s">
        <v>927</v>
      </c>
      <c r="C10" t="s">
        <v>982</v>
      </c>
      <c r="D10" t="str">
        <f>'your model'!G36</f>
        <v>tttt</v>
      </c>
      <c r="E10" t="s">
        <v>110</v>
      </c>
      <c r="F10" t="str">
        <f>'your model'!B37</f>
        <v>jjjj</v>
      </c>
      <c r="G10" t="str">
        <f t="shared" si="0"/>
        <v>Technical Alternative cg9: jjjj vs tttt</v>
      </c>
    </row>
    <row r="11" spans="1:7" hidden="1" x14ac:dyDescent="0.25">
      <c r="A11" t="str">
        <f>_xlfn.CONCAT('your model'!$B$3," ","Alternative")</f>
        <v>Technical Alternative</v>
      </c>
      <c r="B11" t="s">
        <v>928</v>
      </c>
      <c r="C11" t="s">
        <v>983</v>
      </c>
      <c r="D11" t="str">
        <f>'your model'!B37</f>
        <v>jjjj</v>
      </c>
      <c r="E11" t="s">
        <v>110</v>
      </c>
      <c r="F11" t="str">
        <f>'your model'!B38</f>
        <v>kkkk</v>
      </c>
      <c r="G11" t="str">
        <f t="shared" si="0"/>
        <v>Technical Alternative cg10: kkkk vs jjjj</v>
      </c>
    </row>
    <row r="12" spans="1:7" hidden="1" x14ac:dyDescent="0.25">
      <c r="A12" t="str">
        <f>_xlfn.CONCAT('your model'!$B$3," ","Alternative")</f>
        <v>Technical Alternative</v>
      </c>
      <c r="B12" t="s">
        <v>929</v>
      </c>
      <c r="C12" t="s">
        <v>984</v>
      </c>
      <c r="D12" t="str">
        <f>'your model'!B38</f>
        <v>kkkk</v>
      </c>
      <c r="E12" t="s">
        <v>110</v>
      </c>
      <c r="F12" t="str">
        <f>'your model'!G28</f>
        <v>First Mover</v>
      </c>
      <c r="G12" t="str">
        <f t="shared" si="0"/>
        <v>Technical Alternative cg11: First Mover vs kkkk</v>
      </c>
    </row>
    <row r="13" spans="1:7" x14ac:dyDescent="0.25">
      <c r="A13" t="str">
        <f>_xlfn.CONCAT('your model'!$B$3," ","Alternative")</f>
        <v>Technical Alternative</v>
      </c>
      <c r="B13" t="s">
        <v>930</v>
      </c>
      <c r="C13" t="s">
        <v>985</v>
      </c>
      <c r="D13" t="str">
        <f>'your model'!G28</f>
        <v>First Mover</v>
      </c>
      <c r="E13" t="s">
        <v>110</v>
      </c>
      <c r="F13" t="str">
        <f>'your model'!G30</f>
        <v>Slow Mover</v>
      </c>
      <c r="G13" t="str">
        <f t="shared" si="0"/>
        <v>Technical Alternative cg12: Slow Mover vs First Mover</v>
      </c>
    </row>
    <row r="14" spans="1:7" x14ac:dyDescent="0.25">
      <c r="A14" t="str">
        <f>_xlfn.CONCAT('your model'!$B$3," ","Alternative")</f>
        <v>Technical Alternative</v>
      </c>
      <c r="B14" t="s">
        <v>931</v>
      </c>
      <c r="C14" t="s">
        <v>986</v>
      </c>
      <c r="D14" t="str">
        <f>'your model'!G29</f>
        <v>Follower</v>
      </c>
      <c r="E14" t="s">
        <v>110</v>
      </c>
      <c r="F14" t="str">
        <f>'your model'!G31</f>
        <v>Do Nothing</v>
      </c>
      <c r="G14" t="str">
        <f t="shared" si="0"/>
        <v>Technical Alternative cg13: Do Nothing vs Follower</v>
      </c>
    </row>
    <row r="15" spans="1:7" hidden="1" x14ac:dyDescent="0.25">
      <c r="A15" t="str">
        <f>_xlfn.CONCAT('your model'!$B$3," ","Alternative")</f>
        <v>Technical Alternative</v>
      </c>
      <c r="B15" t="s">
        <v>932</v>
      </c>
      <c r="C15" t="s">
        <v>987</v>
      </c>
      <c r="D15" t="str">
        <f>'your model'!G30</f>
        <v>Slow Mover</v>
      </c>
      <c r="E15" t="s">
        <v>110</v>
      </c>
      <c r="F15" t="str">
        <f>'your model'!G32</f>
        <v>pppp</v>
      </c>
      <c r="G15" t="str">
        <f t="shared" si="0"/>
        <v>Technical Alternative cg14: pppp vs Slow Mover</v>
      </c>
    </row>
    <row r="16" spans="1:7" hidden="1" x14ac:dyDescent="0.25">
      <c r="A16" t="str">
        <f>_xlfn.CONCAT('your model'!$B$3," ","Alternative")</f>
        <v>Technical Alternative</v>
      </c>
      <c r="B16" t="s">
        <v>933</v>
      </c>
      <c r="C16" t="s">
        <v>988</v>
      </c>
      <c r="D16" t="str">
        <f>'your model'!G31</f>
        <v>Do Nothing</v>
      </c>
      <c r="E16" t="s">
        <v>110</v>
      </c>
      <c r="F16" t="str">
        <f>'your model'!G33</f>
        <v>qqqq</v>
      </c>
      <c r="G16" t="str">
        <f t="shared" si="0"/>
        <v>Technical Alternative cg15: qqqq vs Do Nothing</v>
      </c>
    </row>
    <row r="17" spans="1:7" hidden="1" x14ac:dyDescent="0.25">
      <c r="A17" t="str">
        <f>_xlfn.CONCAT('your model'!$B$3," ","Alternative")</f>
        <v>Technical Alternative</v>
      </c>
      <c r="B17" t="s">
        <v>934</v>
      </c>
      <c r="C17" t="s">
        <v>989</v>
      </c>
      <c r="D17" t="str">
        <f>'your model'!G32</f>
        <v>pppp</v>
      </c>
      <c r="E17" t="s">
        <v>110</v>
      </c>
      <c r="F17" t="str">
        <f>'your model'!G34</f>
        <v>rrrr</v>
      </c>
      <c r="G17" t="str">
        <f t="shared" si="0"/>
        <v>Technical Alternative cg16: rrrr vs pppp</v>
      </c>
    </row>
    <row r="18" spans="1:7" hidden="1" x14ac:dyDescent="0.25">
      <c r="A18" t="str">
        <f>_xlfn.CONCAT('your model'!$B$3," ","Alternative")</f>
        <v>Technical Alternative</v>
      </c>
      <c r="B18" t="s">
        <v>935</v>
      </c>
      <c r="C18" t="s">
        <v>990</v>
      </c>
      <c r="D18" t="str">
        <f>'your model'!G33</f>
        <v>qqqq</v>
      </c>
      <c r="E18" t="s">
        <v>110</v>
      </c>
      <c r="F18" t="str">
        <f>'your model'!G35</f>
        <v>ssss</v>
      </c>
      <c r="G18" t="str">
        <f t="shared" si="0"/>
        <v>Technical Alternative cg17: ssss vs qqqq</v>
      </c>
    </row>
    <row r="19" spans="1:7" hidden="1" x14ac:dyDescent="0.25">
      <c r="A19" t="str">
        <f>_xlfn.CONCAT('your model'!$B$3," ","Alternative")</f>
        <v>Technical Alternative</v>
      </c>
      <c r="B19" t="s">
        <v>936</v>
      </c>
      <c r="C19" t="s">
        <v>991</v>
      </c>
      <c r="D19" t="str">
        <f>'your model'!G34</f>
        <v>rrrr</v>
      </c>
      <c r="E19" t="s">
        <v>110</v>
      </c>
      <c r="F19" t="str">
        <f>'your model'!G36</f>
        <v>tttt</v>
      </c>
      <c r="G19" t="str">
        <f t="shared" si="0"/>
        <v>Technical Alternative cg18: tttt vs rrrr</v>
      </c>
    </row>
    <row r="20" spans="1:7" hidden="1" x14ac:dyDescent="0.25">
      <c r="A20" t="str">
        <f>_xlfn.CONCAT('your model'!$B$3," ","Alternative")</f>
        <v>Technical Alternative</v>
      </c>
      <c r="B20" t="s">
        <v>937</v>
      </c>
      <c r="C20" t="s">
        <v>992</v>
      </c>
      <c r="D20" t="str">
        <f>'your model'!G35</f>
        <v>ssss</v>
      </c>
      <c r="E20" t="s">
        <v>110</v>
      </c>
      <c r="F20" t="str">
        <f>'your model'!B37</f>
        <v>jjjj</v>
      </c>
      <c r="G20" t="str">
        <f t="shared" si="0"/>
        <v>Technical Alternative cg19: jjjj vs ssss</v>
      </c>
    </row>
    <row r="21" spans="1:7" hidden="1" x14ac:dyDescent="0.25">
      <c r="A21" t="str">
        <f>_xlfn.CONCAT('your model'!$B$3," ","Alternative")</f>
        <v>Technical Alternative</v>
      </c>
      <c r="B21" t="s">
        <v>938</v>
      </c>
      <c r="C21" t="s">
        <v>993</v>
      </c>
      <c r="D21" t="str">
        <f>'your model'!G36</f>
        <v>tttt</v>
      </c>
      <c r="E21" t="s">
        <v>110</v>
      </c>
      <c r="F21" t="str">
        <f>'your model'!B38</f>
        <v>kkkk</v>
      </c>
      <c r="G21" t="str">
        <f t="shared" si="0"/>
        <v>Technical Alternative cg20: kkkk vs tttt</v>
      </c>
    </row>
    <row r="22" spans="1:7" hidden="1" x14ac:dyDescent="0.25">
      <c r="A22" t="str">
        <f>_xlfn.CONCAT('your model'!$B$3," ","Alternative")</f>
        <v>Technical Alternative</v>
      </c>
      <c r="B22" t="s">
        <v>939</v>
      </c>
      <c r="C22" t="s">
        <v>994</v>
      </c>
      <c r="D22" t="str">
        <f>'your model'!B37</f>
        <v>jjjj</v>
      </c>
      <c r="E22" t="s">
        <v>110</v>
      </c>
      <c r="F22" t="str">
        <f>'your model'!G28</f>
        <v>First Mover</v>
      </c>
      <c r="G22" t="str">
        <f t="shared" si="0"/>
        <v>Technical Alternative cg21: First Mover vs jjjj</v>
      </c>
    </row>
    <row r="23" spans="1:7" hidden="1" x14ac:dyDescent="0.25">
      <c r="A23" t="str">
        <f>_xlfn.CONCAT('your model'!$B$3," ","Alternative")</f>
        <v>Technical Alternative</v>
      </c>
      <c r="B23" t="s">
        <v>940</v>
      </c>
      <c r="C23" t="s">
        <v>995</v>
      </c>
      <c r="D23" t="str">
        <f>'your model'!B38</f>
        <v>kkkk</v>
      </c>
      <c r="E23" t="s">
        <v>110</v>
      </c>
      <c r="F23" t="str">
        <f>'your model'!G29</f>
        <v>Follower</v>
      </c>
      <c r="G23" t="str">
        <f t="shared" si="0"/>
        <v>Technical Alternative cg22: Follower vs kkkk</v>
      </c>
    </row>
    <row r="24" spans="1:7" x14ac:dyDescent="0.25">
      <c r="A24" t="str">
        <f>_xlfn.CONCAT('your model'!$B$3," ","Alternative")</f>
        <v>Technical Alternative</v>
      </c>
      <c r="B24" t="s">
        <v>941</v>
      </c>
      <c r="C24" t="s">
        <v>996</v>
      </c>
      <c r="D24" t="str">
        <f>'your model'!G28</f>
        <v>First Mover</v>
      </c>
      <c r="E24" t="s">
        <v>110</v>
      </c>
      <c r="F24" t="str">
        <f>'your model'!G31</f>
        <v>Do Nothing</v>
      </c>
      <c r="G24" t="str">
        <f t="shared" si="0"/>
        <v>Technical Alternative cg23: Do Nothing vs First Mover</v>
      </c>
    </row>
    <row r="25" spans="1:7" hidden="1" x14ac:dyDescent="0.25">
      <c r="A25" t="str">
        <f>_xlfn.CONCAT('your model'!$B$3," ","Alternative")</f>
        <v>Technical Alternative</v>
      </c>
      <c r="B25" t="s">
        <v>942</v>
      </c>
      <c r="C25" t="s">
        <v>997</v>
      </c>
      <c r="D25" t="str">
        <f>'your model'!G29</f>
        <v>Follower</v>
      </c>
      <c r="E25" t="s">
        <v>110</v>
      </c>
      <c r="F25" t="str">
        <f>'your model'!G32</f>
        <v>pppp</v>
      </c>
      <c r="G25" t="str">
        <f t="shared" si="0"/>
        <v>Technical Alternative cg24: pppp vs Follower</v>
      </c>
    </row>
    <row r="26" spans="1:7" hidden="1" x14ac:dyDescent="0.25">
      <c r="A26" t="str">
        <f>_xlfn.CONCAT('your model'!$B$3," ","Alternative")</f>
        <v>Technical Alternative</v>
      </c>
      <c r="B26" t="s">
        <v>943</v>
      </c>
      <c r="C26" t="s">
        <v>998</v>
      </c>
      <c r="D26" t="str">
        <f>'your model'!G30</f>
        <v>Slow Mover</v>
      </c>
      <c r="E26" t="s">
        <v>110</v>
      </c>
      <c r="F26" t="str">
        <f>'your model'!G33</f>
        <v>qqqq</v>
      </c>
      <c r="G26" t="str">
        <f t="shared" si="0"/>
        <v>Technical Alternative cg25: qqqq vs Slow Mover</v>
      </c>
    </row>
    <row r="27" spans="1:7" hidden="1" x14ac:dyDescent="0.25">
      <c r="A27" t="str">
        <f>_xlfn.CONCAT('your model'!$B$3," ","Alternative")</f>
        <v>Technical Alternative</v>
      </c>
      <c r="B27" t="s">
        <v>944</v>
      </c>
      <c r="C27" t="s">
        <v>999</v>
      </c>
      <c r="D27" t="str">
        <f>'your model'!G31</f>
        <v>Do Nothing</v>
      </c>
      <c r="E27" t="s">
        <v>110</v>
      </c>
      <c r="F27" t="str">
        <f>'your model'!G34</f>
        <v>rrrr</v>
      </c>
      <c r="G27" t="str">
        <f t="shared" si="0"/>
        <v>Technical Alternative cg26: rrrr vs Do Nothing</v>
      </c>
    </row>
    <row r="28" spans="1:7" hidden="1" x14ac:dyDescent="0.25">
      <c r="A28" t="str">
        <f>_xlfn.CONCAT('your model'!$B$3," ","Alternative")</f>
        <v>Technical Alternative</v>
      </c>
      <c r="B28" t="s">
        <v>945</v>
      </c>
      <c r="C28" t="s">
        <v>1000</v>
      </c>
      <c r="D28" t="str">
        <f>'your model'!G32</f>
        <v>pppp</v>
      </c>
      <c r="E28" t="s">
        <v>110</v>
      </c>
      <c r="F28" t="str">
        <f>'your model'!G35</f>
        <v>ssss</v>
      </c>
      <c r="G28" t="str">
        <f t="shared" si="0"/>
        <v>Technical Alternative cg27: ssss vs pppp</v>
      </c>
    </row>
    <row r="29" spans="1:7" hidden="1" x14ac:dyDescent="0.25">
      <c r="A29" t="str">
        <f>_xlfn.CONCAT('your model'!$B$3," ","Alternative")</f>
        <v>Technical Alternative</v>
      </c>
      <c r="B29" t="s">
        <v>946</v>
      </c>
      <c r="C29" t="s">
        <v>1001</v>
      </c>
      <c r="D29" t="str">
        <f>'your model'!G33</f>
        <v>qqqq</v>
      </c>
      <c r="E29" t="s">
        <v>110</v>
      </c>
      <c r="F29" t="str">
        <f>'your model'!G36</f>
        <v>tttt</v>
      </c>
      <c r="G29" t="str">
        <f t="shared" si="0"/>
        <v>Technical Alternative cg28: tttt vs qqqq</v>
      </c>
    </row>
    <row r="30" spans="1:7" hidden="1" x14ac:dyDescent="0.25">
      <c r="A30" t="str">
        <f>_xlfn.CONCAT('your model'!$B$3," ","Alternative")</f>
        <v>Technical Alternative</v>
      </c>
      <c r="B30" t="s">
        <v>947</v>
      </c>
      <c r="C30" t="s">
        <v>1002</v>
      </c>
      <c r="D30" t="str">
        <f>'your model'!G34</f>
        <v>rrrr</v>
      </c>
      <c r="E30" t="s">
        <v>110</v>
      </c>
      <c r="F30" t="str">
        <f>'your model'!B37</f>
        <v>jjjj</v>
      </c>
      <c r="G30" t="str">
        <f t="shared" si="0"/>
        <v>Technical Alternative cg29: jjjj vs rrrr</v>
      </c>
    </row>
    <row r="31" spans="1:7" hidden="1" x14ac:dyDescent="0.25">
      <c r="A31" t="str">
        <f>_xlfn.CONCAT('your model'!$B$3," ","Alternative")</f>
        <v>Technical Alternative</v>
      </c>
      <c r="B31" t="s">
        <v>948</v>
      </c>
      <c r="C31" t="s">
        <v>1003</v>
      </c>
      <c r="D31" t="str">
        <f>'your model'!G35</f>
        <v>ssss</v>
      </c>
      <c r="E31" t="s">
        <v>110</v>
      </c>
      <c r="F31" t="str">
        <f>'your model'!B38</f>
        <v>kkkk</v>
      </c>
      <c r="G31" t="str">
        <f t="shared" si="0"/>
        <v>Technical Alternative cg30: kkkk vs ssss</v>
      </c>
    </row>
    <row r="32" spans="1:7" hidden="1" x14ac:dyDescent="0.25">
      <c r="A32" t="str">
        <f>_xlfn.CONCAT('your model'!$B$3," ","Alternative")</f>
        <v>Technical Alternative</v>
      </c>
      <c r="B32" t="s">
        <v>949</v>
      </c>
      <c r="C32" t="s">
        <v>1004</v>
      </c>
      <c r="D32" t="str">
        <f>'your model'!G36</f>
        <v>tttt</v>
      </c>
      <c r="E32" t="s">
        <v>110</v>
      </c>
      <c r="F32" t="str">
        <f>'your model'!G28</f>
        <v>First Mover</v>
      </c>
      <c r="G32" t="str">
        <f t="shared" si="0"/>
        <v>Technical Alternative cg31: First Mover vs tttt</v>
      </c>
    </row>
    <row r="33" spans="1:7" hidden="1" x14ac:dyDescent="0.25">
      <c r="A33" t="str">
        <f>_xlfn.CONCAT('your model'!$B$3," ","Alternative")</f>
        <v>Technical Alternative</v>
      </c>
      <c r="B33" t="s">
        <v>950</v>
      </c>
      <c r="C33" t="s">
        <v>1005</v>
      </c>
      <c r="D33" t="str">
        <f>'your model'!B37</f>
        <v>jjjj</v>
      </c>
      <c r="E33" t="s">
        <v>110</v>
      </c>
      <c r="F33" t="str">
        <f>'your model'!G29</f>
        <v>Follower</v>
      </c>
      <c r="G33" t="str">
        <f t="shared" si="0"/>
        <v>Technical Alternative cg32: Follower vs jjjj</v>
      </c>
    </row>
    <row r="34" spans="1:7" hidden="1" x14ac:dyDescent="0.25">
      <c r="A34" t="str">
        <f>_xlfn.CONCAT('your model'!$B$3," ","Alternative")</f>
        <v>Technical Alternative</v>
      </c>
      <c r="B34" t="s">
        <v>951</v>
      </c>
      <c r="C34" t="s">
        <v>1006</v>
      </c>
      <c r="D34" t="str">
        <f>'your model'!B38</f>
        <v>kkkk</v>
      </c>
      <c r="E34" t="s">
        <v>110</v>
      </c>
      <c r="F34" t="str">
        <f>'your model'!G30</f>
        <v>Slow Mover</v>
      </c>
      <c r="G34" t="str">
        <f t="shared" si="0"/>
        <v>Technical Alternative cg33: Slow Mover vs kkkk</v>
      </c>
    </row>
    <row r="35" spans="1:7" hidden="1" x14ac:dyDescent="0.25">
      <c r="A35" t="str">
        <f>_xlfn.CONCAT('your model'!$B$3," ","Alternative")</f>
        <v>Technical Alternative</v>
      </c>
      <c r="B35" t="s">
        <v>952</v>
      </c>
      <c r="C35" t="s">
        <v>1007</v>
      </c>
      <c r="D35" t="str">
        <f>'your model'!G28</f>
        <v>First Mover</v>
      </c>
      <c r="E35" t="s">
        <v>110</v>
      </c>
      <c r="F35" t="str">
        <f>'your model'!G32</f>
        <v>pppp</v>
      </c>
      <c r="G35" t="str">
        <f t="shared" si="0"/>
        <v>Technical Alternative cg34: pppp vs First Mover</v>
      </c>
    </row>
    <row r="36" spans="1:7" hidden="1" x14ac:dyDescent="0.25">
      <c r="A36" t="str">
        <f>_xlfn.CONCAT('your model'!$B$3," ","Alternative")</f>
        <v>Technical Alternative</v>
      </c>
      <c r="B36" t="s">
        <v>953</v>
      </c>
      <c r="C36" t="s">
        <v>1008</v>
      </c>
      <c r="D36" t="str">
        <f>'your model'!G29</f>
        <v>Follower</v>
      </c>
      <c r="E36" t="s">
        <v>110</v>
      </c>
      <c r="F36" t="str">
        <f>'your model'!G33</f>
        <v>qqqq</v>
      </c>
      <c r="G36" t="str">
        <f t="shared" si="0"/>
        <v>Technical Alternative cg35: qqqq vs Follower</v>
      </c>
    </row>
    <row r="37" spans="1:7" hidden="1" x14ac:dyDescent="0.25">
      <c r="A37" t="str">
        <f>_xlfn.CONCAT('your model'!$B$3," ","Alternative")</f>
        <v>Technical Alternative</v>
      </c>
      <c r="B37" t="s">
        <v>954</v>
      </c>
      <c r="C37" t="s">
        <v>1009</v>
      </c>
      <c r="D37" t="str">
        <f>'your model'!G30</f>
        <v>Slow Mover</v>
      </c>
      <c r="E37" t="s">
        <v>110</v>
      </c>
      <c r="F37" t="str">
        <f>'your model'!G34</f>
        <v>rrrr</v>
      </c>
      <c r="G37" t="str">
        <f t="shared" si="0"/>
        <v>Technical Alternative cg36: rrrr vs Slow Mover</v>
      </c>
    </row>
    <row r="38" spans="1:7" hidden="1" x14ac:dyDescent="0.25">
      <c r="A38" t="str">
        <f>_xlfn.CONCAT('your model'!$B$3," ","Alternative")</f>
        <v>Technical Alternative</v>
      </c>
      <c r="B38" t="s">
        <v>955</v>
      </c>
      <c r="C38" t="s">
        <v>1010</v>
      </c>
      <c r="D38" t="str">
        <f>'your model'!G31</f>
        <v>Do Nothing</v>
      </c>
      <c r="E38" t="s">
        <v>110</v>
      </c>
      <c r="F38" t="str">
        <f>'your model'!G35</f>
        <v>ssss</v>
      </c>
      <c r="G38" t="str">
        <f t="shared" si="0"/>
        <v>Technical Alternative cg37: ssss vs Do Nothing</v>
      </c>
    </row>
    <row r="39" spans="1:7" hidden="1" x14ac:dyDescent="0.25">
      <c r="A39" t="str">
        <f>_xlfn.CONCAT('your model'!$B$3," ","Alternative")</f>
        <v>Technical Alternative</v>
      </c>
      <c r="B39" t="s">
        <v>956</v>
      </c>
      <c r="C39" t="s">
        <v>1011</v>
      </c>
      <c r="D39" t="str">
        <f>'your model'!G32</f>
        <v>pppp</v>
      </c>
      <c r="E39" t="s">
        <v>110</v>
      </c>
      <c r="F39" t="str">
        <f>'your model'!G36</f>
        <v>tttt</v>
      </c>
      <c r="G39" t="str">
        <f t="shared" si="0"/>
        <v>Technical Alternative cg38: tttt vs pppp</v>
      </c>
    </row>
    <row r="40" spans="1:7" hidden="1" x14ac:dyDescent="0.25">
      <c r="A40" t="str">
        <f>_xlfn.CONCAT('your model'!$B$3," ","Alternative")</f>
        <v>Technical Alternative</v>
      </c>
      <c r="B40" t="s">
        <v>957</v>
      </c>
      <c r="C40" t="s">
        <v>1012</v>
      </c>
      <c r="D40" t="str">
        <f>'your model'!G33</f>
        <v>qqqq</v>
      </c>
      <c r="E40" t="s">
        <v>110</v>
      </c>
      <c r="F40" t="str">
        <f>'your model'!B37</f>
        <v>jjjj</v>
      </c>
      <c r="G40" t="str">
        <f t="shared" si="0"/>
        <v>Technical Alternative cg39: jjjj vs qqqq</v>
      </c>
    </row>
    <row r="41" spans="1:7" hidden="1" x14ac:dyDescent="0.25">
      <c r="A41" t="str">
        <f>_xlfn.CONCAT('your model'!$B$3," ","Alternative")</f>
        <v>Technical Alternative</v>
      </c>
      <c r="B41" t="s">
        <v>958</v>
      </c>
      <c r="C41" t="s">
        <v>1013</v>
      </c>
      <c r="D41" t="str">
        <f>'your model'!G34</f>
        <v>rrrr</v>
      </c>
      <c r="E41" t="s">
        <v>110</v>
      </c>
      <c r="F41" t="str">
        <f>'your model'!B38</f>
        <v>kkkk</v>
      </c>
      <c r="G41" t="str">
        <f t="shared" si="0"/>
        <v>Technical Alternative cg40: kkkk vs rrrr</v>
      </c>
    </row>
    <row r="42" spans="1:7" hidden="1" x14ac:dyDescent="0.25">
      <c r="A42" t="str">
        <f>_xlfn.CONCAT('your model'!$B$3," ","Alternative")</f>
        <v>Technical Alternative</v>
      </c>
      <c r="B42" t="s">
        <v>959</v>
      </c>
      <c r="C42" t="s">
        <v>1014</v>
      </c>
      <c r="D42" t="str">
        <f>'your model'!G35</f>
        <v>ssss</v>
      </c>
      <c r="E42" t="s">
        <v>110</v>
      </c>
      <c r="F42" t="str">
        <f>'your model'!G28</f>
        <v>First Mover</v>
      </c>
      <c r="G42" t="str">
        <f t="shared" si="0"/>
        <v>Technical Alternative cg41: First Mover vs ssss</v>
      </c>
    </row>
    <row r="43" spans="1:7" hidden="1" x14ac:dyDescent="0.25">
      <c r="A43" t="str">
        <f>_xlfn.CONCAT('your model'!$B$3," ","Alternative")</f>
        <v>Technical Alternative</v>
      </c>
      <c r="B43" t="s">
        <v>960</v>
      </c>
      <c r="C43" t="s">
        <v>1015</v>
      </c>
      <c r="D43" t="str">
        <f>'your model'!G36</f>
        <v>tttt</v>
      </c>
      <c r="E43" t="s">
        <v>110</v>
      </c>
      <c r="F43" t="str">
        <f>'your model'!G29</f>
        <v>Follower</v>
      </c>
      <c r="G43" t="str">
        <f t="shared" si="0"/>
        <v>Technical Alternative cg42: Follower vs tttt</v>
      </c>
    </row>
    <row r="44" spans="1:7" hidden="1" x14ac:dyDescent="0.25">
      <c r="A44" t="str">
        <f>_xlfn.CONCAT('your model'!$B$3," ","Alternative")</f>
        <v>Technical Alternative</v>
      </c>
      <c r="B44" t="s">
        <v>961</v>
      </c>
      <c r="C44" t="s">
        <v>1016</v>
      </c>
      <c r="D44" t="str">
        <f>'your model'!B37</f>
        <v>jjjj</v>
      </c>
      <c r="E44" t="s">
        <v>110</v>
      </c>
      <c r="F44" t="str">
        <f>'your model'!G30</f>
        <v>Slow Mover</v>
      </c>
      <c r="G44" t="str">
        <f t="shared" si="0"/>
        <v>Technical Alternative cg43: Slow Mover vs jjjj</v>
      </c>
    </row>
    <row r="45" spans="1:7" hidden="1" x14ac:dyDescent="0.25">
      <c r="A45" t="str">
        <f>_xlfn.CONCAT('your model'!$B$3," ","Alternative")</f>
        <v>Technical Alternative</v>
      </c>
      <c r="B45" t="s">
        <v>962</v>
      </c>
      <c r="C45" t="s">
        <v>1017</v>
      </c>
      <c r="D45" t="str">
        <f>'your model'!B38</f>
        <v>kkkk</v>
      </c>
      <c r="E45" t="s">
        <v>110</v>
      </c>
      <c r="F45" t="str">
        <f>'your model'!G31</f>
        <v>Do Nothing</v>
      </c>
      <c r="G45" t="str">
        <f t="shared" si="0"/>
        <v>Technical Alternative cg44: Do Nothing vs kkkk</v>
      </c>
    </row>
    <row r="46" spans="1:7" hidden="1" x14ac:dyDescent="0.25">
      <c r="A46" t="str">
        <f>_xlfn.CONCAT('your model'!$B$3," ","Alternative")</f>
        <v>Technical Alternative</v>
      </c>
      <c r="B46" t="s">
        <v>963</v>
      </c>
      <c r="C46" t="s">
        <v>1018</v>
      </c>
      <c r="D46" t="str">
        <f>'your model'!G28</f>
        <v>First Mover</v>
      </c>
      <c r="E46" t="s">
        <v>110</v>
      </c>
      <c r="F46" t="str">
        <f>'your model'!G33</f>
        <v>qqqq</v>
      </c>
      <c r="G46" t="str">
        <f t="shared" si="0"/>
        <v>Technical Alternative cg45: qqqq vs First Mover</v>
      </c>
    </row>
    <row r="47" spans="1:7" hidden="1" x14ac:dyDescent="0.25">
      <c r="A47" t="str">
        <f>_xlfn.CONCAT('your model'!$B$3," ","Alternative")</f>
        <v>Technical Alternative</v>
      </c>
      <c r="B47" t="s">
        <v>964</v>
      </c>
      <c r="C47" t="s">
        <v>1019</v>
      </c>
      <c r="D47" t="str">
        <f>'your model'!G29</f>
        <v>Follower</v>
      </c>
      <c r="E47" t="s">
        <v>110</v>
      </c>
      <c r="F47" t="str">
        <f>'your model'!G34</f>
        <v>rrrr</v>
      </c>
      <c r="G47" t="str">
        <f t="shared" si="0"/>
        <v>Technical Alternative cg46: rrrr vs Follower</v>
      </c>
    </row>
    <row r="48" spans="1:7" hidden="1" x14ac:dyDescent="0.25">
      <c r="A48" t="str">
        <f>_xlfn.CONCAT('your model'!$B$3," ","Alternative")</f>
        <v>Technical Alternative</v>
      </c>
      <c r="B48" t="s">
        <v>965</v>
      </c>
      <c r="C48" t="s">
        <v>1020</v>
      </c>
      <c r="D48" t="str">
        <f>'your model'!G30</f>
        <v>Slow Mover</v>
      </c>
      <c r="E48" t="s">
        <v>110</v>
      </c>
      <c r="F48" t="str">
        <f>'your model'!G35</f>
        <v>ssss</v>
      </c>
      <c r="G48" t="str">
        <f t="shared" si="0"/>
        <v>Technical Alternative cg47: ssss vs Slow Mover</v>
      </c>
    </row>
    <row r="49" spans="1:7" hidden="1" x14ac:dyDescent="0.25">
      <c r="A49" t="str">
        <f>_xlfn.CONCAT('your model'!$B$3," ","Alternative")</f>
        <v>Technical Alternative</v>
      </c>
      <c r="B49" t="s">
        <v>966</v>
      </c>
      <c r="C49" t="s">
        <v>1021</v>
      </c>
      <c r="D49" t="str">
        <f>'your model'!G31</f>
        <v>Do Nothing</v>
      </c>
      <c r="E49" t="s">
        <v>110</v>
      </c>
      <c r="F49" t="str">
        <f>'your model'!G36</f>
        <v>tttt</v>
      </c>
      <c r="G49" t="str">
        <f t="shared" si="0"/>
        <v>Technical Alternative cg48: tttt vs Do Nothing</v>
      </c>
    </row>
    <row r="50" spans="1:7" hidden="1" x14ac:dyDescent="0.25">
      <c r="A50" t="str">
        <f>_xlfn.CONCAT('your model'!$B$3," ","Alternative")</f>
        <v>Technical Alternative</v>
      </c>
      <c r="B50" t="s">
        <v>967</v>
      </c>
      <c r="C50" t="s">
        <v>1022</v>
      </c>
      <c r="D50" t="str">
        <f>'your model'!G32</f>
        <v>pppp</v>
      </c>
      <c r="E50" t="s">
        <v>110</v>
      </c>
      <c r="F50" t="str">
        <f>'your model'!B37</f>
        <v>jjjj</v>
      </c>
      <c r="G50" t="str">
        <f t="shared" si="0"/>
        <v>Technical Alternative cg49: jjjj vs pppp</v>
      </c>
    </row>
    <row r="51" spans="1:7" hidden="1" x14ac:dyDescent="0.25">
      <c r="A51" t="str">
        <f>_xlfn.CONCAT('your model'!$B$3," ","Alternative")</f>
        <v>Technical Alternative</v>
      </c>
      <c r="B51" t="s">
        <v>968</v>
      </c>
      <c r="C51" t="s">
        <v>1023</v>
      </c>
      <c r="D51" t="str">
        <f>'your model'!G33</f>
        <v>qqqq</v>
      </c>
      <c r="E51" t="s">
        <v>110</v>
      </c>
      <c r="F51" t="str">
        <f>'your model'!B38</f>
        <v>kkkk</v>
      </c>
      <c r="G51" t="str">
        <f t="shared" si="0"/>
        <v>Technical Alternative cg50: kkkk vs qqqq</v>
      </c>
    </row>
    <row r="52" spans="1:7" hidden="1" x14ac:dyDescent="0.25">
      <c r="A52" t="str">
        <f>_xlfn.CONCAT('your model'!$B$3," ","Alternative")</f>
        <v>Technical Alternative</v>
      </c>
      <c r="B52" t="s">
        <v>969</v>
      </c>
      <c r="C52" t="s">
        <v>1024</v>
      </c>
      <c r="D52" t="str">
        <f>'your model'!G34</f>
        <v>rrrr</v>
      </c>
      <c r="E52" t="s">
        <v>110</v>
      </c>
      <c r="F52" t="str">
        <f>'your model'!G28</f>
        <v>First Mover</v>
      </c>
      <c r="G52" t="str">
        <f t="shared" si="0"/>
        <v>Technical Alternative cg51: First Mover vs rrrr</v>
      </c>
    </row>
    <row r="53" spans="1:7" hidden="1" x14ac:dyDescent="0.25">
      <c r="A53" t="str">
        <f>_xlfn.CONCAT('your model'!$B$3," ","Alternative")</f>
        <v>Technical Alternative</v>
      </c>
      <c r="B53" t="s">
        <v>970</v>
      </c>
      <c r="C53" t="s">
        <v>1025</v>
      </c>
      <c r="D53" t="str">
        <f>'your model'!G35</f>
        <v>ssss</v>
      </c>
      <c r="E53" t="s">
        <v>110</v>
      </c>
      <c r="F53" t="str">
        <f>'your model'!G29</f>
        <v>Follower</v>
      </c>
      <c r="G53" t="str">
        <f t="shared" si="0"/>
        <v>Technical Alternative cg52: Follower vs ssss</v>
      </c>
    </row>
    <row r="54" spans="1:7" hidden="1" x14ac:dyDescent="0.25">
      <c r="A54" t="str">
        <f>_xlfn.CONCAT('your model'!$B$3," ","Alternative")</f>
        <v>Technical Alternative</v>
      </c>
      <c r="B54" t="s">
        <v>971</v>
      </c>
      <c r="C54" t="s">
        <v>1026</v>
      </c>
      <c r="D54" t="str">
        <f>'your model'!G36</f>
        <v>tttt</v>
      </c>
      <c r="E54" t="s">
        <v>110</v>
      </c>
      <c r="F54" t="str">
        <f>'your model'!G30</f>
        <v>Slow Mover</v>
      </c>
      <c r="G54" t="str">
        <f t="shared" si="0"/>
        <v>Technical Alternative cg53: Slow Mover vs tttt</v>
      </c>
    </row>
    <row r="55" spans="1:7" hidden="1" x14ac:dyDescent="0.25">
      <c r="A55" t="str">
        <f>_xlfn.CONCAT('your model'!$B$3," ","Alternative")</f>
        <v>Technical Alternative</v>
      </c>
      <c r="B55" t="s">
        <v>972</v>
      </c>
      <c r="C55" t="s">
        <v>1027</v>
      </c>
      <c r="D55" t="str">
        <f>'your model'!B37</f>
        <v>jjjj</v>
      </c>
      <c r="E55" t="s">
        <v>110</v>
      </c>
      <c r="F55" t="str">
        <f>'your model'!G31</f>
        <v>Do Nothing</v>
      </c>
      <c r="G55" t="str">
        <f t="shared" si="0"/>
        <v>Technical Alternative cg54: Do Nothing vs jjjj</v>
      </c>
    </row>
    <row r="56" spans="1:7" hidden="1" x14ac:dyDescent="0.25">
      <c r="A56" t="str">
        <f>_xlfn.CONCAT('your model'!$B$3," ","Alternative")</f>
        <v>Technical Alternative</v>
      </c>
      <c r="B56" t="s">
        <v>973</v>
      </c>
      <c r="C56" t="s">
        <v>1028</v>
      </c>
      <c r="D56" t="str">
        <f>'your model'!B38</f>
        <v>kkkk</v>
      </c>
      <c r="E56" t="s">
        <v>110</v>
      </c>
      <c r="F56" t="str">
        <f>'your model'!G32</f>
        <v>pppp</v>
      </c>
      <c r="G56" t="str">
        <f t="shared" si="0"/>
        <v>Technical Alternative cg55: pppp vs kkkk</v>
      </c>
    </row>
  </sheetData>
  <autoFilter ref="B1:G56" xr:uid="{4522ADBD-5E2A-45FF-A472-EA49DB17EDAF}">
    <filterColumn colId="2">
      <filters>
        <filter val="Do Nothing"/>
        <filter val="First Mover"/>
        <filter val="Follower"/>
        <filter val="Slow Mover"/>
      </filters>
    </filterColumn>
    <filterColumn colId="4">
      <filters>
        <filter val="Do Nothing"/>
        <filter val="Follower"/>
        <filter val="Slow Mover"/>
      </filters>
    </filterColumn>
  </autoFilter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D A A B Q S w M E F A A C A A g A O V a X V f L U 8 M m k A A A A 9 g A A A B I A H A B D b 2 5 m a W c v U G F j a 2 F n Z S 5 4 b W w g o h g A K K A U A A A A A A A A A A A A A A A A A A A A A A A A A A A A h Y 9 L C s I w G I S v U r J v X o J I S d O F W w t C U d y G N L b B 9 q 8 0 q e n d X H g k r 2 B F q + 5 c z s w 3 M H O / 3 k Q 2 t k 1 0 M b 2 z H a S I Y Y o i A 7 o r L V Q p G v w x X q F M i q 3 S J 1 W Z a I L B J a O z K a q 9 P y e E h B B w W O C u r w i n l J F D v i l 0 b V o V W 3 B e g T b o 0 y r / t 5 A U + 9 c Y y T F j D C 8 p x 1 S Q 2 R S 5 h S / A p 7 3 P 9 M c U 6 6 H x Q 2 + k g X h X C D J L Q d 4 f 5 A N Q S w M E F A A C A A g A O V a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l W l 1 V J W B L Z 8 A A A A H w C A A A T A B w A R m 9 y b X V s Y X M v U 2 V j d G l v b j E u b S C i G A A o o B Q A A A A A A A A A A A A A A A A A A A A A A A A A A A D t U M F K x E A M v R f 6 D 8 P s p Y X Z Q g t e l D n I V I + C t J 6 s h 9 q N u 8 O 2 S Z l J Z Z d l / 9 2 R U V Q Q / A F z S f I S X l 6 e h 4 E t o W h i L q / S J E 3 8 r n e w E X a a y b H Q Y g R O E x G i o c U N E B D j X 4 u a h m U C 5 O z W j l A Y Q g 6 N z 6 S 5 7 B 4 8 O N 9 d 9 4 6 w q 8 H v m e Y u s h V 8 Y J m r x x p G O 1 k G p + V a K m F o X C b 0 u l L i B g f a W N z q s r o I 7 f 1 C D A 0 f R 9 B f Z X F H C E + 5 i q p W 0 u x 6 3 A b F 7 X E G G e S 1 / X N Y a l 2 P / o X c F N n f h z 6 L L 6 j T S U a 0 D N c 5 T A T D g c 9 K f O L V D / y c p 4 n F X 8 9 9 d 2 w l P z z L q l z + G / e H c W 9 Q S w E C L Q A U A A I A C A A 5 V p d V 8 t T w y a Q A A A D 2 A A A A E g A A A A A A A A A A A A A A A A A A A A A A Q 2 9 u Z m l n L 1 B h Y 2 t h Z 2 U u e G 1 s U E s B A i 0 A F A A C A A g A O V a X V Q / K 6 a u k A A A A 6 Q A A A B M A A A A A A A A A A A A A A A A A 8 A A A A F t D b 2 5 0 Z W 5 0 X 1 R 5 c G V z X S 5 4 b W x Q S w E C L Q A U A A I A C A A 5 V p d V S V g S 2 f A A A A B 8 A g A A E w A A A A A A A A A A A A A A A A D h A Q A A R m 9 y b X V s Y X M v U 2 V j d G l v b j E u b V B L B Q Y A A A A A A w A D A M I A A A A e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D w A A A A A A A A 8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b 3 J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z V D E 4 O j Q z O j U 0 L j k x N D c w M j l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X B v c n Q v Q 2 h h b m d l Z C B U e X B l L n t D b 2 x 1 b W 4 x L D B 9 J n F 1 b 3 Q 7 L C Z x d W 9 0 O 1 N l Y 3 R p b 2 4 x L 2 l t c G 9 y d C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1 w b 3 J 0 L 0 N o Y W 5 n Z W Q g V H l w Z S 5 7 Q 2 9 s d W 1 u M S w w f S Z x d W 9 0 O y w m c X V v d D t T Z W N 0 a W 9 u M S 9 p b X B v c n Q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b 3 J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1 w b 3 J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z V D E 4 O j Q 4 O j Q 3 L j E 1 M T M 1 N j J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X B v c n Q g K D I p L 0 N o Y W 5 n Z W Q g V H l w Z S 5 7 Q 2 9 s d W 1 u M S w w f S Z x d W 9 0 O y w m c X V v d D t T Z W N 0 a W 9 u M S 9 p b X B v c n Q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X B v c n Q g K D I p L 0 N o Y W 5 n Z W Q g V H l w Z S 5 7 Q 2 9 s d W 1 u M S w w f S Z x d W 9 0 O y w m c X V v d D t T Z W N 0 a W 9 u M S 9 p b X B v c n Q g K D I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1 w b 3 J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c G 9 y d C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H 1 R k u K I 2 T T p 5 F K O A o 9 t 2 l A A A A A A I A A A A A A B B m A A A A A Q A A I A A A A O 4 x b 1 E d 0 s E D L z X 9 S W z / b r X 4 t B V 1 J 5 3 S z 9 K U o P T c E B h q A A A A A A 6 A A A A A A g A A I A A A A E + g d j s 7 A / d G l G 5 T + w 2 h I 0 u Y S G t 3 x 3 Z X d 2 E U z z w B L c I b U A A A A H X s x H 1 y Z L G d u x 9 W K F X h 9 E 3 G 0 B u r z V V j G T a / U F l w i W q / U 1 l e h 9 A n Y v c q X x W H / t l x C 3 Y 2 A 0 X J K G d F w k 5 V a E f a K + O g C Z 3 z z t l B 7 b I 8 2 v W l v v W 2 Q A A A A P p g c l 7 U G D f i 2 t 6 i M G l Y A q a l D N a K z i c P O b s b v J N y f e h x P K p H 7 a 9 F r D o a z K p d K Z S z 9 R Y 0 J F N c V 5 A a V D t Q x 4 x x Q p 0 = < / D a t a M a s h u p > 
</file>

<file path=customXml/itemProps1.xml><?xml version="1.0" encoding="utf-8"?>
<ds:datastoreItem xmlns:ds="http://schemas.openxmlformats.org/officeDocument/2006/customXml" ds:itemID="{5C0FA298-A793-4963-BBF6-734410CB61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templates</vt:lpstr>
      <vt:lpstr>your model</vt:lpstr>
      <vt:lpstr>Perspectives (ca)</vt:lpstr>
      <vt:lpstr>Criteria 1 (cb)</vt:lpstr>
      <vt:lpstr>Criteria 2 (cc)</vt:lpstr>
      <vt:lpstr>Criteria 3 (cd)</vt:lpstr>
      <vt:lpstr>Criteria 3 (ce)</vt:lpstr>
      <vt:lpstr>Alternatives (cf)</vt:lpstr>
      <vt:lpstr>Alternatives (cg)</vt:lpstr>
      <vt:lpstr>Alternatives (ch)</vt:lpstr>
      <vt:lpstr>Alternatives (ci)</vt:lpstr>
      <vt:lpstr>Export Sheet</vt:lpstr>
      <vt:lpstr>Import Sheet (paste survey)</vt:lpstr>
      <vt:lpstr>grid and decimal</vt:lpstr>
      <vt:lpstr>average and sum</vt:lpstr>
      <vt:lpstr>vector</vt:lpstr>
      <vt:lpstr>consistency</vt:lpstr>
      <vt:lpstr>density</vt:lpstr>
      <vt:lpstr>focus</vt:lpstr>
      <vt:lpstr>desirability 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Cavanaugh</dc:creator>
  <cp:lastModifiedBy>Aaron Cavanaugh</cp:lastModifiedBy>
  <dcterms:created xsi:type="dcterms:W3CDTF">2015-06-05T18:17:20Z</dcterms:created>
  <dcterms:modified xsi:type="dcterms:W3CDTF">2022-12-27T22:59:05Z</dcterms:modified>
</cp:coreProperties>
</file>