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ETM 603 - Dissertation Proposal (4 Credits)\HDM work\"/>
    </mc:Choice>
  </mc:AlternateContent>
  <xr:revisionPtr revIDLastSave="0" documentId="13_ncr:1_{4A1DF83E-8CF0-4D43-92C8-674453B6BAD2}" xr6:coauthVersionLast="47" xr6:coauthVersionMax="47" xr10:uidLastSave="{00000000-0000-0000-0000-000000000000}"/>
  <bookViews>
    <workbookView xWindow="-120" yWindow="-120" windowWidth="20730" windowHeight="11160" activeTab="1" xr2:uid="{09650B9A-9751-4E7C-88F1-6E2BFCCE4CED}"/>
  </bookViews>
  <sheets>
    <sheet name="D Ranges from selected experts" sheetId="2" r:id="rId1"/>
    <sheet name="D Score composite" sheetId="1" r:id="rId2"/>
    <sheet name="D Table filter by perspectiv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B32" i="2" l="1"/>
  <c r="C32" i="2"/>
  <c r="D32" i="2"/>
  <c r="E32" i="2"/>
  <c r="F32" i="2"/>
  <c r="G32" i="2"/>
  <c r="H32" i="2"/>
  <c r="I32" i="2"/>
  <c r="J32" i="2"/>
  <c r="K32" i="2"/>
  <c r="L32" i="2"/>
  <c r="M32" i="2"/>
  <c r="R32" i="2"/>
  <c r="F2" i="3"/>
  <c r="G2" i="3" s="1"/>
  <c r="I2" i="3" s="1"/>
  <c r="H2" i="3"/>
  <c r="F3" i="3"/>
  <c r="G3" i="3"/>
  <c r="I3" i="3" s="1"/>
  <c r="H3" i="3"/>
  <c r="F4" i="3"/>
  <c r="G4" i="3" s="1"/>
  <c r="I4" i="3" s="1"/>
  <c r="H4" i="3"/>
  <c r="F5" i="3"/>
  <c r="G5" i="3" s="1"/>
  <c r="I5" i="3" s="1"/>
  <c r="H5" i="3"/>
  <c r="F6" i="3"/>
  <c r="G6" i="3" s="1"/>
  <c r="I6" i="3" s="1"/>
  <c r="H6" i="3"/>
  <c r="F7" i="3"/>
  <c r="G7" i="3" s="1"/>
  <c r="I7" i="3" s="1"/>
  <c r="H7" i="3"/>
  <c r="F8" i="3"/>
  <c r="G8" i="3"/>
  <c r="I8" i="3" s="1"/>
  <c r="H8" i="3"/>
  <c r="F9" i="3"/>
  <c r="G9" i="3" s="1"/>
  <c r="I9" i="3" s="1"/>
  <c r="H9" i="3"/>
  <c r="F10" i="3"/>
  <c r="G10" i="3" s="1"/>
  <c r="I10" i="3" s="1"/>
  <c r="H10" i="3"/>
  <c r="F11" i="3"/>
  <c r="G11" i="3" s="1"/>
  <c r="I11" i="3" s="1"/>
  <c r="H11" i="3"/>
  <c r="F12" i="3"/>
  <c r="G12" i="3" s="1"/>
  <c r="I12" i="3" s="1"/>
  <c r="H12" i="3"/>
  <c r="F13" i="3"/>
  <c r="G13" i="3" s="1"/>
  <c r="I13" i="3" s="1"/>
  <c r="H13" i="3"/>
  <c r="F14" i="3"/>
  <c r="G14" i="3" s="1"/>
  <c r="I14" i="3" s="1"/>
  <c r="H14" i="3"/>
  <c r="F15" i="3"/>
  <c r="G15" i="3" s="1"/>
  <c r="I15" i="3" s="1"/>
  <c r="H15" i="3"/>
  <c r="F16" i="3"/>
  <c r="G16" i="3" s="1"/>
  <c r="I16" i="3" s="1"/>
  <c r="H16" i="3"/>
  <c r="F17" i="3"/>
  <c r="G17" i="3" s="1"/>
  <c r="I17" i="3" s="1"/>
  <c r="H17" i="3"/>
  <c r="F18" i="3"/>
  <c r="G18" i="3" s="1"/>
  <c r="I18" i="3" s="1"/>
  <c r="H18" i="3"/>
  <c r="F19" i="3"/>
  <c r="G19" i="3" s="1"/>
  <c r="I19" i="3" s="1"/>
  <c r="H19" i="3"/>
  <c r="F20" i="3"/>
  <c r="G20" i="3" s="1"/>
  <c r="I20" i="3" s="1"/>
  <c r="H20" i="3"/>
  <c r="F21" i="3"/>
  <c r="G21" i="3" s="1"/>
  <c r="I21" i="3" s="1"/>
  <c r="H21" i="3"/>
  <c r="F22" i="3"/>
  <c r="G22" i="3" s="1"/>
  <c r="I22" i="3" s="1"/>
  <c r="H22" i="3"/>
  <c r="F23" i="3"/>
  <c r="G23" i="3" s="1"/>
  <c r="I23" i="3" s="1"/>
  <c r="H23" i="3"/>
  <c r="F24" i="3"/>
  <c r="G24" i="3" s="1"/>
  <c r="I24" i="3" s="1"/>
  <c r="H24" i="3"/>
  <c r="F25" i="3"/>
  <c r="G25" i="3" s="1"/>
  <c r="I25" i="3" s="1"/>
  <c r="H25" i="3"/>
  <c r="F26" i="3"/>
  <c r="G26" i="3" s="1"/>
  <c r="I26" i="3" s="1"/>
  <c r="H26" i="3"/>
  <c r="F27" i="3"/>
  <c r="G27" i="3" s="1"/>
  <c r="I27" i="3" s="1"/>
  <c r="H27" i="3"/>
  <c r="F28" i="3"/>
  <c r="G28" i="3" s="1"/>
  <c r="I28" i="3" s="1"/>
  <c r="H28" i="3"/>
  <c r="F29" i="3"/>
  <c r="G29" i="3" s="1"/>
  <c r="I29" i="3" s="1"/>
  <c r="H29" i="3"/>
  <c r="F30" i="3"/>
  <c r="G30" i="3" s="1"/>
  <c r="I30" i="3" s="1"/>
  <c r="H30" i="3"/>
  <c r="F29" i="1"/>
  <c r="G29" i="1" s="1"/>
  <c r="F28" i="1"/>
  <c r="G28" i="1" s="1"/>
  <c r="F24" i="1"/>
  <c r="G24" i="1" s="1"/>
  <c r="F20" i="1"/>
  <c r="G20" i="1" s="1"/>
  <c r="F16" i="1"/>
  <c r="G16" i="1" s="1"/>
  <c r="F12" i="1"/>
  <c r="G12" i="1" s="1"/>
  <c r="F8" i="1"/>
  <c r="G8" i="1" s="1"/>
  <c r="F4" i="1"/>
  <c r="G4" i="1" s="1"/>
  <c r="F3" i="1"/>
  <c r="G3" i="1" s="1"/>
  <c r="F5" i="1"/>
  <c r="G5" i="1" s="1"/>
  <c r="F6" i="1"/>
  <c r="F7" i="1"/>
  <c r="F9" i="1"/>
  <c r="F10" i="1"/>
  <c r="G10" i="1" s="1"/>
  <c r="F11" i="1"/>
  <c r="F13" i="1"/>
  <c r="G13" i="1" s="1"/>
  <c r="F14" i="1"/>
  <c r="G14" i="1" s="1"/>
  <c r="F15" i="1"/>
  <c r="G15" i="1" s="1"/>
  <c r="F17" i="1"/>
  <c r="F18" i="1"/>
  <c r="G18" i="1" s="1"/>
  <c r="F19" i="1"/>
  <c r="G19" i="1" s="1"/>
  <c r="F21" i="1"/>
  <c r="G21" i="1" s="1"/>
  <c r="F22" i="1"/>
  <c r="G22" i="1" s="1"/>
  <c r="F23" i="1"/>
  <c r="F25" i="1"/>
  <c r="G25" i="1" s="1"/>
  <c r="F26" i="1"/>
  <c r="G26" i="1" s="1"/>
  <c r="F27" i="1"/>
  <c r="F30" i="1"/>
  <c r="G2" i="1"/>
  <c r="C31" i="3"/>
  <c r="D31" i="3"/>
  <c r="E31" i="3"/>
  <c r="G7" i="1"/>
  <c r="G23" i="1"/>
  <c r="G27" i="1"/>
  <c r="G6" i="1"/>
  <c r="D31" i="1"/>
  <c r="G17" i="1"/>
  <c r="G9" i="1"/>
  <c r="C31" i="1"/>
  <c r="G11" i="1"/>
  <c r="E3" i="2"/>
  <c r="R3" i="2" s="1"/>
  <c r="H2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I4" i="2"/>
  <c r="R4" i="2" s="1"/>
  <c r="H3" i="1" s="1"/>
  <c r="I5" i="2"/>
  <c r="I6" i="2"/>
  <c r="I7" i="2"/>
  <c r="R7" i="2" s="1"/>
  <c r="H6" i="1" s="1"/>
  <c r="I8" i="2"/>
  <c r="I9" i="2"/>
  <c r="I10" i="2"/>
  <c r="R10" i="2" s="1"/>
  <c r="H9" i="1" s="1"/>
  <c r="I11" i="2"/>
  <c r="I12" i="2"/>
  <c r="R12" i="2" s="1"/>
  <c r="H11" i="1" s="1"/>
  <c r="I13" i="2"/>
  <c r="R13" i="2" s="1"/>
  <c r="H12" i="1" s="1"/>
  <c r="I14" i="2"/>
  <c r="I15" i="2"/>
  <c r="I16" i="2"/>
  <c r="R16" i="2" s="1"/>
  <c r="H15" i="1" s="1"/>
  <c r="I17" i="2"/>
  <c r="I18" i="2"/>
  <c r="I19" i="2"/>
  <c r="R19" i="2" s="1"/>
  <c r="H18" i="1" s="1"/>
  <c r="I20" i="2"/>
  <c r="I21" i="2"/>
  <c r="I22" i="2"/>
  <c r="R22" i="2" s="1"/>
  <c r="H21" i="1" s="1"/>
  <c r="I23" i="2"/>
  <c r="I24" i="2"/>
  <c r="I25" i="2"/>
  <c r="R25" i="2" s="1"/>
  <c r="H24" i="1" s="1"/>
  <c r="I26" i="2"/>
  <c r="I27" i="2"/>
  <c r="R27" i="2" s="1"/>
  <c r="H26" i="1" s="1"/>
  <c r="I28" i="2"/>
  <c r="I29" i="2"/>
  <c r="I30" i="2"/>
  <c r="R30" i="2" s="1"/>
  <c r="H29" i="1" s="1"/>
  <c r="I31" i="2"/>
  <c r="R31" i="2" s="1"/>
  <c r="H30" i="1" s="1"/>
  <c r="M4" i="2"/>
  <c r="M5" i="2"/>
  <c r="R5" i="2" s="1"/>
  <c r="H4" i="1" s="1"/>
  <c r="M6" i="2"/>
  <c r="M7" i="2"/>
  <c r="M8" i="2"/>
  <c r="M9" i="2"/>
  <c r="R8" i="2" s="1"/>
  <c r="H7" i="1" s="1"/>
  <c r="M10" i="2"/>
  <c r="M11" i="2"/>
  <c r="M12" i="2"/>
  <c r="M13" i="2"/>
  <c r="M14" i="2"/>
  <c r="R14" i="2" s="1"/>
  <c r="H13" i="1" s="1"/>
  <c r="M15" i="2"/>
  <c r="M16" i="2"/>
  <c r="M17" i="2"/>
  <c r="M18" i="2"/>
  <c r="R17" i="2" s="1"/>
  <c r="H16" i="1" s="1"/>
  <c r="M19" i="2"/>
  <c r="M20" i="2"/>
  <c r="M21" i="2"/>
  <c r="R20" i="2" s="1"/>
  <c r="H19" i="1" s="1"/>
  <c r="M22" i="2"/>
  <c r="M23" i="2"/>
  <c r="R23" i="2" s="1"/>
  <c r="H22" i="1" s="1"/>
  <c r="M24" i="2"/>
  <c r="M25" i="2"/>
  <c r="M26" i="2"/>
  <c r="R26" i="2" s="1"/>
  <c r="H25" i="1" s="1"/>
  <c r="M27" i="2"/>
  <c r="M28" i="2"/>
  <c r="M29" i="2"/>
  <c r="M30" i="2"/>
  <c r="M31" i="2"/>
  <c r="Q4" i="2"/>
  <c r="Q5" i="2"/>
  <c r="Q6" i="2"/>
  <c r="R6" i="2" s="1"/>
  <c r="H5" i="1" s="1"/>
  <c r="Q7" i="2"/>
  <c r="Q8" i="2"/>
  <c r="Q9" i="2"/>
  <c r="R9" i="2" s="1"/>
  <c r="H8" i="1" s="1"/>
  <c r="Q10" i="2"/>
  <c r="Q11" i="2"/>
  <c r="R11" i="2" s="1"/>
  <c r="H10" i="1" s="1"/>
  <c r="Q12" i="2"/>
  <c r="Q13" i="2"/>
  <c r="Q14" i="2"/>
  <c r="Q15" i="2"/>
  <c r="R15" i="2" s="1"/>
  <c r="H14" i="1" s="1"/>
  <c r="Q16" i="2"/>
  <c r="Q17" i="2"/>
  <c r="Q18" i="2"/>
  <c r="R18" i="2" s="1"/>
  <c r="H17" i="1" s="1"/>
  <c r="Q19" i="2"/>
  <c r="Q20" i="2"/>
  <c r="Q21" i="2"/>
  <c r="R21" i="2" s="1"/>
  <c r="H20" i="1" s="1"/>
  <c r="Q22" i="2"/>
  <c r="Q23" i="2"/>
  <c r="Q24" i="2"/>
  <c r="R24" i="2" s="1"/>
  <c r="H23" i="1" s="1"/>
  <c r="Q25" i="2"/>
  <c r="Q26" i="2"/>
  <c r="Q27" i="2"/>
  <c r="Q28" i="2"/>
  <c r="R28" i="2" s="1"/>
  <c r="H27" i="1" s="1"/>
  <c r="Q29" i="2"/>
  <c r="R29" i="2" s="1"/>
  <c r="H28" i="1" s="1"/>
  <c r="Q30" i="2"/>
  <c r="Q31" i="2"/>
  <c r="Q3" i="2"/>
  <c r="M3" i="2"/>
  <c r="I3" i="2"/>
  <c r="F31" i="3" l="1"/>
  <c r="E31" i="1"/>
  <c r="G30" i="1" s="1"/>
  <c r="G31" i="1" s="1"/>
  <c r="F31" i="1"/>
  <c r="I2" i="1"/>
  <c r="I16" i="1"/>
  <c r="I10" i="1"/>
  <c r="I26" i="1"/>
  <c r="I18" i="1"/>
  <c r="I6" i="1"/>
  <c r="I25" i="1"/>
  <c r="I13" i="1"/>
  <c r="I21" i="1"/>
  <c r="I28" i="1"/>
  <c r="I20" i="1"/>
  <c r="I8" i="1"/>
  <c r="I19" i="1"/>
  <c r="I7" i="1"/>
  <c r="I4" i="1"/>
  <c r="I24" i="1"/>
  <c r="I12" i="1"/>
  <c r="I14" i="1"/>
  <c r="I22" i="1"/>
  <c r="I30" i="1"/>
  <c r="I17" i="1"/>
  <c r="I5" i="1"/>
  <c r="I29" i="1"/>
  <c r="I9" i="1"/>
  <c r="I27" i="1"/>
  <c r="I23" i="1"/>
  <c r="I15" i="1"/>
  <c r="I11" i="1"/>
  <c r="I3" i="1"/>
  <c r="G31" i="3" l="1"/>
  <c r="I31" i="1"/>
</calcChain>
</file>

<file path=xl/sharedStrings.xml><?xml version="1.0" encoding="utf-8"?>
<sst xmlns="http://schemas.openxmlformats.org/spreadsheetml/2006/main" count="192" uniqueCount="58">
  <si>
    <t>Perspective</t>
  </si>
  <si>
    <t>Criteria</t>
  </si>
  <si>
    <t>Org</t>
  </si>
  <si>
    <t>Tech</t>
  </si>
  <si>
    <t>Prof</t>
  </si>
  <si>
    <t>Lead</t>
  </si>
  <si>
    <t>Avg</t>
  </si>
  <si>
    <t>None Criteria/Expert</t>
  </si>
  <si>
    <t>Expert 1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</si>
  <si>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</si>
  <si>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</si>
  <si>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</si>
  <si>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</si>
  <si>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</si>
  <si>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</si>
  <si>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</si>
  <si>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</si>
  <si>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</si>
  <si>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</si>
  <si>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</si>
  <si>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</si>
  <si>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Change Management is considered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</si>
  <si>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</si>
  <si>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</si>
  <si>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</si>
  <si>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</si>
  <si>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</si>
  <si>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There is an organizational common vocabulary for cybersecurity in the energy industry</t>
  </si>
  <si>
    <t>External reporting is done</t>
  </si>
  <si>
    <t>External vendor/supply coordination is done</t>
  </si>
  <si>
    <t>Threats to organization are modeled</t>
  </si>
  <si>
    <t>Cyber awareness of all staff is checked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</si>
  <si>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</si>
  <si>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</si>
  <si>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</si>
  <si>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 roles</t>
  </si>
  <si>
    <t>Policies are updated</t>
  </si>
  <si>
    <t>Supply chain cyber risk is considered during procurement</t>
  </si>
  <si>
    <t>Expert 2</t>
  </si>
  <si>
    <t>Expert 3</t>
  </si>
  <si>
    <t>D Score (This is the selected average by panelists)</t>
  </si>
  <si>
    <t>Score (Global W * D Score)</t>
  </si>
  <si>
    <t>Sanity checks -&gt;</t>
  </si>
  <si>
    <t>Composite -&gt;</t>
  </si>
  <si>
    <t>Exp 1</t>
  </si>
  <si>
    <t>Exp 2</t>
  </si>
  <si>
    <t>Exp 3</t>
  </si>
  <si>
    <t>Selected D Score(average by panelists)</t>
  </si>
  <si>
    <t>None</t>
  </si>
  <si>
    <t>Low</t>
  </si>
  <si>
    <t>Medium</t>
  </si>
  <si>
    <t>High</t>
  </si>
  <si>
    <t>Total</t>
  </si>
  <si>
    <t>Local W (Each Perspective sums to 1). This column is calculated by dividing by number of experts.</t>
  </si>
  <si>
    <t>Global W (This column is calculated by dividing local score by number of alternatives)</t>
  </si>
  <si>
    <t>Sum</t>
  </si>
  <si>
    <t>Local W. This column is calculated by dividing by number of experts.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</si>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</sst>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A"/>
        <bgColor indexed="64"/>
      </patternFill>
    </fill>
  </fills>
  <borders count="2">
    <border>
      <left/>
      <right/>
      <top/>
      <bottom/>
      <diagonal/>
    </border>
    <border>
      <left style="thick">
        <color rgb="FF00008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vertical="center" wrapText="1"/>
    </xf>
    <xf numFmtId="2" fontId="0" fillId="2" borderId="0" xfId="0" applyNumberFormat="1" applyFill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>
        <left style="thick">
          <color rgb="FF000080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241FA-16FA-414D-8B2C-475C69EAE1F3}" name="Table1" displayName="Table1" ref="A1:I31" totalsRowCount="1" headerRowDxfId="16">
  <autoFilter ref="A1:I30" xr:uid="{490241FA-16FA-414D-8B2C-475C69EAE1F3}">
    <filterColumn colId="0">
      <filters>
        <filter val="Tech"/>
      </filters>
    </filterColumn>
  </autoFilter>
  <tableColumns count="9">
    <tableColumn id="1" xr3:uid="{98B0FFCA-FCA4-41D0-987E-DC26EBE4EABB}" name="Perspective" totalsRowLabel="Total"/>
    <tableColumn id="2" xr3:uid="{D677D7E8-6B17-4FF8-AC85-9BF5A40A0C97}" name="Criteria" dataDxfId="15" totalsRowDxfId="14"/>
    <tableColumn id="3" xr3:uid="{DE5001CA-6DE6-47F3-86D3-61EEA7CFFD47}" name="Expert 1" totalsRowFunction="sum" dataDxfId="13" totalsRowDxfId="12"/>
    <tableColumn id="4" xr3:uid="{0DD2CDCF-A6E6-43DD-A6E4-01236815F9B1}" name="Expert 2" totalsRowFunction="sum" dataDxfId="11" totalsRowDxfId="10"/>
    <tableColumn id="5" xr3:uid="{2B4CA5D2-F8F9-4652-B589-516CA7D1127B}" name="Expert 3" totalsRowFunction="sum" dataDxfId="9" totalsRowDxfId="8"/>
    <tableColumn id="6" xr3:uid="{FCF4E243-9B94-4EF8-B4D6-DF9CFD4955F5}" name="Local W. This column is calculated by dividing by number of experts." totalsRowFunction="sum" dataDxfId="7" totalsRowDxfId="6">
      <calculatedColumnFormula>(C2+D2+E2)/3</calculatedColumnFormula>
    </tableColumn>
    <tableColumn id="7" xr3:uid="{1D7079FC-08C2-4B5E-B02D-4323EA8EC6B0}" name="Global W (This column is calculated by dividing local score by number of alternatives)" totalsRowFunction="sum" dataDxfId="5" totalsRowDxfId="4">
      <calculatedColumnFormula>F2/4</calculatedColumnFormula>
    </tableColumn>
    <tableColumn id="8" xr3:uid="{B2EDF2E4-361F-49F3-8B84-BD4D30F5A25F}" name="D Score (This is the selected average by panelists)" dataDxfId="3" totalsRowDxfId="2">
      <calculatedColumnFormula>'D Ranges from selected experts'!R3</calculatedColumnFormula>
    </tableColumn>
    <tableColumn id="9" xr3:uid="{43CC51E9-15F0-4550-A420-64689CFE65FA}" name="Score (Global W * D Score)" dataDxfId="1" totalsRowDxfId="0">
      <calculatedColumnFormula>H2*G2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3A7-53CE-42C3-86EC-41E4C746D221}">
  <dimension ref="A1:R32"/>
  <sheetViews>
    <sheetView zoomScale="60" zoomScaleNormal="60" workbookViewId="0">
      <selection activeCell="A32" sqref="A32"/>
    </sheetView>
  </sheetViews>
  <sheetFormatPr defaultRowHeight="15" x14ac:dyDescent="0.25"/>
  <cols>
    <col min="1" max="1" width="24.7109375" style="3" customWidth="1"/>
    <col min="2" max="2" width="5.85546875" bestFit="1" customWidth="1"/>
    <col min="3" max="3" width="6.140625" bestFit="1" customWidth="1"/>
    <col min="4" max="4" width="6.140625" customWidth="1"/>
    <col min="5" max="5" width="7" customWidth="1"/>
    <col min="6" max="6" width="5.85546875" bestFit="1" customWidth="1"/>
    <col min="7" max="8" width="6.140625" bestFit="1" customWidth="1"/>
    <col min="9" max="9" width="6.42578125" customWidth="1"/>
    <col min="10" max="10" width="5.85546875" bestFit="1" customWidth="1"/>
    <col min="11" max="12" width="6.140625" bestFit="1" customWidth="1"/>
    <col min="13" max="13" width="7" customWidth="1"/>
    <col min="14" max="14" width="5.85546875" bestFit="1" customWidth="1"/>
    <col min="15" max="16" width="6.140625" bestFit="1" customWidth="1"/>
    <col min="17" max="17" width="5" bestFit="1" customWidth="1"/>
    <col min="18" max="18" width="10.42578125" customWidth="1"/>
  </cols>
  <sheetData>
    <row r="1" spans="1:18" x14ac:dyDescent="0.25">
      <c r="B1" t="s">
        <v>48</v>
      </c>
      <c r="F1" t="s">
        <v>49</v>
      </c>
      <c r="J1" t="s">
        <v>50</v>
      </c>
      <c r="N1" t="s">
        <v>51</v>
      </c>
    </row>
    <row r="2" spans="1:18" ht="63" customHeight="1" x14ac:dyDescent="0.25">
      <c r="A2" s="3" t="s">
        <v>7</v>
      </c>
      <c r="B2" s="3" t="s">
        <v>44</v>
      </c>
      <c r="C2" s="3" t="s">
        <v>45</v>
      </c>
      <c r="D2" s="3" t="s">
        <v>46</v>
      </c>
      <c r="E2" s="3" t="s">
        <v>6</v>
      </c>
      <c r="F2" s="3" t="s">
        <v>44</v>
      </c>
      <c r="G2" s="3" t="s">
        <v>45</v>
      </c>
      <c r="H2" s="3" t="s">
        <v>46</v>
      </c>
      <c r="I2" s="3" t="s">
        <v>6</v>
      </c>
      <c r="J2" s="3" t="s">
        <v>44</v>
      </c>
      <c r="K2" s="3" t="s">
        <v>45</v>
      </c>
      <c r="L2" s="3" t="s">
        <v>46</v>
      </c>
      <c r="M2" s="3" t="s">
        <v>6</v>
      </c>
      <c r="N2" s="3" t="s">
        <v>44</v>
      </c>
      <c r="O2" s="3" t="s">
        <v>45</v>
      </c>
      <c r="P2" s="3" t="s">
        <v>46</v>
      </c>
      <c r="Q2" s="3" t="s">
        <v>6</v>
      </c>
      <c r="R2" s="3" t="s">
        <v>47</v>
      </c>
    </row>
    <row r="3" spans="1:18" ht="30" x14ac:dyDescent="0.25">
      <c r="A3" s="1" t="s">
        <v>21</v>
      </c>
      <c r="B3" s="5">
        <v>20</v>
      </c>
      <c r="C3" s="5">
        <v>18</v>
      </c>
      <c r="D3" s="5">
        <v>20</v>
      </c>
      <c r="E3" s="5">
        <f t="shared" ref="E3:E31" si="0">AVERAGE(B3:D3)</f>
        <v>19.333333333333332</v>
      </c>
      <c r="F3" s="5">
        <v>60</v>
      </c>
      <c r="G3" s="5">
        <v>65</v>
      </c>
      <c r="H3" s="5">
        <v>60</v>
      </c>
      <c r="I3" s="5">
        <f t="shared" ref="I3:I31" si="1">AVERAGE(F3:H3)</f>
        <v>61.666666666666664</v>
      </c>
      <c r="J3" s="5">
        <v>80</v>
      </c>
      <c r="K3" s="5">
        <v>85</v>
      </c>
      <c r="L3" s="5">
        <v>90</v>
      </c>
      <c r="M3" s="5">
        <f t="shared" ref="M3:M31" si="2">AVERAGE(J3:L3)</f>
        <v>85</v>
      </c>
      <c r="N3" s="5">
        <v>100</v>
      </c>
      <c r="O3" s="5">
        <v>100</v>
      </c>
      <c r="P3" s="5">
        <v>100</v>
      </c>
      <c r="Q3" s="5">
        <f t="shared" ref="Q3:Q31" si="3">AVERAGE(N3:P3)</f>
        <v>100</v>
      </c>
      <c r="R3" s="4">
        <f>E3</f>
        <v>19.333333333333332</v>
      </c>
    </row>
    <row r="4" spans="1:18" ht="45" x14ac:dyDescent="0.25">
      <c r="A4" s="1" t="s">
        <v>12</v>
      </c>
      <c r="B4" s="5">
        <v>20</v>
      </c>
      <c r="C4" s="5">
        <v>18</v>
      </c>
      <c r="D4" s="5">
        <v>20</v>
      </c>
      <c r="E4" s="5">
        <f t="shared" si="0"/>
        <v>19.333333333333332</v>
      </c>
      <c r="F4" s="5">
        <v>60</v>
      </c>
      <c r="G4" s="5">
        <v>65</v>
      </c>
      <c r="H4" s="5">
        <v>60</v>
      </c>
      <c r="I4" s="5">
        <f t="shared" si="1"/>
        <v>61.666666666666664</v>
      </c>
      <c r="J4" s="5">
        <v>70</v>
      </c>
      <c r="K4" s="5">
        <v>85</v>
      </c>
      <c r="L4" s="5">
        <v>90</v>
      </c>
      <c r="M4" s="5">
        <f t="shared" si="2"/>
        <v>81.666666666666671</v>
      </c>
      <c r="N4" s="5">
        <v>100</v>
      </c>
      <c r="O4" s="5">
        <v>100</v>
      </c>
      <c r="P4" s="5">
        <v>100</v>
      </c>
      <c r="Q4" s="5">
        <f t="shared" si="3"/>
        <v>100</v>
      </c>
      <c r="R4" s="4">
        <f>I4</f>
        <v>61.666666666666664</v>
      </c>
    </row>
    <row r="5" spans="1:18" ht="30" x14ac:dyDescent="0.25">
      <c r="A5" s="1" t="s">
        <v>31</v>
      </c>
      <c r="B5" s="5">
        <v>20</v>
      </c>
      <c r="C5" s="5">
        <v>18</v>
      </c>
      <c r="D5" s="5">
        <v>20</v>
      </c>
      <c r="E5" s="5">
        <f t="shared" si="0"/>
        <v>19.333333333333332</v>
      </c>
      <c r="F5" s="5">
        <v>60</v>
      </c>
      <c r="G5" s="5">
        <v>65</v>
      </c>
      <c r="H5" s="5">
        <v>60</v>
      </c>
      <c r="I5" s="5">
        <f t="shared" si="1"/>
        <v>61.666666666666664</v>
      </c>
      <c r="J5" s="5">
        <v>80</v>
      </c>
      <c r="K5" s="5">
        <v>60</v>
      </c>
      <c r="L5" s="5">
        <v>90</v>
      </c>
      <c r="M5" s="5">
        <f t="shared" si="2"/>
        <v>76.666666666666671</v>
      </c>
      <c r="N5" s="5">
        <v>100</v>
      </c>
      <c r="O5" s="5">
        <v>100</v>
      </c>
      <c r="P5" s="5">
        <v>100</v>
      </c>
      <c r="Q5" s="5">
        <f t="shared" si="3"/>
        <v>100</v>
      </c>
      <c r="R5" s="4">
        <f>M5</f>
        <v>76.666666666666671</v>
      </c>
    </row>
    <row r="6" spans="1:18" ht="45" x14ac:dyDescent="0.25">
      <c r="A6" s="1" t="s">
        <v>33</v>
      </c>
      <c r="B6" s="5">
        <v>20</v>
      </c>
      <c r="C6" s="5">
        <v>18</v>
      </c>
      <c r="D6" s="5">
        <v>20</v>
      </c>
      <c r="E6" s="5">
        <f t="shared" si="0"/>
        <v>19.333333333333332</v>
      </c>
      <c r="F6" s="5">
        <v>55</v>
      </c>
      <c r="G6" s="5">
        <v>65</v>
      </c>
      <c r="H6" s="5">
        <v>60</v>
      </c>
      <c r="I6" s="5">
        <f t="shared" si="1"/>
        <v>60</v>
      </c>
      <c r="J6" s="5">
        <v>84</v>
      </c>
      <c r="K6" s="5">
        <v>85</v>
      </c>
      <c r="L6" s="5">
        <v>90</v>
      </c>
      <c r="M6" s="5">
        <f t="shared" si="2"/>
        <v>86.333333333333329</v>
      </c>
      <c r="N6" s="5">
        <v>100</v>
      </c>
      <c r="O6" s="5">
        <v>100</v>
      </c>
      <c r="P6" s="5">
        <v>100</v>
      </c>
      <c r="Q6" s="5">
        <f t="shared" si="3"/>
        <v>100</v>
      </c>
      <c r="R6" s="4">
        <f>Q6</f>
        <v>100</v>
      </c>
    </row>
    <row r="7" spans="1:18" ht="30" x14ac:dyDescent="0.25">
      <c r="A7" s="1" t="s">
        <v>32</v>
      </c>
      <c r="B7" s="5">
        <v>20</v>
      </c>
      <c r="C7" s="5">
        <v>18</v>
      </c>
      <c r="D7" s="5">
        <v>12</v>
      </c>
      <c r="E7" s="5">
        <f t="shared" si="0"/>
        <v>16.666666666666668</v>
      </c>
      <c r="F7" s="5">
        <v>60</v>
      </c>
      <c r="G7" s="5">
        <v>42</v>
      </c>
      <c r="H7" s="5">
        <v>60</v>
      </c>
      <c r="I7" s="5">
        <f t="shared" si="1"/>
        <v>54</v>
      </c>
      <c r="J7" s="5">
        <v>95</v>
      </c>
      <c r="K7" s="5">
        <v>85</v>
      </c>
      <c r="L7" s="5">
        <v>90</v>
      </c>
      <c r="M7" s="5">
        <f t="shared" si="2"/>
        <v>90</v>
      </c>
      <c r="N7" s="5">
        <v>100</v>
      </c>
      <c r="O7" s="5">
        <v>100</v>
      </c>
      <c r="P7" s="5">
        <v>100</v>
      </c>
      <c r="Q7" s="5">
        <f t="shared" si="3"/>
        <v>100</v>
      </c>
      <c r="R7" s="4">
        <f>I7</f>
        <v>54</v>
      </c>
    </row>
    <row r="8" spans="1:18" ht="45" x14ac:dyDescent="0.25">
      <c r="A8" s="1" t="s">
        <v>10</v>
      </c>
      <c r="B8" s="5">
        <v>20</v>
      </c>
      <c r="C8" s="5">
        <v>18</v>
      </c>
      <c r="D8" s="5">
        <v>19</v>
      </c>
      <c r="E8" s="5">
        <f t="shared" si="0"/>
        <v>19</v>
      </c>
      <c r="F8" s="5">
        <v>60</v>
      </c>
      <c r="G8" s="5">
        <v>65</v>
      </c>
      <c r="H8" s="5">
        <v>60</v>
      </c>
      <c r="I8" s="5">
        <f t="shared" si="1"/>
        <v>61.666666666666664</v>
      </c>
      <c r="J8" s="5">
        <v>80</v>
      </c>
      <c r="K8" s="5">
        <v>87</v>
      </c>
      <c r="L8" s="5">
        <v>90</v>
      </c>
      <c r="M8" s="5">
        <f t="shared" si="2"/>
        <v>85.666666666666671</v>
      </c>
      <c r="N8" s="5">
        <v>100</v>
      </c>
      <c r="O8" s="5">
        <v>100</v>
      </c>
      <c r="P8" s="5">
        <v>100</v>
      </c>
      <c r="Q8" s="5">
        <f t="shared" si="3"/>
        <v>100</v>
      </c>
      <c r="R8" s="4">
        <f>M9</f>
        <v>84.333333333333329</v>
      </c>
    </row>
    <row r="9" spans="1:18" ht="45" x14ac:dyDescent="0.25">
      <c r="A9" s="1" t="s">
        <v>34</v>
      </c>
      <c r="B9" s="5">
        <v>18</v>
      </c>
      <c r="C9" s="5">
        <v>12</v>
      </c>
      <c r="D9" s="5">
        <v>5</v>
      </c>
      <c r="E9" s="5">
        <f t="shared" si="0"/>
        <v>11.666666666666666</v>
      </c>
      <c r="F9" s="5">
        <v>60</v>
      </c>
      <c r="G9" s="5">
        <v>62</v>
      </c>
      <c r="H9" s="5">
        <v>60</v>
      </c>
      <c r="I9" s="5">
        <f t="shared" si="1"/>
        <v>60.666666666666664</v>
      </c>
      <c r="J9" s="5">
        <v>80</v>
      </c>
      <c r="K9" s="5">
        <v>85</v>
      </c>
      <c r="L9" s="5">
        <v>88</v>
      </c>
      <c r="M9" s="5">
        <f t="shared" si="2"/>
        <v>84.333333333333329</v>
      </c>
      <c r="N9" s="5">
        <v>100</v>
      </c>
      <c r="O9" s="5">
        <v>100</v>
      </c>
      <c r="P9" s="5">
        <v>100</v>
      </c>
      <c r="Q9" s="5">
        <f t="shared" si="3"/>
        <v>100</v>
      </c>
      <c r="R9" s="4">
        <f>Q9</f>
        <v>100</v>
      </c>
    </row>
    <row r="10" spans="1:18" ht="30" x14ac:dyDescent="0.25">
      <c r="A10" s="1" t="s">
        <v>16</v>
      </c>
      <c r="B10" s="5">
        <v>18</v>
      </c>
      <c r="C10" s="5">
        <v>19</v>
      </c>
      <c r="D10" s="5">
        <v>5</v>
      </c>
      <c r="E10" s="5">
        <f t="shared" si="0"/>
        <v>14</v>
      </c>
      <c r="F10" s="5">
        <v>60</v>
      </c>
      <c r="G10" s="5">
        <v>65</v>
      </c>
      <c r="H10" s="5">
        <v>60</v>
      </c>
      <c r="I10" s="5">
        <f t="shared" si="1"/>
        <v>61.666666666666664</v>
      </c>
      <c r="J10" s="5">
        <v>80</v>
      </c>
      <c r="K10" s="5">
        <v>85</v>
      </c>
      <c r="L10" s="5">
        <v>90</v>
      </c>
      <c r="M10" s="5">
        <f t="shared" si="2"/>
        <v>85</v>
      </c>
      <c r="N10" s="5">
        <v>100</v>
      </c>
      <c r="O10" s="5">
        <v>100</v>
      </c>
      <c r="P10" s="5">
        <v>100</v>
      </c>
      <c r="Q10" s="5">
        <f t="shared" si="3"/>
        <v>100</v>
      </c>
      <c r="R10" s="4">
        <f>I10</f>
        <v>61.666666666666664</v>
      </c>
    </row>
    <row r="11" spans="1:18" ht="30" x14ac:dyDescent="0.25">
      <c r="A11" s="1" t="s">
        <v>14</v>
      </c>
      <c r="B11" s="5">
        <v>18</v>
      </c>
      <c r="C11" s="5">
        <v>22</v>
      </c>
      <c r="D11" s="5">
        <v>5</v>
      </c>
      <c r="E11" s="5">
        <f t="shared" si="0"/>
        <v>15</v>
      </c>
      <c r="F11" s="5">
        <v>60</v>
      </c>
      <c r="G11" s="5">
        <v>65</v>
      </c>
      <c r="H11" s="5">
        <v>55</v>
      </c>
      <c r="I11" s="5">
        <f t="shared" si="1"/>
        <v>60</v>
      </c>
      <c r="J11" s="5">
        <v>70</v>
      </c>
      <c r="K11" s="5">
        <v>85</v>
      </c>
      <c r="L11" s="5">
        <v>90</v>
      </c>
      <c r="M11" s="5">
        <f t="shared" si="2"/>
        <v>81.666666666666671</v>
      </c>
      <c r="N11" s="5">
        <v>100</v>
      </c>
      <c r="O11" s="5">
        <v>100</v>
      </c>
      <c r="P11" s="5">
        <v>100</v>
      </c>
      <c r="Q11" s="5">
        <f t="shared" si="3"/>
        <v>100</v>
      </c>
      <c r="R11" s="4">
        <f>Q11</f>
        <v>100</v>
      </c>
    </row>
    <row r="12" spans="1:18" ht="45" x14ac:dyDescent="0.25">
      <c r="A12" s="1" t="s">
        <v>22</v>
      </c>
      <c r="B12" s="5">
        <v>27</v>
      </c>
      <c r="C12" s="5">
        <v>29</v>
      </c>
      <c r="D12" s="5">
        <v>5</v>
      </c>
      <c r="E12" s="5">
        <f t="shared" si="0"/>
        <v>20.333333333333332</v>
      </c>
      <c r="F12" s="5">
        <v>60</v>
      </c>
      <c r="G12" s="5">
        <v>65</v>
      </c>
      <c r="H12" s="5">
        <v>44</v>
      </c>
      <c r="I12" s="5">
        <f t="shared" si="1"/>
        <v>56.333333333333336</v>
      </c>
      <c r="J12" s="5">
        <v>80</v>
      </c>
      <c r="K12" s="5">
        <v>60</v>
      </c>
      <c r="L12" s="5">
        <v>90</v>
      </c>
      <c r="M12" s="5">
        <f t="shared" si="2"/>
        <v>76.666666666666671</v>
      </c>
      <c r="N12" s="5">
        <v>100</v>
      </c>
      <c r="O12" s="5">
        <v>100</v>
      </c>
      <c r="P12" s="5">
        <v>100</v>
      </c>
      <c r="Q12" s="5">
        <f t="shared" si="3"/>
        <v>100</v>
      </c>
      <c r="R12" s="4">
        <f>I12</f>
        <v>56.333333333333336</v>
      </c>
    </row>
    <row r="13" spans="1:18" ht="30" x14ac:dyDescent="0.25">
      <c r="A13" s="1" t="s">
        <v>28</v>
      </c>
      <c r="B13" s="5">
        <v>14</v>
      </c>
      <c r="C13" s="5">
        <v>20</v>
      </c>
      <c r="D13" s="5">
        <v>5</v>
      </c>
      <c r="E13" s="5">
        <f t="shared" si="0"/>
        <v>13</v>
      </c>
      <c r="F13" s="5">
        <v>60</v>
      </c>
      <c r="G13" s="5">
        <v>65</v>
      </c>
      <c r="H13" s="5">
        <v>42</v>
      </c>
      <c r="I13" s="5">
        <f t="shared" si="1"/>
        <v>55.666666666666664</v>
      </c>
      <c r="J13" s="5">
        <v>84</v>
      </c>
      <c r="K13" s="5">
        <v>85</v>
      </c>
      <c r="L13" s="5">
        <v>90</v>
      </c>
      <c r="M13" s="5">
        <f t="shared" si="2"/>
        <v>86.333333333333329</v>
      </c>
      <c r="N13" s="5">
        <v>100</v>
      </c>
      <c r="O13" s="5">
        <v>100</v>
      </c>
      <c r="P13" s="5">
        <v>100</v>
      </c>
      <c r="Q13" s="5">
        <f t="shared" si="3"/>
        <v>100</v>
      </c>
      <c r="R13" s="4">
        <f>I13</f>
        <v>55.666666666666664</v>
      </c>
    </row>
    <row r="14" spans="1:18" ht="30" x14ac:dyDescent="0.25">
      <c r="A14" s="1" t="s">
        <v>29</v>
      </c>
      <c r="B14" s="5">
        <v>20</v>
      </c>
      <c r="C14" s="5">
        <v>10</v>
      </c>
      <c r="D14" s="5">
        <v>20</v>
      </c>
      <c r="E14" s="5">
        <f t="shared" si="0"/>
        <v>16.666666666666668</v>
      </c>
      <c r="F14" s="5">
        <v>60</v>
      </c>
      <c r="G14" s="5">
        <v>65</v>
      </c>
      <c r="H14" s="5">
        <v>33</v>
      </c>
      <c r="I14" s="5">
        <f t="shared" si="1"/>
        <v>52.666666666666664</v>
      </c>
      <c r="J14" s="5">
        <v>95</v>
      </c>
      <c r="K14" s="5">
        <v>85</v>
      </c>
      <c r="L14" s="5">
        <v>90</v>
      </c>
      <c r="M14" s="5">
        <f t="shared" si="2"/>
        <v>90</v>
      </c>
      <c r="N14" s="5">
        <v>100</v>
      </c>
      <c r="O14" s="5">
        <v>100</v>
      </c>
      <c r="P14" s="5">
        <v>100</v>
      </c>
      <c r="Q14" s="5">
        <f t="shared" si="3"/>
        <v>100</v>
      </c>
      <c r="R14" s="4">
        <f>M14</f>
        <v>90</v>
      </c>
    </row>
    <row r="15" spans="1:18" ht="45" x14ac:dyDescent="0.25">
      <c r="A15" s="1" t="s">
        <v>26</v>
      </c>
      <c r="B15" s="5">
        <v>20</v>
      </c>
      <c r="C15" s="5">
        <v>22</v>
      </c>
      <c r="D15" s="5">
        <v>20</v>
      </c>
      <c r="E15" s="5">
        <f t="shared" si="0"/>
        <v>20.666666666666668</v>
      </c>
      <c r="F15" s="5">
        <v>60</v>
      </c>
      <c r="G15" s="5">
        <v>65</v>
      </c>
      <c r="H15" s="5">
        <v>65</v>
      </c>
      <c r="I15" s="5">
        <f t="shared" si="1"/>
        <v>63.333333333333336</v>
      </c>
      <c r="J15" s="5">
        <v>80</v>
      </c>
      <c r="K15" s="5">
        <v>87</v>
      </c>
      <c r="L15" s="5">
        <v>90</v>
      </c>
      <c r="M15" s="5">
        <f t="shared" si="2"/>
        <v>85.666666666666671</v>
      </c>
      <c r="N15" s="5">
        <v>100</v>
      </c>
      <c r="O15" s="5">
        <v>100</v>
      </c>
      <c r="P15" s="5">
        <v>100</v>
      </c>
      <c r="Q15" s="5">
        <f t="shared" si="3"/>
        <v>100</v>
      </c>
      <c r="R15" s="4">
        <f>Q15</f>
        <v>100</v>
      </c>
    </row>
    <row r="16" spans="1:18" ht="30" x14ac:dyDescent="0.25">
      <c r="A16" s="1" t="s">
        <v>15</v>
      </c>
      <c r="B16" s="5">
        <v>20</v>
      </c>
      <c r="C16" s="5">
        <v>30</v>
      </c>
      <c r="D16" s="5">
        <v>20</v>
      </c>
      <c r="E16" s="5">
        <f t="shared" si="0"/>
        <v>23.333333333333332</v>
      </c>
      <c r="F16" s="5">
        <v>60</v>
      </c>
      <c r="G16" s="5">
        <v>65</v>
      </c>
      <c r="H16" s="5">
        <v>49</v>
      </c>
      <c r="I16" s="5">
        <f t="shared" si="1"/>
        <v>58</v>
      </c>
      <c r="J16" s="5">
        <v>80</v>
      </c>
      <c r="K16" s="5">
        <v>85</v>
      </c>
      <c r="L16" s="5">
        <v>88</v>
      </c>
      <c r="M16" s="5">
        <f t="shared" si="2"/>
        <v>84.333333333333329</v>
      </c>
      <c r="N16" s="5">
        <v>100</v>
      </c>
      <c r="O16" s="5">
        <v>100</v>
      </c>
      <c r="P16" s="5">
        <v>100</v>
      </c>
      <c r="Q16" s="5">
        <f t="shared" si="3"/>
        <v>100</v>
      </c>
      <c r="R16" s="4">
        <f>I16</f>
        <v>58</v>
      </c>
    </row>
    <row r="17" spans="1:18" ht="30" x14ac:dyDescent="0.25">
      <c r="A17" s="1" t="s">
        <v>23</v>
      </c>
      <c r="B17" s="5">
        <v>18</v>
      </c>
      <c r="C17" s="5">
        <v>20</v>
      </c>
      <c r="D17" s="5">
        <v>5</v>
      </c>
      <c r="E17" s="5">
        <f t="shared" si="0"/>
        <v>14.333333333333334</v>
      </c>
      <c r="F17" s="5">
        <v>60</v>
      </c>
      <c r="G17" s="5">
        <v>55</v>
      </c>
      <c r="H17" s="5">
        <v>65</v>
      </c>
      <c r="I17" s="5">
        <f t="shared" si="1"/>
        <v>60</v>
      </c>
      <c r="J17" s="5">
        <v>80</v>
      </c>
      <c r="K17" s="5">
        <v>74</v>
      </c>
      <c r="L17" s="5">
        <v>90</v>
      </c>
      <c r="M17" s="5">
        <f t="shared" si="2"/>
        <v>81.333333333333329</v>
      </c>
      <c r="N17" s="5">
        <v>100</v>
      </c>
      <c r="O17" s="5">
        <v>100</v>
      </c>
      <c r="P17" s="5">
        <v>100</v>
      </c>
      <c r="Q17" s="5">
        <f t="shared" si="3"/>
        <v>100</v>
      </c>
      <c r="R17" s="4">
        <f>M18</f>
        <v>85</v>
      </c>
    </row>
    <row r="18" spans="1:18" ht="45" x14ac:dyDescent="0.25">
      <c r="A18" s="1" t="s">
        <v>24</v>
      </c>
      <c r="B18" s="5">
        <v>18</v>
      </c>
      <c r="C18" s="5">
        <v>20</v>
      </c>
      <c r="D18" s="5">
        <v>5</v>
      </c>
      <c r="E18" s="5">
        <f t="shared" si="0"/>
        <v>14.333333333333334</v>
      </c>
      <c r="F18" s="5">
        <v>60</v>
      </c>
      <c r="G18" s="5">
        <v>60</v>
      </c>
      <c r="H18" s="5">
        <v>42</v>
      </c>
      <c r="I18" s="5">
        <f t="shared" si="1"/>
        <v>54</v>
      </c>
      <c r="J18" s="5">
        <v>80</v>
      </c>
      <c r="K18" s="5">
        <v>85</v>
      </c>
      <c r="L18" s="5">
        <v>90</v>
      </c>
      <c r="M18" s="5">
        <f t="shared" si="2"/>
        <v>85</v>
      </c>
      <c r="N18" s="5">
        <v>100</v>
      </c>
      <c r="O18" s="5">
        <v>100</v>
      </c>
      <c r="P18" s="5">
        <v>100</v>
      </c>
      <c r="Q18" s="5">
        <f t="shared" si="3"/>
        <v>100</v>
      </c>
      <c r="R18" s="4">
        <f>Q18</f>
        <v>100</v>
      </c>
    </row>
    <row r="19" spans="1:18" ht="30" x14ac:dyDescent="0.25">
      <c r="A19" s="1" t="s">
        <v>19</v>
      </c>
      <c r="B19" s="5">
        <v>18</v>
      </c>
      <c r="C19" s="5">
        <v>12</v>
      </c>
      <c r="D19" s="5">
        <v>5</v>
      </c>
      <c r="E19" s="5">
        <f t="shared" si="0"/>
        <v>11.666666666666666</v>
      </c>
      <c r="F19" s="5">
        <v>55</v>
      </c>
      <c r="G19" s="5">
        <v>65</v>
      </c>
      <c r="H19" s="5">
        <v>60</v>
      </c>
      <c r="I19" s="5">
        <f t="shared" si="1"/>
        <v>60</v>
      </c>
      <c r="J19" s="5">
        <v>80</v>
      </c>
      <c r="K19" s="5">
        <v>85</v>
      </c>
      <c r="L19" s="5">
        <v>90</v>
      </c>
      <c r="M19" s="5">
        <f t="shared" si="2"/>
        <v>85</v>
      </c>
      <c r="N19" s="5">
        <v>100</v>
      </c>
      <c r="O19" s="5">
        <v>100</v>
      </c>
      <c r="P19" s="5">
        <v>100</v>
      </c>
      <c r="Q19" s="5">
        <f t="shared" si="3"/>
        <v>100</v>
      </c>
      <c r="R19" s="4">
        <f>I19</f>
        <v>60</v>
      </c>
    </row>
    <row r="20" spans="1:18" ht="45" x14ac:dyDescent="0.25">
      <c r="A20" s="1" t="s">
        <v>25</v>
      </c>
      <c r="B20" s="5">
        <v>18</v>
      </c>
      <c r="C20" s="5">
        <v>19</v>
      </c>
      <c r="D20" s="5">
        <v>5</v>
      </c>
      <c r="E20" s="5">
        <f t="shared" si="0"/>
        <v>14</v>
      </c>
      <c r="F20" s="5">
        <v>60</v>
      </c>
      <c r="G20" s="5">
        <v>42</v>
      </c>
      <c r="H20" s="5">
        <v>60</v>
      </c>
      <c r="I20" s="5">
        <f t="shared" si="1"/>
        <v>54</v>
      </c>
      <c r="J20" s="5">
        <v>80</v>
      </c>
      <c r="K20" s="5">
        <v>85</v>
      </c>
      <c r="L20" s="5">
        <v>90</v>
      </c>
      <c r="M20" s="5">
        <f t="shared" si="2"/>
        <v>85</v>
      </c>
      <c r="N20" s="5">
        <v>100</v>
      </c>
      <c r="O20" s="5">
        <v>100</v>
      </c>
      <c r="P20" s="5">
        <v>100</v>
      </c>
      <c r="Q20" s="5">
        <f t="shared" si="3"/>
        <v>100</v>
      </c>
      <c r="R20" s="4">
        <f>M21</f>
        <v>81.666666666666671</v>
      </c>
    </row>
    <row r="21" spans="1:18" ht="30" x14ac:dyDescent="0.25">
      <c r="A21" s="1" t="s">
        <v>17</v>
      </c>
      <c r="B21" s="5">
        <v>12</v>
      </c>
      <c r="C21" s="5">
        <v>18</v>
      </c>
      <c r="D21" s="5">
        <v>20</v>
      </c>
      <c r="E21" s="5">
        <f t="shared" si="0"/>
        <v>16.666666666666668</v>
      </c>
      <c r="F21" s="5">
        <v>60</v>
      </c>
      <c r="G21" s="5">
        <v>65</v>
      </c>
      <c r="H21" s="5">
        <v>60</v>
      </c>
      <c r="I21" s="5">
        <f t="shared" si="1"/>
        <v>61.666666666666664</v>
      </c>
      <c r="J21" s="5">
        <v>70</v>
      </c>
      <c r="K21" s="5">
        <v>85</v>
      </c>
      <c r="L21" s="5">
        <v>90</v>
      </c>
      <c r="M21" s="5">
        <f t="shared" si="2"/>
        <v>81.666666666666671</v>
      </c>
      <c r="N21" s="5">
        <v>100</v>
      </c>
      <c r="O21" s="5">
        <v>100</v>
      </c>
      <c r="P21" s="5">
        <v>100</v>
      </c>
      <c r="Q21" s="5">
        <f t="shared" si="3"/>
        <v>100</v>
      </c>
      <c r="R21" s="4">
        <f>Q21</f>
        <v>100</v>
      </c>
    </row>
    <row r="22" spans="1:18" x14ac:dyDescent="0.25">
      <c r="A22" s="1" t="s">
        <v>36</v>
      </c>
      <c r="B22" s="5">
        <v>19</v>
      </c>
      <c r="C22" s="5">
        <v>18</v>
      </c>
      <c r="D22" s="5">
        <v>20</v>
      </c>
      <c r="E22" s="5">
        <f t="shared" si="0"/>
        <v>19</v>
      </c>
      <c r="F22" s="5">
        <v>60</v>
      </c>
      <c r="G22" s="5">
        <v>55</v>
      </c>
      <c r="H22" s="5">
        <v>65</v>
      </c>
      <c r="I22" s="5">
        <f t="shared" si="1"/>
        <v>60</v>
      </c>
      <c r="J22" s="5">
        <v>80</v>
      </c>
      <c r="K22" s="5">
        <v>60</v>
      </c>
      <c r="L22" s="5">
        <v>90</v>
      </c>
      <c r="M22" s="5">
        <f t="shared" si="2"/>
        <v>76.666666666666671</v>
      </c>
      <c r="N22" s="5">
        <v>100</v>
      </c>
      <c r="O22" s="5">
        <v>100</v>
      </c>
      <c r="P22" s="5">
        <v>100</v>
      </c>
      <c r="Q22" s="5">
        <f t="shared" si="3"/>
        <v>100</v>
      </c>
      <c r="R22" s="4">
        <f>I22</f>
        <v>60</v>
      </c>
    </row>
    <row r="23" spans="1:18" ht="45" x14ac:dyDescent="0.25">
      <c r="A23" s="1" t="s">
        <v>9</v>
      </c>
      <c r="B23" s="5">
        <v>22</v>
      </c>
      <c r="C23" s="5">
        <v>18</v>
      </c>
      <c r="D23" s="5">
        <v>12</v>
      </c>
      <c r="E23" s="5">
        <f t="shared" si="0"/>
        <v>17.333333333333332</v>
      </c>
      <c r="F23" s="5">
        <v>55</v>
      </c>
      <c r="G23" s="5">
        <v>65</v>
      </c>
      <c r="H23" s="5">
        <v>60</v>
      </c>
      <c r="I23" s="5">
        <f t="shared" si="1"/>
        <v>60</v>
      </c>
      <c r="J23" s="5">
        <v>84</v>
      </c>
      <c r="K23" s="5">
        <v>85</v>
      </c>
      <c r="L23" s="5">
        <v>90</v>
      </c>
      <c r="M23" s="5">
        <f t="shared" si="2"/>
        <v>86.333333333333329</v>
      </c>
      <c r="N23" s="5">
        <v>100</v>
      </c>
      <c r="O23" s="5">
        <v>100</v>
      </c>
      <c r="P23" s="5">
        <v>100</v>
      </c>
      <c r="Q23" s="5">
        <f t="shared" si="3"/>
        <v>100</v>
      </c>
      <c r="R23" s="4">
        <f>M23</f>
        <v>86.333333333333329</v>
      </c>
    </row>
    <row r="24" spans="1:18" ht="30" x14ac:dyDescent="0.25">
      <c r="A24" s="1" t="s">
        <v>11</v>
      </c>
      <c r="B24" s="5">
        <v>20</v>
      </c>
      <c r="C24" s="5">
        <v>18</v>
      </c>
      <c r="D24" s="5">
        <v>19</v>
      </c>
      <c r="E24" s="5">
        <f t="shared" si="0"/>
        <v>19</v>
      </c>
      <c r="F24" s="5">
        <v>60</v>
      </c>
      <c r="G24" s="5">
        <v>42</v>
      </c>
      <c r="H24" s="5">
        <v>60</v>
      </c>
      <c r="I24" s="5">
        <f t="shared" si="1"/>
        <v>54</v>
      </c>
      <c r="J24" s="5">
        <v>80</v>
      </c>
      <c r="K24" s="5">
        <v>74</v>
      </c>
      <c r="L24" s="5">
        <v>90</v>
      </c>
      <c r="M24" s="5">
        <f t="shared" si="2"/>
        <v>81.333333333333329</v>
      </c>
      <c r="N24" s="5">
        <v>100</v>
      </c>
      <c r="O24" s="5">
        <v>100</v>
      </c>
      <c r="P24" s="5">
        <v>100</v>
      </c>
      <c r="Q24" s="5">
        <f t="shared" si="3"/>
        <v>100</v>
      </c>
      <c r="R24" s="4">
        <f>Q24</f>
        <v>100</v>
      </c>
    </row>
    <row r="25" spans="1:18" ht="45" x14ac:dyDescent="0.25">
      <c r="A25" s="1" t="s">
        <v>35</v>
      </c>
      <c r="B25" s="5">
        <v>20</v>
      </c>
      <c r="C25" s="5">
        <v>12</v>
      </c>
      <c r="D25" s="5">
        <v>5</v>
      </c>
      <c r="E25" s="5">
        <f t="shared" si="0"/>
        <v>12.333333333333334</v>
      </c>
      <c r="F25" s="5">
        <v>60</v>
      </c>
      <c r="G25" s="5">
        <v>65</v>
      </c>
      <c r="H25" s="5">
        <v>60</v>
      </c>
      <c r="I25" s="5">
        <f t="shared" si="1"/>
        <v>61.666666666666664</v>
      </c>
      <c r="J25" s="5">
        <v>80</v>
      </c>
      <c r="K25" s="5">
        <v>85</v>
      </c>
      <c r="L25" s="5">
        <v>90</v>
      </c>
      <c r="M25" s="5">
        <f t="shared" si="2"/>
        <v>85</v>
      </c>
      <c r="N25" s="5">
        <v>100</v>
      </c>
      <c r="O25" s="5">
        <v>100</v>
      </c>
      <c r="P25" s="5">
        <v>100</v>
      </c>
      <c r="Q25" s="5">
        <f t="shared" si="3"/>
        <v>100</v>
      </c>
      <c r="R25" s="4">
        <f>I25</f>
        <v>61.666666666666664</v>
      </c>
    </row>
    <row r="26" spans="1:18" ht="45" x14ac:dyDescent="0.25">
      <c r="A26" s="1" t="s">
        <v>18</v>
      </c>
      <c r="B26" s="5">
        <v>20</v>
      </c>
      <c r="C26" s="5">
        <v>19</v>
      </c>
      <c r="D26" s="5">
        <v>5</v>
      </c>
      <c r="E26" s="5">
        <f t="shared" si="0"/>
        <v>14.666666666666666</v>
      </c>
      <c r="F26" s="5">
        <v>60</v>
      </c>
      <c r="G26" s="5">
        <v>65</v>
      </c>
      <c r="H26" s="5">
        <v>55</v>
      </c>
      <c r="I26" s="5">
        <f t="shared" si="1"/>
        <v>60</v>
      </c>
      <c r="J26" s="5">
        <v>80</v>
      </c>
      <c r="K26" s="5">
        <v>85</v>
      </c>
      <c r="L26" s="5">
        <v>90</v>
      </c>
      <c r="M26" s="5">
        <f t="shared" si="2"/>
        <v>85</v>
      </c>
      <c r="N26" s="5">
        <v>100</v>
      </c>
      <c r="O26" s="5">
        <v>100</v>
      </c>
      <c r="P26" s="5">
        <v>100</v>
      </c>
      <c r="Q26" s="5">
        <f t="shared" si="3"/>
        <v>100</v>
      </c>
      <c r="R26" s="4">
        <f>M26</f>
        <v>85</v>
      </c>
    </row>
    <row r="27" spans="1:18" ht="45" x14ac:dyDescent="0.25">
      <c r="A27" s="1" t="s">
        <v>13</v>
      </c>
      <c r="B27" s="5">
        <v>20</v>
      </c>
      <c r="C27" s="5">
        <v>18</v>
      </c>
      <c r="D27" s="5">
        <v>18</v>
      </c>
      <c r="E27" s="5">
        <f t="shared" si="0"/>
        <v>18.666666666666668</v>
      </c>
      <c r="F27" s="5">
        <v>65</v>
      </c>
      <c r="G27" s="5">
        <v>55</v>
      </c>
      <c r="H27" s="5">
        <v>70</v>
      </c>
      <c r="I27" s="5">
        <f t="shared" si="1"/>
        <v>63.333333333333336</v>
      </c>
      <c r="J27" s="5">
        <v>70</v>
      </c>
      <c r="K27" s="5">
        <v>85</v>
      </c>
      <c r="L27" s="5">
        <v>90</v>
      </c>
      <c r="M27" s="5">
        <f t="shared" si="2"/>
        <v>81.666666666666671</v>
      </c>
      <c r="N27" s="5">
        <v>100</v>
      </c>
      <c r="O27" s="5">
        <v>100</v>
      </c>
      <c r="P27" s="5">
        <v>100</v>
      </c>
      <c r="Q27" s="5">
        <f t="shared" si="3"/>
        <v>100</v>
      </c>
      <c r="R27" s="4">
        <f>I27</f>
        <v>63.333333333333336</v>
      </c>
    </row>
    <row r="28" spans="1:18" ht="30" x14ac:dyDescent="0.25">
      <c r="A28" s="1" t="s">
        <v>20</v>
      </c>
      <c r="B28" s="5">
        <v>20</v>
      </c>
      <c r="C28" s="5">
        <v>18</v>
      </c>
      <c r="D28" s="5">
        <v>18</v>
      </c>
      <c r="E28" s="5">
        <f t="shared" si="0"/>
        <v>18.666666666666668</v>
      </c>
      <c r="F28" s="5">
        <v>65</v>
      </c>
      <c r="G28" s="5">
        <v>44</v>
      </c>
      <c r="H28" s="5">
        <v>70</v>
      </c>
      <c r="I28" s="5">
        <f t="shared" si="1"/>
        <v>59.666666666666664</v>
      </c>
      <c r="J28" s="5">
        <v>80</v>
      </c>
      <c r="K28" s="5">
        <v>85</v>
      </c>
      <c r="L28" s="5">
        <v>77</v>
      </c>
      <c r="M28" s="5">
        <f t="shared" si="2"/>
        <v>80.666666666666671</v>
      </c>
      <c r="N28" s="5">
        <v>100</v>
      </c>
      <c r="O28" s="5">
        <v>100</v>
      </c>
      <c r="P28" s="5">
        <v>100</v>
      </c>
      <c r="Q28" s="5">
        <f t="shared" si="3"/>
        <v>100</v>
      </c>
      <c r="R28" s="4">
        <f>Q28</f>
        <v>100</v>
      </c>
    </row>
    <row r="29" spans="1:18" ht="45" x14ac:dyDescent="0.25">
      <c r="A29" s="1" t="s">
        <v>37</v>
      </c>
      <c r="B29" s="5">
        <v>20</v>
      </c>
      <c r="C29" s="5">
        <v>18</v>
      </c>
      <c r="D29" s="5">
        <v>18</v>
      </c>
      <c r="E29" s="5">
        <f t="shared" si="0"/>
        <v>18.666666666666668</v>
      </c>
      <c r="F29" s="5">
        <v>65</v>
      </c>
      <c r="G29" s="5">
        <v>42</v>
      </c>
      <c r="H29" s="5">
        <v>70</v>
      </c>
      <c r="I29" s="5">
        <f t="shared" si="1"/>
        <v>59</v>
      </c>
      <c r="J29" s="5">
        <v>70</v>
      </c>
      <c r="K29" s="5">
        <v>85</v>
      </c>
      <c r="L29" s="5">
        <v>90</v>
      </c>
      <c r="M29" s="5">
        <f t="shared" si="2"/>
        <v>81.666666666666671</v>
      </c>
      <c r="N29" s="5">
        <v>100</v>
      </c>
      <c r="O29" s="5">
        <v>100</v>
      </c>
      <c r="P29" s="5">
        <v>100</v>
      </c>
      <c r="Q29" s="5">
        <f t="shared" si="3"/>
        <v>100</v>
      </c>
      <c r="R29" s="4">
        <f>Q29</f>
        <v>100</v>
      </c>
    </row>
    <row r="30" spans="1:18" ht="75" x14ac:dyDescent="0.25">
      <c r="A30" s="1" t="s">
        <v>27</v>
      </c>
      <c r="B30" s="5">
        <v>20</v>
      </c>
      <c r="C30" s="5">
        <v>18</v>
      </c>
      <c r="D30" s="5">
        <v>18</v>
      </c>
      <c r="E30" s="5">
        <f t="shared" si="0"/>
        <v>18.666666666666668</v>
      </c>
      <c r="F30" s="5">
        <v>65</v>
      </c>
      <c r="G30" s="5">
        <v>33</v>
      </c>
      <c r="H30" s="5">
        <v>70</v>
      </c>
      <c r="I30" s="5">
        <f t="shared" si="1"/>
        <v>56</v>
      </c>
      <c r="J30" s="5">
        <v>80</v>
      </c>
      <c r="K30" s="5">
        <v>60</v>
      </c>
      <c r="L30" s="5">
        <v>76</v>
      </c>
      <c r="M30" s="5">
        <f t="shared" si="2"/>
        <v>72</v>
      </c>
      <c r="N30" s="5">
        <v>100</v>
      </c>
      <c r="O30" s="5">
        <v>100</v>
      </c>
      <c r="P30" s="5">
        <v>100</v>
      </c>
      <c r="Q30" s="5">
        <f t="shared" si="3"/>
        <v>100</v>
      </c>
      <c r="R30" s="4">
        <f>I30</f>
        <v>56</v>
      </c>
    </row>
    <row r="31" spans="1:18" ht="45" x14ac:dyDescent="0.25">
      <c r="A31" s="1" t="s">
        <v>30</v>
      </c>
      <c r="B31">
        <v>20</v>
      </c>
      <c r="C31">
        <v>18</v>
      </c>
      <c r="D31">
        <v>12</v>
      </c>
      <c r="E31">
        <f t="shared" si="0"/>
        <v>16.666666666666668</v>
      </c>
      <c r="F31">
        <v>65</v>
      </c>
      <c r="G31">
        <v>65</v>
      </c>
      <c r="H31">
        <v>70</v>
      </c>
      <c r="I31">
        <f t="shared" si="1"/>
        <v>66.666666666666671</v>
      </c>
      <c r="J31">
        <v>84</v>
      </c>
      <c r="K31">
        <v>85</v>
      </c>
      <c r="L31">
        <v>90</v>
      </c>
      <c r="M31">
        <f t="shared" si="2"/>
        <v>86.333333333333329</v>
      </c>
      <c r="N31">
        <v>100</v>
      </c>
      <c r="O31">
        <v>100</v>
      </c>
      <c r="P31">
        <v>100</v>
      </c>
      <c r="Q31">
        <f t="shared" si="3"/>
        <v>100</v>
      </c>
      <c r="R31">
        <f>I31</f>
        <v>66.666666666666671</v>
      </c>
    </row>
    <row r="32" spans="1:18" x14ac:dyDescent="0.25">
      <c r="A32" s="3" t="s">
        <v>57</v>
      </c>
      <c r="B32" s="5">
        <f t="shared" ref="B32:L32" si="4">AVERAGE(B3:B31)</f>
        <v>19.310344827586206</v>
      </c>
      <c r="C32" s="5">
        <f t="shared" si="4"/>
        <v>18.482758620689655</v>
      </c>
      <c r="D32" s="5">
        <f t="shared" si="4"/>
        <v>13.137931034482758</v>
      </c>
      <c r="E32" s="5">
        <f t="shared" si="4"/>
        <v>16.977011494252878</v>
      </c>
      <c r="F32" s="5">
        <f t="shared" si="4"/>
        <v>60.344827586206897</v>
      </c>
      <c r="G32" s="5">
        <f t="shared" si="4"/>
        <v>58.689655172413794</v>
      </c>
      <c r="H32" s="5">
        <f t="shared" si="4"/>
        <v>58.793103448275865</v>
      </c>
      <c r="I32" s="5">
        <f t="shared" si="4"/>
        <v>59.275862068965523</v>
      </c>
      <c r="J32" s="5">
        <f t="shared" si="4"/>
        <v>79.862068965517238</v>
      </c>
      <c r="K32" s="5">
        <f t="shared" si="4"/>
        <v>80.931034482758619</v>
      </c>
      <c r="L32" s="5">
        <f t="shared" si="4"/>
        <v>88.931034482758619</v>
      </c>
      <c r="M32" s="5">
        <f>AVERAGE(M3:M31)</f>
        <v>83.241379310344811</v>
      </c>
      <c r="Q32" t="s">
        <v>57</v>
      </c>
      <c r="R32" s="4">
        <f>AVERAGE(R3:R31)</f>
        <v>76.666666666666657</v>
      </c>
    </row>
  </sheetData>
  <conditionalFormatting sqref="E3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BFA-8F99-4041-9AFF-268286516129}">
  <dimension ref="A1:I31"/>
  <sheetViews>
    <sheetView tabSelected="1" topLeftCell="A17" zoomScale="60" zoomScaleNormal="60" workbookViewId="0">
      <selection activeCell="H2" sqref="H2"/>
    </sheetView>
  </sheetViews>
  <sheetFormatPr defaultColWidth="12.42578125" defaultRowHeight="15" x14ac:dyDescent="0.25"/>
  <cols>
    <col min="1" max="1" width="13.42578125" customWidth="1"/>
    <col min="2" max="2" width="25.7109375" customWidth="1"/>
    <col min="6" max="6" width="16.28515625" customWidth="1"/>
    <col min="7" max="7" width="14.5703125" customWidth="1"/>
    <col min="8" max="8" width="15.28515625" customWidth="1"/>
  </cols>
  <sheetData>
    <row r="1" spans="1:9" ht="120" x14ac:dyDescent="0.25">
      <c r="A1" s="3" t="s">
        <v>0</v>
      </c>
      <c r="B1" s="3" t="s">
        <v>1</v>
      </c>
      <c r="C1" s="3" t="s">
        <v>8</v>
      </c>
      <c r="D1" s="3" t="s">
        <v>38</v>
      </c>
      <c r="E1" s="3" t="s">
        <v>39</v>
      </c>
      <c r="F1" s="3" t="s">
        <v>53</v>
      </c>
      <c r="G1" s="3" t="s">
        <v>54</v>
      </c>
      <c r="H1" s="3" t="s">
        <v>40</v>
      </c>
      <c r="I1" s="3" t="s">
        <v>41</v>
      </c>
    </row>
    <row r="2" spans="1:9" ht="30" x14ac:dyDescent="0.25">
      <c r="A2" t="s">
        <v>4</v>
      </c>
      <c r="B2" s="1" t="s">
        <v>21</v>
      </c>
      <c r="C2" s="4">
        <v>0.08</v>
      </c>
      <c r="D2" s="4">
        <v>0.1</v>
      </c>
      <c r="E2" s="4">
        <v>0.17</v>
      </c>
      <c r="F2" s="4">
        <f>(C2+D2+E2)/3</f>
        <v>0.11666666666666665</v>
      </c>
      <c r="G2" s="4">
        <f>F2/4</f>
        <v>2.9166666666666664E-2</v>
      </c>
      <c r="H2" s="4">
        <f>'D Ranges from selected experts'!R3</f>
        <v>19.333333333333332</v>
      </c>
      <c r="I2" s="4">
        <f>H2*G2</f>
        <v>0.56388888888888877</v>
      </c>
    </row>
    <row r="3" spans="1:9" ht="45" x14ac:dyDescent="0.25">
      <c r="A3" t="s">
        <v>2</v>
      </c>
      <c r="B3" s="1" t="s">
        <v>12</v>
      </c>
      <c r="C3" s="4">
        <v>0.1</v>
      </c>
      <c r="D3" s="4">
        <v>0.19</v>
      </c>
      <c r="E3" s="4">
        <v>0.08</v>
      </c>
      <c r="F3" s="4">
        <f t="shared" ref="F3:F30" si="0">(C3+D3+E3)/3</f>
        <v>0.12333333333333335</v>
      </c>
      <c r="G3" s="4">
        <f t="shared" ref="G3:G30" si="1">F3/4</f>
        <v>3.0833333333333338E-2</v>
      </c>
      <c r="H3" s="4">
        <f>'D Ranges from selected experts'!R4</f>
        <v>61.666666666666664</v>
      </c>
      <c r="I3" s="4">
        <f t="shared" ref="I3:I30" si="2">H3*G3</f>
        <v>1.901388888888889</v>
      </c>
    </row>
    <row r="4" spans="1:9" ht="30" x14ac:dyDescent="0.25">
      <c r="A4" t="s">
        <v>4</v>
      </c>
      <c r="B4" s="1" t="s">
        <v>31</v>
      </c>
      <c r="C4" s="4">
        <v>0.34</v>
      </c>
      <c r="D4" s="4">
        <v>0.55000000000000004</v>
      </c>
      <c r="E4" s="4">
        <v>0.28999999999999998</v>
      </c>
      <c r="F4" s="4">
        <f t="shared" si="0"/>
        <v>0.39333333333333337</v>
      </c>
      <c r="G4" s="4">
        <f t="shared" si="1"/>
        <v>9.8333333333333342E-2</v>
      </c>
      <c r="H4" s="4">
        <f>'D Ranges from selected experts'!R5</f>
        <v>76.666666666666671</v>
      </c>
      <c r="I4" s="4">
        <f t="shared" si="2"/>
        <v>7.5388888888888896</v>
      </c>
    </row>
    <row r="5" spans="1:9" ht="45" x14ac:dyDescent="0.25">
      <c r="A5" t="s">
        <v>5</v>
      </c>
      <c r="B5" s="1" t="s">
        <v>33</v>
      </c>
      <c r="C5" s="4">
        <v>0.13</v>
      </c>
      <c r="D5" s="4">
        <v>0.14000000000000001</v>
      </c>
      <c r="E5" s="4">
        <v>0.25</v>
      </c>
      <c r="F5" s="4">
        <f t="shared" si="0"/>
        <v>0.17333333333333334</v>
      </c>
      <c r="G5" s="4">
        <f t="shared" si="1"/>
        <v>4.3333333333333335E-2</v>
      </c>
      <c r="H5" s="4">
        <f>'D Ranges from selected experts'!R6</f>
        <v>100</v>
      </c>
      <c r="I5" s="4">
        <f t="shared" si="2"/>
        <v>4.3333333333333339</v>
      </c>
    </row>
    <row r="6" spans="1:9" ht="30" x14ac:dyDescent="0.25">
      <c r="A6" t="s">
        <v>5</v>
      </c>
      <c r="B6" s="1" t="s">
        <v>32</v>
      </c>
      <c r="C6" s="4">
        <v>0.15</v>
      </c>
      <c r="D6" s="4">
        <v>0.11</v>
      </c>
      <c r="E6" s="4">
        <v>0.06</v>
      </c>
      <c r="F6" s="4">
        <f t="shared" si="0"/>
        <v>0.10666666666666667</v>
      </c>
      <c r="G6" s="4">
        <f t="shared" si="1"/>
        <v>2.6666666666666668E-2</v>
      </c>
      <c r="H6" s="4">
        <f>'D Ranges from selected experts'!R7</f>
        <v>54</v>
      </c>
      <c r="I6" s="4">
        <f t="shared" si="2"/>
        <v>1.4400000000000002</v>
      </c>
    </row>
    <row r="7" spans="1:9" ht="45" x14ac:dyDescent="0.25">
      <c r="A7" t="s">
        <v>2</v>
      </c>
      <c r="B7" s="1" t="s">
        <v>10</v>
      </c>
      <c r="C7" s="4">
        <v>0.28000000000000003</v>
      </c>
      <c r="D7" s="4">
        <v>0.13</v>
      </c>
      <c r="E7" s="4">
        <v>0.16</v>
      </c>
      <c r="F7" s="4">
        <f t="shared" si="0"/>
        <v>0.19000000000000003</v>
      </c>
      <c r="G7" s="4">
        <f t="shared" si="1"/>
        <v>4.7500000000000007E-2</v>
      </c>
      <c r="H7" s="4">
        <f>'D Ranges from selected experts'!R8</f>
        <v>84.333333333333329</v>
      </c>
      <c r="I7" s="4">
        <f t="shared" si="2"/>
        <v>4.0058333333333334</v>
      </c>
    </row>
    <row r="8" spans="1:9" ht="45" x14ac:dyDescent="0.25">
      <c r="A8" t="s">
        <v>5</v>
      </c>
      <c r="B8" s="1" t="s">
        <v>34</v>
      </c>
      <c r="C8" s="4">
        <v>0.2</v>
      </c>
      <c r="D8" s="4">
        <v>0.36</v>
      </c>
      <c r="E8" s="4">
        <v>0.15</v>
      </c>
      <c r="F8" s="4">
        <f t="shared" si="0"/>
        <v>0.23666666666666669</v>
      </c>
      <c r="G8" s="4">
        <f t="shared" si="1"/>
        <v>5.9166666666666673E-2</v>
      </c>
      <c r="H8" s="4">
        <f>'D Ranges from selected experts'!R9</f>
        <v>100</v>
      </c>
      <c r="I8" s="4">
        <f t="shared" si="2"/>
        <v>5.916666666666667</v>
      </c>
    </row>
    <row r="9" spans="1:9" ht="30" x14ac:dyDescent="0.25">
      <c r="A9" t="s">
        <v>3</v>
      </c>
      <c r="B9" s="1" t="s">
        <v>16</v>
      </c>
      <c r="C9" s="4">
        <v>0.13</v>
      </c>
      <c r="D9" s="4">
        <v>0.21</v>
      </c>
      <c r="E9" s="4">
        <v>7.0000000000000007E-2</v>
      </c>
      <c r="F9" s="4">
        <f t="shared" si="0"/>
        <v>0.13666666666666666</v>
      </c>
      <c r="G9" s="4">
        <f t="shared" si="1"/>
        <v>3.4166666666666665E-2</v>
      </c>
      <c r="H9" s="4">
        <f>'D Ranges from selected experts'!R10</f>
        <v>61.666666666666664</v>
      </c>
      <c r="I9" s="4">
        <f t="shared" si="2"/>
        <v>2.1069444444444443</v>
      </c>
    </row>
    <row r="10" spans="1:9" ht="30" x14ac:dyDescent="0.25">
      <c r="A10" t="s">
        <v>2</v>
      </c>
      <c r="B10" s="1" t="s">
        <v>14</v>
      </c>
      <c r="C10" s="4">
        <v>0.22</v>
      </c>
      <c r="D10" s="4">
        <v>0.22</v>
      </c>
      <c r="E10" s="4">
        <v>0.24</v>
      </c>
      <c r="F10" s="4">
        <f t="shared" si="0"/>
        <v>0.22666666666666666</v>
      </c>
      <c r="G10" s="4">
        <f t="shared" si="1"/>
        <v>5.6666666666666664E-2</v>
      </c>
      <c r="H10" s="4">
        <f>'D Ranges from selected experts'!R11</f>
        <v>100</v>
      </c>
      <c r="I10" s="4">
        <f t="shared" si="2"/>
        <v>5.6666666666666661</v>
      </c>
    </row>
    <row r="11" spans="1:9" ht="30" x14ac:dyDescent="0.25">
      <c r="A11" t="s">
        <v>3</v>
      </c>
      <c r="B11" s="1" t="s">
        <v>22</v>
      </c>
      <c r="C11" s="4">
        <v>0.06</v>
      </c>
      <c r="D11" s="4">
        <v>0.06</v>
      </c>
      <c r="E11" s="4">
        <v>0.17</v>
      </c>
      <c r="F11" s="4">
        <f t="shared" si="0"/>
        <v>9.6666666666666679E-2</v>
      </c>
      <c r="G11" s="4">
        <f t="shared" si="1"/>
        <v>2.416666666666667E-2</v>
      </c>
      <c r="H11" s="4">
        <f>'D Ranges from selected experts'!R12</f>
        <v>56.333333333333336</v>
      </c>
      <c r="I11" s="4">
        <f t="shared" si="2"/>
        <v>1.3613888888888892</v>
      </c>
    </row>
    <row r="12" spans="1:9" ht="30" x14ac:dyDescent="0.25">
      <c r="A12" t="s">
        <v>4</v>
      </c>
      <c r="B12" s="1" t="s">
        <v>28</v>
      </c>
      <c r="C12" s="4">
        <v>0.19</v>
      </c>
      <c r="D12" s="4">
        <v>7.0000000000000007E-2</v>
      </c>
      <c r="E12" s="4">
        <v>0.05</v>
      </c>
      <c r="F12" s="4">
        <f t="shared" si="0"/>
        <v>0.10333333333333333</v>
      </c>
      <c r="G12" s="4">
        <f t="shared" si="1"/>
        <v>2.5833333333333333E-2</v>
      </c>
      <c r="H12" s="4">
        <f>'D Ranges from selected experts'!R13</f>
        <v>55.666666666666664</v>
      </c>
      <c r="I12" s="4">
        <f t="shared" si="2"/>
        <v>1.4380555555555554</v>
      </c>
    </row>
    <row r="13" spans="1:9" ht="30" x14ac:dyDescent="0.25">
      <c r="A13" t="s">
        <v>4</v>
      </c>
      <c r="B13" s="1" t="s">
        <v>29</v>
      </c>
      <c r="C13" s="4">
        <v>0.1</v>
      </c>
      <c r="D13" s="4">
        <v>0.09</v>
      </c>
      <c r="E13" s="4">
        <v>0.06</v>
      </c>
      <c r="F13" s="4">
        <f t="shared" si="0"/>
        <v>8.3333333333333329E-2</v>
      </c>
      <c r="G13" s="4">
        <f t="shared" si="1"/>
        <v>2.0833333333333332E-2</v>
      </c>
      <c r="H13" s="4">
        <f>'D Ranges from selected experts'!R14</f>
        <v>90</v>
      </c>
      <c r="I13" s="4">
        <f t="shared" si="2"/>
        <v>1.875</v>
      </c>
    </row>
    <row r="14" spans="1:9" ht="45" x14ac:dyDescent="0.25">
      <c r="A14" t="s">
        <v>3</v>
      </c>
      <c r="B14" s="1" t="s">
        <v>26</v>
      </c>
      <c r="C14" s="4">
        <v>0.06</v>
      </c>
      <c r="D14" s="4">
        <v>0.05</v>
      </c>
      <c r="E14" s="4">
        <v>0.02</v>
      </c>
      <c r="F14" s="4">
        <f t="shared" si="0"/>
        <v>4.3333333333333335E-2</v>
      </c>
      <c r="G14" s="4">
        <f t="shared" si="1"/>
        <v>1.0833333333333334E-2</v>
      </c>
      <c r="H14" s="4">
        <f>'D Ranges from selected experts'!R15</f>
        <v>100</v>
      </c>
      <c r="I14" s="4">
        <f t="shared" si="2"/>
        <v>1.0833333333333335</v>
      </c>
    </row>
    <row r="15" spans="1:9" ht="30" x14ac:dyDescent="0.25">
      <c r="A15" t="s">
        <v>3</v>
      </c>
      <c r="B15" s="1" t="s">
        <v>15</v>
      </c>
      <c r="C15" s="4">
        <v>7.0000000000000007E-2</v>
      </c>
      <c r="D15" s="4">
        <v>0.1</v>
      </c>
      <c r="E15" s="4">
        <v>0.05</v>
      </c>
      <c r="F15" s="4">
        <f t="shared" si="0"/>
        <v>7.3333333333333348E-2</v>
      </c>
      <c r="G15" s="4">
        <f t="shared" si="1"/>
        <v>1.8333333333333337E-2</v>
      </c>
      <c r="H15" s="4">
        <f>'D Ranges from selected experts'!R16</f>
        <v>58</v>
      </c>
      <c r="I15" s="4">
        <f t="shared" si="2"/>
        <v>1.0633333333333335</v>
      </c>
    </row>
    <row r="16" spans="1:9" ht="30" x14ac:dyDescent="0.25">
      <c r="A16" t="s">
        <v>3</v>
      </c>
      <c r="B16" s="1" t="s">
        <v>23</v>
      </c>
      <c r="C16" s="4">
        <v>0.11</v>
      </c>
      <c r="D16" s="4">
        <v>0.11</v>
      </c>
      <c r="E16" s="4">
        <v>0.05</v>
      </c>
      <c r="F16" s="4">
        <f t="shared" si="0"/>
        <v>9.0000000000000011E-2</v>
      </c>
      <c r="G16" s="4">
        <f t="shared" si="1"/>
        <v>2.2500000000000003E-2</v>
      </c>
      <c r="H16" s="4">
        <f>'D Ranges from selected experts'!R17</f>
        <v>85</v>
      </c>
      <c r="I16" s="4">
        <f t="shared" si="2"/>
        <v>1.9125000000000003</v>
      </c>
    </row>
    <row r="17" spans="1:9" ht="45" x14ac:dyDescent="0.25">
      <c r="A17" t="s">
        <v>3</v>
      </c>
      <c r="B17" s="1" t="s">
        <v>24</v>
      </c>
      <c r="C17" s="4">
        <v>0.13</v>
      </c>
      <c r="D17" s="4">
        <v>0.1</v>
      </c>
      <c r="E17" s="4">
        <v>0.41</v>
      </c>
      <c r="F17" s="4">
        <f t="shared" si="0"/>
        <v>0.21333333333333335</v>
      </c>
      <c r="G17" s="4">
        <f t="shared" si="1"/>
        <v>5.3333333333333337E-2</v>
      </c>
      <c r="H17" s="4">
        <f>'D Ranges from selected experts'!R18</f>
        <v>100</v>
      </c>
      <c r="I17" s="4">
        <f t="shared" si="2"/>
        <v>5.3333333333333339</v>
      </c>
    </row>
    <row r="18" spans="1:9" ht="30" x14ac:dyDescent="0.25">
      <c r="A18" t="s">
        <v>3</v>
      </c>
      <c r="B18" s="1" t="s">
        <v>19</v>
      </c>
      <c r="C18" s="4">
        <v>0.27</v>
      </c>
      <c r="D18" s="4">
        <v>0.11</v>
      </c>
      <c r="E18" s="4">
        <v>0.06</v>
      </c>
      <c r="F18" s="4">
        <f t="shared" si="0"/>
        <v>0.14666666666666667</v>
      </c>
      <c r="G18" s="4">
        <f t="shared" si="1"/>
        <v>3.6666666666666667E-2</v>
      </c>
      <c r="H18" s="4">
        <f>'D Ranges from selected experts'!R19</f>
        <v>60</v>
      </c>
      <c r="I18" s="4">
        <f t="shared" si="2"/>
        <v>2.2000000000000002</v>
      </c>
    </row>
    <row r="19" spans="1:9" ht="45" x14ac:dyDescent="0.25">
      <c r="A19" t="s">
        <v>3</v>
      </c>
      <c r="B19" s="1" t="s">
        <v>25</v>
      </c>
      <c r="C19" s="4">
        <v>0.02</v>
      </c>
      <c r="D19" s="4">
        <v>0.08</v>
      </c>
      <c r="E19" s="4">
        <v>0.13</v>
      </c>
      <c r="F19" s="4">
        <f t="shared" si="0"/>
        <v>7.6666666666666675E-2</v>
      </c>
      <c r="G19" s="4">
        <f t="shared" si="1"/>
        <v>1.9166666666666669E-2</v>
      </c>
      <c r="H19" s="4">
        <f>'D Ranges from selected experts'!R20</f>
        <v>81.666666666666671</v>
      </c>
      <c r="I19" s="4">
        <f t="shared" si="2"/>
        <v>1.565277777777778</v>
      </c>
    </row>
    <row r="20" spans="1:9" ht="30" x14ac:dyDescent="0.25">
      <c r="A20" t="s">
        <v>3</v>
      </c>
      <c r="B20" s="1" t="s">
        <v>17</v>
      </c>
      <c r="C20" s="4">
        <v>0.03</v>
      </c>
      <c r="D20" s="4">
        <v>7.0000000000000007E-2</v>
      </c>
      <c r="E20" s="4">
        <v>0.03</v>
      </c>
      <c r="F20" s="4">
        <f t="shared" si="0"/>
        <v>4.3333333333333335E-2</v>
      </c>
      <c r="G20" s="4">
        <f t="shared" si="1"/>
        <v>1.0833333333333334E-2</v>
      </c>
      <c r="H20" s="4">
        <f>'D Ranges from selected experts'!R21</f>
        <v>100</v>
      </c>
      <c r="I20" s="4">
        <f t="shared" si="2"/>
        <v>1.0833333333333335</v>
      </c>
    </row>
    <row r="21" spans="1:9" x14ac:dyDescent="0.25">
      <c r="A21" t="s">
        <v>5</v>
      </c>
      <c r="B21" s="1" t="s">
        <v>36</v>
      </c>
      <c r="C21" s="4">
        <v>0.09</v>
      </c>
      <c r="D21" s="4">
        <v>7.0000000000000007E-2</v>
      </c>
      <c r="E21" s="4">
        <v>0.08</v>
      </c>
      <c r="F21" s="4">
        <f t="shared" si="0"/>
        <v>0.08</v>
      </c>
      <c r="G21" s="4">
        <f t="shared" si="1"/>
        <v>0.02</v>
      </c>
      <c r="H21" s="4">
        <f>'D Ranges from selected experts'!R22</f>
        <v>60</v>
      </c>
      <c r="I21" s="4">
        <f t="shared" si="2"/>
        <v>1.2</v>
      </c>
    </row>
    <row r="22" spans="1:9" ht="45" x14ac:dyDescent="0.25">
      <c r="A22" t="s">
        <v>2</v>
      </c>
      <c r="B22" s="1" t="s">
        <v>9</v>
      </c>
      <c r="C22" s="4">
        <v>0.2</v>
      </c>
      <c r="D22" s="4">
        <v>0.08</v>
      </c>
      <c r="E22" s="4">
        <v>7.0000000000000007E-2</v>
      </c>
      <c r="F22" s="4">
        <f t="shared" si="0"/>
        <v>0.11666666666666668</v>
      </c>
      <c r="G22" s="4">
        <f t="shared" si="1"/>
        <v>2.9166666666666671E-2</v>
      </c>
      <c r="H22" s="4">
        <f>'D Ranges from selected experts'!R23</f>
        <v>86.333333333333329</v>
      </c>
      <c r="I22" s="4">
        <f t="shared" si="2"/>
        <v>2.5180555555555557</v>
      </c>
    </row>
    <row r="23" spans="1:9" ht="30" x14ac:dyDescent="0.25">
      <c r="A23" t="s">
        <v>2</v>
      </c>
      <c r="B23" s="1" t="s">
        <v>11</v>
      </c>
      <c r="C23" s="4">
        <v>0.13</v>
      </c>
      <c r="D23" s="4">
        <v>0.05</v>
      </c>
      <c r="E23" s="4">
        <v>0.32</v>
      </c>
      <c r="F23" s="4">
        <f t="shared" si="0"/>
        <v>0.16666666666666666</v>
      </c>
      <c r="G23" s="4">
        <f t="shared" si="1"/>
        <v>4.1666666666666664E-2</v>
      </c>
      <c r="H23" s="4">
        <f>'D Ranges from selected experts'!R24</f>
        <v>100</v>
      </c>
      <c r="I23" s="4">
        <f t="shared" si="2"/>
        <v>4.1666666666666661</v>
      </c>
    </row>
    <row r="24" spans="1:9" ht="45" x14ac:dyDescent="0.25">
      <c r="A24" t="s">
        <v>5</v>
      </c>
      <c r="B24" s="1" t="s">
        <v>35</v>
      </c>
      <c r="C24" s="4">
        <v>0.31</v>
      </c>
      <c r="D24" s="4">
        <v>0.19</v>
      </c>
      <c r="E24" s="4">
        <v>0.25</v>
      </c>
      <c r="F24" s="4">
        <f t="shared" si="0"/>
        <v>0.25</v>
      </c>
      <c r="G24" s="4">
        <f t="shared" si="1"/>
        <v>6.25E-2</v>
      </c>
      <c r="H24" s="4">
        <f>'D Ranges from selected experts'!R25</f>
        <v>61.666666666666664</v>
      </c>
      <c r="I24" s="4">
        <f t="shared" si="2"/>
        <v>3.8541666666666665</v>
      </c>
    </row>
    <row r="25" spans="1:9" ht="45" x14ac:dyDescent="0.25">
      <c r="A25" t="s">
        <v>3</v>
      </c>
      <c r="B25" s="1" t="s">
        <v>18</v>
      </c>
      <c r="C25" s="4">
        <v>0.05</v>
      </c>
      <c r="D25" s="4">
        <v>0.11</v>
      </c>
      <c r="E25" s="4">
        <v>0</v>
      </c>
      <c r="F25" s="4">
        <f t="shared" si="0"/>
        <v>5.3333333333333337E-2</v>
      </c>
      <c r="G25" s="4">
        <f t="shared" si="1"/>
        <v>1.3333333333333334E-2</v>
      </c>
      <c r="H25" s="4">
        <f>'D Ranges from selected experts'!R26</f>
        <v>85</v>
      </c>
      <c r="I25" s="4">
        <f t="shared" si="2"/>
        <v>1.1333333333333333</v>
      </c>
    </row>
    <row r="26" spans="1:9" ht="45" x14ac:dyDescent="0.25">
      <c r="A26" t="s">
        <v>2</v>
      </c>
      <c r="B26" s="1" t="s">
        <v>13</v>
      </c>
      <c r="C26" s="4">
        <v>0.06</v>
      </c>
      <c r="D26" s="4">
        <v>0.18</v>
      </c>
      <c r="E26" s="4">
        <v>0.09</v>
      </c>
      <c r="F26" s="4">
        <f t="shared" si="0"/>
        <v>0.10999999999999999</v>
      </c>
      <c r="G26" s="4">
        <f t="shared" si="1"/>
        <v>2.7499999999999997E-2</v>
      </c>
      <c r="H26" s="4">
        <f>'D Ranges from selected experts'!R27</f>
        <v>63.333333333333336</v>
      </c>
      <c r="I26" s="4">
        <f t="shared" si="2"/>
        <v>1.7416666666666665</v>
      </c>
    </row>
    <row r="27" spans="1:9" ht="30" x14ac:dyDescent="0.25">
      <c r="A27" t="s">
        <v>3</v>
      </c>
      <c r="B27" s="1" t="s">
        <v>20</v>
      </c>
      <c r="C27" s="4">
        <v>7.0000000000000007E-2</v>
      </c>
      <c r="D27" s="4">
        <v>0.02</v>
      </c>
      <c r="E27" s="4">
        <v>0.01</v>
      </c>
      <c r="F27" s="4">
        <f t="shared" si="0"/>
        <v>3.3333333333333333E-2</v>
      </c>
      <c r="G27" s="4">
        <f t="shared" si="1"/>
        <v>8.3333333333333332E-3</v>
      </c>
      <c r="H27" s="4">
        <f>'D Ranges from selected experts'!R28</f>
        <v>100</v>
      </c>
      <c r="I27" s="4">
        <f t="shared" si="2"/>
        <v>0.83333333333333337</v>
      </c>
    </row>
    <row r="28" spans="1:9" ht="45" x14ac:dyDescent="0.25">
      <c r="A28" t="s">
        <v>5</v>
      </c>
      <c r="B28" s="1" t="s">
        <v>37</v>
      </c>
      <c r="C28" s="4">
        <v>0.13</v>
      </c>
      <c r="D28" s="4">
        <v>0.13</v>
      </c>
      <c r="E28" s="4">
        <v>0.21</v>
      </c>
      <c r="F28" s="4">
        <f t="shared" si="0"/>
        <v>0.15666666666666665</v>
      </c>
      <c r="G28" s="4">
        <f t="shared" si="1"/>
        <v>3.9166666666666662E-2</v>
      </c>
      <c r="H28" s="4">
        <f>'D Ranges from selected experts'!R29</f>
        <v>100</v>
      </c>
      <c r="I28" s="4">
        <f t="shared" si="2"/>
        <v>3.9166666666666661</v>
      </c>
    </row>
    <row r="29" spans="1:9" ht="75" x14ac:dyDescent="0.25">
      <c r="A29" t="s">
        <v>2</v>
      </c>
      <c r="B29" s="1" t="s">
        <v>27</v>
      </c>
      <c r="C29" s="4">
        <v>0.02</v>
      </c>
      <c r="D29" s="4">
        <v>0.16</v>
      </c>
      <c r="E29" s="4">
        <v>0.05</v>
      </c>
      <c r="F29" s="4">
        <f t="shared" si="0"/>
        <v>7.6666666666666661E-2</v>
      </c>
      <c r="G29" s="4">
        <f t="shared" si="1"/>
        <v>1.9166666666666665E-2</v>
      </c>
      <c r="H29" s="4">
        <f>'D Ranges from selected experts'!R30</f>
        <v>56</v>
      </c>
      <c r="I29" s="4">
        <f t="shared" si="2"/>
        <v>1.0733333333333333</v>
      </c>
    </row>
    <row r="30" spans="1:9" ht="30" x14ac:dyDescent="0.25">
      <c r="A30" t="s">
        <v>4</v>
      </c>
      <c r="B30" s="1" t="s">
        <v>30</v>
      </c>
      <c r="C30" s="4">
        <v>0.28999999999999998</v>
      </c>
      <c r="D30" s="4">
        <v>0.2</v>
      </c>
      <c r="E30" s="4">
        <v>0.44</v>
      </c>
      <c r="F30" s="4">
        <f t="shared" si="0"/>
        <v>0.31</v>
      </c>
      <c r="G30" s="4">
        <f t="shared" si="1"/>
        <v>7.7499999999999999E-2</v>
      </c>
      <c r="H30" s="4">
        <f>'D Ranges from selected experts'!R31</f>
        <v>66.666666666666671</v>
      </c>
      <c r="I30" s="4">
        <f t="shared" si="2"/>
        <v>5.166666666666667</v>
      </c>
    </row>
    <row r="31" spans="1:9" x14ac:dyDescent="0.25">
      <c r="B31" t="s">
        <v>42</v>
      </c>
      <c r="C31">
        <f t="shared" ref="C31" si="3">SUM(C2:C30)</f>
        <v>4.0199999999999987</v>
      </c>
      <c r="D31">
        <f t="shared" ref="D31" si="4">SUM(D2:D30)</f>
        <v>4.0399999999999991</v>
      </c>
      <c r="E31">
        <f t="shared" ref="E31" si="5">SUM(E2:E30)</f>
        <v>4.0199999999999996</v>
      </c>
      <c r="F31" s="4">
        <f>SUM(F2:F30)</f>
        <v>4.0266666666666655</v>
      </c>
      <c r="G31" s="4">
        <f>SUM(G2:G30)</f>
        <v>1.0066666666666664</v>
      </c>
      <c r="H31" t="s">
        <v>43</v>
      </c>
      <c r="I31" s="2">
        <f>SUM(I2:I30)</f>
        <v>77.993055555555586</v>
      </c>
    </row>
  </sheetData>
  <conditionalFormatting sqref="A2:A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912F-63F6-4225-A3ED-580BE5A199FB}">
  <dimension ref="A1:I32"/>
  <sheetViews>
    <sheetView zoomScale="60" zoomScaleNormal="60" workbookViewId="0">
      <selection activeCell="Z20" sqref="Z20"/>
    </sheetView>
  </sheetViews>
  <sheetFormatPr defaultColWidth="5.7109375" defaultRowHeight="15" x14ac:dyDescent="0.25"/>
  <cols>
    <col min="1" max="1" width="18.28515625" customWidth="1"/>
    <col min="2" max="2" width="27.5703125" bestFit="1" customWidth="1"/>
    <col min="3" max="5" width="9.7109375" bestFit="1" customWidth="1"/>
    <col min="6" max="6" width="23.28515625" bestFit="1" customWidth="1"/>
    <col min="7" max="7" width="21.5703125" bestFit="1" customWidth="1"/>
    <col min="8" max="8" width="16.140625" bestFit="1" customWidth="1"/>
    <col min="9" max="9" width="10.5703125" bestFit="1" customWidth="1"/>
  </cols>
  <sheetData>
    <row r="1" spans="1:9" ht="91.5" customHeight="1" x14ac:dyDescent="0.25">
      <c r="A1" s="3" t="s">
        <v>0</v>
      </c>
      <c r="B1" s="3" t="s">
        <v>1</v>
      </c>
      <c r="C1" s="3" t="s">
        <v>8</v>
      </c>
      <c r="D1" s="3" t="s">
        <v>38</v>
      </c>
      <c r="E1" s="3" t="s">
        <v>39</v>
      </c>
      <c r="F1" s="3" t="s">
        <v>56</v>
      </c>
      <c r="G1" s="3" t="s">
        <v>54</v>
      </c>
      <c r="H1" s="3" t="s">
        <v>40</v>
      </c>
      <c r="I1" s="3" t="s">
        <v>41</v>
      </c>
    </row>
    <row r="2" spans="1:9" ht="30" hidden="1" x14ac:dyDescent="0.25">
      <c r="A2" t="s">
        <v>4</v>
      </c>
      <c r="B2" s="1" t="s">
        <v>21</v>
      </c>
      <c r="C2" s="4">
        <v>0.08</v>
      </c>
      <c r="D2" s="4">
        <v>0.1</v>
      </c>
      <c r="E2" s="4">
        <v>0.17</v>
      </c>
      <c r="F2" s="4">
        <f>(C2+D2+E2)/3</f>
        <v>0.11666666666666665</v>
      </c>
      <c r="G2" s="4">
        <f t="shared" ref="G2:G30" si="0">F2/4</f>
        <v>2.9166666666666664E-2</v>
      </c>
      <c r="H2" s="4">
        <f>'D Ranges from selected experts'!R3</f>
        <v>19.333333333333332</v>
      </c>
      <c r="I2" s="4">
        <f>H2*G2</f>
        <v>0.56388888888888877</v>
      </c>
    </row>
    <row r="3" spans="1:9" ht="45" hidden="1" x14ac:dyDescent="0.25">
      <c r="A3" t="s">
        <v>2</v>
      </c>
      <c r="B3" s="1" t="s">
        <v>12</v>
      </c>
      <c r="C3" s="4">
        <v>0.1</v>
      </c>
      <c r="D3" s="4">
        <v>0.19</v>
      </c>
      <c r="E3" s="4">
        <v>0.08</v>
      </c>
      <c r="F3" s="4">
        <f t="shared" ref="F3:F30" si="1">(C3+D3+E3)/3</f>
        <v>0.12333333333333335</v>
      </c>
      <c r="G3" s="4">
        <f t="shared" si="0"/>
        <v>3.0833333333333338E-2</v>
      </c>
      <c r="H3" s="4">
        <f>'D Ranges from selected experts'!R4</f>
        <v>61.666666666666664</v>
      </c>
      <c r="I3" s="4">
        <f t="shared" ref="I3:I30" si="2">H3*G3</f>
        <v>1.901388888888889</v>
      </c>
    </row>
    <row r="4" spans="1:9" ht="30" hidden="1" x14ac:dyDescent="0.25">
      <c r="A4" t="s">
        <v>4</v>
      </c>
      <c r="B4" s="1" t="s">
        <v>31</v>
      </c>
      <c r="C4" s="4">
        <v>0.34</v>
      </c>
      <c r="D4" s="4">
        <v>0.55000000000000004</v>
      </c>
      <c r="E4" s="4">
        <v>0.28999999999999998</v>
      </c>
      <c r="F4" s="4">
        <f t="shared" si="1"/>
        <v>0.39333333333333337</v>
      </c>
      <c r="G4" s="4">
        <f t="shared" si="0"/>
        <v>9.8333333333333342E-2</v>
      </c>
      <c r="H4" s="4">
        <f>'D Ranges from selected experts'!R5</f>
        <v>76.666666666666671</v>
      </c>
      <c r="I4" s="4">
        <f t="shared" si="2"/>
        <v>7.5388888888888896</v>
      </c>
    </row>
    <row r="5" spans="1:9" ht="45" hidden="1" x14ac:dyDescent="0.25">
      <c r="A5" t="s">
        <v>5</v>
      </c>
      <c r="B5" s="1" t="s">
        <v>33</v>
      </c>
      <c r="C5" s="4">
        <v>0.13</v>
      </c>
      <c r="D5" s="4">
        <v>0.14000000000000001</v>
      </c>
      <c r="E5" s="4">
        <v>0.25</v>
      </c>
      <c r="F5" s="4">
        <f t="shared" si="1"/>
        <v>0.17333333333333334</v>
      </c>
      <c r="G5" s="4">
        <f t="shared" si="0"/>
        <v>4.3333333333333335E-2</v>
      </c>
      <c r="H5" s="4">
        <f>'D Ranges from selected experts'!R6</f>
        <v>100</v>
      </c>
      <c r="I5" s="4">
        <f t="shared" si="2"/>
        <v>4.3333333333333339</v>
      </c>
    </row>
    <row r="6" spans="1:9" ht="30" hidden="1" x14ac:dyDescent="0.25">
      <c r="A6" t="s">
        <v>5</v>
      </c>
      <c r="B6" s="1" t="s">
        <v>32</v>
      </c>
      <c r="C6" s="4">
        <v>0.15</v>
      </c>
      <c r="D6" s="4">
        <v>0.11</v>
      </c>
      <c r="E6" s="4">
        <v>0.06</v>
      </c>
      <c r="F6" s="4">
        <f t="shared" si="1"/>
        <v>0.10666666666666667</v>
      </c>
      <c r="G6" s="4">
        <f t="shared" si="0"/>
        <v>2.6666666666666668E-2</v>
      </c>
      <c r="H6" s="4">
        <f>'D Ranges from selected experts'!R7</f>
        <v>54</v>
      </c>
      <c r="I6" s="4">
        <f t="shared" si="2"/>
        <v>1.4400000000000002</v>
      </c>
    </row>
    <row r="7" spans="1:9" ht="30" hidden="1" x14ac:dyDescent="0.25">
      <c r="A7" t="s">
        <v>2</v>
      </c>
      <c r="B7" s="1" t="s">
        <v>10</v>
      </c>
      <c r="C7" s="4">
        <v>0.28000000000000003</v>
      </c>
      <c r="D7" s="4">
        <v>0.13</v>
      </c>
      <c r="E7" s="4">
        <v>0.16</v>
      </c>
      <c r="F7" s="4">
        <f t="shared" si="1"/>
        <v>0.19000000000000003</v>
      </c>
      <c r="G7" s="4">
        <f t="shared" si="0"/>
        <v>4.7500000000000007E-2</v>
      </c>
      <c r="H7" s="4">
        <f>'D Ranges from selected experts'!R8</f>
        <v>84.333333333333329</v>
      </c>
      <c r="I7" s="4">
        <f t="shared" si="2"/>
        <v>4.0058333333333334</v>
      </c>
    </row>
    <row r="8" spans="1:9" ht="45" hidden="1" x14ac:dyDescent="0.25">
      <c r="A8" t="s">
        <v>5</v>
      </c>
      <c r="B8" s="1" t="s">
        <v>34</v>
      </c>
      <c r="C8" s="4">
        <v>0.2</v>
      </c>
      <c r="D8" s="4">
        <v>0.36</v>
      </c>
      <c r="E8" s="4">
        <v>0.15</v>
      </c>
      <c r="F8" s="4">
        <f t="shared" si="1"/>
        <v>0.23666666666666669</v>
      </c>
      <c r="G8" s="4">
        <f t="shared" si="0"/>
        <v>5.9166666666666673E-2</v>
      </c>
      <c r="H8" s="4">
        <f>'D Ranges from selected experts'!R9</f>
        <v>100</v>
      </c>
      <c r="I8" s="4">
        <f t="shared" si="2"/>
        <v>5.916666666666667</v>
      </c>
    </row>
    <row r="9" spans="1:9" ht="30" x14ac:dyDescent="0.25">
      <c r="A9" t="s">
        <v>3</v>
      </c>
      <c r="B9" s="1" t="s">
        <v>16</v>
      </c>
      <c r="C9" s="4">
        <v>0.13</v>
      </c>
      <c r="D9" s="4">
        <v>0.21</v>
      </c>
      <c r="E9" s="4">
        <v>7.0000000000000007E-2</v>
      </c>
      <c r="F9" s="4">
        <f t="shared" si="1"/>
        <v>0.13666666666666666</v>
      </c>
      <c r="G9" s="4">
        <f t="shared" si="0"/>
        <v>3.4166666666666665E-2</v>
      </c>
      <c r="H9" s="4">
        <f>'D Ranges from selected experts'!R10</f>
        <v>61.666666666666664</v>
      </c>
      <c r="I9" s="4">
        <f t="shared" si="2"/>
        <v>2.1069444444444443</v>
      </c>
    </row>
    <row r="10" spans="1:9" ht="30" hidden="1" x14ac:dyDescent="0.25">
      <c r="A10" t="s">
        <v>2</v>
      </c>
      <c r="B10" s="1" t="s">
        <v>14</v>
      </c>
      <c r="C10" s="4">
        <v>0.22</v>
      </c>
      <c r="D10" s="4">
        <v>0.22</v>
      </c>
      <c r="E10" s="4">
        <v>0.24</v>
      </c>
      <c r="F10" s="4">
        <f t="shared" si="1"/>
        <v>0.22666666666666666</v>
      </c>
      <c r="G10" s="4">
        <f t="shared" si="0"/>
        <v>5.6666666666666664E-2</v>
      </c>
      <c r="H10" s="4">
        <f>'D Ranges from selected experts'!R11</f>
        <v>100</v>
      </c>
      <c r="I10" s="4">
        <f t="shared" si="2"/>
        <v>5.6666666666666661</v>
      </c>
    </row>
    <row r="11" spans="1:9" ht="30" x14ac:dyDescent="0.25">
      <c r="A11" t="s">
        <v>3</v>
      </c>
      <c r="B11" s="1" t="s">
        <v>22</v>
      </c>
      <c r="C11" s="4">
        <v>0.06</v>
      </c>
      <c r="D11" s="4">
        <v>0.06</v>
      </c>
      <c r="E11" s="4">
        <v>0.17</v>
      </c>
      <c r="F11" s="4">
        <f t="shared" si="1"/>
        <v>9.6666666666666679E-2</v>
      </c>
      <c r="G11" s="4">
        <f t="shared" si="0"/>
        <v>2.416666666666667E-2</v>
      </c>
      <c r="H11" s="4">
        <f>'D Ranges from selected experts'!R12</f>
        <v>56.333333333333336</v>
      </c>
      <c r="I11" s="4">
        <f t="shared" si="2"/>
        <v>1.3613888888888892</v>
      </c>
    </row>
    <row r="12" spans="1:9" hidden="1" x14ac:dyDescent="0.25">
      <c r="A12" t="s">
        <v>4</v>
      </c>
      <c r="B12" s="1" t="s">
        <v>28</v>
      </c>
      <c r="C12" s="4">
        <v>0.19</v>
      </c>
      <c r="D12" s="4">
        <v>7.0000000000000007E-2</v>
      </c>
      <c r="E12" s="4">
        <v>0.05</v>
      </c>
      <c r="F12" s="4">
        <f t="shared" si="1"/>
        <v>0.10333333333333333</v>
      </c>
      <c r="G12" s="4">
        <f t="shared" si="0"/>
        <v>2.5833333333333333E-2</v>
      </c>
      <c r="H12" s="4">
        <f>'D Ranges from selected experts'!R13</f>
        <v>55.666666666666664</v>
      </c>
      <c r="I12" s="4">
        <f t="shared" si="2"/>
        <v>1.4380555555555554</v>
      </c>
    </row>
    <row r="13" spans="1:9" ht="30" hidden="1" x14ac:dyDescent="0.25">
      <c r="A13" t="s">
        <v>4</v>
      </c>
      <c r="B13" s="1" t="s">
        <v>29</v>
      </c>
      <c r="C13" s="4">
        <v>0.1</v>
      </c>
      <c r="D13" s="4">
        <v>0.09</v>
      </c>
      <c r="E13" s="4">
        <v>0.06</v>
      </c>
      <c r="F13" s="4">
        <f t="shared" si="1"/>
        <v>8.3333333333333329E-2</v>
      </c>
      <c r="G13" s="4">
        <f t="shared" si="0"/>
        <v>2.0833333333333332E-2</v>
      </c>
      <c r="H13" s="4">
        <f>'D Ranges from selected experts'!R14</f>
        <v>90</v>
      </c>
      <c r="I13" s="4">
        <f t="shared" si="2"/>
        <v>1.875</v>
      </c>
    </row>
    <row r="14" spans="1:9" ht="45" x14ac:dyDescent="0.25">
      <c r="A14" t="s">
        <v>3</v>
      </c>
      <c r="B14" s="1" t="s">
        <v>26</v>
      </c>
      <c r="C14" s="4">
        <v>0.06</v>
      </c>
      <c r="D14" s="4">
        <v>0.05</v>
      </c>
      <c r="E14" s="4">
        <v>0.02</v>
      </c>
      <c r="F14" s="4">
        <f t="shared" si="1"/>
        <v>4.3333333333333335E-2</v>
      </c>
      <c r="G14" s="4">
        <f t="shared" si="0"/>
        <v>1.0833333333333334E-2</v>
      </c>
      <c r="H14" s="4">
        <f>'D Ranges from selected experts'!R15</f>
        <v>100</v>
      </c>
      <c r="I14" s="4">
        <f t="shared" si="2"/>
        <v>1.0833333333333335</v>
      </c>
    </row>
    <row r="15" spans="1:9" ht="30" x14ac:dyDescent="0.25">
      <c r="A15" t="s">
        <v>3</v>
      </c>
      <c r="B15" s="1" t="s">
        <v>15</v>
      </c>
      <c r="C15" s="4">
        <v>7.0000000000000007E-2</v>
      </c>
      <c r="D15" s="4">
        <v>0.1</v>
      </c>
      <c r="E15" s="4">
        <v>0.05</v>
      </c>
      <c r="F15" s="4">
        <f t="shared" si="1"/>
        <v>7.3333333333333348E-2</v>
      </c>
      <c r="G15" s="4">
        <f t="shared" si="0"/>
        <v>1.8333333333333337E-2</v>
      </c>
      <c r="H15" s="4">
        <f>'D Ranges from selected experts'!R16</f>
        <v>58</v>
      </c>
      <c r="I15" s="4">
        <f t="shared" si="2"/>
        <v>1.0633333333333335</v>
      </c>
    </row>
    <row r="16" spans="1:9" ht="30" x14ac:dyDescent="0.25">
      <c r="A16" t="s">
        <v>3</v>
      </c>
      <c r="B16" s="1" t="s">
        <v>23</v>
      </c>
      <c r="C16" s="4">
        <v>0.11</v>
      </c>
      <c r="D16" s="4">
        <v>0.11</v>
      </c>
      <c r="E16" s="4">
        <v>0.05</v>
      </c>
      <c r="F16" s="4">
        <f t="shared" si="1"/>
        <v>9.0000000000000011E-2</v>
      </c>
      <c r="G16" s="4">
        <f t="shared" si="0"/>
        <v>2.2500000000000003E-2</v>
      </c>
      <c r="H16" s="4">
        <f>'D Ranges from selected experts'!R17</f>
        <v>85</v>
      </c>
      <c r="I16" s="4">
        <f t="shared" si="2"/>
        <v>1.9125000000000003</v>
      </c>
    </row>
    <row r="17" spans="1:9" ht="45" x14ac:dyDescent="0.25">
      <c r="A17" t="s">
        <v>3</v>
      </c>
      <c r="B17" s="1" t="s">
        <v>24</v>
      </c>
      <c r="C17" s="4">
        <v>0.13</v>
      </c>
      <c r="D17" s="4">
        <v>0.1</v>
      </c>
      <c r="E17" s="4">
        <v>0.41</v>
      </c>
      <c r="F17" s="4">
        <f t="shared" si="1"/>
        <v>0.21333333333333335</v>
      </c>
      <c r="G17" s="4">
        <f t="shared" si="0"/>
        <v>5.3333333333333337E-2</v>
      </c>
      <c r="H17" s="4">
        <f>'D Ranges from selected experts'!R18</f>
        <v>100</v>
      </c>
      <c r="I17" s="4">
        <f t="shared" si="2"/>
        <v>5.3333333333333339</v>
      </c>
    </row>
    <row r="18" spans="1:9" ht="30" x14ac:dyDescent="0.25">
      <c r="A18" t="s">
        <v>3</v>
      </c>
      <c r="B18" s="1" t="s">
        <v>19</v>
      </c>
      <c r="C18" s="4">
        <v>0.27</v>
      </c>
      <c r="D18" s="4">
        <v>0.11</v>
      </c>
      <c r="E18" s="4">
        <v>0.06</v>
      </c>
      <c r="F18" s="4">
        <f t="shared" si="1"/>
        <v>0.14666666666666667</v>
      </c>
      <c r="G18" s="4">
        <f t="shared" si="0"/>
        <v>3.6666666666666667E-2</v>
      </c>
      <c r="H18" s="4">
        <f>'D Ranges from selected experts'!R19</f>
        <v>60</v>
      </c>
      <c r="I18" s="4">
        <f t="shared" si="2"/>
        <v>2.2000000000000002</v>
      </c>
    </row>
    <row r="19" spans="1:9" ht="30" x14ac:dyDescent="0.25">
      <c r="A19" t="s">
        <v>3</v>
      </c>
      <c r="B19" s="1" t="s">
        <v>25</v>
      </c>
      <c r="C19" s="4">
        <v>0.02</v>
      </c>
      <c r="D19" s="4">
        <v>0.08</v>
      </c>
      <c r="E19" s="4">
        <v>0.13</v>
      </c>
      <c r="F19" s="4">
        <f t="shared" si="1"/>
        <v>7.6666666666666675E-2</v>
      </c>
      <c r="G19" s="4">
        <f t="shared" si="0"/>
        <v>1.9166666666666669E-2</v>
      </c>
      <c r="H19" s="4">
        <f>'D Ranges from selected experts'!R20</f>
        <v>81.666666666666671</v>
      </c>
      <c r="I19" s="4">
        <f t="shared" si="2"/>
        <v>1.565277777777778</v>
      </c>
    </row>
    <row r="20" spans="1:9" ht="30" x14ac:dyDescent="0.25">
      <c r="A20" t="s">
        <v>3</v>
      </c>
      <c r="B20" s="1" t="s">
        <v>17</v>
      </c>
      <c r="C20" s="4">
        <v>0.03</v>
      </c>
      <c r="D20" s="4">
        <v>7.0000000000000007E-2</v>
      </c>
      <c r="E20" s="4">
        <v>0.03</v>
      </c>
      <c r="F20" s="4">
        <f t="shared" si="1"/>
        <v>4.3333333333333335E-2</v>
      </c>
      <c r="G20" s="4">
        <f t="shared" si="0"/>
        <v>1.0833333333333334E-2</v>
      </c>
      <c r="H20" s="4">
        <f>'D Ranges from selected experts'!R21</f>
        <v>100</v>
      </c>
      <c r="I20" s="4">
        <f t="shared" si="2"/>
        <v>1.0833333333333335</v>
      </c>
    </row>
    <row r="21" spans="1:9" hidden="1" x14ac:dyDescent="0.25">
      <c r="A21" t="s">
        <v>5</v>
      </c>
      <c r="B21" s="1" t="s">
        <v>36</v>
      </c>
      <c r="C21" s="4">
        <v>0.09</v>
      </c>
      <c r="D21" s="4">
        <v>7.0000000000000007E-2</v>
      </c>
      <c r="E21" s="4">
        <v>0.08</v>
      </c>
      <c r="F21" s="4">
        <f t="shared" si="1"/>
        <v>0.08</v>
      </c>
      <c r="G21" s="4">
        <f t="shared" si="0"/>
        <v>0.02</v>
      </c>
      <c r="H21" s="4">
        <f>'D Ranges from selected experts'!R22</f>
        <v>60</v>
      </c>
      <c r="I21" s="4">
        <f t="shared" si="2"/>
        <v>1.2</v>
      </c>
    </row>
    <row r="22" spans="1:9" ht="30" hidden="1" x14ac:dyDescent="0.25">
      <c r="A22" t="s">
        <v>2</v>
      </c>
      <c r="B22" s="1" t="s">
        <v>9</v>
      </c>
      <c r="C22" s="4">
        <v>0.2</v>
      </c>
      <c r="D22" s="4">
        <v>0.08</v>
      </c>
      <c r="E22" s="4">
        <v>7.0000000000000007E-2</v>
      </c>
      <c r="F22" s="4">
        <f t="shared" si="1"/>
        <v>0.11666666666666668</v>
      </c>
      <c r="G22" s="4">
        <f t="shared" si="0"/>
        <v>2.9166666666666671E-2</v>
      </c>
      <c r="H22" s="4">
        <f>'D Ranges from selected experts'!R23</f>
        <v>86.333333333333329</v>
      </c>
      <c r="I22" s="4">
        <f t="shared" si="2"/>
        <v>2.5180555555555557</v>
      </c>
    </row>
    <row r="23" spans="1:9" ht="30" hidden="1" x14ac:dyDescent="0.25">
      <c r="A23" t="s">
        <v>2</v>
      </c>
      <c r="B23" s="1" t="s">
        <v>11</v>
      </c>
      <c r="C23" s="4">
        <v>0.13</v>
      </c>
      <c r="D23" s="4">
        <v>0.05</v>
      </c>
      <c r="E23" s="4">
        <v>0.32</v>
      </c>
      <c r="F23" s="4">
        <f t="shared" si="1"/>
        <v>0.16666666666666666</v>
      </c>
      <c r="G23" s="4">
        <f t="shared" si="0"/>
        <v>4.1666666666666664E-2</v>
      </c>
      <c r="H23" s="4">
        <f>'D Ranges from selected experts'!R24</f>
        <v>100</v>
      </c>
      <c r="I23" s="4">
        <f t="shared" si="2"/>
        <v>4.1666666666666661</v>
      </c>
    </row>
    <row r="24" spans="1:9" ht="45" hidden="1" x14ac:dyDescent="0.25">
      <c r="A24" t="s">
        <v>5</v>
      </c>
      <c r="B24" s="1" t="s">
        <v>35</v>
      </c>
      <c r="C24" s="4">
        <v>0.31</v>
      </c>
      <c r="D24" s="4">
        <v>0.19</v>
      </c>
      <c r="E24" s="4">
        <v>0.25</v>
      </c>
      <c r="F24" s="4">
        <f t="shared" si="1"/>
        <v>0.25</v>
      </c>
      <c r="G24" s="4">
        <f t="shared" si="0"/>
        <v>6.25E-2</v>
      </c>
      <c r="H24" s="4">
        <f>'D Ranges from selected experts'!R25</f>
        <v>61.666666666666664</v>
      </c>
      <c r="I24" s="4">
        <f t="shared" si="2"/>
        <v>3.8541666666666665</v>
      </c>
    </row>
    <row r="25" spans="1:9" ht="45" x14ac:dyDescent="0.25">
      <c r="A25" t="s">
        <v>3</v>
      </c>
      <c r="B25" s="1" t="s">
        <v>18</v>
      </c>
      <c r="C25" s="4">
        <v>0.05</v>
      </c>
      <c r="D25" s="4">
        <v>0.11</v>
      </c>
      <c r="E25" s="4">
        <v>0</v>
      </c>
      <c r="F25" s="4">
        <f t="shared" si="1"/>
        <v>5.3333333333333337E-2</v>
      </c>
      <c r="G25" s="4">
        <f t="shared" si="0"/>
        <v>1.3333333333333334E-2</v>
      </c>
      <c r="H25" s="4">
        <f>'D Ranges from selected experts'!R26</f>
        <v>85</v>
      </c>
      <c r="I25" s="4">
        <f t="shared" si="2"/>
        <v>1.1333333333333333</v>
      </c>
    </row>
    <row r="26" spans="1:9" ht="45" hidden="1" x14ac:dyDescent="0.25">
      <c r="A26" t="s">
        <v>2</v>
      </c>
      <c r="B26" s="1" t="s">
        <v>13</v>
      </c>
      <c r="C26" s="4">
        <v>0.06</v>
      </c>
      <c r="D26" s="4">
        <v>0.18</v>
      </c>
      <c r="E26" s="4">
        <v>0.09</v>
      </c>
      <c r="F26" s="4">
        <f t="shared" si="1"/>
        <v>0.10999999999999999</v>
      </c>
      <c r="G26" s="4">
        <f t="shared" si="0"/>
        <v>2.7499999999999997E-2</v>
      </c>
      <c r="H26" s="4">
        <f>'D Ranges from selected experts'!R27</f>
        <v>63.333333333333336</v>
      </c>
      <c r="I26" s="4">
        <f t="shared" si="2"/>
        <v>1.7416666666666665</v>
      </c>
    </row>
    <row r="27" spans="1:9" ht="30" x14ac:dyDescent="0.25">
      <c r="A27" t="s">
        <v>3</v>
      </c>
      <c r="B27" s="1" t="s">
        <v>20</v>
      </c>
      <c r="C27" s="4">
        <v>7.0000000000000007E-2</v>
      </c>
      <c r="D27" s="4">
        <v>0.02</v>
      </c>
      <c r="E27" s="4">
        <v>0.01</v>
      </c>
      <c r="F27" s="4">
        <f t="shared" si="1"/>
        <v>3.3333333333333333E-2</v>
      </c>
      <c r="G27" s="4">
        <f t="shared" si="0"/>
        <v>8.3333333333333332E-3</v>
      </c>
      <c r="H27" s="4">
        <f>'D Ranges from selected experts'!R28</f>
        <v>100</v>
      </c>
      <c r="I27" s="4">
        <f t="shared" si="2"/>
        <v>0.83333333333333337</v>
      </c>
    </row>
    <row r="28" spans="1:9" ht="45" hidden="1" x14ac:dyDescent="0.25">
      <c r="A28" t="s">
        <v>5</v>
      </c>
      <c r="B28" s="1" t="s">
        <v>37</v>
      </c>
      <c r="C28" s="4">
        <v>0.13</v>
      </c>
      <c r="D28" s="4">
        <v>0.13</v>
      </c>
      <c r="E28" s="4">
        <v>0.21</v>
      </c>
      <c r="F28" s="4">
        <f t="shared" si="1"/>
        <v>0.15666666666666665</v>
      </c>
      <c r="G28" s="4">
        <f t="shared" si="0"/>
        <v>3.9166666666666662E-2</v>
      </c>
      <c r="H28" s="4">
        <f>'D Ranges from selected experts'!R29</f>
        <v>100</v>
      </c>
      <c r="I28" s="4">
        <f t="shared" si="2"/>
        <v>3.9166666666666661</v>
      </c>
    </row>
    <row r="29" spans="1:9" ht="60" hidden="1" x14ac:dyDescent="0.25">
      <c r="A29" t="s">
        <v>2</v>
      </c>
      <c r="B29" s="1" t="s">
        <v>27</v>
      </c>
      <c r="C29" s="4">
        <v>0.02</v>
      </c>
      <c r="D29" s="4">
        <v>0.16</v>
      </c>
      <c r="E29" s="4">
        <v>0.05</v>
      </c>
      <c r="F29" s="4">
        <f t="shared" si="1"/>
        <v>7.6666666666666661E-2</v>
      </c>
      <c r="G29" s="4">
        <f t="shared" si="0"/>
        <v>1.9166666666666665E-2</v>
      </c>
      <c r="H29" s="4">
        <f>'D Ranges from selected experts'!R30</f>
        <v>56</v>
      </c>
      <c r="I29" s="4">
        <f t="shared" si="2"/>
        <v>1.0733333333333333</v>
      </c>
    </row>
    <row r="30" spans="1:9" ht="30" hidden="1" x14ac:dyDescent="0.25">
      <c r="A30" t="s">
        <v>4</v>
      </c>
      <c r="B30" s="1" t="s">
        <v>30</v>
      </c>
      <c r="C30" s="4">
        <v>0.28999999999999998</v>
      </c>
      <c r="D30" s="4">
        <v>0.2</v>
      </c>
      <c r="E30" s="4">
        <v>0.44</v>
      </c>
      <c r="F30" s="4">
        <f t="shared" si="1"/>
        <v>0.31</v>
      </c>
      <c r="G30" s="4">
        <f t="shared" si="0"/>
        <v>7.7499999999999999E-2</v>
      </c>
      <c r="H30" s="4">
        <f>'D Ranges from selected experts'!R31</f>
        <v>66.666666666666671</v>
      </c>
      <c r="I30" s="4">
        <f t="shared" si="2"/>
        <v>5.166666666666667</v>
      </c>
    </row>
    <row r="31" spans="1:9" x14ac:dyDescent="0.25">
      <c r="A31" t="s">
        <v>52</v>
      </c>
      <c r="B31" s="1"/>
      <c r="C31" s="4">
        <f>SUBTOTAL(109,Table1[Expert 1])</f>
        <v>1.0000000000000002</v>
      </c>
      <c r="D31" s="4">
        <f>SUBTOTAL(109,Table1[Expert 2])</f>
        <v>1.0199999999999998</v>
      </c>
      <c r="E31" s="4">
        <f>SUBTOTAL(109,Table1[Expert 3])</f>
        <v>1</v>
      </c>
      <c r="F31" s="4">
        <f>SUBTOTAL(109,Table1[Local W. This column is calculated by dividing by number of experts.])</f>
        <v>1.0066666666666668</v>
      </c>
      <c r="G31" s="4">
        <f>SUBTOTAL(109,Table1[Global W (This column is calculated by dividing local score by number of alternatives)])</f>
        <v>0.25166666666666671</v>
      </c>
      <c r="H31" s="4"/>
      <c r="I31" s="4"/>
    </row>
    <row r="32" spans="1:9" x14ac:dyDescent="0.25">
      <c r="H32" t="s">
        <v>6</v>
      </c>
      <c r="I32" t="s">
        <v>55</v>
      </c>
    </row>
  </sheetData>
  <phoneticPr fontId="2" type="noConversion"/>
  <conditionalFormatting sqref="A2:A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E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Ranges from selected experts</vt:lpstr>
      <vt:lpstr>D Score composite</vt:lpstr>
      <vt:lpstr>D Table filter by perspective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2021-12-08T18:41:13Z</dcterms:created>
  <dcterms:modified xsi:type="dcterms:W3CDTF">2022-12-27T21:58:05Z</dcterms:modified>
</cp:coreProperties>
</file>