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Drive\PSU PhD\old classes\ETM 603 Dissertation Proposal (4 Credits)\Dis Proposal (attempt 2)\GitHub PhD\"/>
    </mc:Choice>
  </mc:AlternateContent>
  <xr:revisionPtr revIDLastSave="0" documentId="13_ncr:1_{9910C9EA-5225-490A-9552-F57D4BA6E99F}" xr6:coauthVersionLast="47" xr6:coauthVersionMax="47" xr10:uidLastSave="{00000000-0000-0000-0000-000000000000}"/>
  <bookViews>
    <workbookView xWindow="-120" yWindow="-120" windowWidth="20730" windowHeight="11160" xr2:uid="{29CE8B81-60AA-406A-96F9-53FD298085BE}"/>
  </bookViews>
  <sheets>
    <sheet name="AHP Org" sheetId="5" r:id="rId1"/>
    <sheet name="Org Raw" sheetId="11" r:id="rId2"/>
    <sheet name="AHP Tech" sheetId="7" r:id="rId3"/>
    <sheet name="Tech Raw" sheetId="12" r:id="rId4"/>
    <sheet name="AHP Prof" sheetId="3" r:id="rId5"/>
    <sheet name="Prof Raw" sheetId="10" r:id="rId6"/>
    <sheet name="AHP Lead" sheetId="2" r:id="rId7"/>
    <sheet name="Lead Raw " sheetId="9" r:id="rId8"/>
  </sheets>
  <externalReferences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2" l="1"/>
  <c r="D16" i="12"/>
  <c r="E16" i="12"/>
  <c r="F16" i="12"/>
  <c r="G16" i="12"/>
  <c r="H16" i="12"/>
  <c r="I16" i="12"/>
  <c r="J16" i="12"/>
  <c r="K16" i="12"/>
  <c r="L16" i="12"/>
  <c r="B16" i="12"/>
  <c r="L12" i="12"/>
  <c r="K12" i="12"/>
  <c r="J12" i="12"/>
  <c r="I12" i="12"/>
  <c r="H12" i="12"/>
  <c r="G12" i="12"/>
  <c r="F12" i="12"/>
  <c r="E12" i="12"/>
  <c r="D12" i="12"/>
  <c r="C12" i="12"/>
  <c r="B12" i="12"/>
  <c r="C17" i="11"/>
  <c r="D17" i="11"/>
  <c r="E17" i="11"/>
  <c r="F17" i="11"/>
  <c r="G17" i="11"/>
  <c r="H17" i="11"/>
  <c r="B17" i="11"/>
  <c r="L13" i="11"/>
  <c r="K13" i="11"/>
  <c r="J13" i="11"/>
  <c r="I13" i="11"/>
  <c r="H13" i="11"/>
  <c r="G13" i="11"/>
  <c r="F13" i="11"/>
  <c r="E13" i="11"/>
  <c r="D13" i="11"/>
  <c r="C13" i="11"/>
  <c r="B13" i="11"/>
  <c r="L12" i="11"/>
  <c r="K12" i="11"/>
  <c r="J12" i="11"/>
  <c r="I12" i="11"/>
  <c r="H12" i="11"/>
  <c r="G12" i="11"/>
  <c r="F12" i="11"/>
  <c r="E12" i="11"/>
  <c r="D12" i="11"/>
  <c r="C12" i="11"/>
  <c r="B12" i="11"/>
  <c r="L1" i="11"/>
  <c r="K1" i="11"/>
  <c r="J1" i="11"/>
  <c r="I1" i="11"/>
  <c r="H1" i="11"/>
  <c r="G1" i="11"/>
  <c r="F1" i="11"/>
  <c r="E1" i="11"/>
  <c r="D1" i="11"/>
  <c r="C1" i="11"/>
  <c r="B1" i="11"/>
  <c r="C16" i="10" l="1"/>
  <c r="D16" i="10"/>
  <c r="E16" i="10"/>
  <c r="F16" i="10"/>
  <c r="B16" i="10"/>
  <c r="L12" i="10"/>
  <c r="K12" i="10"/>
  <c r="J12" i="10"/>
  <c r="I12" i="10"/>
  <c r="H12" i="10"/>
  <c r="G12" i="10"/>
  <c r="F12" i="10"/>
  <c r="E12" i="10"/>
  <c r="D12" i="10"/>
  <c r="C12" i="10"/>
  <c r="B12" i="10"/>
  <c r="L1" i="10"/>
  <c r="K1" i="10"/>
  <c r="J1" i="10"/>
  <c r="I1" i="10"/>
  <c r="C16" i="9" l="1"/>
  <c r="D16" i="9"/>
  <c r="E16" i="9"/>
  <c r="F16" i="9"/>
  <c r="G16" i="9"/>
  <c r="B16" i="9"/>
  <c r="G12" i="9"/>
  <c r="F12" i="9"/>
  <c r="E12" i="9"/>
  <c r="D12" i="9"/>
  <c r="C12" i="9"/>
  <c r="B12" i="9"/>
  <c r="G1" i="9"/>
  <c r="F1" i="9"/>
  <c r="E1" i="9"/>
  <c r="D1" i="9"/>
  <c r="C1" i="9"/>
  <c r="B1" i="9"/>
  <c r="K39" i="7" l="1"/>
  <c r="J39" i="7"/>
  <c r="I39" i="7"/>
  <c r="H39" i="7"/>
  <c r="G39" i="7"/>
  <c r="F39" i="7"/>
  <c r="E39" i="7"/>
  <c r="D39" i="7"/>
  <c r="C39" i="7"/>
  <c r="B39" i="7"/>
  <c r="L38" i="7"/>
  <c r="J38" i="7"/>
  <c r="I38" i="7"/>
  <c r="H38" i="7"/>
  <c r="G38" i="7"/>
  <c r="F38" i="7"/>
  <c r="E38" i="7"/>
  <c r="D38" i="7"/>
  <c r="C38" i="7"/>
  <c r="B38" i="7"/>
  <c r="L37" i="7"/>
  <c r="K37" i="7"/>
  <c r="I37" i="7"/>
  <c r="H37" i="7"/>
  <c r="G37" i="7"/>
  <c r="F37" i="7"/>
  <c r="E37" i="7"/>
  <c r="D37" i="7"/>
  <c r="C37" i="7"/>
  <c r="B37" i="7"/>
  <c r="L36" i="7"/>
  <c r="K36" i="7"/>
  <c r="J36" i="7"/>
  <c r="H36" i="7"/>
  <c r="G36" i="7"/>
  <c r="F36" i="7"/>
  <c r="E36" i="7"/>
  <c r="D36" i="7"/>
  <c r="C36" i="7"/>
  <c r="B36" i="7"/>
  <c r="L35" i="7"/>
  <c r="K35" i="7"/>
  <c r="J35" i="7"/>
  <c r="I35" i="7"/>
  <c r="G35" i="7"/>
  <c r="F35" i="7"/>
  <c r="E35" i="7"/>
  <c r="D35" i="7"/>
  <c r="C35" i="7"/>
  <c r="B35" i="7"/>
  <c r="L34" i="7"/>
  <c r="K34" i="7"/>
  <c r="J34" i="7"/>
  <c r="I34" i="7"/>
  <c r="H34" i="7"/>
  <c r="F34" i="7"/>
  <c r="E34" i="7"/>
  <c r="D34" i="7"/>
  <c r="C34" i="7"/>
  <c r="B34" i="7"/>
  <c r="L33" i="7"/>
  <c r="K33" i="7"/>
  <c r="J33" i="7"/>
  <c r="I33" i="7"/>
  <c r="H33" i="7"/>
  <c r="G33" i="7"/>
  <c r="E33" i="7"/>
  <c r="D33" i="7"/>
  <c r="C33" i="7"/>
  <c r="B33" i="7"/>
  <c r="L32" i="7"/>
  <c r="K32" i="7"/>
  <c r="J32" i="7"/>
  <c r="I32" i="7"/>
  <c r="H32" i="7"/>
  <c r="G32" i="7"/>
  <c r="F32" i="7"/>
  <c r="D32" i="7"/>
  <c r="C32" i="7"/>
  <c r="B32" i="7"/>
  <c r="L31" i="7"/>
  <c r="K31" i="7"/>
  <c r="J31" i="7"/>
  <c r="I31" i="7"/>
  <c r="H31" i="7"/>
  <c r="G31" i="7"/>
  <c r="F31" i="7"/>
  <c r="E31" i="7"/>
  <c r="C31" i="7"/>
  <c r="B31" i="7"/>
  <c r="L30" i="7"/>
  <c r="K30" i="7"/>
  <c r="J30" i="7"/>
  <c r="I30" i="7"/>
  <c r="H30" i="7"/>
  <c r="G30" i="7"/>
  <c r="F30" i="7"/>
  <c r="E30" i="7"/>
  <c r="D30" i="7"/>
  <c r="B30" i="7"/>
  <c r="L29" i="7"/>
  <c r="K29" i="7"/>
  <c r="J29" i="7"/>
  <c r="I29" i="7"/>
  <c r="H29" i="7"/>
  <c r="G29" i="7"/>
  <c r="F29" i="7"/>
  <c r="E29" i="7"/>
  <c r="D29" i="7"/>
  <c r="C29" i="7"/>
  <c r="L26" i="7"/>
  <c r="I30" i="5"/>
  <c r="I29" i="5"/>
  <c r="I28" i="5"/>
  <c r="D41" i="5" s="1"/>
  <c r="I27" i="5"/>
  <c r="F40" i="5" s="1"/>
  <c r="G26" i="5"/>
  <c r="F26" i="5"/>
  <c r="E26" i="5"/>
  <c r="D26" i="5"/>
  <c r="C26" i="5"/>
  <c r="B26" i="5"/>
  <c r="H25" i="5"/>
  <c r="F25" i="5"/>
  <c r="E25" i="5"/>
  <c r="D25" i="5"/>
  <c r="C25" i="5"/>
  <c r="B25" i="5"/>
  <c r="H24" i="5"/>
  <c r="G24" i="5"/>
  <c r="E24" i="5"/>
  <c r="D24" i="5"/>
  <c r="C24" i="5"/>
  <c r="B24" i="5"/>
  <c r="H23" i="5"/>
  <c r="G23" i="5"/>
  <c r="F23" i="5"/>
  <c r="D23" i="5"/>
  <c r="C23" i="5"/>
  <c r="B23" i="5"/>
  <c r="H22" i="5"/>
  <c r="G22" i="5"/>
  <c r="F22" i="5"/>
  <c r="E22" i="5"/>
  <c r="C22" i="5"/>
  <c r="B22" i="5"/>
  <c r="H21" i="5"/>
  <c r="G21" i="5"/>
  <c r="F21" i="5"/>
  <c r="E21" i="5"/>
  <c r="D21" i="5"/>
  <c r="B21" i="5"/>
  <c r="H20" i="5"/>
  <c r="G20" i="5"/>
  <c r="F20" i="5"/>
  <c r="E20" i="5"/>
  <c r="D20" i="5"/>
  <c r="C20" i="5"/>
  <c r="M32" i="7" l="1"/>
  <c r="E45" i="7" s="1"/>
  <c r="M38" i="7"/>
  <c r="E51" i="7" s="1"/>
  <c r="G45" i="7"/>
  <c r="K45" i="7"/>
  <c r="M31" i="7"/>
  <c r="E44" i="7" s="1"/>
  <c r="F45" i="7"/>
  <c r="J45" i="7"/>
  <c r="M35" i="7"/>
  <c r="I48" i="7" s="1"/>
  <c r="M39" i="7"/>
  <c r="G52" i="7" s="1"/>
  <c r="D45" i="7"/>
  <c r="M30" i="7"/>
  <c r="C43" i="7" s="1"/>
  <c r="B45" i="7"/>
  <c r="M34" i="7"/>
  <c r="G47" i="7" s="1"/>
  <c r="H51" i="7"/>
  <c r="E43" i="7"/>
  <c r="I47" i="7"/>
  <c r="I45" i="7"/>
  <c r="F47" i="7"/>
  <c r="M36" i="7"/>
  <c r="C49" i="7" s="1"/>
  <c r="B51" i="7"/>
  <c r="M29" i="7"/>
  <c r="J42" i="7" s="1"/>
  <c r="H45" i="7"/>
  <c r="L45" i="7"/>
  <c r="M33" i="7"/>
  <c r="D46" i="7" s="1"/>
  <c r="J47" i="7"/>
  <c r="M37" i="7"/>
  <c r="J50" i="7" s="1"/>
  <c r="C45" i="7"/>
  <c r="F52" i="7"/>
  <c r="G40" i="5"/>
  <c r="I26" i="5"/>
  <c r="H39" i="5" s="1"/>
  <c r="I23" i="5"/>
  <c r="G36" i="5" s="1"/>
  <c r="C40" i="5"/>
  <c r="C36" i="5"/>
  <c r="E43" i="5"/>
  <c r="H43" i="5"/>
  <c r="D43" i="5"/>
  <c r="G43" i="5"/>
  <c r="C43" i="5"/>
  <c r="I22" i="5"/>
  <c r="D35" i="5" s="1"/>
  <c r="F36" i="5"/>
  <c r="F43" i="5"/>
  <c r="I25" i="5"/>
  <c r="C38" i="5" s="1"/>
  <c r="B43" i="5"/>
  <c r="I21" i="5"/>
  <c r="C34" i="5" s="1"/>
  <c r="G41" i="5"/>
  <c r="C41" i="5"/>
  <c r="F41" i="5"/>
  <c r="B41" i="5"/>
  <c r="E41" i="5"/>
  <c r="H41" i="5"/>
  <c r="I20" i="5"/>
  <c r="F33" i="5" s="1"/>
  <c r="I24" i="5"/>
  <c r="D37" i="5" s="1"/>
  <c r="H42" i="5"/>
  <c r="D42" i="5"/>
  <c r="G42" i="5"/>
  <c r="C42" i="5"/>
  <c r="F42" i="5"/>
  <c r="B42" i="5"/>
  <c r="E42" i="5"/>
  <c r="D40" i="5"/>
  <c r="H40" i="5"/>
  <c r="E40" i="5"/>
  <c r="B40" i="5"/>
  <c r="L49" i="7" l="1"/>
  <c r="G49" i="7"/>
  <c r="E48" i="7"/>
  <c r="J48" i="7"/>
  <c r="D48" i="7"/>
  <c r="K48" i="7"/>
  <c r="G48" i="7"/>
  <c r="L48" i="7"/>
  <c r="C50" i="7"/>
  <c r="I51" i="7"/>
  <c r="L50" i="7"/>
  <c r="I43" i="7"/>
  <c r="G44" i="7"/>
  <c r="I42" i="7"/>
  <c r="C52" i="7"/>
  <c r="B52" i="7"/>
  <c r="E52" i="7"/>
  <c r="J51" i="7"/>
  <c r="B46" i="7"/>
  <c r="I44" i="7"/>
  <c r="F51" i="7"/>
  <c r="L44" i="7"/>
  <c r="G51" i="7"/>
  <c r="K51" i="7"/>
  <c r="D42" i="7"/>
  <c r="J43" i="7"/>
  <c r="E42" i="7"/>
  <c r="H44" i="7"/>
  <c r="D51" i="7"/>
  <c r="K52" i="7"/>
  <c r="F44" i="7"/>
  <c r="H52" i="7"/>
  <c r="L51" i="7"/>
  <c r="C51" i="7"/>
  <c r="E50" i="7"/>
  <c r="J46" i="7"/>
  <c r="H46" i="7"/>
  <c r="K44" i="7"/>
  <c r="F43" i="7"/>
  <c r="G43" i="7"/>
  <c r="J44" i="7"/>
  <c r="I52" i="7"/>
  <c r="C44" i="7"/>
  <c r="F50" i="7"/>
  <c r="B42" i="7"/>
  <c r="N39" i="7"/>
  <c r="H42" i="7"/>
  <c r="D47" i="7"/>
  <c r="C46" i="7"/>
  <c r="B43" i="7"/>
  <c r="B50" i="7"/>
  <c r="H48" i="7"/>
  <c r="F48" i="7"/>
  <c r="H47" i="7"/>
  <c r="K46" i="7"/>
  <c r="L43" i="7"/>
  <c r="D43" i="7"/>
  <c r="G42" i="7"/>
  <c r="C48" i="7"/>
  <c r="L42" i="7"/>
  <c r="B48" i="7"/>
  <c r="F46" i="7"/>
  <c r="L46" i="7"/>
  <c r="I49" i="7"/>
  <c r="K49" i="7"/>
  <c r="E46" i="7"/>
  <c r="F42" i="7"/>
  <c r="G50" i="7"/>
  <c r="F49" i="7"/>
  <c r="H49" i="7"/>
  <c r="L52" i="7"/>
  <c r="J52" i="7"/>
  <c r="J49" i="7"/>
  <c r="H50" i="7"/>
  <c r="I46" i="7"/>
  <c r="B49" i="7"/>
  <c r="I50" i="7"/>
  <c r="K47" i="7"/>
  <c r="D52" i="7"/>
  <c r="K50" i="7"/>
  <c r="E49" i="7"/>
  <c r="L47" i="7"/>
  <c r="C47" i="7"/>
  <c r="G46" i="7"/>
  <c r="D44" i="7"/>
  <c r="B44" i="7"/>
  <c r="H43" i="7"/>
  <c r="K42" i="7"/>
  <c r="C42" i="7"/>
  <c r="D49" i="7"/>
  <c r="B47" i="7"/>
  <c r="K43" i="7"/>
  <c r="D50" i="7"/>
  <c r="E47" i="7"/>
  <c r="D33" i="5"/>
  <c r="E36" i="5"/>
  <c r="B36" i="5"/>
  <c r="H36" i="5"/>
  <c r="D36" i="5"/>
  <c r="E33" i="5"/>
  <c r="F39" i="5"/>
  <c r="H35" i="5"/>
  <c r="F35" i="5"/>
  <c r="G39" i="5"/>
  <c r="G35" i="5"/>
  <c r="D39" i="5"/>
  <c r="B35" i="5"/>
  <c r="B39" i="5"/>
  <c r="E39" i="5"/>
  <c r="C39" i="5"/>
  <c r="B38" i="5"/>
  <c r="H38" i="5"/>
  <c r="E35" i="5"/>
  <c r="C37" i="5"/>
  <c r="G37" i="5"/>
  <c r="D34" i="5"/>
  <c r="G33" i="5"/>
  <c r="C33" i="5"/>
  <c r="E37" i="5"/>
  <c r="D38" i="5"/>
  <c r="B34" i="5"/>
  <c r="B37" i="5"/>
  <c r="C35" i="5"/>
  <c r="F37" i="5"/>
  <c r="H37" i="5"/>
  <c r="F34" i="5"/>
  <c r="B33" i="5"/>
  <c r="J30" i="5"/>
  <c r="H33" i="5"/>
  <c r="G34" i="5"/>
  <c r="G38" i="5"/>
  <c r="E38" i="5"/>
  <c r="H34" i="5"/>
  <c r="F38" i="5"/>
  <c r="E34" i="5"/>
  <c r="D53" i="7" l="1"/>
  <c r="J53" i="7"/>
  <c r="I53" i="7"/>
  <c r="E53" i="7"/>
  <c r="F53" i="7"/>
  <c r="M52" i="7"/>
  <c r="B53" i="7"/>
  <c r="K53" i="7"/>
  <c r="L53" i="7"/>
  <c r="H53" i="7"/>
  <c r="C53" i="7"/>
  <c r="G53" i="7"/>
  <c r="I43" i="5"/>
  <c r="M53" i="7" l="1"/>
  <c r="E44" i="5"/>
  <c r="H44" i="5"/>
  <c r="D44" i="5"/>
  <c r="G44" i="5"/>
  <c r="C44" i="5"/>
  <c r="F44" i="5"/>
  <c r="B44" i="5"/>
  <c r="I44" i="5" l="1"/>
  <c r="F35" i="3" l="1"/>
  <c r="E35" i="3"/>
  <c r="D35" i="3"/>
  <c r="C35" i="3"/>
  <c r="F34" i="3"/>
  <c r="E34" i="3"/>
  <c r="D34" i="3"/>
  <c r="C34" i="3"/>
  <c r="G26" i="3"/>
  <c r="F39" i="3" s="1"/>
  <c r="G25" i="3"/>
  <c r="F38" i="3" s="1"/>
  <c r="G24" i="3"/>
  <c r="C37" i="3" s="1"/>
  <c r="G23" i="3"/>
  <c r="G22" i="3"/>
  <c r="B35" i="3" s="1"/>
  <c r="G21" i="3"/>
  <c r="B34" i="3" s="1"/>
  <c r="E20" i="3"/>
  <c r="D20" i="3"/>
  <c r="C20" i="3"/>
  <c r="B20" i="3"/>
  <c r="F19" i="3"/>
  <c r="D19" i="3"/>
  <c r="C19" i="3"/>
  <c r="B19" i="3"/>
  <c r="F18" i="3"/>
  <c r="E18" i="3"/>
  <c r="C18" i="3"/>
  <c r="B18" i="3"/>
  <c r="F17" i="3"/>
  <c r="E17" i="3"/>
  <c r="D17" i="3"/>
  <c r="B17" i="3"/>
  <c r="F16" i="3"/>
  <c r="E16" i="3"/>
  <c r="D16" i="3"/>
  <c r="C16" i="3"/>
  <c r="C38" i="3" l="1"/>
  <c r="D38" i="3"/>
  <c r="D37" i="3"/>
  <c r="E37" i="3"/>
  <c r="G18" i="3"/>
  <c r="E31" i="3" s="1"/>
  <c r="D36" i="3"/>
  <c r="B36" i="3"/>
  <c r="C36" i="3"/>
  <c r="F36" i="3"/>
  <c r="E36" i="3"/>
  <c r="E39" i="3"/>
  <c r="C39" i="3"/>
  <c r="D39" i="3"/>
  <c r="G19" i="3"/>
  <c r="E32" i="3" s="1"/>
  <c r="B39" i="3"/>
  <c r="G16" i="3"/>
  <c r="G20" i="3"/>
  <c r="B37" i="3"/>
  <c r="F37" i="3"/>
  <c r="E38" i="3"/>
  <c r="G17" i="3"/>
  <c r="C30" i="3" s="1"/>
  <c r="B38" i="3"/>
  <c r="C31" i="3" l="1"/>
  <c r="F33" i="3"/>
  <c r="D33" i="3"/>
  <c r="D31" i="3"/>
  <c r="F31" i="3"/>
  <c r="B31" i="3"/>
  <c r="D32" i="3"/>
  <c r="B33" i="3"/>
  <c r="C32" i="3"/>
  <c r="B29" i="3"/>
  <c r="D29" i="3"/>
  <c r="H26" i="3"/>
  <c r="E33" i="3"/>
  <c r="F30" i="3"/>
  <c r="E30" i="3"/>
  <c r="B30" i="3"/>
  <c r="C33" i="3"/>
  <c r="B32" i="3"/>
  <c r="D30" i="3"/>
  <c r="F32" i="3"/>
  <c r="C29" i="3"/>
  <c r="F29" i="3"/>
  <c r="E29" i="3"/>
  <c r="G39" i="3" l="1"/>
  <c r="C40" i="3" l="1"/>
  <c r="E40" i="3"/>
  <c r="F40" i="3"/>
  <c r="B40" i="3"/>
  <c r="D40" i="3"/>
  <c r="G40" i="3" l="1"/>
  <c r="H36" i="2" l="1"/>
  <c r="G36" i="2"/>
  <c r="F36" i="2"/>
  <c r="E36" i="2"/>
  <c r="D36" i="2"/>
  <c r="I28" i="2"/>
  <c r="I27" i="2"/>
  <c r="F39" i="2" s="1"/>
  <c r="I26" i="2"/>
  <c r="H38" i="2" s="1"/>
  <c r="I25" i="2"/>
  <c r="F37" i="2" s="1"/>
  <c r="I24" i="2"/>
  <c r="C36" i="2" s="1"/>
  <c r="G23" i="2"/>
  <c r="F23" i="2"/>
  <c r="E23" i="2"/>
  <c r="D23" i="2"/>
  <c r="C23" i="2"/>
  <c r="H22" i="2"/>
  <c r="F22" i="2"/>
  <c r="E22" i="2"/>
  <c r="D22" i="2"/>
  <c r="C22" i="2"/>
  <c r="H21" i="2"/>
  <c r="G21" i="2"/>
  <c r="E21" i="2"/>
  <c r="D21" i="2"/>
  <c r="C21" i="2"/>
  <c r="H20" i="2"/>
  <c r="G20" i="2"/>
  <c r="F20" i="2"/>
  <c r="D20" i="2"/>
  <c r="C20" i="2"/>
  <c r="H19" i="2"/>
  <c r="G19" i="2"/>
  <c r="F19" i="2"/>
  <c r="E19" i="2"/>
  <c r="C19" i="2"/>
  <c r="H18" i="2"/>
  <c r="G18" i="2"/>
  <c r="F18" i="2"/>
  <c r="E18" i="2"/>
  <c r="D18" i="2"/>
  <c r="I19" i="2" l="1"/>
  <c r="D31" i="2" s="1"/>
  <c r="I23" i="2"/>
  <c r="H35" i="2" s="1"/>
  <c r="C37" i="2"/>
  <c r="G37" i="2"/>
  <c r="G39" i="2"/>
  <c r="E38" i="2"/>
  <c r="C39" i="2"/>
  <c r="I20" i="2"/>
  <c r="E32" i="2" s="1"/>
  <c r="H40" i="2"/>
  <c r="D40" i="2"/>
  <c r="G40" i="2"/>
  <c r="C40" i="2"/>
  <c r="F40" i="2"/>
  <c r="I18" i="2"/>
  <c r="H30" i="2" s="1"/>
  <c r="I21" i="2"/>
  <c r="D33" i="2" s="1"/>
  <c r="E35" i="2"/>
  <c r="E40" i="2"/>
  <c r="I22" i="2"/>
  <c r="D34" i="2" s="1"/>
  <c r="G35" i="2"/>
  <c r="D35" i="2"/>
  <c r="D37" i="2"/>
  <c r="H37" i="2"/>
  <c r="F38" i="2"/>
  <c r="D39" i="2"/>
  <c r="H39" i="2"/>
  <c r="E37" i="2"/>
  <c r="C38" i="2"/>
  <c r="G38" i="2"/>
  <c r="E39" i="2"/>
  <c r="F35" i="2"/>
  <c r="D38" i="2"/>
  <c r="C35" i="2" l="1"/>
  <c r="C31" i="2"/>
  <c r="G31" i="2"/>
  <c r="E31" i="2"/>
  <c r="H31" i="2"/>
  <c r="F31" i="2"/>
  <c r="G30" i="2"/>
  <c r="H33" i="2"/>
  <c r="G32" i="2"/>
  <c r="F30" i="2"/>
  <c r="H34" i="2"/>
  <c r="F32" i="2"/>
  <c r="G34" i="2"/>
  <c r="E34" i="2"/>
  <c r="F33" i="2"/>
  <c r="C33" i="2"/>
  <c r="G33" i="2"/>
  <c r="E33" i="2"/>
  <c r="J28" i="2"/>
  <c r="C30" i="2"/>
  <c r="E30" i="2"/>
  <c r="D30" i="2"/>
  <c r="H32" i="2"/>
  <c r="F34" i="2"/>
  <c r="C34" i="2"/>
  <c r="D32" i="2"/>
  <c r="C32" i="2"/>
  <c r="I40" i="2" l="1"/>
  <c r="E41" i="2" l="1"/>
  <c r="H41" i="2"/>
  <c r="D41" i="2"/>
  <c r="G41" i="2"/>
  <c r="C41" i="2"/>
  <c r="F41" i="2"/>
  <c r="I41" i="2" l="1"/>
</calcChain>
</file>

<file path=xl/sharedStrings.xml><?xml version="1.0" encoding="utf-8"?>
<sst xmlns="http://schemas.openxmlformats.org/spreadsheetml/2006/main" count="392" uniqueCount="109">
  <si>
    <t>Step 2</t>
  </si>
  <si>
    <t>j41 learn</t>
  </si>
  <si>
    <t>j42 goal</t>
  </si>
  <si>
    <t>j43 risk prior</t>
  </si>
  <si>
    <t>j44 certs</t>
  </si>
  <si>
    <t>j45 policies</t>
  </si>
  <si>
    <t>j46 supply risk</t>
  </si>
  <si>
    <t>j17 vocab</t>
  </si>
  <si>
    <t>j27 energy</t>
  </si>
  <si>
    <t>j28 machine</t>
  </si>
  <si>
    <t>j29 n&amp;s</t>
  </si>
  <si>
    <t>j99 out</t>
  </si>
  <si>
    <t>j98 info</t>
  </si>
  <si>
    <t>j21 log</t>
  </si>
  <si>
    <t>cr41</t>
  </si>
  <si>
    <t>cr31</t>
  </si>
  <si>
    <t>cr21</t>
  </si>
  <si>
    <t>cr11</t>
  </si>
  <si>
    <t>cr1</t>
  </si>
  <si>
    <t>cr52</t>
  </si>
  <si>
    <t>cr42</t>
  </si>
  <si>
    <t>cr32</t>
  </si>
  <si>
    <t>cr22</t>
  </si>
  <si>
    <t>cr12</t>
  </si>
  <si>
    <t>cr2</t>
  </si>
  <si>
    <t>cr53</t>
  </si>
  <si>
    <t>cr43</t>
  </si>
  <si>
    <t>cr33</t>
  </si>
  <si>
    <t>j26 stand</t>
  </si>
  <si>
    <t>cr23</t>
  </si>
  <si>
    <t>cr13</t>
  </si>
  <si>
    <t>cr3</t>
  </si>
  <si>
    <t>cr54</t>
  </si>
  <si>
    <t>cr44</t>
  </si>
  <si>
    <t>cr34</t>
  </si>
  <si>
    <t>cr24</t>
  </si>
  <si>
    <t>cr14</t>
  </si>
  <si>
    <t>cr4</t>
  </si>
  <si>
    <t>cr55</t>
  </si>
  <si>
    <t>cr45</t>
  </si>
  <si>
    <t>cr35</t>
  </si>
  <si>
    <t>cr25</t>
  </si>
  <si>
    <t>cr15</t>
  </si>
  <si>
    <t>cr5</t>
  </si>
  <si>
    <t>cr47</t>
  </si>
  <si>
    <t>cr37</t>
  </si>
  <si>
    <t>cr27</t>
  </si>
  <si>
    <t>cr17</t>
  </si>
  <si>
    <t>cr7</t>
  </si>
  <si>
    <t>j22 data</t>
  </si>
  <si>
    <t>cr48</t>
  </si>
  <si>
    <t>cr38</t>
  </si>
  <si>
    <t>cr28</t>
  </si>
  <si>
    <t>cr18</t>
  </si>
  <si>
    <t>cr8</t>
  </si>
  <si>
    <t>cr49</t>
  </si>
  <si>
    <t>cr39</t>
  </si>
  <si>
    <t>cr29</t>
  </si>
  <si>
    <t>cr19</t>
  </si>
  <si>
    <t>cr9</t>
  </si>
  <si>
    <t>cr50</t>
  </si>
  <si>
    <t>cr40</t>
  </si>
  <si>
    <t>cr30</t>
  </si>
  <si>
    <t>cr20</t>
  </si>
  <si>
    <t>cr10</t>
  </si>
  <si>
    <t>criteria comparisons</t>
  </si>
  <si>
    <t>j25 net</t>
  </si>
  <si>
    <t>Step 3 (automated)</t>
  </si>
  <si>
    <t>sum</t>
  </si>
  <si>
    <t>j23 plan</t>
  </si>
  <si>
    <t>j24 ret</t>
  </si>
  <si>
    <t>rank</t>
  </si>
  <si>
    <t>should sum to 1</t>
  </si>
  <si>
    <t>should sum to 6</t>
  </si>
  <si>
    <t>average</t>
  </si>
  <si>
    <t>Step 4 (validate to ahp)</t>
  </si>
  <si>
    <t>j31 Report</t>
  </si>
  <si>
    <t>j32 Supply</t>
  </si>
  <si>
    <t>j33 Threat</t>
  </si>
  <si>
    <t>j34 Aware</t>
  </si>
  <si>
    <t>j35 Change</t>
  </si>
  <si>
    <t>should sum to 5</t>
  </si>
  <si>
    <t>j11 over</t>
  </si>
  <si>
    <t>j12 RA</t>
  </si>
  <si>
    <t>j13 legal</t>
  </si>
  <si>
    <t>j14 permission</t>
  </si>
  <si>
    <t>j15 impact</t>
  </si>
  <si>
    <t>j16 marking</t>
  </si>
  <si>
    <t>cr51</t>
  </si>
  <si>
    <t>cr46</t>
  </si>
  <si>
    <t>cr36</t>
  </si>
  <si>
    <t>cr26</t>
  </si>
  <si>
    <t>cr16</t>
  </si>
  <si>
    <t>cr6</t>
  </si>
  <si>
    <t>should sum to 7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</si>
  <si>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</si>
  <si>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</si>
  <si>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</si>
  <si>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</si>
  <si>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</si>
  <si>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</si>
  <si>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</si>
  <si>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</si>
  <si>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</si>
  <si>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j99</t>
  </si>
  <si>
    <t>j98</t>
  </si>
  <si>
    <t>should sum to 11</t>
  </si>
  <si>
    <t>Totals</t>
  </si>
  <si>
    <t>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</si>
</sst>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8B0000"/>
      <name val="Arial"/>
      <family val="2"/>
    </font>
    <font>
      <strike/>
      <sz val="11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000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0" fillId="0" borderId="1" xfId="0" applyBorder="1"/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  <xf numFmtId="0" fontId="1" fillId="3" borderId="0" xfId="0" applyFont="1" applyFill="1"/>
    <xf numFmtId="0" fontId="0" fillId="2" borderId="0" xfId="0" applyFill="1" applyAlignment="1">
      <alignment wrapText="1"/>
    </xf>
    <xf numFmtId="0" fontId="1" fillId="7" borderId="0" xfId="0" applyFont="1" applyFill="1"/>
    <xf numFmtId="0" fontId="3" fillId="0" borderId="0" xfId="0" applyFont="1" applyAlignment="1">
      <alignment horizontal="left" vertical="center" wrapTex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wrapText="1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0" borderId="0" xfId="0" applyFill="1" applyAlignment="1">
      <alignment wrapText="1"/>
    </xf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41" borderId="0" xfId="0" applyFill="1" applyAlignment="1">
      <alignment wrapText="1"/>
    </xf>
    <xf numFmtId="0" fontId="0" fillId="50" borderId="0" xfId="0" applyFill="1"/>
    <xf numFmtId="0" fontId="0" fillId="42" borderId="0" xfId="0" applyFill="1" applyAlignment="1">
      <alignment wrapText="1"/>
    </xf>
    <xf numFmtId="0" fontId="0" fillId="4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ron\Documents\GDrive\PSU%20PhD\old%20classes\ETM%20603%20Dissertation%20Proposal%20(4%20Credits)\Dis%20Proposal%20(attempt%202)\HDM%20work\HDM%20tech%20and%20or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ron\Documents\GDrive\PSU%20PhD\old%20classes\ETM%20603%20Dissertation%20Proposal%20(4%20Credits)\Dis%20Proposal%20(attempt%202)\HDM%20work\HDM%20pro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ron\Documents\GDrive\PSU%20PhD\old%20classes\ETM%20603%20Dissertation%20Proposal%20(4%20Credits)\Dis%20Proposal%20(attempt%202)\HDM%20work\HDM%20le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ynur prof data"/>
      <sheetName val="Density"/>
      <sheetName val="HDM Model Overview"/>
      <sheetName val="Aynur org data"/>
      <sheetName val="org raw simple totals"/>
      <sheetName val="Aynur org"/>
      <sheetName val="Aynur tech data"/>
      <sheetName val="Aynur tech perspectives"/>
      <sheetName val="tech raw simple totals"/>
      <sheetName val="level 2 aynur auto calc"/>
    </sheetNames>
    <sheetDataSet>
      <sheetData sheetId="0"/>
      <sheetData sheetId="1"/>
      <sheetData sheetId="2"/>
      <sheetData sheetId="3"/>
      <sheetData sheetId="4"/>
      <sheetData sheetId="5">
        <row r="69">
          <cell r="Q69" t="str">
            <v>j11 over</v>
          </cell>
          <cell r="R69" t="str">
            <v>j12 RA</v>
          </cell>
          <cell r="S69" t="str">
            <v>j13 legal</v>
          </cell>
          <cell r="T69" t="str">
            <v>j14 permission</v>
          </cell>
          <cell r="U69" t="str">
            <v>j15 impact</v>
          </cell>
          <cell r="V69" t="str">
            <v>j16 marking</v>
          </cell>
          <cell r="W69" t="str">
            <v>j17 vocab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from PSU tool"/>
      <sheetName val="HDM Model Overview"/>
      <sheetName val="Aynur prof data"/>
      <sheetName val="Aynur prof"/>
      <sheetName val="prof raw simple totals"/>
      <sheetName val="level 2 aynur auto calc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ynur prof data"/>
      <sheetName val="HDM Model Overview"/>
      <sheetName val="Aynur lead data"/>
      <sheetName val="Aynur lead"/>
      <sheetName val="lead raw simple totals"/>
      <sheetName val="level 2 aynur auto calc"/>
    </sheetNames>
    <sheetDataSet>
      <sheetData sheetId="0"/>
      <sheetData sheetId="1"/>
      <sheetData sheetId="2"/>
      <sheetData sheetId="3">
        <row r="69">
          <cell r="Q69" t="str">
            <v>j41 learn</v>
          </cell>
          <cell r="R69" t="str">
            <v>j42 goal</v>
          </cell>
          <cell r="S69" t="str">
            <v>j43 risk prior</v>
          </cell>
          <cell r="T69" t="str">
            <v>j44 certs</v>
          </cell>
          <cell r="U69" t="str">
            <v>j45 policies</v>
          </cell>
          <cell r="V69" t="str">
            <v>j46 supply risk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68B5-0AF0-4E4F-8BED-0D0240840107}">
  <dimension ref="A1:J46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10.7109375" defaultRowHeight="15" x14ac:dyDescent="0.25"/>
  <cols>
    <col min="1" max="1" width="25.7109375" bestFit="1" customWidth="1"/>
    <col min="2" max="2" width="14.85546875" bestFit="1" customWidth="1"/>
    <col min="5" max="5" width="14.85546875" bestFit="1" customWidth="1"/>
    <col min="6" max="6" width="10.42578125" customWidth="1"/>
    <col min="7" max="7" width="14.28515625" style="19" bestFit="1" customWidth="1"/>
    <col min="8" max="8" width="11.140625" bestFit="1" customWidth="1"/>
    <col min="10" max="10" width="13.85546875" bestFit="1" customWidth="1"/>
  </cols>
  <sheetData>
    <row r="1" spans="1:8" x14ac:dyDescent="0.25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7</v>
      </c>
    </row>
    <row r="2" spans="1:8" x14ac:dyDescent="0.25">
      <c r="A2" t="s">
        <v>82</v>
      </c>
      <c r="B2">
        <v>0</v>
      </c>
      <c r="C2" s="4"/>
      <c r="D2" s="5"/>
      <c r="E2" s="6"/>
      <c r="F2" s="2"/>
      <c r="G2" s="7"/>
      <c r="H2" s="34">
        <v>9</v>
      </c>
    </row>
    <row r="3" spans="1:8" x14ac:dyDescent="0.25">
      <c r="A3" t="s">
        <v>83</v>
      </c>
      <c r="B3" s="4">
        <v>31</v>
      </c>
      <c r="C3">
        <v>0</v>
      </c>
      <c r="D3" s="8"/>
      <c r="E3" s="9"/>
      <c r="F3" s="5"/>
      <c r="G3" s="10"/>
      <c r="H3" s="35"/>
    </row>
    <row r="4" spans="1:8" x14ac:dyDescent="0.25">
      <c r="A4" t="s">
        <v>84</v>
      </c>
      <c r="B4" s="5">
        <v>72</v>
      </c>
      <c r="C4" s="8">
        <v>66</v>
      </c>
      <c r="D4">
        <v>0</v>
      </c>
      <c r="E4" s="11"/>
      <c r="F4" s="4"/>
      <c r="G4" s="12"/>
      <c r="H4" s="36"/>
    </row>
    <row r="5" spans="1:8" x14ac:dyDescent="0.25">
      <c r="A5" t="s">
        <v>85</v>
      </c>
      <c r="B5" s="6">
        <v>63</v>
      </c>
      <c r="C5" s="9">
        <v>75</v>
      </c>
      <c r="D5" s="11">
        <v>65</v>
      </c>
      <c r="E5">
        <v>0</v>
      </c>
      <c r="F5" s="9"/>
      <c r="G5" s="13"/>
      <c r="H5" s="37"/>
    </row>
    <row r="6" spans="1:8" x14ac:dyDescent="0.25">
      <c r="A6" t="s">
        <v>86</v>
      </c>
      <c r="B6" s="2">
        <v>89</v>
      </c>
      <c r="C6" s="5">
        <v>72</v>
      </c>
      <c r="D6" s="4">
        <v>82</v>
      </c>
      <c r="E6" s="9">
        <v>70</v>
      </c>
      <c r="F6">
        <v>0</v>
      </c>
      <c r="G6" s="14"/>
      <c r="H6" s="38"/>
    </row>
    <row r="7" spans="1:8" x14ac:dyDescent="0.25">
      <c r="A7" t="s">
        <v>87</v>
      </c>
      <c r="B7" s="3">
        <v>31</v>
      </c>
      <c r="C7" s="15">
        <v>72</v>
      </c>
      <c r="D7" s="16">
        <v>31</v>
      </c>
      <c r="E7" s="17">
        <v>34</v>
      </c>
      <c r="F7" s="18">
        <v>29</v>
      </c>
      <c r="G7" s="19">
        <v>0</v>
      </c>
      <c r="H7" s="39"/>
    </row>
    <row r="8" spans="1:8" x14ac:dyDescent="0.25">
      <c r="A8" t="s">
        <v>7</v>
      </c>
      <c r="B8" s="34"/>
      <c r="C8" s="35">
        <v>91</v>
      </c>
      <c r="D8" s="36">
        <v>86</v>
      </c>
      <c r="E8" s="37">
        <v>80</v>
      </c>
      <c r="F8" s="38">
        <v>83</v>
      </c>
      <c r="G8" s="40">
        <v>95</v>
      </c>
      <c r="H8">
        <v>0</v>
      </c>
    </row>
    <row r="10" spans="1:8" x14ac:dyDescent="0.25">
      <c r="B10" t="s">
        <v>82</v>
      </c>
      <c r="C10" t="s">
        <v>83</v>
      </c>
      <c r="D10" t="s">
        <v>84</v>
      </c>
      <c r="E10" t="s">
        <v>85</v>
      </c>
      <c r="F10" t="s">
        <v>86</v>
      </c>
      <c r="G10" t="s">
        <v>87</v>
      </c>
      <c r="H10" t="s">
        <v>7</v>
      </c>
    </row>
    <row r="11" spans="1:8" x14ac:dyDescent="0.25">
      <c r="A11" t="s">
        <v>82</v>
      </c>
      <c r="B11">
        <v>0</v>
      </c>
      <c r="C11" s="2"/>
      <c r="D11" s="4"/>
      <c r="E11" s="5"/>
      <c r="F11" s="3"/>
      <c r="G11" s="20"/>
      <c r="H11" t="s">
        <v>88</v>
      </c>
    </row>
    <row r="12" spans="1:8" x14ac:dyDescent="0.25">
      <c r="A12" t="s">
        <v>83</v>
      </c>
      <c r="B12" s="2" t="s">
        <v>18</v>
      </c>
      <c r="C12">
        <v>0</v>
      </c>
      <c r="D12" s="2"/>
      <c r="E12" s="4"/>
      <c r="F12" s="5"/>
      <c r="G12" s="7"/>
      <c r="H12" s="8"/>
    </row>
    <row r="13" spans="1:8" x14ac:dyDescent="0.25">
      <c r="A13" t="s">
        <v>84</v>
      </c>
      <c r="B13" s="4" t="s">
        <v>23</v>
      </c>
      <c r="C13" s="2" t="s">
        <v>24</v>
      </c>
      <c r="D13">
        <v>0</v>
      </c>
      <c r="E13" s="2"/>
      <c r="F13" s="4"/>
      <c r="G13" s="22"/>
      <c r="H13" s="3"/>
    </row>
    <row r="14" spans="1:8" x14ac:dyDescent="0.25">
      <c r="A14" t="s">
        <v>85</v>
      </c>
      <c r="B14" s="5" t="s">
        <v>29</v>
      </c>
      <c r="C14" s="4" t="s">
        <v>30</v>
      </c>
      <c r="D14" s="2" t="s">
        <v>31</v>
      </c>
      <c r="E14">
        <v>0</v>
      </c>
      <c r="F14" s="2"/>
      <c r="G14" s="23"/>
      <c r="H14" s="5"/>
    </row>
    <row r="15" spans="1:8" x14ac:dyDescent="0.25">
      <c r="A15" t="s">
        <v>86</v>
      </c>
      <c r="B15" s="24" t="s">
        <v>34</v>
      </c>
      <c r="C15" s="5" t="s">
        <v>35</v>
      </c>
      <c r="D15" s="4" t="s">
        <v>36</v>
      </c>
      <c r="E15" s="2" t="s">
        <v>37</v>
      </c>
      <c r="F15">
        <v>0</v>
      </c>
      <c r="G15" s="25"/>
      <c r="H15" s="4"/>
    </row>
    <row r="16" spans="1:8" x14ac:dyDescent="0.25">
      <c r="A16" t="s">
        <v>87</v>
      </c>
      <c r="B16" s="26" t="s">
        <v>39</v>
      </c>
      <c r="C16" s="24" t="s">
        <v>40</v>
      </c>
      <c r="D16" s="5" t="s">
        <v>41</v>
      </c>
      <c r="E16" s="4" t="s">
        <v>42</v>
      </c>
      <c r="F16" s="2" t="s">
        <v>43</v>
      </c>
      <c r="G16" s="19">
        <v>0</v>
      </c>
      <c r="H16" s="2"/>
    </row>
    <row r="17" spans="1:10" x14ac:dyDescent="0.25">
      <c r="A17" t="s">
        <v>7</v>
      </c>
      <c r="C17" s="26" t="s">
        <v>89</v>
      </c>
      <c r="D17" s="24" t="s">
        <v>90</v>
      </c>
      <c r="E17" s="5" t="s">
        <v>91</v>
      </c>
      <c r="F17" s="4" t="s">
        <v>92</v>
      </c>
      <c r="G17" s="25" t="s">
        <v>93</v>
      </c>
      <c r="H17">
        <v>0</v>
      </c>
    </row>
    <row r="18" spans="1:10" x14ac:dyDescent="0.25">
      <c r="A18" s="27"/>
    </row>
    <row r="19" spans="1:10" x14ac:dyDescent="0.25">
      <c r="A19" t="s">
        <v>67</v>
      </c>
      <c r="B19" t="s">
        <v>82</v>
      </c>
      <c r="C19" t="s">
        <v>83</v>
      </c>
      <c r="D19" t="s">
        <v>84</v>
      </c>
      <c r="E19" t="s">
        <v>85</v>
      </c>
      <c r="F19" t="s">
        <v>86</v>
      </c>
      <c r="G19" t="s">
        <v>87</v>
      </c>
      <c r="H19" t="s">
        <v>7</v>
      </c>
      <c r="I19" t="s">
        <v>68</v>
      </c>
      <c r="J19" s="19"/>
    </row>
    <row r="20" spans="1:10" x14ac:dyDescent="0.25">
      <c r="A20" t="s">
        <v>82</v>
      </c>
      <c r="B20" s="28">
        <v>1</v>
      </c>
      <c r="C20" s="28">
        <f>(100-B3)/B3</f>
        <v>2.225806451612903</v>
      </c>
      <c r="D20" s="28">
        <f>(100-B4)/B4</f>
        <v>0.3888888888888889</v>
      </c>
      <c r="E20" s="28">
        <f>(100-B5)/B5</f>
        <v>0.58730158730158732</v>
      </c>
      <c r="F20" s="28">
        <f>(100-B6)/B6</f>
        <v>0.12359550561797752</v>
      </c>
      <c r="G20" s="28">
        <f>(100-B7)/B7</f>
        <v>2.225806451612903</v>
      </c>
      <c r="H20" s="29">
        <f>H2/(100-H2)</f>
        <v>9.8901098901098897E-2</v>
      </c>
      <c r="I20" s="28">
        <f t="shared" ref="I20:I30" si="0">SUM(B20:H20)</f>
        <v>6.6502999839353585</v>
      </c>
      <c r="J20" s="19"/>
    </row>
    <row r="21" spans="1:10" x14ac:dyDescent="0.25">
      <c r="A21" t="s">
        <v>83</v>
      </c>
      <c r="B21" s="29">
        <f>B3/(100-B3)</f>
        <v>0.44927536231884058</v>
      </c>
      <c r="C21" s="28">
        <v>1</v>
      </c>
      <c r="D21" s="28">
        <f>(100-C4)/C4</f>
        <v>0.51515151515151514</v>
      </c>
      <c r="E21" s="28">
        <f>(100-C5)/C5</f>
        <v>0.33333333333333331</v>
      </c>
      <c r="F21" s="28">
        <f>(100-C6)/C6</f>
        <v>0.3888888888888889</v>
      </c>
      <c r="G21" s="28">
        <f>(100-C7)/C7</f>
        <v>0.3888888888888889</v>
      </c>
      <c r="H21" s="28">
        <f>(100-C8)/C8</f>
        <v>9.8901098901098897E-2</v>
      </c>
      <c r="I21" s="28">
        <f t="shared" si="0"/>
        <v>3.1744390874825656</v>
      </c>
      <c r="J21" s="19"/>
    </row>
    <row r="22" spans="1:10" x14ac:dyDescent="0.25">
      <c r="A22" t="s">
        <v>84</v>
      </c>
      <c r="B22" s="29">
        <f>B4/(100-B4)</f>
        <v>2.5714285714285716</v>
      </c>
      <c r="C22" s="29">
        <f>C4/(100-C4)</f>
        <v>1.9411764705882353</v>
      </c>
      <c r="D22" s="28">
        <v>1</v>
      </c>
      <c r="E22" s="28">
        <f>(100-D5)/D5</f>
        <v>0.53846153846153844</v>
      </c>
      <c r="F22" s="28">
        <f>(100-D6)/D6</f>
        <v>0.21951219512195122</v>
      </c>
      <c r="G22" s="28">
        <f>(100-D7)/D7</f>
        <v>2.225806451612903</v>
      </c>
      <c r="H22" s="28">
        <f>(100-D8)/D8</f>
        <v>0.16279069767441862</v>
      </c>
      <c r="I22" s="28">
        <f t="shared" si="0"/>
        <v>8.6591759248876183</v>
      </c>
      <c r="J22" s="19"/>
    </row>
    <row r="23" spans="1:10" x14ac:dyDescent="0.25">
      <c r="A23" t="s">
        <v>85</v>
      </c>
      <c r="B23" s="29">
        <f>B5/(100-B5)</f>
        <v>1.7027027027027026</v>
      </c>
      <c r="C23" s="29">
        <f>C5/(100-C5)</f>
        <v>3</v>
      </c>
      <c r="D23" s="29">
        <f>D5/(100-D5)</f>
        <v>1.8571428571428572</v>
      </c>
      <c r="E23" s="28">
        <v>1</v>
      </c>
      <c r="F23" s="28">
        <f>(100-E6)/E6</f>
        <v>0.42857142857142855</v>
      </c>
      <c r="G23" s="28">
        <f>(100-E7)/E7</f>
        <v>1.9411764705882353</v>
      </c>
      <c r="H23" s="28">
        <f>(100-E8)/E8</f>
        <v>0.25</v>
      </c>
      <c r="I23" s="28">
        <f t="shared" si="0"/>
        <v>10.179593459005224</v>
      </c>
      <c r="J23" s="19"/>
    </row>
    <row r="24" spans="1:10" x14ac:dyDescent="0.25">
      <c r="A24" t="s">
        <v>86</v>
      </c>
      <c r="B24" s="29">
        <f>B6/(100-B6)</f>
        <v>8.0909090909090917</v>
      </c>
      <c r="C24" s="29">
        <f>C6/(100-C6)</f>
        <v>2.5714285714285716</v>
      </c>
      <c r="D24" s="29">
        <f>D6/(100-D6)</f>
        <v>4.5555555555555554</v>
      </c>
      <c r="E24" s="29">
        <f>E6/(100-E6)</f>
        <v>2.3333333333333335</v>
      </c>
      <c r="F24" s="28">
        <v>1</v>
      </c>
      <c r="G24" s="28">
        <f>(100-F7)/F7</f>
        <v>2.4482758620689653</v>
      </c>
      <c r="H24" s="28">
        <f>(100-F8)/F8</f>
        <v>0.20481927710843373</v>
      </c>
      <c r="I24" s="28">
        <f t="shared" si="0"/>
        <v>21.204321690403951</v>
      </c>
      <c r="J24" s="19"/>
    </row>
    <row r="25" spans="1:10" x14ac:dyDescent="0.25">
      <c r="A25" t="s">
        <v>87</v>
      </c>
      <c r="B25" s="29">
        <f>B7/(100-B7)</f>
        <v>0.44927536231884058</v>
      </c>
      <c r="C25" s="29">
        <f>C7/(100-C7)</f>
        <v>2.5714285714285716</v>
      </c>
      <c r="D25" s="29">
        <f>D7/(100-D7)</f>
        <v>0.44927536231884058</v>
      </c>
      <c r="E25" s="29">
        <f>E7/(100-E7)</f>
        <v>0.51515151515151514</v>
      </c>
      <c r="F25" s="29">
        <f>F7/(100-F7)</f>
        <v>0.40845070422535212</v>
      </c>
      <c r="G25" s="28">
        <v>1</v>
      </c>
      <c r="H25" s="28">
        <f>(100-G8)/G8</f>
        <v>5.2631578947368418E-2</v>
      </c>
      <c r="I25" s="28">
        <f t="shared" si="0"/>
        <v>5.4462130943904885</v>
      </c>
      <c r="J25" s="19"/>
    </row>
    <row r="26" spans="1:10" x14ac:dyDescent="0.25">
      <c r="A26" t="s">
        <v>7</v>
      </c>
      <c r="B26" s="28">
        <f>(100-H2)/H2</f>
        <v>10.111111111111111</v>
      </c>
      <c r="C26" s="29">
        <f>C8/(100-C8)</f>
        <v>10.111111111111111</v>
      </c>
      <c r="D26" s="29">
        <f>D8/(100-D8)</f>
        <v>6.1428571428571432</v>
      </c>
      <c r="E26" s="29">
        <f>E8/(100-E8)</f>
        <v>4</v>
      </c>
      <c r="F26" s="29">
        <f>F8/(100-F8)</f>
        <v>4.882352941176471</v>
      </c>
      <c r="G26" s="29">
        <f>G8/(100-G8)</f>
        <v>19</v>
      </c>
      <c r="H26" s="28">
        <v>1</v>
      </c>
      <c r="I26" s="28">
        <f t="shared" si="0"/>
        <v>55.247432306255831</v>
      </c>
      <c r="J26" s="19"/>
    </row>
    <row r="27" spans="1:10" x14ac:dyDescent="0.25">
      <c r="B27" s="28"/>
      <c r="C27" s="28"/>
      <c r="D27" s="28"/>
      <c r="E27" s="28"/>
      <c r="F27" s="28"/>
      <c r="G27" s="28"/>
      <c r="H27" s="28"/>
      <c r="I27" s="28">
        <f t="shared" si="0"/>
        <v>0</v>
      </c>
      <c r="J27" s="19"/>
    </row>
    <row r="28" spans="1:10" x14ac:dyDescent="0.25">
      <c r="B28" s="28"/>
      <c r="C28" s="28"/>
      <c r="D28" s="28"/>
      <c r="E28" s="28"/>
      <c r="F28" s="28"/>
      <c r="G28" s="28"/>
      <c r="H28" s="28"/>
      <c r="I28" s="28">
        <f t="shared" si="0"/>
        <v>0</v>
      </c>
      <c r="J28" s="19"/>
    </row>
    <row r="29" spans="1:10" x14ac:dyDescent="0.25">
      <c r="B29" s="28"/>
      <c r="C29" s="28"/>
      <c r="D29" s="28"/>
      <c r="E29" s="28"/>
      <c r="F29" s="28"/>
      <c r="G29" s="28"/>
      <c r="H29" s="28"/>
      <c r="I29" s="28">
        <f t="shared" si="0"/>
        <v>0</v>
      </c>
      <c r="J29" s="19"/>
    </row>
    <row r="30" spans="1:10" x14ac:dyDescent="0.25">
      <c r="B30" s="28"/>
      <c r="C30" s="28"/>
      <c r="D30" s="28"/>
      <c r="E30" s="28"/>
      <c r="F30" s="28"/>
      <c r="G30" s="28"/>
      <c r="H30" s="28"/>
      <c r="I30" s="28">
        <f t="shared" si="0"/>
        <v>0</v>
      </c>
      <c r="J30" s="30">
        <f>SUM(I20:I30)</f>
        <v>110.56147554636104</v>
      </c>
    </row>
    <row r="31" spans="1:10" x14ac:dyDescent="0.25">
      <c r="B31" s="28"/>
      <c r="C31" s="28"/>
    </row>
    <row r="32" spans="1:10" x14ac:dyDescent="0.25">
      <c r="A32" t="s">
        <v>75</v>
      </c>
      <c r="B32" t="s">
        <v>82</v>
      </c>
      <c r="C32" t="s">
        <v>83</v>
      </c>
      <c r="D32" t="s">
        <v>84</v>
      </c>
      <c r="E32" t="s">
        <v>85</v>
      </c>
      <c r="F32" t="s">
        <v>86</v>
      </c>
      <c r="G32" t="s">
        <v>87</v>
      </c>
      <c r="H32" t="s">
        <v>7</v>
      </c>
    </row>
    <row r="33" spans="1:10" x14ac:dyDescent="0.25">
      <c r="B33">
        <f t="shared" ref="B33:B39" si="1">B20/I20</f>
        <v>0.15036915664189984</v>
      </c>
      <c r="C33">
        <f t="shared" ref="C33:C39" si="2">C20/I20</f>
        <v>0.33469263897713192</v>
      </c>
      <c r="D33">
        <f t="shared" ref="D33:D39" si="3">D20/I20</f>
        <v>5.8476894249627723E-2</v>
      </c>
      <c r="E33">
        <f t="shared" ref="E33:E39" si="4">E20/I20</f>
        <v>8.8312044376988807E-2</v>
      </c>
      <c r="F33">
        <f t="shared" ref="F33:F39" si="5">F20/I20</f>
        <v>1.8584951944504477E-2</v>
      </c>
      <c r="G33" s="19">
        <f t="shared" ref="G33:G39" si="6">G20/I20</f>
        <v>0.33469263897713192</v>
      </c>
      <c r="H33">
        <f t="shared" ref="H33:H39" si="7">H20/I20</f>
        <v>1.487167483271537E-2</v>
      </c>
    </row>
    <row r="34" spans="1:10" x14ac:dyDescent="0.25">
      <c r="B34">
        <f t="shared" si="1"/>
        <v>0.14152905440536603</v>
      </c>
      <c r="C34">
        <f t="shared" si="2"/>
        <v>0.31501628238613733</v>
      </c>
      <c r="D34">
        <f t="shared" si="3"/>
        <v>0.16228111516861621</v>
      </c>
      <c r="E34">
        <f t="shared" si="4"/>
        <v>0.10500542746204578</v>
      </c>
      <c r="F34">
        <f t="shared" si="5"/>
        <v>0.12250633203905341</v>
      </c>
      <c r="G34" s="19">
        <f t="shared" si="6"/>
        <v>0.12250633203905341</v>
      </c>
      <c r="H34">
        <f t="shared" si="7"/>
        <v>3.1155456499727865E-2</v>
      </c>
    </row>
    <row r="35" spans="1:10" x14ac:dyDescent="0.25">
      <c r="B35">
        <f t="shared" si="1"/>
        <v>0.29695996405823621</v>
      </c>
      <c r="C35">
        <f t="shared" si="2"/>
        <v>0.22417565914200185</v>
      </c>
      <c r="D35">
        <f t="shared" si="3"/>
        <v>0.11548443046709186</v>
      </c>
      <c r="E35">
        <f t="shared" si="4"/>
        <v>6.2183924097664843E-2</v>
      </c>
      <c r="F35">
        <f t="shared" si="5"/>
        <v>2.5350240834239677E-2</v>
      </c>
      <c r="G35" s="19">
        <f t="shared" si="6"/>
        <v>0.25704599039449477</v>
      </c>
      <c r="H35">
        <f t="shared" si="7"/>
        <v>1.8799791006270768E-2</v>
      </c>
    </row>
    <row r="36" spans="1:10" x14ac:dyDescent="0.25">
      <c r="B36">
        <f t="shared" si="1"/>
        <v>0.16726627733806329</v>
      </c>
      <c r="C36">
        <f t="shared" si="2"/>
        <v>0.29470725054801628</v>
      </c>
      <c r="D36">
        <f t="shared" si="3"/>
        <v>0.18243782176781959</v>
      </c>
      <c r="E36">
        <f t="shared" si="4"/>
        <v>9.8235750182672082E-2</v>
      </c>
      <c r="F36">
        <f t="shared" si="5"/>
        <v>4.2101035792573752E-2</v>
      </c>
      <c r="G36" s="19">
        <f t="shared" si="6"/>
        <v>0.19069292682518699</v>
      </c>
      <c r="H36">
        <f t="shared" si="7"/>
        <v>2.4558937545668021E-2</v>
      </c>
    </row>
    <row r="37" spans="1:10" x14ac:dyDescent="0.25">
      <c r="B37">
        <f t="shared" si="1"/>
        <v>0.38156887115000926</v>
      </c>
      <c r="C37">
        <f t="shared" si="2"/>
        <v>0.12126907943451337</v>
      </c>
      <c r="D37">
        <f t="shared" si="3"/>
        <v>0.21484089998583539</v>
      </c>
      <c r="E37">
        <f t="shared" si="4"/>
        <v>0.11004046096835472</v>
      </c>
      <c r="F37">
        <f t="shared" si="5"/>
        <v>4.716019755786631E-2</v>
      </c>
      <c r="G37" s="19">
        <f t="shared" si="6"/>
        <v>0.11546117333132785</v>
      </c>
      <c r="H37">
        <f t="shared" si="7"/>
        <v>9.6593175720930992E-3</v>
      </c>
    </row>
    <row r="38" spans="1:10" x14ac:dyDescent="0.25">
      <c r="B38">
        <f t="shared" si="1"/>
        <v>8.2493166266591172E-2</v>
      </c>
      <c r="C38">
        <f t="shared" si="2"/>
        <v>0.4721498272032546</v>
      </c>
      <c r="D38">
        <f t="shared" si="3"/>
        <v>8.2493166266591172E-2</v>
      </c>
      <c r="E38">
        <f t="shared" si="4"/>
        <v>9.4588938446443255E-2</v>
      </c>
      <c r="F38">
        <f t="shared" si="5"/>
        <v>7.4997194774851866E-2</v>
      </c>
      <c r="G38" s="19">
        <f t="shared" si="6"/>
        <v>0.18361382169015456</v>
      </c>
      <c r="H38">
        <f t="shared" si="7"/>
        <v>9.6638853521133963E-3</v>
      </c>
    </row>
    <row r="39" spans="1:10" x14ac:dyDescent="0.25">
      <c r="B39">
        <f t="shared" si="1"/>
        <v>0.18301504140611796</v>
      </c>
      <c r="C39">
        <f t="shared" si="2"/>
        <v>0.18301504140611796</v>
      </c>
      <c r="D39">
        <f t="shared" si="3"/>
        <v>0.11118810207875614</v>
      </c>
      <c r="E39">
        <f t="shared" si="4"/>
        <v>7.2401554841980742E-2</v>
      </c>
      <c r="F39">
        <f t="shared" si="5"/>
        <v>8.8372486057123556E-2</v>
      </c>
      <c r="G39" s="19">
        <f t="shared" si="6"/>
        <v>0.34390738549940852</v>
      </c>
      <c r="H39">
        <f t="shared" si="7"/>
        <v>1.8100388710495185E-2</v>
      </c>
    </row>
    <row r="40" spans="1:10" x14ac:dyDescent="0.25">
      <c r="B40">
        <f>IFERROR(B27/I27,)</f>
        <v>0</v>
      </c>
      <c r="C40">
        <f>IFERROR(C27/I27,0)</f>
        <v>0</v>
      </c>
      <c r="D40">
        <f>IFERROR(D27/I27,0)</f>
        <v>0</v>
      </c>
      <c r="E40">
        <f>IFERROR(E27/I27,0)</f>
        <v>0</v>
      </c>
      <c r="F40">
        <f>IFERROR(F27/I27,0)</f>
        <v>0</v>
      </c>
      <c r="G40" s="19">
        <f>IFERROR(G27/I27,0)</f>
        <v>0</v>
      </c>
      <c r="H40">
        <f>IFERROR(H27/I27,0)</f>
        <v>0</v>
      </c>
    </row>
    <row r="41" spans="1:10" x14ac:dyDescent="0.25">
      <c r="B41">
        <f>IFERROR(B28/I28,0)</f>
        <v>0</v>
      </c>
      <c r="C41">
        <f>IFERROR(C28/I28,0)</f>
        <v>0</v>
      </c>
      <c r="D41">
        <f>IFERROR(D28/I28,0)</f>
        <v>0</v>
      </c>
      <c r="E41">
        <f>IFERROR(E28/I28,0)</f>
        <v>0</v>
      </c>
      <c r="F41">
        <f>IFERROR(F28/I28,0)</f>
        <v>0</v>
      </c>
      <c r="G41" s="19">
        <f>IFERROR(G28/I28,0)</f>
        <v>0</v>
      </c>
      <c r="H41">
        <f>IFERROR(H28/I28,0)</f>
        <v>0</v>
      </c>
    </row>
    <row r="42" spans="1:10" x14ac:dyDescent="0.25">
      <c r="B42">
        <f>IFERROR(B29/I29,0)</f>
        <v>0</v>
      </c>
      <c r="C42">
        <f>IFERROR(C29/I29,0)</f>
        <v>0</v>
      </c>
      <c r="D42">
        <f>IFERROR(D29/I29,0)</f>
        <v>0</v>
      </c>
      <c r="E42">
        <f>IFERROR(E29/I29,0)</f>
        <v>0</v>
      </c>
      <c r="F42">
        <f>IFERROR(F29/I29,0)</f>
        <v>0</v>
      </c>
      <c r="G42" s="19">
        <f>IFERROR(G29/I29,0)</f>
        <v>0</v>
      </c>
      <c r="H42">
        <f>IFERROR(H29/I29,0)</f>
        <v>0</v>
      </c>
    </row>
    <row r="43" spans="1:10" x14ac:dyDescent="0.25">
      <c r="B43">
        <f>IFERROR(B30/I30,0)</f>
        <v>0</v>
      </c>
      <c r="C43">
        <f>IFERROR(C30/I30,0)</f>
        <v>0</v>
      </c>
      <c r="D43">
        <f>IFERROR(D30/I30,0)</f>
        <v>0</v>
      </c>
      <c r="E43">
        <f>IFERROR(E30/I30,0)</f>
        <v>0</v>
      </c>
      <c r="F43">
        <f>IFERROR(F30/I30,0)</f>
        <v>0</v>
      </c>
      <c r="G43" s="19">
        <f>IFERROR(G30/I30,0)</f>
        <v>0</v>
      </c>
      <c r="H43">
        <f>IFERROR(H30/I30,0)</f>
        <v>0</v>
      </c>
      <c r="I43">
        <f>SUM(B33:H43)</f>
        <v>6.9999999999999982</v>
      </c>
      <c r="J43" t="s">
        <v>94</v>
      </c>
    </row>
    <row r="44" spans="1:10" x14ac:dyDescent="0.25">
      <c r="A44" s="21" t="s">
        <v>74</v>
      </c>
      <c r="B44" s="21">
        <f>SUM(B33:B43)/I43</f>
        <v>0.20045736160946917</v>
      </c>
      <c r="C44" s="21">
        <f>SUM(C33:C43)/I43</f>
        <v>0.27786082558531056</v>
      </c>
      <c r="D44" s="21">
        <f>SUM(D33:D43)/I43</f>
        <v>0.13245748999776261</v>
      </c>
      <c r="E44" s="21">
        <f>SUM(E33:E43)/I43</f>
        <v>9.0109728625164337E-2</v>
      </c>
      <c r="F44" s="21">
        <f>SUM(F33:F43)/I43</f>
        <v>5.9867491285744742E-2</v>
      </c>
      <c r="G44" s="21">
        <f>SUM(G33:G43)/I43</f>
        <v>0.22113146696525121</v>
      </c>
      <c r="H44" s="21">
        <f>SUM(H33:H43)/I43</f>
        <v>1.8115635931297672E-2</v>
      </c>
      <c r="I44">
        <f>SUM(B44:H44)</f>
        <v>1.0000000000000002</v>
      </c>
      <c r="J44" t="s">
        <v>72</v>
      </c>
    </row>
    <row r="45" spans="1:10" x14ac:dyDescent="0.25">
      <c r="A45" t="s">
        <v>71</v>
      </c>
      <c r="B45">
        <v>3</v>
      </c>
      <c r="C45">
        <v>1</v>
      </c>
      <c r="D45">
        <v>4</v>
      </c>
      <c r="E45">
        <v>5</v>
      </c>
      <c r="F45">
        <v>6</v>
      </c>
      <c r="G45" s="19">
        <v>2</v>
      </c>
      <c r="H45">
        <v>7</v>
      </c>
    </row>
    <row r="46" spans="1:10" x14ac:dyDescent="0.25">
      <c r="B46" s="31"/>
      <c r="C46" s="31"/>
      <c r="D46" s="31"/>
      <c r="E46" s="31"/>
      <c r="F46" s="31"/>
      <c r="G46" s="32"/>
      <c r="H46" s="31"/>
    </row>
  </sheetData>
  <conditionalFormatting sqref="B44:H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7BAA-94EB-474A-8254-2DEE495F7FF1}">
  <dimension ref="A1:L17"/>
  <sheetViews>
    <sheetView zoomScale="80" zoomScaleNormal="80" workbookViewId="0"/>
  </sheetViews>
  <sheetFormatPr defaultRowHeight="15" x14ac:dyDescent="0.25"/>
  <sheetData>
    <row r="1" spans="1:12" x14ac:dyDescent="0.25">
      <c r="A1" t="s">
        <v>107</v>
      </c>
      <c r="B1" t="str">
        <f>'[1]Aynur org'!Q69</f>
        <v>j11 over</v>
      </c>
      <c r="C1" t="str">
        <f>'[1]Aynur org'!R69</f>
        <v>j12 RA</v>
      </c>
      <c r="D1" t="str">
        <f>'[1]Aynur org'!S69</f>
        <v>j13 legal</v>
      </c>
      <c r="E1" t="str">
        <f>'[1]Aynur org'!T69</f>
        <v>j14 permission</v>
      </c>
      <c r="F1" t="str">
        <f>'[1]Aynur org'!U69</f>
        <v>j15 impact</v>
      </c>
      <c r="G1" t="str">
        <f>'[1]Aynur org'!V69</f>
        <v>j16 marking</v>
      </c>
      <c r="H1" t="str">
        <f>'[1]Aynur org'!W69</f>
        <v>j17 vocab</v>
      </c>
      <c r="I1">
        <f>'[1]Aynur org'!X69</f>
        <v>0</v>
      </c>
      <c r="J1">
        <f>'[1]Aynur org'!Y69</f>
        <v>0</v>
      </c>
      <c r="K1">
        <f>'[1]Aynur org'!Z69</f>
        <v>0</v>
      </c>
      <c r="L1">
        <f>'[1]Aynur org'!AA69</f>
        <v>0</v>
      </c>
    </row>
    <row r="2" spans="1:12" x14ac:dyDescent="0.25">
      <c r="B2">
        <v>63</v>
      </c>
      <c r="C2">
        <v>75</v>
      </c>
      <c r="D2">
        <v>65</v>
      </c>
      <c r="E2">
        <v>25</v>
      </c>
      <c r="F2">
        <v>30</v>
      </c>
      <c r="G2">
        <v>66</v>
      </c>
      <c r="H2">
        <v>20</v>
      </c>
      <c r="I2">
        <v>0</v>
      </c>
      <c r="J2">
        <v>0</v>
      </c>
      <c r="K2">
        <v>0</v>
      </c>
      <c r="L2">
        <v>0</v>
      </c>
    </row>
    <row r="3" spans="1:12" x14ac:dyDescent="0.25">
      <c r="B3">
        <v>31</v>
      </c>
      <c r="C3">
        <v>72</v>
      </c>
      <c r="D3">
        <v>34</v>
      </c>
      <c r="E3">
        <v>34</v>
      </c>
      <c r="F3">
        <v>28</v>
      </c>
      <c r="G3">
        <v>28</v>
      </c>
      <c r="H3">
        <v>9</v>
      </c>
      <c r="I3">
        <v>0</v>
      </c>
      <c r="J3">
        <v>0</v>
      </c>
      <c r="K3">
        <v>0</v>
      </c>
      <c r="L3">
        <v>0</v>
      </c>
    </row>
    <row r="4" spans="1:12" x14ac:dyDescent="0.25">
      <c r="B4">
        <v>31</v>
      </c>
      <c r="C4">
        <v>69</v>
      </c>
      <c r="D4">
        <v>31</v>
      </c>
      <c r="E4">
        <v>37</v>
      </c>
      <c r="F4">
        <v>29</v>
      </c>
      <c r="G4">
        <v>69</v>
      </c>
      <c r="H4">
        <v>5</v>
      </c>
      <c r="I4">
        <v>0</v>
      </c>
      <c r="J4">
        <v>0</v>
      </c>
      <c r="K4">
        <v>0</v>
      </c>
      <c r="L4">
        <v>0</v>
      </c>
    </row>
    <row r="5" spans="1:12" x14ac:dyDescent="0.25">
      <c r="B5">
        <v>72</v>
      </c>
      <c r="C5">
        <v>66</v>
      </c>
      <c r="D5">
        <v>28</v>
      </c>
      <c r="E5">
        <v>35</v>
      </c>
      <c r="F5">
        <v>11</v>
      </c>
      <c r="G5">
        <v>69</v>
      </c>
      <c r="H5">
        <v>9</v>
      </c>
      <c r="I5">
        <v>0</v>
      </c>
      <c r="J5">
        <v>0</v>
      </c>
      <c r="K5">
        <v>0</v>
      </c>
      <c r="L5">
        <v>0</v>
      </c>
    </row>
    <row r="6" spans="1:12" x14ac:dyDescent="0.25">
      <c r="B6">
        <v>89</v>
      </c>
      <c r="C6">
        <v>72</v>
      </c>
      <c r="D6">
        <v>82</v>
      </c>
      <c r="E6">
        <v>70</v>
      </c>
      <c r="F6">
        <v>18</v>
      </c>
      <c r="G6">
        <v>71</v>
      </c>
      <c r="H6">
        <v>14</v>
      </c>
      <c r="I6">
        <v>0</v>
      </c>
      <c r="J6">
        <v>0</v>
      </c>
      <c r="K6">
        <v>0</v>
      </c>
      <c r="L6">
        <v>0</v>
      </c>
    </row>
    <row r="7" spans="1:12" x14ac:dyDescent="0.25">
      <c r="B7">
        <v>91</v>
      </c>
      <c r="C7">
        <v>91</v>
      </c>
      <c r="D7">
        <v>86</v>
      </c>
      <c r="E7">
        <v>80</v>
      </c>
      <c r="F7">
        <v>83</v>
      </c>
      <c r="G7">
        <v>95</v>
      </c>
      <c r="H7">
        <v>17</v>
      </c>
      <c r="I7">
        <v>0</v>
      </c>
      <c r="J7">
        <v>0</v>
      </c>
      <c r="K7">
        <v>0</v>
      </c>
      <c r="L7">
        <v>0</v>
      </c>
    </row>
    <row r="8" spans="1:12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68</v>
      </c>
      <c r="B12">
        <f>SUM(B2:B11)</f>
        <v>377</v>
      </c>
      <c r="C12">
        <f t="shared" ref="C12:L12" si="0">SUM(C2:C11)</f>
        <v>445</v>
      </c>
      <c r="D12">
        <f t="shared" si="0"/>
        <v>326</v>
      </c>
      <c r="E12">
        <f t="shared" si="0"/>
        <v>281</v>
      </c>
      <c r="F12">
        <f t="shared" si="0"/>
        <v>199</v>
      </c>
      <c r="G12">
        <f t="shared" si="0"/>
        <v>398</v>
      </c>
      <c r="H12">
        <f t="shared" si="0"/>
        <v>74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5">
      <c r="A13" t="s">
        <v>108</v>
      </c>
      <c r="B13">
        <f>STDEV(B2:B11)</f>
        <v>38.099431316840764</v>
      </c>
      <c r="C13">
        <f t="shared" ref="C13:L13" si="1">STDEV(C2:C11)</f>
        <v>38.856573875386047</v>
      </c>
      <c r="D13">
        <f t="shared" si="1"/>
        <v>34.348540321565665</v>
      </c>
      <c r="E13">
        <f t="shared" si="1"/>
        <v>29.399357513765878</v>
      </c>
      <c r="F13">
        <f t="shared" si="1"/>
        <v>25.601432251601342</v>
      </c>
      <c r="G13">
        <f t="shared" si="1"/>
        <v>37.841188611822908</v>
      </c>
      <c r="H13">
        <f t="shared" si="1"/>
        <v>7.6332605527825832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</row>
    <row r="14" spans="1:12" x14ac:dyDescent="0.25">
      <c r="B14">
        <v>3</v>
      </c>
      <c r="C14">
        <v>1</v>
      </c>
      <c r="D14">
        <v>4</v>
      </c>
      <c r="E14">
        <v>5</v>
      </c>
      <c r="F14">
        <v>6</v>
      </c>
      <c r="G14">
        <v>2</v>
      </c>
      <c r="H14">
        <v>7</v>
      </c>
    </row>
    <row r="16" spans="1:12" x14ac:dyDescent="0.25">
      <c r="B16" t="s">
        <v>82</v>
      </c>
      <c r="C16" t="s">
        <v>83</v>
      </c>
      <c r="D16" t="s">
        <v>84</v>
      </c>
      <c r="E16" t="s">
        <v>85</v>
      </c>
      <c r="F16" t="s">
        <v>86</v>
      </c>
      <c r="G16" t="s">
        <v>87</v>
      </c>
      <c r="H16" t="s">
        <v>7</v>
      </c>
    </row>
    <row r="17" spans="2:8" x14ac:dyDescent="0.25">
      <c r="B17">
        <f>'AHP Org'!B44</f>
        <v>0.20045736160946917</v>
      </c>
      <c r="C17">
        <f>'AHP Org'!C44</f>
        <v>0.27786082558531056</v>
      </c>
      <c r="D17">
        <f>'AHP Org'!D44</f>
        <v>0.13245748999776261</v>
      </c>
      <c r="E17">
        <f>'AHP Org'!E44</f>
        <v>9.0109728625164337E-2</v>
      </c>
      <c r="F17">
        <f>'AHP Org'!F44</f>
        <v>5.9867491285744742E-2</v>
      </c>
      <c r="G17">
        <f>'AHP Org'!G44</f>
        <v>0.22113146696525121</v>
      </c>
      <c r="H17">
        <f>'AHP Org'!H44</f>
        <v>1.8115635931297672E-2</v>
      </c>
    </row>
  </sheetData>
  <conditionalFormatting sqref="B2:L11 B14:H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L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AC0C-F9AA-4D85-BB3F-66F2502B5413}">
  <dimension ref="A1:N54"/>
  <sheetViews>
    <sheetView zoomScale="60" zoomScaleNormal="60" workbookViewId="0">
      <pane ySplit="1" topLeftCell="A2" activePane="bottomLeft" state="frozen"/>
      <selection pane="bottomLeft"/>
    </sheetView>
  </sheetViews>
  <sheetFormatPr defaultColWidth="10.7109375" defaultRowHeight="15" x14ac:dyDescent="0.25"/>
  <cols>
    <col min="1" max="1" width="25.7109375" bestFit="1" customWidth="1"/>
    <col min="2" max="2" width="14.85546875" bestFit="1" customWidth="1"/>
    <col min="5" max="5" width="14.85546875" bestFit="1" customWidth="1"/>
    <col min="6" max="6" width="10.42578125" customWidth="1"/>
    <col min="7" max="7" width="14.28515625" style="19" bestFit="1" customWidth="1"/>
    <col min="8" max="8" width="11.140625" bestFit="1" customWidth="1"/>
    <col min="9" max="9" width="12.85546875" bestFit="1" customWidth="1"/>
    <col min="14" max="14" width="13.85546875" bestFit="1" customWidth="1"/>
    <col min="16" max="16" width="3.85546875" customWidth="1"/>
  </cols>
  <sheetData>
    <row r="1" spans="1:12" x14ac:dyDescent="0.25">
      <c r="A1" t="s">
        <v>0</v>
      </c>
      <c r="B1" t="s">
        <v>13</v>
      </c>
      <c r="C1" t="s">
        <v>49</v>
      </c>
      <c r="D1" t="s">
        <v>69</v>
      </c>
      <c r="E1" t="s">
        <v>70</v>
      </c>
      <c r="F1" t="s">
        <v>66</v>
      </c>
      <c r="G1" s="19" t="s">
        <v>28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95</v>
      </c>
      <c r="B2">
        <v>0</v>
      </c>
      <c r="C2" s="4"/>
      <c r="D2" s="5"/>
      <c r="E2" s="6"/>
      <c r="F2" s="2"/>
      <c r="G2" s="7"/>
      <c r="H2" s="34">
        <v>36</v>
      </c>
      <c r="I2" s="41">
        <v>78</v>
      </c>
      <c r="J2" s="42">
        <v>62</v>
      </c>
      <c r="K2" s="43">
        <v>21</v>
      </c>
      <c r="L2" s="44">
        <v>36</v>
      </c>
    </row>
    <row r="3" spans="1:12" x14ac:dyDescent="0.25">
      <c r="A3" t="s">
        <v>96</v>
      </c>
      <c r="B3" s="4">
        <v>41</v>
      </c>
      <c r="C3">
        <v>0</v>
      </c>
      <c r="D3" s="8"/>
      <c r="E3" s="9"/>
      <c r="F3" s="5"/>
      <c r="G3" s="10"/>
      <c r="H3" s="35"/>
      <c r="I3" s="45">
        <v>30</v>
      </c>
      <c r="J3" s="46">
        <v>29</v>
      </c>
      <c r="K3" s="47">
        <v>19</v>
      </c>
      <c r="L3" s="48">
        <v>30</v>
      </c>
    </row>
    <row r="4" spans="1:12" x14ac:dyDescent="0.25">
      <c r="A4" t="s">
        <v>97</v>
      </c>
      <c r="B4" s="5">
        <v>73</v>
      </c>
      <c r="C4" s="8">
        <v>65</v>
      </c>
      <c r="D4">
        <v>0</v>
      </c>
      <c r="E4" s="11"/>
      <c r="F4" s="4"/>
      <c r="G4" s="12"/>
      <c r="H4" s="36"/>
      <c r="I4" s="49"/>
      <c r="J4" s="50">
        <v>70</v>
      </c>
      <c r="K4" s="51">
        <v>16</v>
      </c>
      <c r="L4" s="52">
        <v>60</v>
      </c>
    </row>
    <row r="5" spans="1:12" x14ac:dyDescent="0.25">
      <c r="A5" t="s">
        <v>98</v>
      </c>
      <c r="B5" s="6">
        <v>30</v>
      </c>
      <c r="C5" s="9">
        <v>50</v>
      </c>
      <c r="D5" s="11">
        <v>29</v>
      </c>
      <c r="E5">
        <v>0</v>
      </c>
      <c r="F5" s="9"/>
      <c r="G5" s="13"/>
      <c r="H5" s="37"/>
      <c r="I5" s="53"/>
      <c r="J5" s="54"/>
      <c r="K5" s="55">
        <v>14</v>
      </c>
      <c r="L5" s="56">
        <v>37</v>
      </c>
    </row>
    <row r="6" spans="1:12" x14ac:dyDescent="0.25">
      <c r="A6" t="s">
        <v>99</v>
      </c>
      <c r="B6" s="2">
        <v>28</v>
      </c>
      <c r="C6" s="5">
        <v>35</v>
      </c>
      <c r="D6" s="4">
        <v>14</v>
      </c>
      <c r="E6" s="9">
        <v>21</v>
      </c>
      <c r="F6">
        <v>0</v>
      </c>
      <c r="G6" s="14"/>
      <c r="H6" s="38"/>
      <c r="I6" s="57"/>
      <c r="J6" s="58"/>
      <c r="K6" s="59"/>
      <c r="L6" s="60">
        <v>30</v>
      </c>
    </row>
    <row r="7" spans="1:12" x14ac:dyDescent="0.25">
      <c r="A7" t="s">
        <v>100</v>
      </c>
      <c r="B7" s="3">
        <v>19</v>
      </c>
      <c r="C7" s="15">
        <v>60</v>
      </c>
      <c r="D7" s="16">
        <v>25</v>
      </c>
      <c r="E7" s="17">
        <v>26</v>
      </c>
      <c r="F7" s="18">
        <v>50</v>
      </c>
      <c r="G7" s="19">
        <v>0</v>
      </c>
      <c r="H7" s="39"/>
      <c r="I7" s="61"/>
      <c r="J7" s="62"/>
      <c r="K7" s="63"/>
      <c r="L7" s="64"/>
    </row>
    <row r="8" spans="1:12" x14ac:dyDescent="0.25">
      <c r="A8" t="s">
        <v>101</v>
      </c>
      <c r="B8" s="34"/>
      <c r="C8" s="35">
        <v>77</v>
      </c>
      <c r="D8" s="36">
        <v>32</v>
      </c>
      <c r="E8" s="37">
        <v>57</v>
      </c>
      <c r="F8" s="38">
        <v>62</v>
      </c>
      <c r="G8" s="40">
        <v>39</v>
      </c>
      <c r="H8">
        <v>0</v>
      </c>
      <c r="I8" s="65"/>
      <c r="J8" s="46"/>
      <c r="K8" s="66"/>
      <c r="L8" s="67"/>
    </row>
    <row r="9" spans="1:12" x14ac:dyDescent="0.25">
      <c r="A9" t="s">
        <v>102</v>
      </c>
      <c r="B9" s="41"/>
      <c r="C9" s="45"/>
      <c r="D9" s="49">
        <v>30</v>
      </c>
      <c r="E9" s="53">
        <v>38</v>
      </c>
      <c r="F9" s="57">
        <v>78</v>
      </c>
      <c r="G9" s="68">
        <v>52</v>
      </c>
      <c r="H9" s="65">
        <v>70</v>
      </c>
      <c r="I9">
        <v>0</v>
      </c>
      <c r="J9" s="69"/>
      <c r="K9" s="70"/>
      <c r="L9" s="71"/>
    </row>
    <row r="10" spans="1:12" x14ac:dyDescent="0.25">
      <c r="A10" t="s">
        <v>103</v>
      </c>
      <c r="B10" s="42"/>
      <c r="C10" s="46"/>
      <c r="D10" s="50"/>
      <c r="E10" s="54">
        <v>65</v>
      </c>
      <c r="F10" s="58">
        <v>77</v>
      </c>
      <c r="G10" s="72">
        <v>63</v>
      </c>
      <c r="H10" s="46">
        <v>39</v>
      </c>
      <c r="I10" s="69">
        <v>77</v>
      </c>
      <c r="J10">
        <v>0</v>
      </c>
      <c r="K10" s="57"/>
      <c r="L10" s="73"/>
    </row>
    <row r="11" spans="1:12" x14ac:dyDescent="0.25">
      <c r="A11" t="s">
        <v>104</v>
      </c>
      <c r="B11" s="43"/>
      <c r="C11" s="47"/>
      <c r="D11" s="51"/>
      <c r="E11" s="55"/>
      <c r="F11" s="59">
        <v>89</v>
      </c>
      <c r="G11" s="74">
        <v>93</v>
      </c>
      <c r="H11" s="66">
        <v>70</v>
      </c>
      <c r="I11" s="70">
        <v>89</v>
      </c>
      <c r="J11" s="57">
        <v>82</v>
      </c>
      <c r="K11">
        <v>0</v>
      </c>
      <c r="L11" s="63"/>
    </row>
    <row r="12" spans="1:12" x14ac:dyDescent="0.25">
      <c r="A12" t="s">
        <v>105</v>
      </c>
      <c r="B12" s="44"/>
      <c r="C12" s="48"/>
      <c r="D12" s="52"/>
      <c r="E12" s="56"/>
      <c r="F12" s="60"/>
      <c r="G12" s="75">
        <v>63</v>
      </c>
      <c r="H12" s="67">
        <v>38</v>
      </c>
      <c r="I12" s="71">
        <v>67</v>
      </c>
      <c r="J12" s="73">
        <v>63</v>
      </c>
      <c r="K12" s="63">
        <v>28</v>
      </c>
      <c r="L12">
        <v>0</v>
      </c>
    </row>
    <row r="14" spans="1:12" x14ac:dyDescent="0.25">
      <c r="B14" t="s">
        <v>13</v>
      </c>
      <c r="C14" t="s">
        <v>49</v>
      </c>
      <c r="D14" t="s">
        <v>69</v>
      </c>
      <c r="E14" t="s">
        <v>70</v>
      </c>
      <c r="F14" t="s">
        <v>66</v>
      </c>
      <c r="G14" s="19" t="s">
        <v>28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</row>
    <row r="15" spans="1:12" x14ac:dyDescent="0.25">
      <c r="A15" t="s">
        <v>13</v>
      </c>
      <c r="B15">
        <v>0</v>
      </c>
      <c r="C15" s="2"/>
      <c r="D15" s="4"/>
      <c r="E15" s="5"/>
      <c r="F15" s="3"/>
      <c r="G15" s="20"/>
      <c r="H15" t="s">
        <v>88</v>
      </c>
      <c r="I15" s="3" t="s">
        <v>14</v>
      </c>
      <c r="J15" s="5" t="s">
        <v>15</v>
      </c>
      <c r="K15" s="4" t="s">
        <v>16</v>
      </c>
      <c r="L15" s="2" t="s">
        <v>17</v>
      </c>
    </row>
    <row r="16" spans="1:12" x14ac:dyDescent="0.25">
      <c r="A16" t="s">
        <v>49</v>
      </c>
      <c r="B16" s="2" t="s">
        <v>18</v>
      </c>
      <c r="C16">
        <v>0</v>
      </c>
      <c r="D16" s="2"/>
      <c r="E16" s="4"/>
      <c r="F16" s="5"/>
      <c r="G16" s="7"/>
      <c r="H16" s="8"/>
      <c r="I16" t="s">
        <v>19</v>
      </c>
      <c r="J16" s="3" t="s">
        <v>20</v>
      </c>
      <c r="K16" s="5" t="s">
        <v>21</v>
      </c>
      <c r="L16" s="4" t="s">
        <v>22</v>
      </c>
    </row>
    <row r="17" spans="1:14" x14ac:dyDescent="0.25">
      <c r="A17" t="s">
        <v>69</v>
      </c>
      <c r="B17" s="4" t="s">
        <v>23</v>
      </c>
      <c r="C17" s="2" t="s">
        <v>24</v>
      </c>
      <c r="D17">
        <v>0</v>
      </c>
      <c r="E17" s="2"/>
      <c r="F17" s="4"/>
      <c r="G17" s="22"/>
      <c r="H17" s="3"/>
      <c r="I17" s="8"/>
      <c r="J17" t="s">
        <v>25</v>
      </c>
      <c r="K17" s="3" t="s">
        <v>26</v>
      </c>
      <c r="L17" s="5" t="s">
        <v>27</v>
      </c>
    </row>
    <row r="18" spans="1:14" x14ac:dyDescent="0.25">
      <c r="A18" t="s">
        <v>70</v>
      </c>
      <c r="B18" s="5" t="s">
        <v>29</v>
      </c>
      <c r="C18" s="4" t="s">
        <v>30</v>
      </c>
      <c r="D18" s="2" t="s">
        <v>31</v>
      </c>
      <c r="E18">
        <v>0</v>
      </c>
      <c r="F18" s="2"/>
      <c r="G18" s="23"/>
      <c r="H18" s="5"/>
      <c r="I18" s="3"/>
      <c r="J18" s="8"/>
      <c r="K18" t="s">
        <v>32</v>
      </c>
      <c r="L18" s="3" t="s">
        <v>33</v>
      </c>
    </row>
    <row r="19" spans="1:14" x14ac:dyDescent="0.25">
      <c r="A19" t="s">
        <v>66</v>
      </c>
      <c r="B19" s="3" t="s">
        <v>34</v>
      </c>
      <c r="C19" s="5" t="s">
        <v>35</v>
      </c>
      <c r="D19" s="4" t="s">
        <v>36</v>
      </c>
      <c r="E19" s="2" t="s">
        <v>37</v>
      </c>
      <c r="F19">
        <v>0</v>
      </c>
      <c r="G19" s="25"/>
      <c r="H19" s="4"/>
      <c r="I19" s="5"/>
      <c r="J19" s="3"/>
      <c r="K19" s="8"/>
      <c r="L19" t="s">
        <v>38</v>
      </c>
    </row>
    <row r="20" spans="1:14" x14ac:dyDescent="0.25">
      <c r="A20" t="s">
        <v>28</v>
      </c>
      <c r="B20" s="8" t="s">
        <v>39</v>
      </c>
      <c r="C20" s="3" t="s">
        <v>40</v>
      </c>
      <c r="D20" s="5" t="s">
        <v>41</v>
      </c>
      <c r="E20" s="4" t="s">
        <v>42</v>
      </c>
      <c r="F20" s="2" t="s">
        <v>43</v>
      </c>
      <c r="G20" s="19">
        <v>0</v>
      </c>
      <c r="H20" s="2"/>
      <c r="I20" s="4"/>
      <c r="J20" s="5"/>
      <c r="K20" s="3"/>
    </row>
    <row r="21" spans="1:14" x14ac:dyDescent="0.25">
      <c r="A21" t="s">
        <v>8</v>
      </c>
      <c r="C21" s="8" t="s">
        <v>89</v>
      </c>
      <c r="D21" s="3" t="s">
        <v>90</v>
      </c>
      <c r="E21" s="5" t="s">
        <v>91</v>
      </c>
      <c r="F21" s="4" t="s">
        <v>92</v>
      </c>
      <c r="G21" s="25" t="s">
        <v>93</v>
      </c>
      <c r="H21">
        <v>0</v>
      </c>
      <c r="I21" s="2"/>
      <c r="J21" s="4"/>
      <c r="K21" s="5"/>
      <c r="L21" s="3"/>
    </row>
    <row r="22" spans="1:14" x14ac:dyDescent="0.25">
      <c r="A22" t="s">
        <v>9</v>
      </c>
      <c r="B22" s="3"/>
      <c r="D22" s="8" t="s">
        <v>44</v>
      </c>
      <c r="E22" s="3" t="s">
        <v>45</v>
      </c>
      <c r="F22" s="5" t="s">
        <v>46</v>
      </c>
      <c r="G22" s="23" t="s">
        <v>47</v>
      </c>
      <c r="H22" s="2" t="s">
        <v>48</v>
      </c>
      <c r="I22">
        <v>0</v>
      </c>
      <c r="J22" s="2"/>
      <c r="K22" s="4"/>
      <c r="L22" s="5"/>
    </row>
    <row r="23" spans="1:14" x14ac:dyDescent="0.25">
      <c r="A23" t="s">
        <v>10</v>
      </c>
      <c r="B23" s="5"/>
      <c r="C23" s="3"/>
      <c r="E23" s="8" t="s">
        <v>50</v>
      </c>
      <c r="F23" s="3" t="s">
        <v>51</v>
      </c>
      <c r="G23" s="22" t="s">
        <v>52</v>
      </c>
      <c r="H23" s="4" t="s">
        <v>53</v>
      </c>
      <c r="I23" s="2" t="s">
        <v>54</v>
      </c>
      <c r="J23">
        <v>0</v>
      </c>
      <c r="K23" s="2"/>
      <c r="L23" s="4"/>
    </row>
    <row r="24" spans="1:14" x14ac:dyDescent="0.25">
      <c r="A24" t="s">
        <v>11</v>
      </c>
      <c r="B24" s="4"/>
      <c r="C24" s="5"/>
      <c r="D24" s="3"/>
      <c r="F24" s="8" t="s">
        <v>55</v>
      </c>
      <c r="G24" s="7" t="s">
        <v>56</v>
      </c>
      <c r="H24" s="5" t="s">
        <v>57</v>
      </c>
      <c r="I24" s="4" t="s">
        <v>58</v>
      </c>
      <c r="J24" s="2" t="s">
        <v>59</v>
      </c>
      <c r="K24">
        <v>0</v>
      </c>
      <c r="L24" s="2"/>
    </row>
    <row r="25" spans="1:14" x14ac:dyDescent="0.25">
      <c r="A25" t="s">
        <v>12</v>
      </c>
      <c r="B25" s="2"/>
      <c r="C25" s="4"/>
      <c r="D25" s="5"/>
      <c r="E25" s="3"/>
      <c r="G25" s="20" t="s">
        <v>60</v>
      </c>
      <c r="H25" s="3" t="s">
        <v>61</v>
      </c>
      <c r="I25" s="5" t="s">
        <v>62</v>
      </c>
      <c r="J25" s="4" t="s">
        <v>63</v>
      </c>
      <c r="K25" s="2" t="s">
        <v>64</v>
      </c>
      <c r="L25">
        <v>0</v>
      </c>
    </row>
    <row r="26" spans="1:14" x14ac:dyDescent="0.25">
      <c r="B26">
        <v>10</v>
      </c>
      <c r="C26">
        <v>9</v>
      </c>
      <c r="D26">
        <v>8</v>
      </c>
      <c r="E26">
        <v>7</v>
      </c>
      <c r="F26">
        <v>6</v>
      </c>
      <c r="G26" s="19">
        <v>5</v>
      </c>
      <c r="H26">
        <v>4</v>
      </c>
      <c r="I26">
        <v>3</v>
      </c>
      <c r="J26">
        <v>2</v>
      </c>
      <c r="K26">
        <v>1</v>
      </c>
      <c r="L26">
        <f>SUM(B26:K26)</f>
        <v>55</v>
      </c>
      <c r="M26" t="s">
        <v>65</v>
      </c>
    </row>
    <row r="27" spans="1:14" x14ac:dyDescent="0.25">
      <c r="A27" s="27"/>
    </row>
    <row r="28" spans="1:14" x14ac:dyDescent="0.25">
      <c r="A28" t="s">
        <v>67</v>
      </c>
      <c r="B28" t="s">
        <v>13</v>
      </c>
      <c r="C28" t="s">
        <v>49</v>
      </c>
      <c r="D28" t="s">
        <v>69</v>
      </c>
      <c r="E28" t="s">
        <v>70</v>
      </c>
      <c r="F28" t="s">
        <v>66</v>
      </c>
      <c r="G28" s="19" t="s">
        <v>28</v>
      </c>
      <c r="H28" t="s">
        <v>8</v>
      </c>
      <c r="I28" t="s">
        <v>9</v>
      </c>
      <c r="J28" t="s">
        <v>10</v>
      </c>
      <c r="K28" t="s">
        <v>11</v>
      </c>
      <c r="L28" t="s">
        <v>12</v>
      </c>
      <c r="M28" t="s">
        <v>68</v>
      </c>
      <c r="N28" s="19"/>
    </row>
    <row r="29" spans="1:14" x14ac:dyDescent="0.25">
      <c r="A29" t="s">
        <v>13</v>
      </c>
      <c r="B29" s="28">
        <v>1</v>
      </c>
      <c r="C29" s="28">
        <f>(100-B3)/B3</f>
        <v>1.4390243902439024</v>
      </c>
      <c r="D29" s="28">
        <f>(100-B4)/B4</f>
        <v>0.36986301369863012</v>
      </c>
      <c r="E29" s="28">
        <f>(100-B5)/B5</f>
        <v>2.3333333333333335</v>
      </c>
      <c r="F29" s="28">
        <f>(100-B6)/B6</f>
        <v>2.5714285714285716</v>
      </c>
      <c r="G29" s="28">
        <f>(100-B7)/B7</f>
        <v>4.2631578947368425</v>
      </c>
      <c r="H29" s="29">
        <f t="shared" ref="H29:L33" si="0">H2/(100-H2)</f>
        <v>0.5625</v>
      </c>
      <c r="I29" s="29">
        <f t="shared" si="0"/>
        <v>3.5454545454545454</v>
      </c>
      <c r="J29" s="29">
        <f t="shared" si="0"/>
        <v>1.631578947368421</v>
      </c>
      <c r="K29" s="29">
        <f>K2/(100-K2)</f>
        <v>0.26582278481012656</v>
      </c>
      <c r="L29" s="29">
        <f>L2/(100-L2)</f>
        <v>0.5625</v>
      </c>
      <c r="M29" s="28">
        <f>SUM(B29:L29)</f>
        <v>18.544663481074373</v>
      </c>
      <c r="N29" s="19"/>
    </row>
    <row r="30" spans="1:14" x14ac:dyDescent="0.25">
      <c r="A30" t="s">
        <v>49</v>
      </c>
      <c r="B30" s="29">
        <f>B3/(100-B3)</f>
        <v>0.69491525423728817</v>
      </c>
      <c r="C30" s="28">
        <v>1</v>
      </c>
      <c r="D30" s="28">
        <f>(100-C4)/C4</f>
        <v>0.53846153846153844</v>
      </c>
      <c r="E30" s="28">
        <f>(100-C5)/C5</f>
        <v>1</v>
      </c>
      <c r="F30" s="28">
        <f>(100-C6)/C6</f>
        <v>1.8571428571428572</v>
      </c>
      <c r="G30" s="28">
        <f>(100-C7)/C7</f>
        <v>0.66666666666666663</v>
      </c>
      <c r="H30" s="28">
        <f>(100-C8)/C8</f>
        <v>0.29870129870129869</v>
      </c>
      <c r="I30" s="29">
        <f t="shared" si="0"/>
        <v>0.42857142857142855</v>
      </c>
      <c r="J30" s="29">
        <f t="shared" si="0"/>
        <v>0.40845070422535212</v>
      </c>
      <c r="K30" s="29">
        <f t="shared" si="0"/>
        <v>0.23456790123456789</v>
      </c>
      <c r="L30" s="29">
        <f t="shared" si="0"/>
        <v>0.42857142857142855</v>
      </c>
      <c r="M30" s="28">
        <f t="shared" ref="M30:M39" si="1">SUM(B30:L30)</f>
        <v>7.5560490778124265</v>
      </c>
      <c r="N30" s="19"/>
    </row>
    <row r="31" spans="1:14" x14ac:dyDescent="0.25">
      <c r="A31" t="s">
        <v>69</v>
      </c>
      <c r="B31" s="29">
        <f>B4/(100-B4)</f>
        <v>2.7037037037037037</v>
      </c>
      <c r="C31" s="29">
        <f>C4/(100-C4)</f>
        <v>1.8571428571428572</v>
      </c>
      <c r="D31" s="28">
        <v>1</v>
      </c>
      <c r="E31" s="28">
        <f>(100-D5)/D5</f>
        <v>2.4482758620689653</v>
      </c>
      <c r="F31" s="28">
        <f>(100-D6)/D6</f>
        <v>6.1428571428571432</v>
      </c>
      <c r="G31" s="28">
        <f>(100-D7)/D7</f>
        <v>3</v>
      </c>
      <c r="H31" s="28">
        <f>(100-D8)/D8</f>
        <v>2.125</v>
      </c>
      <c r="I31" s="28">
        <f>(100-D9)/D9</f>
        <v>2.3333333333333335</v>
      </c>
      <c r="J31" s="29">
        <f t="shared" si="0"/>
        <v>2.3333333333333335</v>
      </c>
      <c r="K31" s="29">
        <f t="shared" si="0"/>
        <v>0.19047619047619047</v>
      </c>
      <c r="L31" s="29">
        <f t="shared" si="0"/>
        <v>1.5</v>
      </c>
      <c r="M31" s="28">
        <f t="shared" si="1"/>
        <v>25.634122422915524</v>
      </c>
      <c r="N31" s="19"/>
    </row>
    <row r="32" spans="1:14" x14ac:dyDescent="0.25">
      <c r="A32" t="s">
        <v>70</v>
      </c>
      <c r="B32" s="29">
        <f t="shared" ref="B32:I39" si="2">B5/(100-B5)</f>
        <v>0.42857142857142855</v>
      </c>
      <c r="C32" s="29">
        <f>C5/(100-C5)</f>
        <v>1</v>
      </c>
      <c r="D32" s="29">
        <f>D5/(100-D5)</f>
        <v>0.40845070422535212</v>
      </c>
      <c r="E32" s="28">
        <v>1</v>
      </c>
      <c r="F32" s="28">
        <f>(100-E6)/E6</f>
        <v>3.7619047619047619</v>
      </c>
      <c r="G32" s="28">
        <f>(100-E7)/E7</f>
        <v>2.8461538461538463</v>
      </c>
      <c r="H32" s="28">
        <f>(100-E8)/E8</f>
        <v>0.75438596491228072</v>
      </c>
      <c r="I32" s="28">
        <f>(100-E9)/E9</f>
        <v>1.631578947368421</v>
      </c>
      <c r="J32" s="28">
        <f>(100-E10)/E10</f>
        <v>0.53846153846153844</v>
      </c>
      <c r="K32" s="29">
        <f t="shared" si="0"/>
        <v>0.16279069767441862</v>
      </c>
      <c r="L32" s="29">
        <f t="shared" si="0"/>
        <v>0.58730158730158732</v>
      </c>
      <c r="M32" s="28">
        <f t="shared" si="1"/>
        <v>13.119599476573635</v>
      </c>
      <c r="N32" s="19"/>
    </row>
    <row r="33" spans="1:14" x14ac:dyDescent="0.25">
      <c r="A33" t="s">
        <v>66</v>
      </c>
      <c r="B33" s="29">
        <f t="shared" si="2"/>
        <v>0.3888888888888889</v>
      </c>
      <c r="C33" s="29">
        <f t="shared" si="2"/>
        <v>0.53846153846153844</v>
      </c>
      <c r="D33" s="29">
        <f>D6/(100-D6)</f>
        <v>0.16279069767441862</v>
      </c>
      <c r="E33" s="29">
        <f>E6/(100-E6)</f>
        <v>0.26582278481012656</v>
      </c>
      <c r="F33" s="28">
        <v>1</v>
      </c>
      <c r="G33" s="28">
        <f>(100-F7)/F7</f>
        <v>1</v>
      </c>
      <c r="H33" s="28">
        <f>(100-F8)/F8</f>
        <v>0.61290322580645162</v>
      </c>
      <c r="I33" s="28">
        <f>(100-F9)/F9</f>
        <v>0.28205128205128205</v>
      </c>
      <c r="J33" s="28">
        <f>(100-F10)/F10</f>
        <v>0.29870129870129869</v>
      </c>
      <c r="K33" s="28">
        <f>(100-F11)/F11</f>
        <v>0.12359550561797752</v>
      </c>
      <c r="L33" s="29">
        <f t="shared" si="0"/>
        <v>0.42857142857142855</v>
      </c>
      <c r="M33" s="28">
        <f t="shared" si="1"/>
        <v>5.1017866505834117</v>
      </c>
      <c r="N33" s="19"/>
    </row>
    <row r="34" spans="1:14" x14ac:dyDescent="0.25">
      <c r="A34" t="s">
        <v>28</v>
      </c>
      <c r="B34" s="29">
        <f t="shared" si="2"/>
        <v>0.23456790123456789</v>
      </c>
      <c r="C34" s="29">
        <f t="shared" si="2"/>
        <v>1.5</v>
      </c>
      <c r="D34" s="29">
        <f t="shared" si="2"/>
        <v>0.33333333333333331</v>
      </c>
      <c r="E34" s="29">
        <f t="shared" si="2"/>
        <v>0.35135135135135137</v>
      </c>
      <c r="F34" s="29">
        <f>F7/(100-F7)</f>
        <v>1</v>
      </c>
      <c r="G34" s="28">
        <v>1</v>
      </c>
      <c r="H34" s="28">
        <f>(100-G8)/G8</f>
        <v>1.5641025641025641</v>
      </c>
      <c r="I34" s="28">
        <f>(100-G9)/G9</f>
        <v>0.92307692307692313</v>
      </c>
      <c r="J34" s="28">
        <f>(100-G10)/G10</f>
        <v>0.58730158730158732</v>
      </c>
      <c r="K34" s="28">
        <f>(100-G11)/G11</f>
        <v>7.5268817204301078E-2</v>
      </c>
      <c r="L34" s="28">
        <f>(100-G12)/G12</f>
        <v>0.58730158730158732</v>
      </c>
      <c r="M34" s="28">
        <f t="shared" si="1"/>
        <v>8.156304064906216</v>
      </c>
      <c r="N34" s="19"/>
    </row>
    <row r="35" spans="1:14" x14ac:dyDescent="0.25">
      <c r="A35" t="s">
        <v>8</v>
      </c>
      <c r="B35" s="28">
        <f>(100-H2)/H2</f>
        <v>1.7777777777777777</v>
      </c>
      <c r="C35" s="29">
        <f t="shared" si="2"/>
        <v>3.347826086956522</v>
      </c>
      <c r="D35" s="29">
        <f t="shared" si="2"/>
        <v>0.47058823529411764</v>
      </c>
      <c r="E35" s="29">
        <f t="shared" si="2"/>
        <v>1.3255813953488371</v>
      </c>
      <c r="F35" s="29">
        <f t="shared" si="2"/>
        <v>1.631578947368421</v>
      </c>
      <c r="G35" s="29">
        <f>G8/(100-G8)</f>
        <v>0.63934426229508201</v>
      </c>
      <c r="H35" s="28">
        <v>1</v>
      </c>
      <c r="I35" s="28">
        <f>(100-H9)/H9</f>
        <v>0.42857142857142855</v>
      </c>
      <c r="J35" s="28">
        <f>(100-H10)/H10</f>
        <v>1.5641025641025641</v>
      </c>
      <c r="K35" s="28">
        <f>(100-H11)/H11</f>
        <v>0.42857142857142855</v>
      </c>
      <c r="L35" s="28">
        <f>(100-H12)/H12</f>
        <v>1.631578947368421</v>
      </c>
      <c r="M35" s="28">
        <f t="shared" si="1"/>
        <v>14.245521073654599</v>
      </c>
      <c r="N35" s="19"/>
    </row>
    <row r="36" spans="1:14" x14ac:dyDescent="0.25">
      <c r="A36" t="s">
        <v>9</v>
      </c>
      <c r="B36" s="28">
        <f>(100-I2)/I2</f>
        <v>0.28205128205128205</v>
      </c>
      <c r="C36" s="28">
        <f>(100-I3)/I3</f>
        <v>2.3333333333333335</v>
      </c>
      <c r="D36" s="29">
        <f t="shared" si="2"/>
        <v>0.42857142857142855</v>
      </c>
      <c r="E36" s="29">
        <f t="shared" si="2"/>
        <v>0.61290322580645162</v>
      </c>
      <c r="F36" s="29">
        <f t="shared" si="2"/>
        <v>3.5454545454545454</v>
      </c>
      <c r="G36" s="29">
        <f t="shared" si="2"/>
        <v>1.0833333333333333</v>
      </c>
      <c r="H36" s="29">
        <f>H9/(100-H9)</f>
        <v>2.3333333333333335</v>
      </c>
      <c r="I36" s="28">
        <v>1</v>
      </c>
      <c r="J36" s="28">
        <f>(100-I10)/I10</f>
        <v>0.29870129870129869</v>
      </c>
      <c r="K36" s="28">
        <f>(100-I11)/I11</f>
        <v>0.12359550561797752</v>
      </c>
      <c r="L36" s="28">
        <f>(100-I12)/I12</f>
        <v>0.4925373134328358</v>
      </c>
      <c r="M36" s="28">
        <f t="shared" si="1"/>
        <v>12.53381459963582</v>
      </c>
      <c r="N36" s="19"/>
    </row>
    <row r="37" spans="1:14" x14ac:dyDescent="0.25">
      <c r="A37" t="s">
        <v>10</v>
      </c>
      <c r="B37" s="28">
        <f>(100-J2)/J2</f>
        <v>0.61290322580645162</v>
      </c>
      <c r="C37" s="28">
        <f>(100-J3)/J3</f>
        <v>2.4482758620689653</v>
      </c>
      <c r="D37" s="28">
        <f>(100-J4)/J4</f>
        <v>0.42857142857142855</v>
      </c>
      <c r="E37" s="29">
        <f t="shared" si="2"/>
        <v>1.8571428571428572</v>
      </c>
      <c r="F37" s="29">
        <f t="shared" si="2"/>
        <v>3.347826086956522</v>
      </c>
      <c r="G37" s="29">
        <f t="shared" si="2"/>
        <v>1.7027027027027026</v>
      </c>
      <c r="H37" s="29">
        <f t="shared" si="2"/>
        <v>0.63934426229508201</v>
      </c>
      <c r="I37" s="29">
        <f>I10/(100-I10)</f>
        <v>3.347826086956522</v>
      </c>
      <c r="J37" s="28">
        <v>1</v>
      </c>
      <c r="K37" s="28">
        <f>(100-J11)/J11</f>
        <v>0.21951219512195122</v>
      </c>
      <c r="L37" s="28">
        <f>(100-J12)/J12</f>
        <v>0.58730158730158732</v>
      </c>
      <c r="M37" s="28">
        <f t="shared" si="1"/>
        <v>16.191406294924068</v>
      </c>
      <c r="N37" s="19"/>
    </row>
    <row r="38" spans="1:14" x14ac:dyDescent="0.25">
      <c r="A38" t="s">
        <v>11</v>
      </c>
      <c r="B38" s="28">
        <f>(100-K2)/K2</f>
        <v>3.7619047619047619</v>
      </c>
      <c r="C38" s="28">
        <f>(100-K3)/K3</f>
        <v>4.2631578947368425</v>
      </c>
      <c r="D38" s="28">
        <f>(100-K4)/K4</f>
        <v>5.25</v>
      </c>
      <c r="E38" s="28">
        <f>(100-K5)/K5</f>
        <v>6.1428571428571432</v>
      </c>
      <c r="F38" s="29">
        <f t="shared" si="2"/>
        <v>8.0909090909090917</v>
      </c>
      <c r="G38" s="29">
        <f t="shared" si="2"/>
        <v>13.285714285714286</v>
      </c>
      <c r="H38" s="29">
        <f t="shared" si="2"/>
        <v>2.3333333333333335</v>
      </c>
      <c r="I38" s="29">
        <f t="shared" si="2"/>
        <v>8.0909090909090917</v>
      </c>
      <c r="J38" s="29">
        <f>J11/(100-J11)</f>
        <v>4.5555555555555554</v>
      </c>
      <c r="K38" s="28">
        <v>1</v>
      </c>
      <c r="L38" s="28">
        <f>(100-K12)/K12</f>
        <v>2.5714285714285716</v>
      </c>
      <c r="M38" s="28">
        <f t="shared" si="1"/>
        <v>59.345769727348681</v>
      </c>
      <c r="N38" s="19"/>
    </row>
    <row r="39" spans="1:14" x14ac:dyDescent="0.25">
      <c r="A39" t="s">
        <v>12</v>
      </c>
      <c r="B39" s="28">
        <f>(100-L2)/L2</f>
        <v>1.7777777777777777</v>
      </c>
      <c r="C39" s="28">
        <f>(100-L3)/L3</f>
        <v>2.3333333333333335</v>
      </c>
      <c r="D39" s="28">
        <f>(100-L4)/L4</f>
        <v>0.66666666666666663</v>
      </c>
      <c r="E39" s="28">
        <f>(100-L5)/L5</f>
        <v>1.7027027027027026</v>
      </c>
      <c r="F39" s="28">
        <f>(100-L6)/L6</f>
        <v>2.3333333333333335</v>
      </c>
      <c r="G39" s="29">
        <f t="shared" si="2"/>
        <v>1.7027027027027026</v>
      </c>
      <c r="H39" s="29">
        <f t="shared" si="2"/>
        <v>0.61290322580645162</v>
      </c>
      <c r="I39" s="29">
        <f t="shared" si="2"/>
        <v>2.0303030303030303</v>
      </c>
      <c r="J39" s="29">
        <f>J12/(100-J12)</f>
        <v>1.7027027027027026</v>
      </c>
      <c r="K39" s="29">
        <f>K12/(100-K12)</f>
        <v>0.3888888888888889</v>
      </c>
      <c r="L39" s="28">
        <v>1</v>
      </c>
      <c r="M39" s="28">
        <f t="shared" si="1"/>
        <v>16.251314364217592</v>
      </c>
      <c r="N39" s="30">
        <f>SUM(M29:M39)</f>
        <v>196.68035123364632</v>
      </c>
    </row>
    <row r="40" spans="1:14" x14ac:dyDescent="0.25">
      <c r="B40" s="28"/>
      <c r="C40" s="28"/>
    </row>
    <row r="41" spans="1:14" x14ac:dyDescent="0.25">
      <c r="A41" t="s">
        <v>75</v>
      </c>
      <c r="B41" t="s">
        <v>13</v>
      </c>
      <c r="C41" t="s">
        <v>49</v>
      </c>
      <c r="D41" t="s">
        <v>69</v>
      </c>
      <c r="E41" t="s">
        <v>70</v>
      </c>
      <c r="F41" t="s">
        <v>66</v>
      </c>
      <c r="G41" s="19" t="s">
        <v>28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</row>
    <row r="42" spans="1:14" x14ac:dyDescent="0.25">
      <c r="B42">
        <f t="shared" ref="B42:B52" si="3">B29/M29</f>
        <v>5.3923868773382864E-2</v>
      </c>
      <c r="C42">
        <f t="shared" ref="C42:C52" si="4">C29/M29</f>
        <v>7.7597762381209481E-2</v>
      </c>
      <c r="D42">
        <f t="shared" ref="D42:D52" si="5">D29/M29</f>
        <v>1.9944444614812842E-2</v>
      </c>
      <c r="E42">
        <f t="shared" ref="E42:E52" si="6">E29/M29</f>
        <v>0.12582236047122669</v>
      </c>
      <c r="F42">
        <f t="shared" ref="F42:F52" si="7">F29/M29</f>
        <v>0.13866137684584168</v>
      </c>
      <c r="G42" s="19">
        <f t="shared" ref="G42:G52" si="8">G29/M29</f>
        <v>0.22988596687600066</v>
      </c>
      <c r="H42">
        <f t="shared" ref="H42:H52" si="9">H29/M29</f>
        <v>3.0332176185027863E-2</v>
      </c>
      <c r="I42">
        <f t="shared" ref="I42:I52" si="10">I29/M29</f>
        <v>0.19118462565108471</v>
      </c>
      <c r="J42">
        <f t="shared" ref="J42:J52" si="11">J29/M29</f>
        <v>8.7981049051308879E-2</v>
      </c>
      <c r="K42">
        <f t="shared" ref="K42:K52" si="12">K29/M29</f>
        <v>1.4334192965076457E-2</v>
      </c>
      <c r="L42">
        <f t="shared" ref="L42:L52" si="13">L29/M29</f>
        <v>3.0332176185027863E-2</v>
      </c>
    </row>
    <row r="43" spans="1:14" x14ac:dyDescent="0.25">
      <c r="B43">
        <f t="shared" si="3"/>
        <v>9.196807049306184E-2</v>
      </c>
      <c r="C43">
        <f t="shared" si="4"/>
        <v>0.13234429656318655</v>
      </c>
      <c r="D43">
        <f t="shared" si="5"/>
        <v>7.1262313534023528E-2</v>
      </c>
      <c r="E43">
        <f t="shared" si="6"/>
        <v>0.13234429656318655</v>
      </c>
      <c r="F43">
        <f t="shared" si="7"/>
        <v>0.24578226504591788</v>
      </c>
      <c r="G43" s="19">
        <f t="shared" si="8"/>
        <v>8.8229531042124359E-2</v>
      </c>
      <c r="H43">
        <f t="shared" si="9"/>
        <v>3.953141325913364E-2</v>
      </c>
      <c r="I43">
        <f t="shared" si="10"/>
        <v>5.6718984241365657E-2</v>
      </c>
      <c r="J43">
        <f t="shared" si="11"/>
        <v>5.4056121131442397E-2</v>
      </c>
      <c r="K43">
        <f t="shared" si="12"/>
        <v>3.1043723885191905E-2</v>
      </c>
      <c r="L43">
        <f t="shared" si="13"/>
        <v>5.6718984241365657E-2</v>
      </c>
    </row>
    <row r="44" spans="1:14" x14ac:dyDescent="0.25">
      <c r="B44">
        <f t="shared" si="3"/>
        <v>0.10547284042330773</v>
      </c>
      <c r="C44">
        <f t="shared" si="4"/>
        <v>7.2448076298592984E-2</v>
      </c>
      <c r="D44">
        <f t="shared" si="5"/>
        <v>3.9010502622319296E-2</v>
      </c>
      <c r="E44">
        <f t="shared" si="6"/>
        <v>9.5508471937402417E-2</v>
      </c>
      <c r="F44">
        <f t="shared" si="7"/>
        <v>0.23963594467996141</v>
      </c>
      <c r="G44" s="19">
        <f t="shared" si="8"/>
        <v>0.1170315078669579</v>
      </c>
      <c r="H44">
        <f t="shared" si="9"/>
        <v>8.2897318072428505E-2</v>
      </c>
      <c r="I44">
        <f t="shared" si="10"/>
        <v>9.1024506118745033E-2</v>
      </c>
      <c r="J44">
        <f t="shared" si="11"/>
        <v>9.1024506118745033E-2</v>
      </c>
      <c r="K44">
        <f t="shared" si="12"/>
        <v>7.4305719280608187E-3</v>
      </c>
      <c r="L44">
        <f t="shared" si="13"/>
        <v>5.8515753933478951E-2</v>
      </c>
    </row>
    <row r="45" spans="1:14" x14ac:dyDescent="0.25">
      <c r="B45">
        <f t="shared" si="3"/>
        <v>3.2666502459673862E-2</v>
      </c>
      <c r="C45">
        <f t="shared" si="4"/>
        <v>7.622183907257235E-2</v>
      </c>
      <c r="D45">
        <f t="shared" si="5"/>
        <v>3.1132863846543637E-2</v>
      </c>
      <c r="E45">
        <f t="shared" si="6"/>
        <v>7.622183907257235E-2</v>
      </c>
      <c r="F45">
        <f t="shared" si="7"/>
        <v>0.28673929936824838</v>
      </c>
      <c r="G45" s="19">
        <f t="shared" si="8"/>
        <v>0.2169390804373213</v>
      </c>
      <c r="H45">
        <f t="shared" si="9"/>
        <v>5.750068561615107E-2</v>
      </c>
      <c r="I45">
        <f t="shared" si="10"/>
        <v>0.12436194796051278</v>
      </c>
      <c r="J45">
        <f t="shared" si="11"/>
        <v>4.1042528731385107E-2</v>
      </c>
      <c r="K45">
        <f t="shared" si="12"/>
        <v>1.2408206360651314E-2</v>
      </c>
      <c r="L45">
        <f t="shared" si="13"/>
        <v>4.4765207074367888E-2</v>
      </c>
    </row>
    <row r="46" spans="1:14" x14ac:dyDescent="0.25">
      <c r="B46">
        <f t="shared" si="3"/>
        <v>7.6226019534630624E-2</v>
      </c>
      <c r="C46">
        <f t="shared" si="4"/>
        <v>0.1055437193556424</v>
      </c>
      <c r="D46">
        <f t="shared" si="5"/>
        <v>3.1908566316822123E-2</v>
      </c>
      <c r="E46">
        <f t="shared" si="6"/>
        <v>5.2103861454051305E-2</v>
      </c>
      <c r="F46">
        <f t="shared" si="7"/>
        <v>0.19600976451762162</v>
      </c>
      <c r="G46" s="19">
        <f t="shared" si="8"/>
        <v>0.19600976451762162</v>
      </c>
      <c r="H46">
        <f t="shared" si="9"/>
        <v>0.12013501696241324</v>
      </c>
      <c r="I46">
        <f t="shared" si="10"/>
        <v>5.528480537676507E-2</v>
      </c>
      <c r="J46">
        <f t="shared" si="11"/>
        <v>5.8548371219549311E-2</v>
      </c>
      <c r="K46">
        <f t="shared" si="12"/>
        <v>2.4225925951616153E-2</v>
      </c>
      <c r="L46">
        <f t="shared" si="13"/>
        <v>8.4004184793266393E-2</v>
      </c>
    </row>
    <row r="47" spans="1:14" x14ac:dyDescent="0.25">
      <c r="B47">
        <f t="shared" si="3"/>
        <v>2.8759092276100063E-2</v>
      </c>
      <c r="C47">
        <f t="shared" si="4"/>
        <v>0.18390682692348198</v>
      </c>
      <c r="D47">
        <f t="shared" si="5"/>
        <v>4.0868183760773773E-2</v>
      </c>
      <c r="E47">
        <f t="shared" si="6"/>
        <v>4.3077274774869653E-2</v>
      </c>
      <c r="F47">
        <f t="shared" si="7"/>
        <v>0.12260455128232133</v>
      </c>
      <c r="G47" s="19">
        <f t="shared" si="8"/>
        <v>0.12260455128232133</v>
      </c>
      <c r="H47">
        <f t="shared" si="9"/>
        <v>0.19176609303132308</v>
      </c>
      <c r="I47">
        <f t="shared" si="10"/>
        <v>0.11317343195291199</v>
      </c>
      <c r="J47">
        <f t="shared" si="11"/>
        <v>7.2005847578506171E-2</v>
      </c>
      <c r="K47">
        <f t="shared" si="12"/>
        <v>9.2282995588844011E-3</v>
      </c>
      <c r="L47">
        <f t="shared" si="13"/>
        <v>7.2005847578506171E-2</v>
      </c>
    </row>
    <row r="48" spans="1:14" x14ac:dyDescent="0.25">
      <c r="B48">
        <f t="shared" si="3"/>
        <v>0.12479555985253266</v>
      </c>
      <c r="C48">
        <f t="shared" si="4"/>
        <v>0.23500902983099223</v>
      </c>
      <c r="D48">
        <f t="shared" si="5"/>
        <v>3.3034118784493936E-2</v>
      </c>
      <c r="E48">
        <f t="shared" si="6"/>
        <v>9.3052503203995995E-2</v>
      </c>
      <c r="F48">
        <f t="shared" si="7"/>
        <v>0.11453276710150201</v>
      </c>
      <c r="G48" s="19">
        <f t="shared" si="8"/>
        <v>4.4880370397785828E-2</v>
      </c>
      <c r="H48">
        <f t="shared" si="9"/>
        <v>7.0197502417049626E-2</v>
      </c>
      <c r="I48">
        <f t="shared" si="10"/>
        <v>3.0084643893021262E-2</v>
      </c>
      <c r="J48">
        <f t="shared" si="11"/>
        <v>0.10979609352410324</v>
      </c>
      <c r="K48">
        <f t="shared" si="12"/>
        <v>3.0084643893021262E-2</v>
      </c>
      <c r="L48">
        <f t="shared" si="13"/>
        <v>0.11453276710150201</v>
      </c>
    </row>
    <row r="49" spans="1:14" x14ac:dyDescent="0.25">
      <c r="B49">
        <f t="shared" si="3"/>
        <v>2.2503227553683239E-2</v>
      </c>
      <c r="C49">
        <f t="shared" si="4"/>
        <v>0.18616306430774318</v>
      </c>
      <c r="D49">
        <f t="shared" si="5"/>
        <v>3.4193215893258945E-2</v>
      </c>
      <c r="E49">
        <f t="shared" si="6"/>
        <v>4.8899975417241295E-2</v>
      </c>
      <c r="F49">
        <f t="shared" si="7"/>
        <v>0.28287114966241494</v>
      </c>
      <c r="G49" s="19">
        <f t="shared" si="8"/>
        <v>8.6432851285737897E-2</v>
      </c>
      <c r="H49">
        <f t="shared" si="9"/>
        <v>0.18616306430774318</v>
      </c>
      <c r="I49">
        <f t="shared" si="10"/>
        <v>7.9784170417604217E-2</v>
      </c>
      <c r="J49">
        <f t="shared" si="11"/>
        <v>2.3831635319544117E-2</v>
      </c>
      <c r="K49">
        <f t="shared" si="12"/>
        <v>9.8609648830746775E-3</v>
      </c>
      <c r="L49">
        <f t="shared" si="13"/>
        <v>3.9296680951954314E-2</v>
      </c>
    </row>
    <row r="50" spans="1:14" x14ac:dyDescent="0.25">
      <c r="B50">
        <f t="shared" si="3"/>
        <v>3.7853612876022631E-2</v>
      </c>
      <c r="C50">
        <f t="shared" si="4"/>
        <v>0.15120835197844973</v>
      </c>
      <c r="D50">
        <f t="shared" si="5"/>
        <v>2.6469067650151164E-2</v>
      </c>
      <c r="E50">
        <f t="shared" si="6"/>
        <v>0.11469929315065505</v>
      </c>
      <c r="F50">
        <f t="shared" si="7"/>
        <v>0.20676561541205041</v>
      </c>
      <c r="G50" s="19">
        <f t="shared" si="8"/>
        <v>0.10516089039384381</v>
      </c>
      <c r="H50">
        <f t="shared" si="9"/>
        <v>3.9486641904323869E-2</v>
      </c>
      <c r="I50">
        <f t="shared" si="10"/>
        <v>0.20676561541205041</v>
      </c>
      <c r="J50">
        <f t="shared" si="11"/>
        <v>6.1761157850352716E-2</v>
      </c>
      <c r="K50">
        <f t="shared" si="12"/>
        <v>1.3557327333004255E-2</v>
      </c>
      <c r="L50">
        <f t="shared" si="13"/>
        <v>3.6272426039096042E-2</v>
      </c>
    </row>
    <row r="51" spans="1:14" x14ac:dyDescent="0.25">
      <c r="B51">
        <f t="shared" si="3"/>
        <v>6.3389602648815921E-2</v>
      </c>
      <c r="C51">
        <f t="shared" si="4"/>
        <v>7.1835918791229775E-2</v>
      </c>
      <c r="D51">
        <f t="shared" si="5"/>
        <v>8.8464603696607039E-2</v>
      </c>
      <c r="E51">
        <f t="shared" si="6"/>
        <v>0.10350960432528171</v>
      </c>
      <c r="F51">
        <f t="shared" si="7"/>
        <v>0.13633506024239009</v>
      </c>
      <c r="G51" s="19">
        <f t="shared" si="8"/>
        <v>0.22386960935467903</v>
      </c>
      <c r="H51">
        <f t="shared" si="9"/>
        <v>3.9317601642936462E-2</v>
      </c>
      <c r="I51">
        <f t="shared" si="10"/>
        <v>0.13633506024239009</v>
      </c>
      <c r="J51">
        <f t="shared" si="11"/>
        <v>7.6762936540971174E-2</v>
      </c>
      <c r="K51">
        <f t="shared" si="12"/>
        <v>1.6850400704115625E-2</v>
      </c>
      <c r="L51">
        <f t="shared" si="13"/>
        <v>4.332960181058304E-2</v>
      </c>
    </row>
    <row r="52" spans="1:14" x14ac:dyDescent="0.25">
      <c r="B52">
        <f t="shared" si="3"/>
        <v>0.10939286127478512</v>
      </c>
      <c r="C52">
        <f t="shared" si="4"/>
        <v>0.14357813042315548</v>
      </c>
      <c r="D52">
        <f t="shared" si="5"/>
        <v>4.1022322978044416E-2</v>
      </c>
      <c r="E52">
        <f t="shared" si="6"/>
        <v>0.10477323030878913</v>
      </c>
      <c r="F52">
        <f t="shared" si="7"/>
        <v>0.14357813042315548</v>
      </c>
      <c r="G52" s="19">
        <f t="shared" si="8"/>
        <v>0.10477323030878913</v>
      </c>
      <c r="H52">
        <f t="shared" si="9"/>
        <v>3.7714071124976323E-2</v>
      </c>
      <c r="I52">
        <f t="shared" si="10"/>
        <v>0.12493161997858983</v>
      </c>
      <c r="J52">
        <f t="shared" si="11"/>
        <v>0.10477323030878913</v>
      </c>
      <c r="K52">
        <f t="shared" si="12"/>
        <v>2.3929688403859246E-2</v>
      </c>
      <c r="L52">
        <f t="shared" si="13"/>
        <v>6.1533484467066628E-2</v>
      </c>
      <c r="M52">
        <f>SUM(B42:L52)</f>
        <v>10.999999999999993</v>
      </c>
      <c r="N52" t="s">
        <v>106</v>
      </c>
    </row>
    <row r="53" spans="1:14" x14ac:dyDescent="0.25">
      <c r="A53" s="21" t="s">
        <v>74</v>
      </c>
      <c r="B53" s="21">
        <f>SUM(B42:B52)/11</f>
        <v>6.7904659833272416E-2</v>
      </c>
      <c r="C53" s="21">
        <f t="shared" ref="C53:L53" si="14">SUM(C42:C52)/11</f>
        <v>0.13053245599329602</v>
      </c>
      <c r="D53" s="21">
        <f t="shared" si="14"/>
        <v>4.1573654881622797E-2</v>
      </c>
      <c r="E53" s="21">
        <f t="shared" si="14"/>
        <v>9.0001155516297476E-2</v>
      </c>
      <c r="F53" s="21">
        <f t="shared" si="14"/>
        <v>0.19213781132558411</v>
      </c>
      <c r="G53" s="21">
        <f t="shared" si="14"/>
        <v>0.13961975943301666</v>
      </c>
      <c r="H53" s="21">
        <f t="shared" si="14"/>
        <v>8.1367416774864268E-2</v>
      </c>
      <c r="I53" s="21">
        <f t="shared" si="14"/>
        <v>0.10996812829500374</v>
      </c>
      <c r="J53" s="21">
        <f t="shared" si="14"/>
        <v>7.1053043397699758E-2</v>
      </c>
      <c r="K53" s="21">
        <f t="shared" si="14"/>
        <v>1.7541267806050555E-2</v>
      </c>
      <c r="L53" s="21">
        <f t="shared" si="14"/>
        <v>5.8300646743292266E-2</v>
      </c>
      <c r="M53">
        <f>SUM(B53:L53)</f>
        <v>1</v>
      </c>
    </row>
    <row r="54" spans="1:14" x14ac:dyDescent="0.25">
      <c r="A54" t="s">
        <v>71</v>
      </c>
      <c r="B54">
        <v>8</v>
      </c>
      <c r="C54">
        <v>3</v>
      </c>
      <c r="D54">
        <v>10</v>
      </c>
      <c r="E54">
        <v>5</v>
      </c>
      <c r="F54">
        <v>1</v>
      </c>
      <c r="G54" s="19">
        <v>2</v>
      </c>
      <c r="H54">
        <v>6</v>
      </c>
      <c r="I54">
        <v>4</v>
      </c>
      <c r="J54">
        <v>7</v>
      </c>
      <c r="K54">
        <v>11</v>
      </c>
      <c r="L54">
        <v>9</v>
      </c>
    </row>
  </sheetData>
  <conditionalFormatting sqref="B53:L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2471-569A-4B42-8E3B-E0BEA1F44B5A}">
  <dimension ref="A1:L16"/>
  <sheetViews>
    <sheetView zoomScale="80" zoomScaleNormal="80" workbookViewId="0"/>
  </sheetViews>
  <sheetFormatPr defaultRowHeight="15" x14ac:dyDescent="0.25"/>
  <sheetData>
    <row r="1" spans="1:12" x14ac:dyDescent="0.25">
      <c r="A1" t="s">
        <v>107</v>
      </c>
      <c r="B1" t="s">
        <v>13</v>
      </c>
      <c r="C1" t="s">
        <v>49</v>
      </c>
      <c r="D1" t="s">
        <v>69</v>
      </c>
      <c r="E1" t="s">
        <v>70</v>
      </c>
      <c r="F1" t="s">
        <v>66</v>
      </c>
      <c r="G1" t="s">
        <v>28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B2">
        <v>41</v>
      </c>
      <c r="C2">
        <v>77</v>
      </c>
      <c r="D2">
        <v>35</v>
      </c>
      <c r="E2">
        <v>50</v>
      </c>
      <c r="F2">
        <v>65</v>
      </c>
      <c r="G2">
        <v>40</v>
      </c>
      <c r="H2">
        <v>23</v>
      </c>
      <c r="I2">
        <v>30</v>
      </c>
      <c r="J2">
        <v>29</v>
      </c>
      <c r="K2">
        <v>19</v>
      </c>
      <c r="L2">
        <v>30</v>
      </c>
    </row>
    <row r="3" spans="1:12" x14ac:dyDescent="0.25">
      <c r="B3">
        <v>64</v>
      </c>
      <c r="C3">
        <v>70</v>
      </c>
      <c r="D3">
        <v>32</v>
      </c>
      <c r="E3">
        <v>57</v>
      </c>
      <c r="F3">
        <v>62</v>
      </c>
      <c r="G3">
        <v>61</v>
      </c>
      <c r="H3">
        <v>38</v>
      </c>
      <c r="I3">
        <v>70</v>
      </c>
      <c r="J3">
        <v>61</v>
      </c>
      <c r="K3">
        <v>30</v>
      </c>
      <c r="L3">
        <v>62</v>
      </c>
    </row>
    <row r="4" spans="1:12" x14ac:dyDescent="0.25">
      <c r="B4">
        <v>64</v>
      </c>
      <c r="C4">
        <v>59</v>
      </c>
      <c r="D4">
        <v>40</v>
      </c>
      <c r="E4">
        <v>63</v>
      </c>
      <c r="F4">
        <v>70</v>
      </c>
      <c r="G4">
        <v>63</v>
      </c>
      <c r="H4">
        <v>36</v>
      </c>
      <c r="I4">
        <v>67</v>
      </c>
      <c r="J4">
        <v>63</v>
      </c>
      <c r="K4">
        <v>28</v>
      </c>
      <c r="L4">
        <v>36</v>
      </c>
    </row>
    <row r="5" spans="1:12" x14ac:dyDescent="0.25">
      <c r="B5">
        <v>22</v>
      </c>
      <c r="C5">
        <v>70</v>
      </c>
      <c r="D5">
        <v>27</v>
      </c>
      <c r="E5">
        <v>70</v>
      </c>
      <c r="F5">
        <v>72</v>
      </c>
      <c r="G5">
        <v>81</v>
      </c>
      <c r="H5">
        <v>30</v>
      </c>
      <c r="I5">
        <v>78</v>
      </c>
      <c r="J5">
        <v>62</v>
      </c>
      <c r="K5">
        <v>21</v>
      </c>
      <c r="L5">
        <v>33</v>
      </c>
    </row>
    <row r="6" spans="1:12" x14ac:dyDescent="0.25">
      <c r="B6">
        <v>38</v>
      </c>
      <c r="C6">
        <v>71</v>
      </c>
      <c r="D6">
        <v>30</v>
      </c>
      <c r="E6">
        <v>38</v>
      </c>
      <c r="F6">
        <v>78</v>
      </c>
      <c r="G6">
        <v>52</v>
      </c>
      <c r="H6">
        <v>39</v>
      </c>
      <c r="I6">
        <v>77</v>
      </c>
      <c r="J6">
        <v>23</v>
      </c>
      <c r="K6">
        <v>11</v>
      </c>
      <c r="L6">
        <v>37</v>
      </c>
    </row>
    <row r="7" spans="1:12" x14ac:dyDescent="0.25">
      <c r="B7">
        <v>28</v>
      </c>
      <c r="C7">
        <v>35</v>
      </c>
      <c r="D7">
        <v>30</v>
      </c>
      <c r="E7">
        <v>65</v>
      </c>
      <c r="F7">
        <v>77</v>
      </c>
      <c r="G7">
        <v>63</v>
      </c>
      <c r="H7">
        <v>38</v>
      </c>
      <c r="I7">
        <v>22</v>
      </c>
      <c r="J7">
        <v>23</v>
      </c>
      <c r="K7">
        <v>18</v>
      </c>
      <c r="L7">
        <v>30</v>
      </c>
    </row>
    <row r="8" spans="1:12" x14ac:dyDescent="0.25">
      <c r="B8">
        <v>79</v>
      </c>
      <c r="C8">
        <v>81</v>
      </c>
      <c r="D8">
        <v>14</v>
      </c>
      <c r="E8">
        <v>21</v>
      </c>
      <c r="F8">
        <v>89</v>
      </c>
      <c r="G8">
        <v>50</v>
      </c>
      <c r="H8">
        <v>70</v>
      </c>
      <c r="I8">
        <v>89</v>
      </c>
      <c r="J8">
        <v>82</v>
      </c>
      <c r="K8">
        <v>11</v>
      </c>
      <c r="L8">
        <v>72</v>
      </c>
    </row>
    <row r="9" spans="1:12" x14ac:dyDescent="0.25">
      <c r="B9">
        <v>73</v>
      </c>
      <c r="C9">
        <v>65</v>
      </c>
      <c r="D9">
        <v>84</v>
      </c>
      <c r="E9">
        <v>86</v>
      </c>
      <c r="F9">
        <v>86</v>
      </c>
      <c r="G9">
        <v>93</v>
      </c>
      <c r="H9">
        <v>68</v>
      </c>
      <c r="I9">
        <v>70</v>
      </c>
      <c r="J9">
        <v>70</v>
      </c>
      <c r="K9">
        <v>16</v>
      </c>
      <c r="L9">
        <v>60</v>
      </c>
    </row>
    <row r="10" spans="1:12" x14ac:dyDescent="0.25">
      <c r="B10">
        <v>30</v>
      </c>
      <c r="C10">
        <v>50</v>
      </c>
      <c r="D10">
        <v>29</v>
      </c>
      <c r="E10">
        <v>71</v>
      </c>
      <c r="F10">
        <v>79</v>
      </c>
      <c r="G10">
        <v>75</v>
      </c>
      <c r="H10">
        <v>43</v>
      </c>
      <c r="I10">
        <v>62</v>
      </c>
      <c r="J10">
        <v>35</v>
      </c>
      <c r="K10">
        <v>14</v>
      </c>
      <c r="L10">
        <v>37</v>
      </c>
    </row>
    <row r="11" spans="1:12" x14ac:dyDescent="0.25">
      <c r="B11">
        <v>19</v>
      </c>
      <c r="C11">
        <v>60</v>
      </c>
      <c r="D11">
        <v>25</v>
      </c>
      <c r="E11">
        <v>26</v>
      </c>
      <c r="F11">
        <v>50</v>
      </c>
      <c r="G11">
        <v>74</v>
      </c>
      <c r="H11">
        <v>39</v>
      </c>
      <c r="I11">
        <v>48</v>
      </c>
      <c r="J11">
        <v>37</v>
      </c>
      <c r="K11">
        <v>7</v>
      </c>
      <c r="L11">
        <v>37</v>
      </c>
    </row>
    <row r="12" spans="1:12" x14ac:dyDescent="0.25">
      <c r="A12" t="s">
        <v>68</v>
      </c>
      <c r="B12">
        <f>SUM(B2:B11)</f>
        <v>458</v>
      </c>
      <c r="C12">
        <f t="shared" ref="C12:L12" si="0">SUM(C2:C11)</f>
        <v>638</v>
      </c>
      <c r="D12">
        <f t="shared" si="0"/>
        <v>346</v>
      </c>
      <c r="E12">
        <f t="shared" si="0"/>
        <v>547</v>
      </c>
      <c r="F12">
        <f t="shared" si="0"/>
        <v>728</v>
      </c>
      <c r="G12">
        <f t="shared" si="0"/>
        <v>652</v>
      </c>
      <c r="H12">
        <f t="shared" si="0"/>
        <v>424</v>
      </c>
      <c r="I12">
        <f t="shared" si="0"/>
        <v>613</v>
      </c>
      <c r="J12">
        <f>SUM(J2:J11)</f>
        <v>485</v>
      </c>
      <c r="K12">
        <f t="shared" si="0"/>
        <v>175</v>
      </c>
      <c r="L12">
        <f t="shared" si="0"/>
        <v>434</v>
      </c>
    </row>
    <row r="13" spans="1:12" x14ac:dyDescent="0.25">
      <c r="A13" t="s">
        <v>71</v>
      </c>
      <c r="B13">
        <v>7</v>
      </c>
      <c r="C13">
        <v>3</v>
      </c>
      <c r="D13">
        <v>10</v>
      </c>
      <c r="E13">
        <v>5</v>
      </c>
      <c r="F13">
        <v>1</v>
      </c>
      <c r="G13">
        <v>2</v>
      </c>
      <c r="H13">
        <v>9</v>
      </c>
      <c r="I13">
        <v>4</v>
      </c>
      <c r="J13">
        <v>6</v>
      </c>
      <c r="K13">
        <v>11</v>
      </c>
      <c r="L13">
        <v>8</v>
      </c>
    </row>
    <row r="15" spans="1:12" x14ac:dyDescent="0.25">
      <c r="B15" t="s">
        <v>13</v>
      </c>
      <c r="C15" t="s">
        <v>49</v>
      </c>
      <c r="D15" t="s">
        <v>69</v>
      </c>
      <c r="E15" t="s">
        <v>70</v>
      </c>
      <c r="F15" t="s">
        <v>66</v>
      </c>
      <c r="G15" s="19" t="s">
        <v>28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</row>
    <row r="16" spans="1:12" x14ac:dyDescent="0.25">
      <c r="B16">
        <f>'AHP Tech'!B53</f>
        <v>6.7904659833272416E-2</v>
      </c>
      <c r="C16">
        <f>'AHP Tech'!C53</f>
        <v>0.13053245599329602</v>
      </c>
      <c r="D16">
        <f>'AHP Tech'!D53</f>
        <v>4.1573654881622797E-2</v>
      </c>
      <c r="E16">
        <f>'AHP Tech'!E53</f>
        <v>9.0001155516297476E-2</v>
      </c>
      <c r="F16">
        <f>'AHP Tech'!F53</f>
        <v>0.19213781132558411</v>
      </c>
      <c r="G16">
        <f>'AHP Tech'!G53</f>
        <v>0.13961975943301666</v>
      </c>
      <c r="H16">
        <f>'AHP Tech'!H53</f>
        <v>8.1367416774864268E-2</v>
      </c>
      <c r="I16">
        <f>'AHP Tech'!I53</f>
        <v>0.10996812829500374</v>
      </c>
      <c r="J16">
        <f>'AHP Tech'!J53</f>
        <v>7.1053043397699758E-2</v>
      </c>
      <c r="K16">
        <f>'AHP Tech'!K53</f>
        <v>1.7541267806050555E-2</v>
      </c>
      <c r="L16">
        <f>'AHP Tech'!L53</f>
        <v>5.8300646743292266E-2</v>
      </c>
    </row>
  </sheetData>
  <conditionalFormatting sqref="B2:L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L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DE8D-DBD3-42CB-8286-B1AD3992C8FD}">
  <dimension ref="A1:H42"/>
  <sheetViews>
    <sheetView zoomScale="70" zoomScaleNormal="70" workbookViewId="0">
      <pane ySplit="1" topLeftCell="A2" activePane="bottomLeft" state="frozen"/>
      <selection pane="bottomLeft"/>
    </sheetView>
  </sheetViews>
  <sheetFormatPr defaultColWidth="10.7109375" defaultRowHeight="15" x14ac:dyDescent="0.25"/>
  <cols>
    <col min="1" max="1" width="25.7109375" bestFit="1" customWidth="1"/>
    <col min="2" max="2" width="14.85546875" bestFit="1" customWidth="1"/>
    <col min="5" max="5" width="14.85546875" bestFit="1" customWidth="1"/>
    <col min="6" max="6" width="10.42578125" customWidth="1"/>
    <col min="8" max="8" width="13.85546875" bestFit="1" customWidth="1"/>
  </cols>
  <sheetData>
    <row r="1" spans="1:8" ht="15.75" x14ac:dyDescent="0.25">
      <c r="A1" t="s">
        <v>0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8" ht="15.75" x14ac:dyDescent="0.25">
      <c r="A2" s="1" t="s">
        <v>76</v>
      </c>
      <c r="B2">
        <v>0</v>
      </c>
      <c r="C2" s="4"/>
      <c r="D2" s="5"/>
      <c r="E2" s="6"/>
      <c r="F2" s="2"/>
    </row>
    <row r="3" spans="1:8" ht="15.75" x14ac:dyDescent="0.25">
      <c r="A3" s="1" t="s">
        <v>77</v>
      </c>
      <c r="B3" s="4">
        <v>82</v>
      </c>
      <c r="C3">
        <v>0</v>
      </c>
      <c r="D3" s="8"/>
      <c r="E3" s="9"/>
      <c r="F3" s="5"/>
    </row>
    <row r="4" spans="1:8" ht="15.75" x14ac:dyDescent="0.25">
      <c r="A4" s="1" t="s">
        <v>78</v>
      </c>
      <c r="B4" s="5">
        <v>28</v>
      </c>
      <c r="C4" s="8">
        <v>23</v>
      </c>
      <c r="D4">
        <v>0</v>
      </c>
      <c r="E4" s="11"/>
      <c r="F4" s="4"/>
    </row>
    <row r="5" spans="1:8" ht="15.75" x14ac:dyDescent="0.25">
      <c r="A5" s="1" t="s">
        <v>79</v>
      </c>
      <c r="B5" s="6">
        <v>32</v>
      </c>
      <c r="C5" s="9">
        <v>31</v>
      </c>
      <c r="D5" s="11">
        <v>28</v>
      </c>
      <c r="E5">
        <v>0</v>
      </c>
      <c r="F5" s="9"/>
    </row>
    <row r="6" spans="1:8" ht="15.75" x14ac:dyDescent="0.25">
      <c r="A6" s="1" t="s">
        <v>80</v>
      </c>
      <c r="B6" s="2">
        <v>68</v>
      </c>
      <c r="C6" s="5">
        <v>65</v>
      </c>
      <c r="D6" s="4">
        <v>81</v>
      </c>
      <c r="E6" s="9">
        <v>74</v>
      </c>
      <c r="F6">
        <v>0</v>
      </c>
    </row>
    <row r="8" spans="1:8" ht="15.75" x14ac:dyDescent="0.25">
      <c r="B8" s="1" t="s">
        <v>76</v>
      </c>
      <c r="C8" s="1" t="s">
        <v>77</v>
      </c>
      <c r="D8" s="1" t="s">
        <v>78</v>
      </c>
      <c r="E8" s="1" t="s">
        <v>79</v>
      </c>
      <c r="F8" s="1" t="s">
        <v>80</v>
      </c>
    </row>
    <row r="9" spans="1:8" ht="15.75" x14ac:dyDescent="0.25">
      <c r="A9" s="1" t="s">
        <v>76</v>
      </c>
      <c r="B9">
        <v>0</v>
      </c>
      <c r="C9" s="2"/>
      <c r="D9" s="4"/>
      <c r="E9" s="5"/>
      <c r="F9" s="3"/>
    </row>
    <row r="10" spans="1:8" ht="15.75" x14ac:dyDescent="0.25">
      <c r="A10" s="1" t="s">
        <v>77</v>
      </c>
      <c r="B10" s="2" t="s">
        <v>18</v>
      </c>
      <c r="C10">
        <v>0</v>
      </c>
      <c r="D10" s="2"/>
      <c r="E10" s="4"/>
      <c r="F10" s="5"/>
    </row>
    <row r="11" spans="1:8" ht="15.75" x14ac:dyDescent="0.25">
      <c r="A11" s="1" t="s">
        <v>78</v>
      </c>
      <c r="B11" s="4" t="s">
        <v>23</v>
      </c>
      <c r="C11" s="2" t="s">
        <v>24</v>
      </c>
      <c r="D11">
        <v>0</v>
      </c>
      <c r="E11" s="2"/>
      <c r="F11" s="4"/>
    </row>
    <row r="12" spans="1:8" ht="15.75" x14ac:dyDescent="0.25">
      <c r="A12" s="1" t="s">
        <v>79</v>
      </c>
      <c r="B12" s="5" t="s">
        <v>29</v>
      </c>
      <c r="C12" s="4" t="s">
        <v>30</v>
      </c>
      <c r="D12" s="2" t="s">
        <v>31</v>
      </c>
      <c r="E12">
        <v>0</v>
      </c>
      <c r="F12" s="2"/>
    </row>
    <row r="13" spans="1:8" ht="15.75" x14ac:dyDescent="0.25">
      <c r="A13" s="1" t="s">
        <v>80</v>
      </c>
      <c r="B13" s="24" t="s">
        <v>34</v>
      </c>
      <c r="C13" s="5" t="s">
        <v>35</v>
      </c>
      <c r="D13" s="4" t="s">
        <v>36</v>
      </c>
      <c r="E13" s="2" t="s">
        <v>37</v>
      </c>
      <c r="F13">
        <v>0</v>
      </c>
    </row>
    <row r="14" spans="1:8" x14ac:dyDescent="0.25">
      <c r="A14" s="27"/>
    </row>
    <row r="15" spans="1:8" ht="15.75" x14ac:dyDescent="0.25">
      <c r="A15" t="s">
        <v>67</v>
      </c>
      <c r="B15" s="1" t="s">
        <v>76</v>
      </c>
      <c r="C15" s="1" t="s">
        <v>77</v>
      </c>
      <c r="D15" s="1" t="s">
        <v>78</v>
      </c>
      <c r="E15" s="1" t="s">
        <v>79</v>
      </c>
      <c r="F15" s="1" t="s">
        <v>80</v>
      </c>
      <c r="G15" t="s">
        <v>68</v>
      </c>
      <c r="H15" s="19"/>
    </row>
    <row r="16" spans="1:8" ht="15.75" x14ac:dyDescent="0.25">
      <c r="A16" s="1" t="s">
        <v>76</v>
      </c>
      <c r="B16" s="28">
        <v>1</v>
      </c>
      <c r="C16" s="28">
        <f>(100-B3)/B3</f>
        <v>0.21951219512195122</v>
      </c>
      <c r="D16" s="28">
        <f>(100-B4)/B4</f>
        <v>2.5714285714285716</v>
      </c>
      <c r="E16" s="28">
        <f>(100-B5)/B5</f>
        <v>2.125</v>
      </c>
      <c r="F16" s="28">
        <f>(100-B6)/B6</f>
        <v>0.47058823529411764</v>
      </c>
      <c r="G16" s="28">
        <f t="shared" ref="G16:G26" si="0">SUM(B16:F16)</f>
        <v>6.3865290018446403</v>
      </c>
      <c r="H16" s="19"/>
    </row>
    <row r="17" spans="1:8" ht="15.75" x14ac:dyDescent="0.25">
      <c r="A17" s="1" t="s">
        <v>77</v>
      </c>
      <c r="B17" s="29">
        <f>B3/(100-B3)</f>
        <v>4.5555555555555554</v>
      </c>
      <c r="C17" s="28">
        <v>1</v>
      </c>
      <c r="D17" s="28">
        <f>(100-C4)/C4</f>
        <v>3.347826086956522</v>
      </c>
      <c r="E17" s="28">
        <f>(100-C5)/C5</f>
        <v>2.225806451612903</v>
      </c>
      <c r="F17" s="28">
        <f>(100-C6)/C6</f>
        <v>0.53846153846153844</v>
      </c>
      <c r="G17" s="28">
        <f t="shared" si="0"/>
        <v>11.667649632586519</v>
      </c>
      <c r="H17" s="19"/>
    </row>
    <row r="18" spans="1:8" ht="15.75" x14ac:dyDescent="0.25">
      <c r="A18" s="1" t="s">
        <v>78</v>
      </c>
      <c r="B18" s="29">
        <f>B4/(100-B4)</f>
        <v>0.3888888888888889</v>
      </c>
      <c r="C18" s="29">
        <f>C4/(100-C4)</f>
        <v>0.29870129870129869</v>
      </c>
      <c r="D18" s="28">
        <v>1</v>
      </c>
      <c r="E18" s="28">
        <f>(100-D5)/D5</f>
        <v>2.5714285714285716</v>
      </c>
      <c r="F18" s="28">
        <f>(100-D6)/D6</f>
        <v>0.23456790123456789</v>
      </c>
      <c r="G18" s="28">
        <f t="shared" si="0"/>
        <v>4.4935866602533272</v>
      </c>
      <c r="H18" s="19"/>
    </row>
    <row r="19" spans="1:8" ht="15.75" x14ac:dyDescent="0.25">
      <c r="A19" s="1" t="s">
        <v>79</v>
      </c>
      <c r="B19" s="29">
        <f t="shared" ref="B19:C20" si="1">B5/(100-B5)</f>
        <v>0.47058823529411764</v>
      </c>
      <c r="C19" s="29">
        <f>C5/(100-C5)</f>
        <v>0.44927536231884058</v>
      </c>
      <c r="D19" s="29">
        <f>D5/(100-D5)</f>
        <v>0.3888888888888889</v>
      </c>
      <c r="E19" s="28">
        <v>1</v>
      </c>
      <c r="F19" s="28">
        <f>(100-E6)/E6</f>
        <v>0.35135135135135137</v>
      </c>
      <c r="G19" s="28">
        <f t="shared" si="0"/>
        <v>2.6601038378531983</v>
      </c>
      <c r="H19" s="19"/>
    </row>
    <row r="20" spans="1:8" ht="15.75" x14ac:dyDescent="0.25">
      <c r="A20" s="1" t="s">
        <v>80</v>
      </c>
      <c r="B20" s="29">
        <f t="shared" si="1"/>
        <v>2.125</v>
      </c>
      <c r="C20" s="29">
        <f t="shared" si="1"/>
        <v>1.8571428571428572</v>
      </c>
      <c r="D20" s="29">
        <f>D6/(100-D6)</f>
        <v>4.2631578947368425</v>
      </c>
      <c r="E20" s="29">
        <f>E6/(100-E6)</f>
        <v>2.8461538461538463</v>
      </c>
      <c r="F20" s="28">
        <v>1</v>
      </c>
      <c r="G20" s="28">
        <f t="shared" si="0"/>
        <v>12.091454598033547</v>
      </c>
      <c r="H20" s="19"/>
    </row>
    <row r="21" spans="1:8" x14ac:dyDescent="0.25">
      <c r="B21" s="29"/>
      <c r="C21" s="29"/>
      <c r="D21" s="29"/>
      <c r="E21" s="29"/>
      <c r="F21" s="29"/>
      <c r="G21" s="28">
        <f t="shared" si="0"/>
        <v>0</v>
      </c>
      <c r="H21" s="19"/>
    </row>
    <row r="22" spans="1:8" x14ac:dyDescent="0.25">
      <c r="B22" s="28"/>
      <c r="C22" s="29"/>
      <c r="D22" s="29"/>
      <c r="E22" s="29"/>
      <c r="F22" s="29"/>
      <c r="G22" s="28">
        <f t="shared" si="0"/>
        <v>0</v>
      </c>
      <c r="H22" s="19"/>
    </row>
    <row r="23" spans="1:8" x14ac:dyDescent="0.25">
      <c r="B23" s="28"/>
      <c r="C23" s="28"/>
      <c r="D23" s="28"/>
      <c r="E23" s="28"/>
      <c r="F23" s="28"/>
      <c r="G23" s="28">
        <f t="shared" si="0"/>
        <v>0</v>
      </c>
      <c r="H23" s="19"/>
    </row>
    <row r="24" spans="1:8" x14ac:dyDescent="0.25">
      <c r="B24" s="28"/>
      <c r="C24" s="28"/>
      <c r="D24" s="28"/>
      <c r="E24" s="28"/>
      <c r="F24" s="28"/>
      <c r="G24" s="28">
        <f t="shared" si="0"/>
        <v>0</v>
      </c>
      <c r="H24" s="19"/>
    </row>
    <row r="25" spans="1:8" x14ac:dyDescent="0.25">
      <c r="B25" s="28"/>
      <c r="C25" s="28"/>
      <c r="D25" s="28"/>
      <c r="E25" s="28"/>
      <c r="F25" s="28"/>
      <c r="G25" s="28">
        <f t="shared" si="0"/>
        <v>0</v>
      </c>
      <c r="H25" s="19"/>
    </row>
    <row r="26" spans="1:8" x14ac:dyDescent="0.25">
      <c r="B26" s="28"/>
      <c r="C26" s="28"/>
      <c r="D26" s="28"/>
      <c r="E26" s="28"/>
      <c r="F26" s="28"/>
      <c r="G26" s="28">
        <f t="shared" si="0"/>
        <v>0</v>
      </c>
      <c r="H26" s="30">
        <f>SUM(G16:G26)</f>
        <v>37.299323730571231</v>
      </c>
    </row>
    <row r="27" spans="1:8" x14ac:dyDescent="0.25">
      <c r="B27" s="28"/>
      <c r="C27" s="28"/>
    </row>
    <row r="28" spans="1:8" ht="15.75" x14ac:dyDescent="0.25">
      <c r="A28" t="s">
        <v>75</v>
      </c>
      <c r="B28" s="1" t="s">
        <v>76</v>
      </c>
      <c r="C28" s="1" t="s">
        <v>77</v>
      </c>
      <c r="D28" s="1" t="s">
        <v>78</v>
      </c>
      <c r="E28" s="1" t="s">
        <v>79</v>
      </c>
      <c r="F28" s="1" t="s">
        <v>80</v>
      </c>
    </row>
    <row r="29" spans="1:8" x14ac:dyDescent="0.25">
      <c r="B29">
        <f>B16/G16</f>
        <v>0.15657957549572968</v>
      </c>
      <c r="C29">
        <f>C16/G16</f>
        <v>3.4371126328330906E-2</v>
      </c>
      <c r="D29">
        <f>D16/G16</f>
        <v>0.40263319413187637</v>
      </c>
      <c r="E29">
        <f>E16/G16</f>
        <v>0.3327315979284256</v>
      </c>
      <c r="F29">
        <f>F16/G16</f>
        <v>7.3684506115637496E-2</v>
      </c>
    </row>
    <row r="30" spans="1:8" x14ac:dyDescent="0.25">
      <c r="B30">
        <f>B17/G17</f>
        <v>0.3904432939803375</v>
      </c>
      <c r="C30">
        <f>C17/G17</f>
        <v>8.5707064532269214E-2</v>
      </c>
      <c r="D30">
        <f>D17/G17</f>
        <v>0.28693234647759697</v>
      </c>
      <c r="E30">
        <f>E17/G17</f>
        <v>0.19076733718472824</v>
      </c>
      <c r="F30">
        <f>F17/G17</f>
        <v>4.614995782506804E-2</v>
      </c>
    </row>
    <row r="31" spans="1:8" x14ac:dyDescent="0.25">
      <c r="B31">
        <f>B18/G18</f>
        <v>8.6543093143988725E-2</v>
      </c>
      <c r="C31">
        <f>C18/G18</f>
        <v>6.6472802526180569E-2</v>
      </c>
      <c r="D31">
        <f>D18/G18</f>
        <v>0.22253938237025669</v>
      </c>
      <c r="E31">
        <f>E18/G18</f>
        <v>0.5722441260949459</v>
      </c>
      <c r="F31">
        <f>F18/G18</f>
        <v>5.2200595864628115E-2</v>
      </c>
    </row>
    <row r="32" spans="1:8" x14ac:dyDescent="0.25">
      <c r="B32">
        <f>B19/G19</f>
        <v>0.17690596457087918</v>
      </c>
      <c r="C32">
        <f>C19/G19</f>
        <v>0.16889391907400966</v>
      </c>
      <c r="D32">
        <f>D19/G19</f>
        <v>0.146193123499546</v>
      </c>
      <c r="E32">
        <f>E19/G19</f>
        <v>0.37592517471311826</v>
      </c>
      <c r="F32">
        <f>F19/G19</f>
        <v>0.13208181814244696</v>
      </c>
    </row>
    <row r="33" spans="1:8" x14ac:dyDescent="0.25">
      <c r="B33">
        <f>B20/G20</f>
        <v>0.17574395063647613</v>
      </c>
      <c r="C33">
        <f>C20/G20</f>
        <v>0.15359135181675226</v>
      </c>
      <c r="D33">
        <f>D20/G20</f>
        <v>0.35257609910971066</v>
      </c>
      <c r="E33">
        <f>E20/G20</f>
        <v>0.23538556284342504</v>
      </c>
      <c r="F33">
        <f>F20/G20</f>
        <v>8.2703035593635829E-2</v>
      </c>
    </row>
    <row r="34" spans="1:8" x14ac:dyDescent="0.25">
      <c r="B34">
        <f>IFERROR(B21/G21,)</f>
        <v>0</v>
      </c>
      <c r="C34">
        <f>IFERROR(C21/H21,)</f>
        <v>0</v>
      </c>
      <c r="D34">
        <f>IFERROR(D21/#REF!,)</f>
        <v>0</v>
      </c>
      <c r="E34">
        <f>IFERROR(E21/#REF!,)</f>
        <v>0</v>
      </c>
      <c r="F34">
        <f>IFERROR(F21/#REF!,)</f>
        <v>0</v>
      </c>
    </row>
    <row r="35" spans="1:8" x14ac:dyDescent="0.25">
      <c r="B35">
        <f>IFERROR(B22/G22,)</f>
        <v>0</v>
      </c>
      <c r="C35">
        <f>IFERROR(C22/H22,)</f>
        <v>0</v>
      </c>
      <c r="D35">
        <f>IFERROR(D22/#REF!,)</f>
        <v>0</v>
      </c>
      <c r="E35">
        <f>IFERROR(E22/#REF!,)</f>
        <v>0</v>
      </c>
      <c r="F35">
        <f>IFERROR(F22/#REF!,)</f>
        <v>0</v>
      </c>
    </row>
    <row r="36" spans="1:8" x14ac:dyDescent="0.25">
      <c r="B36">
        <f>IFERROR(B23/G23,)</f>
        <v>0</v>
      </c>
      <c r="C36">
        <f>IFERROR(C23/G23,0)</f>
        <v>0</v>
      </c>
      <c r="D36">
        <f>IFERROR(D23/G23,0)</f>
        <v>0</v>
      </c>
      <c r="E36">
        <f>IFERROR(E23/G23,0)</f>
        <v>0</v>
      </c>
      <c r="F36">
        <f>IFERROR(F23/G23,0)</f>
        <v>0</v>
      </c>
    </row>
    <row r="37" spans="1:8" x14ac:dyDescent="0.25">
      <c r="B37">
        <f>IFERROR(B24/G24,0)</f>
        <v>0</v>
      </c>
      <c r="C37">
        <f>IFERROR(C24/G24,0)</f>
        <v>0</v>
      </c>
      <c r="D37">
        <f>IFERROR(D24/G24,0)</f>
        <v>0</v>
      </c>
      <c r="E37">
        <f>IFERROR(E24/G24,0)</f>
        <v>0</v>
      </c>
      <c r="F37">
        <f>IFERROR(F24/G24,0)</f>
        <v>0</v>
      </c>
    </row>
    <row r="38" spans="1:8" x14ac:dyDescent="0.25">
      <c r="B38">
        <f>IFERROR(B25/G25,0)</f>
        <v>0</v>
      </c>
      <c r="C38">
        <f>IFERROR(C25/G25,0)</f>
        <v>0</v>
      </c>
      <c r="D38">
        <f>IFERROR(D25/G25,0)</f>
        <v>0</v>
      </c>
      <c r="E38">
        <f>IFERROR(E25/G25,0)</f>
        <v>0</v>
      </c>
      <c r="F38">
        <f>IFERROR(F25/G25,0)</f>
        <v>0</v>
      </c>
    </row>
    <row r="39" spans="1:8" x14ac:dyDescent="0.25">
      <c r="B39">
        <f>IFERROR(B26/G26,0)</f>
        <v>0</v>
      </c>
      <c r="C39">
        <f>IFERROR(C26/G26,0)</f>
        <v>0</v>
      </c>
      <c r="D39">
        <f>IFERROR(D26/G26,0)</f>
        <v>0</v>
      </c>
      <c r="E39">
        <f>IFERROR(E26/G26,0)</f>
        <v>0</v>
      </c>
      <c r="F39">
        <f>IFERROR(F26/G26,0)</f>
        <v>0</v>
      </c>
      <c r="G39">
        <f>SUM(B29:F39)</f>
        <v>5</v>
      </c>
      <c r="H39" t="s">
        <v>81</v>
      </c>
    </row>
    <row r="40" spans="1:8" x14ac:dyDescent="0.25">
      <c r="A40" s="21" t="s">
        <v>74</v>
      </c>
      <c r="B40" s="21">
        <f>SUM(B29:B39)/G39</f>
        <v>0.19724317556548221</v>
      </c>
      <c r="C40" s="21">
        <f>SUM(C29:C39)/G39</f>
        <v>0.10180725285550851</v>
      </c>
      <c r="D40" s="21">
        <f>SUM(D29:D39)/G39</f>
        <v>0.28217482911779734</v>
      </c>
      <c r="E40" s="21">
        <f>SUM(E29:E39)/G39</f>
        <v>0.34141075975292862</v>
      </c>
      <c r="F40" s="21">
        <f>SUM(F29:F39)/G39</f>
        <v>7.7363982708283291E-2</v>
      </c>
      <c r="G40">
        <f>SUM(B40:F40)</f>
        <v>1</v>
      </c>
      <c r="H40" t="s">
        <v>72</v>
      </c>
    </row>
    <row r="41" spans="1:8" x14ac:dyDescent="0.25">
      <c r="A41" t="s">
        <v>71</v>
      </c>
      <c r="B41">
        <v>3</v>
      </c>
      <c r="C41">
        <v>4</v>
      </c>
      <c r="D41">
        <v>2</v>
      </c>
      <c r="E41">
        <v>1</v>
      </c>
      <c r="F41">
        <v>5</v>
      </c>
    </row>
    <row r="42" spans="1:8" x14ac:dyDescent="0.25">
      <c r="B42" s="31"/>
      <c r="C42" s="31"/>
      <c r="D42" s="31"/>
      <c r="E42" s="31"/>
      <c r="F42" s="31"/>
    </row>
  </sheetData>
  <conditionalFormatting sqref="B40:F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3BF4-777F-4904-90FB-DBCEC517BF63}">
  <dimension ref="A1:L16"/>
  <sheetViews>
    <sheetView zoomScale="80" zoomScaleNormal="80" workbookViewId="0"/>
  </sheetViews>
  <sheetFormatPr defaultRowHeight="15" x14ac:dyDescent="0.25"/>
  <cols>
    <col min="1" max="1" width="7.28515625" bestFit="1" customWidth="1"/>
    <col min="2" max="4" width="13" bestFit="1" customWidth="1"/>
    <col min="5" max="5" width="12" bestFit="1" customWidth="1"/>
    <col min="6" max="6" width="13" bestFit="1" customWidth="1"/>
    <col min="7" max="12" width="2.28515625" bestFit="1" customWidth="1"/>
  </cols>
  <sheetData>
    <row r="1" spans="1:12" ht="15.75" x14ac:dyDescent="0.25">
      <c r="A1" t="s">
        <v>107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I1">
        <f>'[2]Aynur prof'!X69</f>
        <v>0</v>
      </c>
      <c r="J1">
        <f>'[2]Aynur prof'!Y69</f>
        <v>0</v>
      </c>
      <c r="K1">
        <f>'[2]Aynur prof'!Z69</f>
        <v>0</v>
      </c>
      <c r="L1">
        <f>'[2]Aynur prof'!AA69</f>
        <v>0</v>
      </c>
    </row>
    <row r="2" spans="1:12" x14ac:dyDescent="0.25">
      <c r="B2">
        <v>38</v>
      </c>
      <c r="C2">
        <v>65</v>
      </c>
      <c r="D2">
        <v>81</v>
      </c>
      <c r="E2">
        <v>74</v>
      </c>
      <c r="F2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B3">
        <v>32</v>
      </c>
      <c r="C3">
        <v>31</v>
      </c>
      <c r="D3">
        <v>28</v>
      </c>
      <c r="E3">
        <v>68</v>
      </c>
      <c r="F3">
        <v>32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B4">
        <v>82</v>
      </c>
      <c r="C4">
        <v>18</v>
      </c>
      <c r="D4">
        <v>72</v>
      </c>
      <c r="E4">
        <v>69</v>
      </c>
      <c r="F4">
        <v>35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B5">
        <v>28</v>
      </c>
      <c r="C5">
        <v>23</v>
      </c>
      <c r="D5">
        <v>77</v>
      </c>
      <c r="E5">
        <v>72</v>
      </c>
      <c r="F5">
        <v>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68</v>
      </c>
      <c r="B12">
        <f>SUM(B2:B11)</f>
        <v>180</v>
      </c>
      <c r="C12">
        <f t="shared" ref="C12:L12" si="0">SUM(C2:C11)</f>
        <v>137</v>
      </c>
      <c r="D12">
        <f t="shared" si="0"/>
        <v>258</v>
      </c>
      <c r="E12">
        <f t="shared" si="0"/>
        <v>283</v>
      </c>
      <c r="F12">
        <f t="shared" si="0"/>
        <v>112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5">
      <c r="B13">
        <v>3</v>
      </c>
      <c r="C13">
        <v>4</v>
      </c>
      <c r="D13">
        <v>2</v>
      </c>
      <c r="E13">
        <v>1</v>
      </c>
      <c r="F13">
        <v>5</v>
      </c>
    </row>
    <row r="15" spans="1:12" ht="15.75" x14ac:dyDescent="0.25">
      <c r="B15" s="1" t="s">
        <v>76</v>
      </c>
      <c r="C15" s="1" t="s">
        <v>77</v>
      </c>
      <c r="D15" s="1" t="s">
        <v>78</v>
      </c>
      <c r="E15" s="1" t="s">
        <v>79</v>
      </c>
      <c r="F15" s="1" t="s">
        <v>80</v>
      </c>
    </row>
    <row r="16" spans="1:12" x14ac:dyDescent="0.25">
      <c r="B16">
        <f>'AHP Prof'!B40</f>
        <v>0.19724317556548221</v>
      </c>
      <c r="C16">
        <f>'AHP Prof'!C40</f>
        <v>0.10180725285550851</v>
      </c>
      <c r="D16">
        <f>'AHP Prof'!D40</f>
        <v>0.28217482911779734</v>
      </c>
      <c r="E16">
        <f>'AHP Prof'!E40</f>
        <v>0.34141075975292862</v>
      </c>
      <c r="F16">
        <f>'AHP Prof'!F40</f>
        <v>7.7363982708283291E-2</v>
      </c>
    </row>
  </sheetData>
  <conditionalFormatting sqref="B13:H13 B2:L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L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F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4A585-475E-41CE-B515-BF14BC4749CB}">
  <dimension ref="B1:J43"/>
  <sheetViews>
    <sheetView zoomScale="70" zoomScaleNormal="70" workbookViewId="0">
      <pane ySplit="1" topLeftCell="A2" activePane="bottomLeft" state="frozen"/>
      <selection pane="bottomLeft" activeCell="B1" sqref="B1"/>
    </sheetView>
  </sheetViews>
  <sheetFormatPr defaultColWidth="10.7109375" defaultRowHeight="15" x14ac:dyDescent="0.25"/>
  <cols>
    <col min="1" max="1" width="2.28515625" customWidth="1"/>
    <col min="2" max="2" width="25.7109375" bestFit="1" customWidth="1"/>
    <col min="3" max="3" width="14.85546875" bestFit="1" customWidth="1"/>
    <col min="6" max="6" width="14.85546875" bestFit="1" customWidth="1"/>
    <col min="7" max="7" width="10.42578125" customWidth="1"/>
    <col min="8" max="8" width="14.28515625" style="19" bestFit="1" customWidth="1"/>
    <col min="10" max="10" width="13.85546875" bestFit="1" customWidth="1"/>
  </cols>
  <sheetData>
    <row r="1" spans="2:8" ht="15.75" x14ac:dyDescent="0.2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ht="15.75" x14ac:dyDescent="0.25">
      <c r="B2" s="1" t="s">
        <v>1</v>
      </c>
      <c r="C2">
        <v>0</v>
      </c>
      <c r="D2" s="4"/>
      <c r="E2" s="5"/>
      <c r="F2" s="6"/>
      <c r="G2" s="2"/>
      <c r="H2" s="7"/>
    </row>
    <row r="3" spans="2:8" ht="15.75" x14ac:dyDescent="0.25">
      <c r="B3" s="1" t="s">
        <v>2</v>
      </c>
      <c r="C3" s="4">
        <v>53</v>
      </c>
      <c r="D3">
        <v>0</v>
      </c>
      <c r="E3" s="8"/>
      <c r="F3" s="9"/>
      <c r="G3" s="5"/>
      <c r="H3" s="10"/>
    </row>
    <row r="4" spans="2:8" ht="15.75" x14ac:dyDescent="0.25">
      <c r="B4" s="1" t="s">
        <v>3</v>
      </c>
      <c r="C4" s="5">
        <v>37</v>
      </c>
      <c r="D4" s="8">
        <v>46</v>
      </c>
      <c r="E4">
        <v>0</v>
      </c>
      <c r="F4" s="11"/>
      <c r="G4" s="4"/>
      <c r="H4" s="12"/>
    </row>
    <row r="5" spans="2:8" ht="15.75" x14ac:dyDescent="0.25">
      <c r="B5" s="1" t="s">
        <v>4</v>
      </c>
      <c r="C5" s="6">
        <v>26</v>
      </c>
      <c r="D5" s="9">
        <v>34</v>
      </c>
      <c r="E5" s="11">
        <v>28</v>
      </c>
      <c r="F5">
        <v>0</v>
      </c>
      <c r="G5" s="9"/>
      <c r="H5" s="13"/>
    </row>
    <row r="6" spans="2:8" ht="15.75" x14ac:dyDescent="0.25">
      <c r="B6" s="1" t="s">
        <v>5</v>
      </c>
      <c r="C6" s="2">
        <v>58</v>
      </c>
      <c r="D6" s="5">
        <v>55</v>
      </c>
      <c r="E6" s="4">
        <v>70</v>
      </c>
      <c r="F6" s="9">
        <v>74</v>
      </c>
      <c r="G6">
        <v>0</v>
      </c>
      <c r="H6" s="14"/>
    </row>
    <row r="7" spans="2:8" ht="15.75" x14ac:dyDescent="0.25">
      <c r="B7" s="1" t="s">
        <v>6</v>
      </c>
      <c r="C7" s="3">
        <v>67</v>
      </c>
      <c r="D7" s="15">
        <v>40</v>
      </c>
      <c r="E7" s="16">
        <v>71</v>
      </c>
      <c r="F7" s="17">
        <v>61</v>
      </c>
      <c r="G7" s="18">
        <v>34</v>
      </c>
      <c r="H7" s="19">
        <v>0</v>
      </c>
    </row>
    <row r="9" spans="2:8" ht="15.75" x14ac:dyDescent="0.25"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</row>
    <row r="10" spans="2:8" ht="15.75" x14ac:dyDescent="0.25">
      <c r="B10" s="1" t="s">
        <v>1</v>
      </c>
      <c r="C10">
        <v>0</v>
      </c>
      <c r="D10" s="2"/>
      <c r="E10" s="4"/>
      <c r="F10" s="5"/>
      <c r="G10" s="3"/>
      <c r="H10" s="20"/>
    </row>
    <row r="11" spans="2:8" ht="15.75" x14ac:dyDescent="0.25">
      <c r="B11" s="1" t="s">
        <v>2</v>
      </c>
      <c r="C11" s="2" t="s">
        <v>18</v>
      </c>
      <c r="D11">
        <v>0</v>
      </c>
      <c r="E11" s="2"/>
      <c r="F11" s="4"/>
      <c r="G11" s="5"/>
      <c r="H11" s="7"/>
    </row>
    <row r="12" spans="2:8" ht="15.75" x14ac:dyDescent="0.25">
      <c r="B12" s="1" t="s">
        <v>3</v>
      </c>
      <c r="C12" s="4" t="s">
        <v>23</v>
      </c>
      <c r="D12" s="2" t="s">
        <v>24</v>
      </c>
      <c r="E12">
        <v>0</v>
      </c>
      <c r="F12" s="2"/>
      <c r="G12" s="4"/>
      <c r="H12" s="22"/>
    </row>
    <row r="13" spans="2:8" ht="15.75" x14ac:dyDescent="0.25">
      <c r="B13" s="1" t="s">
        <v>4</v>
      </c>
      <c r="C13" s="5" t="s">
        <v>29</v>
      </c>
      <c r="D13" s="4" t="s">
        <v>30</v>
      </c>
      <c r="E13" s="2" t="s">
        <v>31</v>
      </c>
      <c r="F13">
        <v>0</v>
      </c>
      <c r="G13" s="2"/>
      <c r="H13" s="23"/>
    </row>
    <row r="14" spans="2:8" ht="15.75" x14ac:dyDescent="0.25">
      <c r="B14" s="1" t="s">
        <v>5</v>
      </c>
      <c r="C14" s="24" t="s">
        <v>34</v>
      </c>
      <c r="D14" s="5" t="s">
        <v>35</v>
      </c>
      <c r="E14" s="4" t="s">
        <v>36</v>
      </c>
      <c r="F14" s="2" t="s">
        <v>37</v>
      </c>
      <c r="G14">
        <v>0</v>
      </c>
      <c r="H14" s="25"/>
    </row>
    <row r="15" spans="2:8" ht="15.75" x14ac:dyDescent="0.25">
      <c r="B15" s="1" t="s">
        <v>6</v>
      </c>
      <c r="C15" s="26" t="s">
        <v>39</v>
      </c>
      <c r="D15" s="24" t="s">
        <v>40</v>
      </c>
      <c r="E15" s="5" t="s">
        <v>41</v>
      </c>
      <c r="F15" s="4" t="s">
        <v>42</v>
      </c>
      <c r="G15" s="2" t="s">
        <v>43</v>
      </c>
      <c r="H15" s="19">
        <v>0</v>
      </c>
    </row>
    <row r="16" spans="2:8" ht="15.75" x14ac:dyDescent="0.25">
      <c r="B16" s="1"/>
      <c r="C16" s="33"/>
      <c r="D16" s="33"/>
    </row>
    <row r="17" spans="2:10" ht="15.75" x14ac:dyDescent="0.25">
      <c r="B17" t="s">
        <v>67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t="s">
        <v>68</v>
      </c>
      <c r="J17" s="19"/>
    </row>
    <row r="18" spans="2:10" ht="15.75" x14ac:dyDescent="0.25">
      <c r="B18" s="1" t="s">
        <v>1</v>
      </c>
      <c r="C18" s="28">
        <v>1</v>
      </c>
      <c r="D18" s="28">
        <f>(100-C3)/C3</f>
        <v>0.8867924528301887</v>
      </c>
      <c r="E18" s="28">
        <f>(100-C4)/C4</f>
        <v>1.7027027027027026</v>
      </c>
      <c r="F18" s="28">
        <f>(100-C5)/C5</f>
        <v>2.8461538461538463</v>
      </c>
      <c r="G18" s="28">
        <f>(100-C6)/C6</f>
        <v>0.72413793103448276</v>
      </c>
      <c r="H18" s="28">
        <f>(100-C7)/C7</f>
        <v>0.4925373134328358</v>
      </c>
      <c r="I18" s="28">
        <f t="shared" ref="I18:I28" si="0">SUM(C18:H18)</f>
        <v>7.6523242461540564</v>
      </c>
      <c r="J18" s="19"/>
    </row>
    <row r="19" spans="2:10" ht="15.75" x14ac:dyDescent="0.25">
      <c r="B19" s="1" t="s">
        <v>2</v>
      </c>
      <c r="C19" s="29">
        <f>C3/(100-C3)</f>
        <v>1.1276595744680851</v>
      </c>
      <c r="D19" s="28">
        <v>1</v>
      </c>
      <c r="E19" s="28">
        <f>(100-D4)/D4</f>
        <v>1.173913043478261</v>
      </c>
      <c r="F19" s="28">
        <f>(100-D5)/D5</f>
        <v>1.9411764705882353</v>
      </c>
      <c r="G19" s="28">
        <f>(100-D6)/D6</f>
        <v>0.81818181818181823</v>
      </c>
      <c r="H19" s="28">
        <f>(100-D7)/D7</f>
        <v>1.5</v>
      </c>
      <c r="I19" s="28">
        <f t="shared" si="0"/>
        <v>7.5609309067163997</v>
      </c>
      <c r="J19" s="19"/>
    </row>
    <row r="20" spans="2:10" ht="15.75" x14ac:dyDescent="0.25">
      <c r="B20" s="1" t="s">
        <v>3</v>
      </c>
      <c r="C20" s="29">
        <f>C4/(100-C4)</f>
        <v>0.58730158730158732</v>
      </c>
      <c r="D20" s="29">
        <f>D4/(100-D4)</f>
        <v>0.85185185185185186</v>
      </c>
      <c r="E20" s="28">
        <v>1</v>
      </c>
      <c r="F20" s="28">
        <f>(100-E5)/E5</f>
        <v>2.5714285714285716</v>
      </c>
      <c r="G20" s="28">
        <f>(100-E6)/E6</f>
        <v>0.42857142857142855</v>
      </c>
      <c r="H20" s="28">
        <f>(100-E7)/E7</f>
        <v>0.40845070422535212</v>
      </c>
      <c r="I20" s="28">
        <f t="shared" si="0"/>
        <v>5.847604143378792</v>
      </c>
      <c r="J20" s="19"/>
    </row>
    <row r="21" spans="2:10" ht="15.75" x14ac:dyDescent="0.25">
      <c r="B21" s="1" t="s">
        <v>4</v>
      </c>
      <c r="C21" s="29">
        <f t="shared" ref="C21:F23" si="1">C5/(100-C5)</f>
        <v>0.35135135135135137</v>
      </c>
      <c r="D21" s="29">
        <f>D5/(100-D5)</f>
        <v>0.51515151515151514</v>
      </c>
      <c r="E21" s="29">
        <f>E5/(100-E5)</f>
        <v>0.3888888888888889</v>
      </c>
      <c r="F21" s="28">
        <v>1</v>
      </c>
      <c r="G21" s="28">
        <f>(100-F6)/F6</f>
        <v>0.35135135135135137</v>
      </c>
      <c r="H21" s="28">
        <f>(100-F7)/F7</f>
        <v>0.63934426229508201</v>
      </c>
      <c r="I21" s="28">
        <f t="shared" si="0"/>
        <v>3.2460873690381886</v>
      </c>
      <c r="J21" s="19"/>
    </row>
    <row r="22" spans="2:10" ht="15.75" x14ac:dyDescent="0.25">
      <c r="B22" s="1" t="s">
        <v>5</v>
      </c>
      <c r="C22" s="29">
        <f t="shared" si="1"/>
        <v>1.3809523809523809</v>
      </c>
      <c r="D22" s="29">
        <f t="shared" si="1"/>
        <v>1.2222222222222223</v>
      </c>
      <c r="E22" s="29">
        <f>E6/(100-E6)</f>
        <v>2.3333333333333335</v>
      </c>
      <c r="F22" s="29">
        <f>F6/(100-F6)</f>
        <v>2.8461538461538463</v>
      </c>
      <c r="G22" s="28">
        <v>1</v>
      </c>
      <c r="H22" s="28">
        <f>(100-G7)/G7</f>
        <v>1.9411764705882353</v>
      </c>
      <c r="I22" s="28">
        <f t="shared" si="0"/>
        <v>10.723838253250019</v>
      </c>
      <c r="J22" s="19"/>
    </row>
    <row r="23" spans="2:10" ht="15.75" x14ac:dyDescent="0.25">
      <c r="B23" s="1" t="s">
        <v>6</v>
      </c>
      <c r="C23" s="29">
        <f t="shared" si="1"/>
        <v>2.0303030303030303</v>
      </c>
      <c r="D23" s="29">
        <f t="shared" si="1"/>
        <v>0.66666666666666663</v>
      </c>
      <c r="E23" s="29">
        <f t="shared" si="1"/>
        <v>2.4482758620689653</v>
      </c>
      <c r="F23" s="29">
        <f t="shared" si="1"/>
        <v>1.5641025641025641</v>
      </c>
      <c r="G23" s="29">
        <f>G7/(100-G7)</f>
        <v>0.51515151515151514</v>
      </c>
      <c r="H23" s="28">
        <v>1</v>
      </c>
      <c r="I23" s="28">
        <f t="shared" si="0"/>
        <v>8.2244996382927411</v>
      </c>
      <c r="J23" s="19"/>
    </row>
    <row r="24" spans="2:10" x14ac:dyDescent="0.25">
      <c r="C24" s="28"/>
      <c r="D24" s="29"/>
      <c r="E24" s="29"/>
      <c r="F24" s="29"/>
      <c r="G24" s="29"/>
      <c r="H24" s="29"/>
      <c r="I24" s="28">
        <f t="shared" si="0"/>
        <v>0</v>
      </c>
      <c r="J24" s="19"/>
    </row>
    <row r="25" spans="2:10" x14ac:dyDescent="0.25">
      <c r="C25" s="28"/>
      <c r="D25" s="28"/>
      <c r="E25" s="28"/>
      <c r="F25" s="28"/>
      <c r="G25" s="28"/>
      <c r="H25" s="28"/>
      <c r="I25" s="28">
        <f t="shared" si="0"/>
        <v>0</v>
      </c>
      <c r="J25" s="19"/>
    </row>
    <row r="26" spans="2:10" x14ac:dyDescent="0.25">
      <c r="C26" s="28"/>
      <c r="D26" s="28"/>
      <c r="E26" s="28"/>
      <c r="F26" s="28"/>
      <c r="G26" s="28"/>
      <c r="H26" s="28"/>
      <c r="I26" s="28">
        <f t="shared" si="0"/>
        <v>0</v>
      </c>
      <c r="J26" s="19"/>
    </row>
    <row r="27" spans="2:10" x14ac:dyDescent="0.25">
      <c r="C27" s="28"/>
      <c r="D27" s="28"/>
      <c r="E27" s="28"/>
      <c r="F27" s="28"/>
      <c r="G27" s="28"/>
      <c r="H27" s="28"/>
      <c r="I27" s="28">
        <f t="shared" si="0"/>
        <v>0</v>
      </c>
      <c r="J27" s="19"/>
    </row>
    <row r="28" spans="2:10" x14ac:dyDescent="0.25">
      <c r="C28" s="28"/>
      <c r="D28" s="28"/>
      <c r="E28" s="28"/>
      <c r="F28" s="28"/>
      <c r="G28" s="28"/>
      <c r="H28" s="28"/>
      <c r="I28" s="28">
        <f t="shared" si="0"/>
        <v>0</v>
      </c>
      <c r="J28" s="30">
        <f>SUM(I18:I28)</f>
        <v>43.255284556830198</v>
      </c>
    </row>
    <row r="29" spans="2:10" ht="15.75" x14ac:dyDescent="0.25">
      <c r="B29" t="s">
        <v>75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</row>
    <row r="30" spans="2:10" x14ac:dyDescent="0.25">
      <c r="C30">
        <f t="shared" ref="C30:C35" si="2">C18/I18</f>
        <v>0.1306792508828393</v>
      </c>
      <c r="D30">
        <f t="shared" ref="D30:D35" si="3">D18/I18</f>
        <v>0.11588537342440466</v>
      </c>
      <c r="E30">
        <f t="shared" ref="E30:E35" si="4">E18/I18</f>
        <v>0.22250791366537501</v>
      </c>
      <c r="F30">
        <f t="shared" ref="F30:F35" si="5">F18/I18</f>
        <v>0.37193325251269649</v>
      </c>
      <c r="G30">
        <f t="shared" ref="G30:G35" si="6">G18/I18</f>
        <v>9.462980236343535E-2</v>
      </c>
      <c r="H30" s="19">
        <f t="shared" ref="H30:H35" si="7">H18/I18</f>
        <v>6.4364407151249206E-2</v>
      </c>
    </row>
    <row r="31" spans="2:10" x14ac:dyDescent="0.25">
      <c r="C31">
        <f t="shared" si="2"/>
        <v>0.14914295453571483</v>
      </c>
      <c r="D31">
        <f t="shared" si="3"/>
        <v>0.13225884647506786</v>
      </c>
      <c r="E31">
        <f t="shared" si="4"/>
        <v>0.155260384992471</v>
      </c>
      <c r="F31">
        <f t="shared" si="5"/>
        <v>0.25673776080454352</v>
      </c>
      <c r="G31">
        <f t="shared" si="6"/>
        <v>0.10821178347960099</v>
      </c>
      <c r="H31" s="19">
        <f t="shared" si="7"/>
        <v>0.19838826971260179</v>
      </c>
    </row>
    <row r="32" spans="2:10" x14ac:dyDescent="0.25">
      <c r="C32">
        <f t="shared" si="2"/>
        <v>0.10043456651671359</v>
      </c>
      <c r="D32">
        <f t="shared" si="3"/>
        <v>0.14567536224496297</v>
      </c>
      <c r="E32">
        <f t="shared" si="4"/>
        <v>0.17101020785278262</v>
      </c>
      <c r="F32">
        <f t="shared" si="5"/>
        <v>0.43974053447858386</v>
      </c>
      <c r="G32">
        <f t="shared" si="6"/>
        <v>7.3290089079763976E-2</v>
      </c>
      <c r="H32" s="19">
        <f t="shared" si="7"/>
        <v>6.9849239827192891E-2</v>
      </c>
    </row>
    <row r="33" spans="2:10" x14ac:dyDescent="0.25">
      <c r="C33">
        <f t="shared" si="2"/>
        <v>0.10823841486911559</v>
      </c>
      <c r="D33">
        <f t="shared" si="3"/>
        <v>0.15869921434189674</v>
      </c>
      <c r="E33">
        <f t="shared" si="4"/>
        <v>0.11980234808162793</v>
      </c>
      <c r="F33">
        <f t="shared" si="5"/>
        <v>0.30806318078132894</v>
      </c>
      <c r="G33">
        <f t="shared" si="6"/>
        <v>0.10823841486911559</v>
      </c>
      <c r="H33" s="19">
        <f t="shared" si="7"/>
        <v>0.19695842705691524</v>
      </c>
    </row>
    <row r="34" spans="2:10" x14ac:dyDescent="0.25">
      <c r="C34">
        <f t="shared" si="2"/>
        <v>0.12877407774533178</v>
      </c>
      <c r="D34">
        <f t="shared" si="3"/>
        <v>0.11397245961368446</v>
      </c>
      <c r="E34">
        <f t="shared" si="4"/>
        <v>0.21758378653521579</v>
      </c>
      <c r="F34">
        <f t="shared" si="5"/>
        <v>0.26540439896053791</v>
      </c>
      <c r="G34">
        <f t="shared" si="6"/>
        <v>9.3250194229378192E-2</v>
      </c>
      <c r="H34" s="19">
        <f t="shared" si="7"/>
        <v>0.18101508291585178</v>
      </c>
    </row>
    <row r="35" spans="2:10" x14ac:dyDescent="0.25">
      <c r="C35">
        <f t="shared" si="2"/>
        <v>0.24686037079387418</v>
      </c>
      <c r="D35">
        <f t="shared" si="3"/>
        <v>8.1058629215898986E-2</v>
      </c>
      <c r="E35">
        <f t="shared" si="4"/>
        <v>0.2976808279825256</v>
      </c>
      <c r="F35">
        <f t="shared" si="5"/>
        <v>0.19017601469883993</v>
      </c>
      <c r="G35">
        <f t="shared" si="6"/>
        <v>6.2636213485012859E-2</v>
      </c>
      <c r="H35" s="19">
        <f t="shared" si="7"/>
        <v>0.12158794382384848</v>
      </c>
    </row>
    <row r="36" spans="2:10" x14ac:dyDescent="0.25">
      <c r="C36">
        <f>IFERROR(C24/I24,)</f>
        <v>0</v>
      </c>
      <c r="D36">
        <f>IFERROR(D24/J24,)</f>
        <v>0</v>
      </c>
      <c r="E36">
        <f>IFERROR(E24/#REF!,)</f>
        <v>0</v>
      </c>
      <c r="F36">
        <f>IFERROR(F24/#REF!,)</f>
        <v>0</v>
      </c>
      <c r="G36">
        <f>IFERROR(G24/#REF!,)</f>
        <v>0</v>
      </c>
      <c r="H36">
        <f>IFERROR(H24/#REF!,)</f>
        <v>0</v>
      </c>
    </row>
    <row r="37" spans="2:10" x14ac:dyDescent="0.25">
      <c r="C37">
        <f>IFERROR(C25/I25,)</f>
        <v>0</v>
      </c>
      <c r="D37">
        <f>IFERROR(D25/I25,0)</f>
        <v>0</v>
      </c>
      <c r="E37">
        <f>IFERROR(E25/I25,0)</f>
        <v>0</v>
      </c>
      <c r="F37">
        <f>IFERROR(F25/I25,0)</f>
        <v>0</v>
      </c>
      <c r="G37">
        <f>IFERROR(G25/I25,0)</f>
        <v>0</v>
      </c>
      <c r="H37" s="19">
        <f>IFERROR(H25/I25,0)</f>
        <v>0</v>
      </c>
    </row>
    <row r="38" spans="2:10" x14ac:dyDescent="0.25">
      <c r="C38">
        <f>IFERROR(C26/I26,0)</f>
        <v>0</v>
      </c>
      <c r="D38">
        <f>IFERROR(D26/I26,0)</f>
        <v>0</v>
      </c>
      <c r="E38">
        <f>IFERROR(E26/I26,0)</f>
        <v>0</v>
      </c>
      <c r="F38">
        <f>IFERROR(F26/I26,0)</f>
        <v>0</v>
      </c>
      <c r="G38">
        <f>IFERROR(G26/I26,0)</f>
        <v>0</v>
      </c>
      <c r="H38" s="19">
        <f>IFERROR(H26/I26,0)</f>
        <v>0</v>
      </c>
    </row>
    <row r="39" spans="2:10" x14ac:dyDescent="0.25">
      <c r="C39">
        <f>IFERROR(C27/I27,0)</f>
        <v>0</v>
      </c>
      <c r="D39">
        <f>IFERROR(D27/I27,0)</f>
        <v>0</v>
      </c>
      <c r="E39">
        <f>IFERROR(E27/I27,0)</f>
        <v>0</v>
      </c>
      <c r="F39">
        <f>IFERROR(F27/I27,0)</f>
        <v>0</v>
      </c>
      <c r="G39">
        <f>IFERROR(G27/I27,0)</f>
        <v>0</v>
      </c>
      <c r="H39" s="19">
        <f>IFERROR(H27/I27,0)</f>
        <v>0</v>
      </c>
    </row>
    <row r="40" spans="2:10" x14ac:dyDescent="0.25">
      <c r="C40">
        <f>IFERROR(C28/I28,0)</f>
        <v>0</v>
      </c>
      <c r="D40">
        <f>IFERROR(D28/I28,0)</f>
        <v>0</v>
      </c>
      <c r="E40">
        <f>IFERROR(E28/I28,0)</f>
        <v>0</v>
      </c>
      <c r="F40">
        <f>IFERROR(F28/I28,0)</f>
        <v>0</v>
      </c>
      <c r="G40">
        <f>IFERROR(G28/I28,0)</f>
        <v>0</v>
      </c>
      <c r="H40" s="19">
        <f>IFERROR(H28/I28,0)</f>
        <v>0</v>
      </c>
      <c r="I40">
        <f>SUM(C30:H40)</f>
        <v>5.9999999999999991</v>
      </c>
      <c r="J40" t="s">
        <v>73</v>
      </c>
    </row>
    <row r="41" spans="2:10" x14ac:dyDescent="0.25">
      <c r="B41" s="21" t="s">
        <v>74</v>
      </c>
      <c r="C41" s="21">
        <f>SUM(C30:C40)/I40</f>
        <v>0.14402160589059823</v>
      </c>
      <c r="D41" s="21">
        <f>SUM(D30:D40)/I40</f>
        <v>0.12459164755265263</v>
      </c>
      <c r="E41" s="21">
        <f>SUM(E30:E40)/I40</f>
        <v>0.19730757818499969</v>
      </c>
      <c r="F41" s="21">
        <f>SUM(F30:F40)/I40</f>
        <v>0.30534252370608844</v>
      </c>
      <c r="G41" s="21">
        <f>SUM(G30:G40)/I40</f>
        <v>9.0042749584384491E-2</v>
      </c>
      <c r="H41" s="21">
        <f>SUM(H30:H40)/I40</f>
        <v>0.13869389508127658</v>
      </c>
      <c r="I41">
        <f>SUM(C41:H41)</f>
        <v>1.0000000000000002</v>
      </c>
      <c r="J41" t="s">
        <v>72</v>
      </c>
    </row>
    <row r="42" spans="2:10" x14ac:dyDescent="0.25">
      <c r="B42" t="s">
        <v>71</v>
      </c>
      <c r="C42">
        <v>3</v>
      </c>
      <c r="D42">
        <v>5</v>
      </c>
      <c r="E42">
        <v>2</v>
      </c>
      <c r="F42">
        <v>1</v>
      </c>
      <c r="G42">
        <v>6</v>
      </c>
      <c r="H42" s="19">
        <v>4</v>
      </c>
    </row>
    <row r="43" spans="2:10" x14ac:dyDescent="0.25">
      <c r="C43" s="31"/>
      <c r="D43" s="31"/>
      <c r="E43" s="31"/>
      <c r="F43" s="31"/>
      <c r="G43" s="31"/>
      <c r="H43" s="32"/>
    </row>
  </sheetData>
  <conditionalFormatting sqref="C41:H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1867-3F35-41F2-ADAD-855EAD4CA5BF}">
  <dimension ref="A1:G16"/>
  <sheetViews>
    <sheetView zoomScale="80" zoomScaleNormal="80" workbookViewId="0"/>
  </sheetViews>
  <sheetFormatPr defaultRowHeight="15" x14ac:dyDescent="0.25"/>
  <cols>
    <col min="2" max="2" width="23.140625" customWidth="1"/>
    <col min="4" max="4" width="19.140625" customWidth="1"/>
    <col min="6" max="6" width="15.5703125" customWidth="1"/>
    <col min="7" max="7" width="21.28515625" customWidth="1"/>
  </cols>
  <sheetData>
    <row r="1" spans="1:7" x14ac:dyDescent="0.25">
      <c r="A1" t="s">
        <v>107</v>
      </c>
      <c r="B1" t="str">
        <f>'[3]Aynur lead'!Q69</f>
        <v>j41 learn</v>
      </c>
      <c r="C1" t="str">
        <f>'[3]Aynur lead'!R69</f>
        <v>j42 goal</v>
      </c>
      <c r="D1" t="str">
        <f>'[3]Aynur lead'!S69</f>
        <v>j43 risk prior</v>
      </c>
      <c r="E1" t="str">
        <f>'[3]Aynur lead'!T69</f>
        <v>j44 certs</v>
      </c>
      <c r="F1" t="str">
        <f>'[3]Aynur lead'!U69</f>
        <v>j45 policies</v>
      </c>
      <c r="G1" t="str">
        <f>'[3]Aynur lead'!V69</f>
        <v>j46 supply risk</v>
      </c>
    </row>
    <row r="2" spans="1:7" x14ac:dyDescent="0.25">
      <c r="B2">
        <v>53</v>
      </c>
      <c r="C2">
        <v>47</v>
      </c>
      <c r="D2">
        <v>54</v>
      </c>
      <c r="E2">
        <v>66</v>
      </c>
      <c r="F2">
        <v>45</v>
      </c>
      <c r="G2">
        <v>60</v>
      </c>
    </row>
    <row r="3" spans="1:7" x14ac:dyDescent="0.25">
      <c r="B3">
        <v>37</v>
      </c>
      <c r="C3">
        <v>46</v>
      </c>
      <c r="D3">
        <v>63</v>
      </c>
      <c r="E3">
        <v>74</v>
      </c>
      <c r="F3">
        <v>42</v>
      </c>
      <c r="G3">
        <v>33</v>
      </c>
    </row>
    <row r="4" spans="1:7" x14ac:dyDescent="0.25">
      <c r="B4">
        <v>58</v>
      </c>
      <c r="C4">
        <v>55</v>
      </c>
      <c r="D4">
        <v>70</v>
      </c>
      <c r="E4">
        <v>72</v>
      </c>
      <c r="F4">
        <v>30</v>
      </c>
      <c r="G4">
        <v>29</v>
      </c>
    </row>
    <row r="5" spans="1:7" x14ac:dyDescent="0.25">
      <c r="B5">
        <v>26</v>
      </c>
      <c r="C5">
        <v>34</v>
      </c>
      <c r="D5">
        <v>28</v>
      </c>
      <c r="E5">
        <v>74</v>
      </c>
      <c r="F5">
        <v>26</v>
      </c>
      <c r="G5">
        <v>66</v>
      </c>
    </row>
    <row r="6" spans="1:7" x14ac:dyDescent="0.25">
      <c r="B6">
        <v>67</v>
      </c>
      <c r="C6">
        <v>40</v>
      </c>
      <c r="D6">
        <v>71</v>
      </c>
      <c r="E6">
        <v>61</v>
      </c>
      <c r="F6">
        <v>34</v>
      </c>
      <c r="G6">
        <v>39</v>
      </c>
    </row>
    <row r="12" spans="1:7" x14ac:dyDescent="0.25">
      <c r="A12" t="s">
        <v>68</v>
      </c>
      <c r="B12">
        <f>SUM(B2:B11)</f>
        <v>241</v>
      </c>
      <c r="C12">
        <f>SUM(C2:C11)</f>
        <v>222</v>
      </c>
      <c r="D12">
        <f t="shared" ref="D12:F12" si="0">SUM(D2:D11)</f>
        <v>286</v>
      </c>
      <c r="E12">
        <f t="shared" si="0"/>
        <v>347</v>
      </c>
      <c r="F12">
        <f t="shared" si="0"/>
        <v>177</v>
      </c>
      <c r="G12">
        <f>SUM(G2:G11)</f>
        <v>227</v>
      </c>
    </row>
    <row r="13" spans="1:7" x14ac:dyDescent="0.25">
      <c r="A13" t="s">
        <v>68</v>
      </c>
      <c r="B13">
        <v>3</v>
      </c>
      <c r="C13">
        <v>5</v>
      </c>
      <c r="D13">
        <v>2</v>
      </c>
      <c r="E13">
        <v>1</v>
      </c>
      <c r="F13">
        <v>6</v>
      </c>
      <c r="G13">
        <v>4</v>
      </c>
    </row>
    <row r="15" spans="1:7" ht="15.75" x14ac:dyDescent="0.25"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</row>
    <row r="16" spans="1:7" x14ac:dyDescent="0.25">
      <c r="B16">
        <f>'AHP Lead'!C41</f>
        <v>0.14402160589059823</v>
      </c>
      <c r="C16">
        <f>'AHP Lead'!D41</f>
        <v>0.12459164755265263</v>
      </c>
      <c r="D16">
        <f>'AHP Lead'!E41</f>
        <v>0.19730757818499969</v>
      </c>
      <c r="E16">
        <f>'AHP Lead'!F41</f>
        <v>0.30534252370608844</v>
      </c>
      <c r="F16">
        <f>'AHP Lead'!G41</f>
        <v>9.0042749584384491E-2</v>
      </c>
      <c r="G16">
        <f>'AHP Lead'!H41</f>
        <v>0.13869389508127658</v>
      </c>
    </row>
  </sheetData>
  <conditionalFormatting sqref="E14:F14 B2:G3 D4:G6 C5:C6 B4:B11 C7:G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G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AHP Org</vt:lpstr>
      <vt:lpstr>Org Raw</vt:lpstr>
      <vt:lpstr>AHP Tech</vt:lpstr>
      <vt:lpstr>Tech Raw</vt:lpstr>
      <vt:lpstr>AHP Prof</vt:lpstr>
      <vt:lpstr>Prof Raw</vt:lpstr>
      <vt:lpstr>AHP Lead</vt:lpstr>
      <vt:lpstr>Lead Raw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2023-01-23T20:04:19Z</dcterms:created>
  <dcterms:modified xsi:type="dcterms:W3CDTF">2023-01-25T18:21:58Z</dcterms:modified>
</cp:coreProperties>
</file>