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- Dissertation Proposal (4 Credits)\GitHub PhD\"/>
    </mc:Choice>
  </mc:AlternateContent>
  <xr:revisionPtr revIDLastSave="0" documentId="13_ncr:1_{CFAFE31B-315D-4E2B-B5EB-7E07A68F34D3}" xr6:coauthVersionLast="47" xr6:coauthVersionMax="47" xr10:uidLastSave="{00000000-0000-0000-0000-000000000000}"/>
  <bookViews>
    <workbookView xWindow="1185" yWindow="405" windowWidth="19185" windowHeight="10515" activeTab="1" xr2:uid="{00000000-000D-0000-FFFF-FFFF00000000}"/>
  </bookViews>
  <sheets>
    <sheet name="templates" sheetId="3" r:id="rId1"/>
    <sheet name="your model" sheetId="5" r:id="rId2"/>
    <sheet name="Perspectives (ca)" sheetId="15" r:id="rId3"/>
    <sheet name="Criteria 1 (cb)" sheetId="14" r:id="rId4"/>
    <sheet name="Criteria 2 (cc)" sheetId="19" r:id="rId5"/>
    <sheet name="Criteria 3 (cd)" sheetId="21" r:id="rId6"/>
    <sheet name="Criteria 3 (ce)" sheetId="22" r:id="rId7"/>
    <sheet name="Alternatives (cf)" sheetId="23" r:id="rId8"/>
    <sheet name="Alternatives (cg)" sheetId="25" r:id="rId9"/>
    <sheet name="Alternatives (ch)" sheetId="27" r:id="rId10"/>
    <sheet name="Alternatives (ci)" sheetId="28" r:id="rId11"/>
    <sheet name="Export Sheet" sheetId="24" r:id="rId12"/>
    <sheet name="Import Sheet (paste survey)" sheetId="1" r:id="rId13"/>
    <sheet name="grid and decimal" sheetId="2" r:id="rId14"/>
    <sheet name="raw for 11 variables" sheetId="33" r:id="rId15"/>
    <sheet name="average and sum" sheetId="12" r:id="rId16"/>
    <sheet name="AHP vector" sheetId="13" r:id="rId17"/>
    <sheet name="AHP consistency" sheetId="29" r:id="rId18"/>
    <sheet name="density" sheetId="30" r:id="rId19"/>
    <sheet name="focus" sheetId="31" r:id="rId20"/>
    <sheet name="desirability (criterion) export" sheetId="32" r:id="rId21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'average and sum'!$O$22</definedName>
    <definedName name="_xlchart.v1.1" hidden="1">'average and sum'!$P$21:$T$21</definedName>
    <definedName name="_xlchart.v1.10" hidden="1">'average and sum'!$P$75:$Z$75</definedName>
    <definedName name="_xlchart.v1.11" hidden="1">'average and sum'!$P$76:$Z$76</definedName>
    <definedName name="_xlchart.v1.12" hidden="1">'average and sum'!$O$58</definedName>
    <definedName name="_xlchart.v1.13" hidden="1">'average and sum'!$P$57:$V$57</definedName>
    <definedName name="_xlchart.v1.14" hidden="1">'average and sum'!$P$58:$V$58</definedName>
    <definedName name="_xlchart.v1.2" hidden="1">'average and sum'!$P$22:$T$22</definedName>
    <definedName name="_xlchart.v1.3" hidden="1">'average and sum'!$O$4</definedName>
    <definedName name="_xlchart.v1.4" hidden="1">'average and sum'!$P$3:$S$3</definedName>
    <definedName name="_xlchart.v1.5" hidden="1">'average and sum'!$P$4:$S$4</definedName>
    <definedName name="_xlchart.v1.6" hidden="1">'average and sum'!$O$58</definedName>
    <definedName name="_xlchart.v1.7" hidden="1">'average and sum'!$P$57:$V$57</definedName>
    <definedName name="_xlchart.v1.8" hidden="1">'average and sum'!$P$58:$V$58</definedName>
    <definedName name="_xlchart.v1.9" hidden="1">'average and sum'!$O$76</definedName>
  </definedNames>
  <calcPr calcId="191029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33" l="1"/>
  <c r="Z6" i="33"/>
  <c r="AA6" i="33"/>
  <c r="AB6" i="33"/>
  <c r="AC6" i="33"/>
  <c r="AD6" i="33"/>
  <c r="AE6" i="33"/>
  <c r="AF6" i="33"/>
  <c r="AG6" i="33"/>
  <c r="AH6" i="33"/>
  <c r="AI6" i="33"/>
  <c r="U59" i="33"/>
  <c r="U60" i="33"/>
  <c r="U61" i="33"/>
  <c r="U62" i="33"/>
  <c r="U63" i="33"/>
  <c r="U64" i="33"/>
  <c r="U65" i="33"/>
  <c r="U66" i="33"/>
  <c r="U67" i="33"/>
  <c r="U68" i="33"/>
  <c r="U69" i="33"/>
  <c r="U70" i="33"/>
  <c r="U71" i="33"/>
  <c r="U72" i="33"/>
  <c r="U73" i="33"/>
  <c r="U74" i="33"/>
  <c r="U75" i="33"/>
  <c r="U76" i="33"/>
  <c r="U77" i="33"/>
  <c r="U78" i="33"/>
  <c r="U79" i="33"/>
  <c r="U80" i="33"/>
  <c r="U81" i="33"/>
  <c r="U82" i="33"/>
  <c r="U83" i="33"/>
  <c r="U84" i="33"/>
  <c r="U85" i="33"/>
  <c r="U86" i="33"/>
  <c r="U87" i="33"/>
  <c r="U88" i="33"/>
  <c r="U89" i="33"/>
  <c r="U90" i="33"/>
  <c r="U91" i="33"/>
  <c r="U92" i="33"/>
  <c r="U93" i="33"/>
  <c r="U94" i="33"/>
  <c r="U95" i="33"/>
  <c r="U96" i="33"/>
  <c r="U97" i="33"/>
  <c r="U98" i="33"/>
  <c r="U99" i="33"/>
  <c r="U100" i="33"/>
  <c r="U101" i="33"/>
  <c r="U102" i="33"/>
  <c r="U103" i="33"/>
  <c r="U104" i="33"/>
  <c r="U105" i="33"/>
  <c r="U106" i="33"/>
  <c r="U107" i="33"/>
  <c r="U108" i="33"/>
  <c r="U109" i="33"/>
  <c r="U110" i="33"/>
  <c r="U111" i="33"/>
  <c r="U112" i="33"/>
  <c r="U58" i="33"/>
  <c r="U4" i="33"/>
  <c r="U5" i="33"/>
  <c r="U6" i="33"/>
  <c r="U7" i="33"/>
  <c r="U8" i="33"/>
  <c r="U9" i="33"/>
  <c r="U10" i="33"/>
  <c r="U11" i="33"/>
  <c r="U12" i="33"/>
  <c r="U13" i="33"/>
  <c r="U14" i="33"/>
  <c r="U15" i="33"/>
  <c r="U16" i="33"/>
  <c r="U17" i="33"/>
  <c r="U18" i="33"/>
  <c r="U19" i="33"/>
  <c r="U20" i="33"/>
  <c r="U21" i="33"/>
  <c r="U22" i="33"/>
  <c r="U23" i="33"/>
  <c r="U24" i="33"/>
  <c r="U25" i="33"/>
  <c r="U26" i="33"/>
  <c r="U27" i="33"/>
  <c r="U28" i="33"/>
  <c r="U29" i="33"/>
  <c r="U30" i="33"/>
  <c r="U31" i="33"/>
  <c r="U32" i="33"/>
  <c r="U33" i="33"/>
  <c r="U34" i="33"/>
  <c r="U35" i="33"/>
  <c r="U36" i="33"/>
  <c r="U37" i="33"/>
  <c r="U38" i="33"/>
  <c r="U39" i="33"/>
  <c r="U40" i="33"/>
  <c r="U41" i="33"/>
  <c r="U42" i="33"/>
  <c r="U43" i="33"/>
  <c r="U44" i="33"/>
  <c r="U45" i="33"/>
  <c r="U46" i="33"/>
  <c r="U47" i="33"/>
  <c r="U48" i="33"/>
  <c r="U49" i="33"/>
  <c r="U50" i="33"/>
  <c r="U51" i="33"/>
  <c r="U52" i="33"/>
  <c r="U53" i="33"/>
  <c r="U54" i="33"/>
  <c r="U55" i="33"/>
  <c r="U56" i="33"/>
  <c r="U57" i="33"/>
  <c r="U3" i="33"/>
  <c r="I18" i="33"/>
  <c r="J18" i="33"/>
  <c r="K18" i="33"/>
  <c r="L18" i="33"/>
  <c r="M18" i="33"/>
  <c r="N18" i="33"/>
  <c r="O18" i="33"/>
  <c r="P18" i="33"/>
  <c r="Q18" i="33"/>
  <c r="R18" i="33"/>
  <c r="S18" i="33"/>
  <c r="I19" i="33"/>
  <c r="J19" i="33"/>
  <c r="K19" i="33"/>
  <c r="L19" i="33"/>
  <c r="M19" i="33"/>
  <c r="N19" i="33"/>
  <c r="O19" i="33"/>
  <c r="P19" i="33"/>
  <c r="Q19" i="33"/>
  <c r="R19" i="33"/>
  <c r="S19" i="33"/>
  <c r="I20" i="33"/>
  <c r="J20" i="33"/>
  <c r="K20" i="33"/>
  <c r="L20" i="33"/>
  <c r="M20" i="33"/>
  <c r="N20" i="33"/>
  <c r="O20" i="33"/>
  <c r="P20" i="33"/>
  <c r="Q20" i="33"/>
  <c r="R20" i="33"/>
  <c r="S20" i="33"/>
  <c r="I21" i="33"/>
  <c r="J21" i="33"/>
  <c r="K21" i="33"/>
  <c r="L21" i="33"/>
  <c r="M21" i="33"/>
  <c r="N21" i="33"/>
  <c r="O21" i="33"/>
  <c r="P21" i="33"/>
  <c r="Q21" i="33"/>
  <c r="R21" i="33"/>
  <c r="S21" i="33"/>
  <c r="I22" i="33"/>
  <c r="J22" i="33"/>
  <c r="K22" i="33"/>
  <c r="L22" i="33"/>
  <c r="M22" i="33"/>
  <c r="N22" i="33"/>
  <c r="O22" i="33"/>
  <c r="P22" i="33"/>
  <c r="Q22" i="33"/>
  <c r="R22" i="33"/>
  <c r="S22" i="33"/>
  <c r="I23" i="33"/>
  <c r="J23" i="33"/>
  <c r="K23" i="33"/>
  <c r="L23" i="33"/>
  <c r="M23" i="33"/>
  <c r="N23" i="33"/>
  <c r="O23" i="33"/>
  <c r="P23" i="33"/>
  <c r="Q23" i="33"/>
  <c r="R23" i="33"/>
  <c r="S23" i="33"/>
  <c r="I24" i="33"/>
  <c r="J24" i="33"/>
  <c r="K24" i="33"/>
  <c r="L24" i="33"/>
  <c r="M24" i="33"/>
  <c r="N24" i="33"/>
  <c r="O24" i="33"/>
  <c r="P24" i="33"/>
  <c r="Q24" i="33"/>
  <c r="R24" i="33"/>
  <c r="S24" i="33"/>
  <c r="I25" i="33"/>
  <c r="J25" i="33"/>
  <c r="K25" i="33"/>
  <c r="L25" i="33"/>
  <c r="M25" i="33"/>
  <c r="N25" i="33"/>
  <c r="O25" i="33"/>
  <c r="P25" i="33"/>
  <c r="Q25" i="33"/>
  <c r="R25" i="33"/>
  <c r="S25" i="33"/>
  <c r="I26" i="33"/>
  <c r="J26" i="33"/>
  <c r="K26" i="33"/>
  <c r="L26" i="33"/>
  <c r="M26" i="33"/>
  <c r="N26" i="33"/>
  <c r="O26" i="33"/>
  <c r="P26" i="33"/>
  <c r="Q26" i="33"/>
  <c r="R26" i="33"/>
  <c r="S26" i="33"/>
  <c r="I27" i="33"/>
  <c r="J27" i="33"/>
  <c r="K27" i="33"/>
  <c r="L27" i="33"/>
  <c r="M27" i="33"/>
  <c r="N27" i="33"/>
  <c r="O27" i="33"/>
  <c r="P27" i="33"/>
  <c r="Q27" i="33"/>
  <c r="R27" i="33"/>
  <c r="S27" i="33"/>
  <c r="I28" i="33"/>
  <c r="J28" i="33"/>
  <c r="K28" i="33"/>
  <c r="L28" i="33"/>
  <c r="M28" i="33"/>
  <c r="N28" i="33"/>
  <c r="O28" i="33"/>
  <c r="P28" i="33"/>
  <c r="Q28" i="33"/>
  <c r="R28" i="33"/>
  <c r="S28" i="33"/>
  <c r="I17" i="33"/>
  <c r="J17" i="33"/>
  <c r="K17" i="33"/>
  <c r="L17" i="33"/>
  <c r="M17" i="33"/>
  <c r="N17" i="33"/>
  <c r="O17" i="33"/>
  <c r="P17" i="33"/>
  <c r="Q17" i="33"/>
  <c r="R17" i="33"/>
  <c r="S17" i="33"/>
  <c r="H18" i="33"/>
  <c r="H19" i="33"/>
  <c r="H20" i="33"/>
  <c r="H21" i="33"/>
  <c r="H22" i="33"/>
  <c r="H23" i="33"/>
  <c r="H24" i="33"/>
  <c r="H25" i="33"/>
  <c r="H26" i="33"/>
  <c r="H27" i="33"/>
  <c r="H28" i="33"/>
  <c r="H17" i="33"/>
  <c r="I4" i="33"/>
  <c r="J4" i="33"/>
  <c r="K4" i="33"/>
  <c r="L4" i="33"/>
  <c r="M4" i="33"/>
  <c r="N4" i="33"/>
  <c r="O4" i="33"/>
  <c r="D52" i="33" s="1"/>
  <c r="P4" i="33"/>
  <c r="D42" i="33" s="1"/>
  <c r="Q4" i="33"/>
  <c r="D32" i="33" s="1"/>
  <c r="R4" i="33"/>
  <c r="D22" i="33" s="1"/>
  <c r="S4" i="33"/>
  <c r="D12" i="33" s="1"/>
  <c r="I5" i="33"/>
  <c r="D2" i="33" s="1"/>
  <c r="F2" i="33" s="1"/>
  <c r="V58" i="33" s="1"/>
  <c r="J5" i="33"/>
  <c r="K5" i="33"/>
  <c r="L5" i="33"/>
  <c r="M5" i="33"/>
  <c r="N5" i="33"/>
  <c r="O5" i="33"/>
  <c r="P5" i="33"/>
  <c r="D53" i="33" s="1"/>
  <c r="Q5" i="33"/>
  <c r="D43" i="33" s="1"/>
  <c r="R5" i="33"/>
  <c r="D33" i="33" s="1"/>
  <c r="S5" i="33"/>
  <c r="D23" i="33" s="1"/>
  <c r="I6" i="33"/>
  <c r="D13" i="33" s="1"/>
  <c r="F13" i="33" s="1"/>
  <c r="V69" i="33" s="1"/>
  <c r="J6" i="33"/>
  <c r="D3" i="33" s="1"/>
  <c r="F3" i="33" s="1"/>
  <c r="V59" i="33" s="1"/>
  <c r="K6" i="33"/>
  <c r="L6" i="33"/>
  <c r="M6" i="33"/>
  <c r="N6" i="33"/>
  <c r="O6" i="33"/>
  <c r="P6" i="33"/>
  <c r="Q6" i="33"/>
  <c r="D54" i="33" s="1"/>
  <c r="R6" i="33"/>
  <c r="D44" i="33" s="1"/>
  <c r="S6" i="33"/>
  <c r="D34" i="33" s="1"/>
  <c r="I7" i="33"/>
  <c r="D24" i="33" s="1"/>
  <c r="J7" i="33"/>
  <c r="D14" i="33" s="1"/>
  <c r="K7" i="33"/>
  <c r="D4" i="33" s="1"/>
  <c r="F4" i="33" s="1"/>
  <c r="V60" i="33" s="1"/>
  <c r="L7" i="33"/>
  <c r="M7" i="33"/>
  <c r="N7" i="33"/>
  <c r="O7" i="33"/>
  <c r="P7" i="33"/>
  <c r="Q7" i="33"/>
  <c r="R7" i="33"/>
  <c r="D55" i="33" s="1"/>
  <c r="S7" i="33"/>
  <c r="D45" i="33" s="1"/>
  <c r="I8" i="33"/>
  <c r="D35" i="33" s="1"/>
  <c r="J8" i="33"/>
  <c r="D25" i="33" s="1"/>
  <c r="K8" i="33"/>
  <c r="D15" i="33" s="1"/>
  <c r="L8" i="33"/>
  <c r="D5" i="33" s="1"/>
  <c r="M8" i="33"/>
  <c r="N8" i="33"/>
  <c r="O8" i="33"/>
  <c r="P8" i="33"/>
  <c r="Q8" i="33"/>
  <c r="R8" i="33"/>
  <c r="S8" i="33"/>
  <c r="D56" i="33" s="1"/>
  <c r="I9" i="33"/>
  <c r="D46" i="33" s="1"/>
  <c r="J9" i="33"/>
  <c r="D36" i="33" s="1"/>
  <c r="K9" i="33"/>
  <c r="D26" i="33" s="1"/>
  <c r="L9" i="33"/>
  <c r="D16" i="33" s="1"/>
  <c r="M9" i="33"/>
  <c r="D6" i="33" s="1"/>
  <c r="N9" i="33"/>
  <c r="O9" i="33"/>
  <c r="P9" i="33"/>
  <c r="Q9" i="33"/>
  <c r="R9" i="33"/>
  <c r="S9" i="33"/>
  <c r="I10" i="33"/>
  <c r="J10" i="33"/>
  <c r="D47" i="33" s="1"/>
  <c r="K10" i="33"/>
  <c r="D37" i="33" s="1"/>
  <c r="L10" i="33"/>
  <c r="D27" i="33" s="1"/>
  <c r="M10" i="33"/>
  <c r="D17" i="33" s="1"/>
  <c r="N10" i="33"/>
  <c r="D7" i="33" s="1"/>
  <c r="O10" i="33"/>
  <c r="P10" i="33"/>
  <c r="Q10" i="33"/>
  <c r="R10" i="33"/>
  <c r="S10" i="33"/>
  <c r="I11" i="33"/>
  <c r="J11" i="33"/>
  <c r="K11" i="33"/>
  <c r="D48" i="33" s="1"/>
  <c r="L11" i="33"/>
  <c r="D38" i="33" s="1"/>
  <c r="M11" i="33"/>
  <c r="D28" i="33" s="1"/>
  <c r="N11" i="33"/>
  <c r="D18" i="33" s="1"/>
  <c r="O11" i="33"/>
  <c r="D8" i="33" s="1"/>
  <c r="P11" i="33"/>
  <c r="Q11" i="33"/>
  <c r="R11" i="33"/>
  <c r="S11" i="33"/>
  <c r="I12" i="33"/>
  <c r="J12" i="33"/>
  <c r="K12" i="33"/>
  <c r="L12" i="33"/>
  <c r="D49" i="33" s="1"/>
  <c r="M12" i="33"/>
  <c r="D39" i="33" s="1"/>
  <c r="N12" i="33"/>
  <c r="D29" i="33" s="1"/>
  <c r="O12" i="33"/>
  <c r="D19" i="33" s="1"/>
  <c r="P12" i="33"/>
  <c r="D9" i="33" s="1"/>
  <c r="Q12" i="33"/>
  <c r="R12" i="33"/>
  <c r="S12" i="33"/>
  <c r="I13" i="33"/>
  <c r="J13" i="33"/>
  <c r="K13" i="33"/>
  <c r="L13" i="33"/>
  <c r="M13" i="33"/>
  <c r="D50" i="33" s="1"/>
  <c r="N13" i="33"/>
  <c r="D40" i="33" s="1"/>
  <c r="O13" i="33"/>
  <c r="D30" i="33" s="1"/>
  <c r="P13" i="33"/>
  <c r="D20" i="33" s="1"/>
  <c r="Q13" i="33"/>
  <c r="D10" i="33" s="1"/>
  <c r="R13" i="33"/>
  <c r="S13" i="33"/>
  <c r="I14" i="33"/>
  <c r="J14" i="33"/>
  <c r="K14" i="33"/>
  <c r="L14" i="33"/>
  <c r="M14" i="33"/>
  <c r="N14" i="33"/>
  <c r="D51" i="33" s="1"/>
  <c r="O14" i="33"/>
  <c r="D41" i="33" s="1"/>
  <c r="P14" i="33"/>
  <c r="D31" i="33" s="1"/>
  <c r="Q14" i="33"/>
  <c r="D21" i="33" s="1"/>
  <c r="R14" i="33"/>
  <c r="D11" i="33" s="1"/>
  <c r="S14" i="33"/>
  <c r="I3" i="33"/>
  <c r="J3" i="33"/>
  <c r="K3" i="33"/>
  <c r="L3" i="33"/>
  <c r="M3" i="33"/>
  <c r="N3" i="33"/>
  <c r="O3" i="33"/>
  <c r="P3" i="33"/>
  <c r="Q3" i="33"/>
  <c r="R3" i="33"/>
  <c r="S3" i="33"/>
  <c r="H4" i="33"/>
  <c r="H5" i="33"/>
  <c r="H6" i="33"/>
  <c r="H7" i="33"/>
  <c r="H8" i="33"/>
  <c r="H9" i="33"/>
  <c r="H10" i="33"/>
  <c r="H11" i="33"/>
  <c r="H12" i="33"/>
  <c r="H13" i="33"/>
  <c r="H14" i="33"/>
  <c r="H3" i="33"/>
  <c r="V13" i="33" l="1"/>
  <c r="F12" i="33"/>
  <c r="V68" i="33" s="1"/>
  <c r="F11" i="33"/>
  <c r="V67" i="33" s="1"/>
  <c r="V12" i="33"/>
  <c r="F51" i="33"/>
  <c r="V107" i="33" s="1"/>
  <c r="V52" i="33"/>
  <c r="F10" i="33"/>
  <c r="V66" i="33" s="1"/>
  <c r="V11" i="33"/>
  <c r="F50" i="33"/>
  <c r="V106" i="33" s="1"/>
  <c r="V51" i="33"/>
  <c r="V10" i="33"/>
  <c r="F9" i="33"/>
  <c r="V65" i="33" s="1"/>
  <c r="V50" i="33"/>
  <c r="F49" i="33"/>
  <c r="V105" i="33" s="1"/>
  <c r="F8" i="33"/>
  <c r="V64" i="33" s="1"/>
  <c r="V9" i="33"/>
  <c r="F48" i="33"/>
  <c r="V104" i="33" s="1"/>
  <c r="V49" i="33"/>
  <c r="F7" i="33"/>
  <c r="V63" i="33" s="1"/>
  <c r="V8" i="33"/>
  <c r="F47" i="33"/>
  <c r="V103" i="33" s="1"/>
  <c r="V48" i="33"/>
  <c r="F6" i="33"/>
  <c r="V62" i="33" s="1"/>
  <c r="V7" i="33"/>
  <c r="F46" i="33"/>
  <c r="V102" i="33" s="1"/>
  <c r="V47" i="33"/>
  <c r="F5" i="33"/>
  <c r="V61" i="33" s="1"/>
  <c r="V6" i="33"/>
  <c r="V46" i="33"/>
  <c r="F45" i="33"/>
  <c r="V101" i="33" s="1"/>
  <c r="F44" i="33"/>
  <c r="V100" i="33" s="1"/>
  <c r="V45" i="33"/>
  <c r="F43" i="33"/>
  <c r="V99" i="33" s="1"/>
  <c r="V44" i="33"/>
  <c r="F42" i="33"/>
  <c r="V98" i="33" s="1"/>
  <c r="V43" i="33"/>
  <c r="V22" i="33"/>
  <c r="F21" i="33"/>
  <c r="V77" i="33" s="1"/>
  <c r="F20" i="33"/>
  <c r="V76" i="33" s="1"/>
  <c r="V21" i="33"/>
  <c r="F19" i="33"/>
  <c r="V75" i="33" s="1"/>
  <c r="V20" i="33"/>
  <c r="F18" i="33"/>
  <c r="V74" i="33" s="1"/>
  <c r="V19" i="33"/>
  <c r="V18" i="33"/>
  <c r="F17" i="33"/>
  <c r="V73" i="33" s="1"/>
  <c r="F16" i="33"/>
  <c r="V72" i="33" s="1"/>
  <c r="V17" i="33"/>
  <c r="F56" i="33"/>
  <c r="V112" i="33" s="1"/>
  <c r="V57" i="33"/>
  <c r="F15" i="33"/>
  <c r="V71" i="33" s="1"/>
  <c r="V16" i="33"/>
  <c r="F55" i="33"/>
  <c r="V111" i="33" s="1"/>
  <c r="V56" i="33"/>
  <c r="F14" i="33"/>
  <c r="V70" i="33" s="1"/>
  <c r="V15" i="33"/>
  <c r="F54" i="33"/>
  <c r="V110" i="33" s="1"/>
  <c r="V55" i="33"/>
  <c r="V54" i="33"/>
  <c r="F53" i="33"/>
  <c r="V109" i="33" s="1"/>
  <c r="F52" i="33"/>
  <c r="V108" i="33" s="1"/>
  <c r="V53" i="33"/>
  <c r="F31" i="33"/>
  <c r="V87" i="33" s="1"/>
  <c r="V32" i="33"/>
  <c r="F30" i="33"/>
  <c r="V86" i="33" s="1"/>
  <c r="V31" i="33"/>
  <c r="V30" i="33"/>
  <c r="F29" i="33"/>
  <c r="V85" i="33" s="1"/>
  <c r="F28" i="33"/>
  <c r="V84" i="33" s="1"/>
  <c r="V29" i="33"/>
  <c r="F27" i="33"/>
  <c r="V83" i="33" s="1"/>
  <c r="V28" i="33"/>
  <c r="F26" i="33"/>
  <c r="V82" i="33" s="1"/>
  <c r="V27" i="33"/>
  <c r="V26" i="33"/>
  <c r="F25" i="33"/>
  <c r="V81" i="33" s="1"/>
  <c r="F24" i="33"/>
  <c r="V80" i="33" s="1"/>
  <c r="V25" i="33"/>
  <c r="F23" i="33"/>
  <c r="V79" i="33" s="1"/>
  <c r="V24" i="33"/>
  <c r="F22" i="33"/>
  <c r="V78" i="33" s="1"/>
  <c r="V23" i="33"/>
  <c r="V42" i="33"/>
  <c r="F41" i="33"/>
  <c r="V97" i="33" s="1"/>
  <c r="F40" i="33"/>
  <c r="V96" i="33" s="1"/>
  <c r="V41" i="33"/>
  <c r="F39" i="33"/>
  <c r="V95" i="33" s="1"/>
  <c r="V40" i="33"/>
  <c r="F38" i="33"/>
  <c r="V94" i="33" s="1"/>
  <c r="V39" i="33"/>
  <c r="V38" i="33"/>
  <c r="F37" i="33"/>
  <c r="V93" i="33" s="1"/>
  <c r="F36" i="33"/>
  <c r="V92" i="33" s="1"/>
  <c r="V37" i="33"/>
  <c r="F35" i="33"/>
  <c r="V91" i="33" s="1"/>
  <c r="V36" i="33"/>
  <c r="F34" i="33"/>
  <c r="V90" i="33" s="1"/>
  <c r="V35" i="33"/>
  <c r="V34" i="33"/>
  <c r="F33" i="33"/>
  <c r="V89" i="33" s="1"/>
  <c r="F32" i="33"/>
  <c r="V88" i="33" s="1"/>
  <c r="V33" i="33"/>
  <c r="V5" i="33"/>
  <c r="V4" i="33"/>
  <c r="V3" i="33"/>
  <c r="V14" i="33"/>
  <c r="C45" i="32" l="1"/>
  <c r="C44" i="32"/>
  <c r="C43" i="32"/>
  <c r="C42" i="32"/>
  <c r="C41" i="32"/>
  <c r="C40" i="32"/>
  <c r="C39" i="32"/>
  <c r="C38" i="32"/>
  <c r="C37" i="32"/>
  <c r="C36" i="32"/>
  <c r="C35" i="32"/>
  <c r="AP43" i="31"/>
  <c r="AO43" i="31"/>
  <c r="AN43" i="31"/>
  <c r="AM43" i="31"/>
  <c r="AL43" i="31"/>
  <c r="AK43" i="31"/>
  <c r="AJ43" i="31"/>
  <c r="AI43" i="31"/>
  <c r="AH43" i="31"/>
  <c r="AG43" i="31"/>
  <c r="AF43" i="31"/>
  <c r="AP42" i="31"/>
  <c r="AO42" i="31"/>
  <c r="AN42" i="31"/>
  <c r="AM42" i="31"/>
  <c r="AL42" i="31"/>
  <c r="AK42" i="31"/>
  <c r="AJ42" i="31"/>
  <c r="AI42" i="31"/>
  <c r="AH42" i="31"/>
  <c r="AG42" i="31"/>
  <c r="AF42" i="31"/>
  <c r="AP41" i="31"/>
  <c r="AO41" i="31"/>
  <c r="AN41" i="31"/>
  <c r="AM41" i="31"/>
  <c r="AL41" i="31"/>
  <c r="AK41" i="31"/>
  <c r="AJ41" i="31"/>
  <c r="AI41" i="31"/>
  <c r="AH41" i="31"/>
  <c r="AG41" i="31"/>
  <c r="AF41" i="31"/>
  <c r="AP40" i="31"/>
  <c r="AO40" i="31"/>
  <c r="AN40" i="31"/>
  <c r="AM40" i="31"/>
  <c r="AL40" i="31"/>
  <c r="AK40" i="31"/>
  <c r="AJ40" i="31"/>
  <c r="AI40" i="31"/>
  <c r="AH40" i="31"/>
  <c r="AG40" i="31"/>
  <c r="AF40" i="31"/>
  <c r="AP39" i="31"/>
  <c r="AO39" i="31"/>
  <c r="AN39" i="31"/>
  <c r="AM39" i="31"/>
  <c r="AL39" i="31"/>
  <c r="AK39" i="31"/>
  <c r="AJ39" i="31"/>
  <c r="AI39" i="31"/>
  <c r="AH39" i="31"/>
  <c r="AG39" i="31"/>
  <c r="AF39" i="31"/>
  <c r="AP38" i="31"/>
  <c r="AO38" i="31"/>
  <c r="AN38" i="31"/>
  <c r="AM38" i="31"/>
  <c r="AL38" i="31"/>
  <c r="AK38" i="31"/>
  <c r="AJ38" i="31"/>
  <c r="AI38" i="31"/>
  <c r="AH38" i="31"/>
  <c r="AG38" i="31"/>
  <c r="AF38" i="31"/>
  <c r="AP37" i="31"/>
  <c r="AO37" i="31"/>
  <c r="AN37" i="31"/>
  <c r="AM37" i="31"/>
  <c r="AL37" i="31"/>
  <c r="AK37" i="31"/>
  <c r="AJ37" i="31"/>
  <c r="AI37" i="31"/>
  <c r="AH37" i="31"/>
  <c r="AG37" i="31"/>
  <c r="AF37" i="31"/>
  <c r="AP36" i="31"/>
  <c r="AO36" i="31"/>
  <c r="AN36" i="31"/>
  <c r="AM36" i="31"/>
  <c r="AL36" i="31"/>
  <c r="AK36" i="31"/>
  <c r="AJ36" i="31"/>
  <c r="AI36" i="31"/>
  <c r="AH36" i="31"/>
  <c r="AG36" i="31"/>
  <c r="AF36" i="31"/>
  <c r="AP35" i="31"/>
  <c r="AO35" i="31"/>
  <c r="AN35" i="31"/>
  <c r="AM35" i="31"/>
  <c r="AL35" i="31"/>
  <c r="AK35" i="31"/>
  <c r="AJ35" i="31"/>
  <c r="AI35" i="31"/>
  <c r="AH35" i="31"/>
  <c r="AG35" i="31"/>
  <c r="AF35" i="31"/>
  <c r="AP34" i="31"/>
  <c r="AO34" i="31"/>
  <c r="AN34" i="31"/>
  <c r="AM34" i="31"/>
  <c r="AL34" i="31"/>
  <c r="AK34" i="31"/>
  <c r="AJ34" i="31"/>
  <c r="AI34" i="31"/>
  <c r="AH34" i="31"/>
  <c r="AG34" i="31"/>
  <c r="AF34" i="31"/>
  <c r="AP33" i="31"/>
  <c r="AO33" i="31"/>
  <c r="AN33" i="31"/>
  <c r="AM33" i="31"/>
  <c r="AL33" i="31"/>
  <c r="AK33" i="31"/>
  <c r="AJ33" i="31"/>
  <c r="AI33" i="31"/>
  <c r="AH33" i="31"/>
  <c r="AG33" i="31"/>
  <c r="AF33" i="31"/>
  <c r="R33" i="31"/>
  <c r="S33" i="31"/>
  <c r="T33" i="31"/>
  <c r="U33" i="31"/>
  <c r="V33" i="31"/>
  <c r="R34" i="31"/>
  <c r="S34" i="31"/>
  <c r="T34" i="31"/>
  <c r="U34" i="31"/>
  <c r="V34" i="31"/>
  <c r="R35" i="31"/>
  <c r="S35" i="31"/>
  <c r="T35" i="31"/>
  <c r="U35" i="31"/>
  <c r="V35" i="31"/>
  <c r="R36" i="31"/>
  <c r="S36" i="31"/>
  <c r="T36" i="31"/>
  <c r="U36" i="31"/>
  <c r="V36" i="31"/>
  <c r="R37" i="31"/>
  <c r="S37" i="31"/>
  <c r="T37" i="31"/>
  <c r="U37" i="31"/>
  <c r="V37" i="31"/>
  <c r="R38" i="31"/>
  <c r="S38" i="31"/>
  <c r="T38" i="31"/>
  <c r="U38" i="31"/>
  <c r="V38" i="31"/>
  <c r="Q34" i="31"/>
  <c r="Q35" i="31"/>
  <c r="Q36" i="31"/>
  <c r="Q37" i="31"/>
  <c r="Q38" i="31"/>
  <c r="Q33" i="31"/>
  <c r="C33" i="31"/>
  <c r="D33" i="31"/>
  <c r="E33" i="31"/>
  <c r="F33" i="31"/>
  <c r="G33" i="31"/>
  <c r="C34" i="31"/>
  <c r="D34" i="31"/>
  <c r="E34" i="31"/>
  <c r="F34" i="31"/>
  <c r="G34" i="31"/>
  <c r="C35" i="31"/>
  <c r="D35" i="31"/>
  <c r="E35" i="31"/>
  <c r="F35" i="31"/>
  <c r="G35" i="31"/>
  <c r="C36" i="31"/>
  <c r="D36" i="31"/>
  <c r="E36" i="31"/>
  <c r="F36" i="31"/>
  <c r="G36" i="31"/>
  <c r="C37" i="31"/>
  <c r="D37" i="31"/>
  <c r="E37" i="31"/>
  <c r="F37" i="31"/>
  <c r="G37" i="31"/>
  <c r="C38" i="31"/>
  <c r="D38" i="31"/>
  <c r="E38" i="31"/>
  <c r="F38" i="31"/>
  <c r="G38" i="31"/>
  <c r="B34" i="31"/>
  <c r="B35" i="31"/>
  <c r="B36" i="31"/>
  <c r="B37" i="31"/>
  <c r="B38" i="31"/>
  <c r="B33" i="31"/>
  <c r="C40" i="30"/>
  <c r="D40" i="30"/>
  <c r="E40" i="30"/>
  <c r="F40" i="30"/>
  <c r="S40" i="30" s="1"/>
  <c r="G40" i="30"/>
  <c r="C41" i="30"/>
  <c r="D41" i="30"/>
  <c r="Q41" i="30" s="1"/>
  <c r="E41" i="30"/>
  <c r="F41" i="30"/>
  <c r="G41" i="30"/>
  <c r="C42" i="30"/>
  <c r="D42" i="30"/>
  <c r="E42" i="30"/>
  <c r="F42" i="30"/>
  <c r="G42" i="30"/>
  <c r="T42" i="30" s="1"/>
  <c r="C43" i="30"/>
  <c r="D43" i="30"/>
  <c r="E43" i="30"/>
  <c r="F43" i="30"/>
  <c r="G43" i="30"/>
  <c r="T43" i="30" s="1"/>
  <c r="C44" i="30"/>
  <c r="D44" i="30"/>
  <c r="E44" i="30"/>
  <c r="F44" i="30"/>
  <c r="G44" i="30"/>
  <c r="C45" i="30"/>
  <c r="D45" i="30"/>
  <c r="E45" i="30"/>
  <c r="R45" i="30" s="1"/>
  <c r="F45" i="30"/>
  <c r="G45" i="30"/>
  <c r="B41" i="30"/>
  <c r="B42" i="30"/>
  <c r="O42" i="30" s="1"/>
  <c r="B43" i="30"/>
  <c r="B44" i="30"/>
  <c r="O44" i="30" s="1"/>
  <c r="B45" i="30"/>
  <c r="B40" i="30"/>
  <c r="A44" i="30"/>
  <c r="A43" i="30"/>
  <c r="A42" i="30"/>
  <c r="A41" i="30"/>
  <c r="A40" i="30"/>
  <c r="Z46" i="30"/>
  <c r="Z47" i="30" s="1"/>
  <c r="Q45" i="30"/>
  <c r="S45" i="30"/>
  <c r="P45" i="30"/>
  <c r="O45" i="30"/>
  <c r="R44" i="30"/>
  <c r="Q44" i="30"/>
  <c r="T44" i="30"/>
  <c r="P44" i="30"/>
  <c r="Q43" i="30"/>
  <c r="O43" i="30"/>
  <c r="S43" i="30"/>
  <c r="P43" i="30"/>
  <c r="R42" i="30"/>
  <c r="S42" i="30"/>
  <c r="P42" i="30"/>
  <c r="T41" i="30"/>
  <c r="S41" i="30"/>
  <c r="R41" i="30"/>
  <c r="O41" i="30"/>
  <c r="T40" i="30"/>
  <c r="R40" i="30"/>
  <c r="Q40" i="30"/>
  <c r="P40" i="30"/>
  <c r="B22" i="29"/>
  <c r="B23" i="29" s="1"/>
  <c r="B24" i="29" s="1"/>
  <c r="P46" i="13"/>
  <c r="Q46" i="13"/>
  <c r="R46" i="13"/>
  <c r="S46" i="13"/>
  <c r="T46" i="13"/>
  <c r="O46" i="13"/>
  <c r="O45" i="13"/>
  <c r="P34" i="13"/>
  <c r="Q34" i="13"/>
  <c r="R34" i="13"/>
  <c r="S34" i="13"/>
  <c r="T34" i="13"/>
  <c r="P35" i="13"/>
  <c r="Q35" i="13"/>
  <c r="R35" i="13"/>
  <c r="S35" i="13"/>
  <c r="T35" i="13"/>
  <c r="P36" i="13"/>
  <c r="Q36" i="13"/>
  <c r="R36" i="13"/>
  <c r="S36" i="13"/>
  <c r="T36" i="13"/>
  <c r="P37" i="13"/>
  <c r="Q37" i="13"/>
  <c r="R37" i="13"/>
  <c r="S37" i="13"/>
  <c r="T37" i="13"/>
  <c r="P38" i="13"/>
  <c r="Q38" i="13"/>
  <c r="R38" i="13"/>
  <c r="S38" i="13"/>
  <c r="T38" i="13"/>
  <c r="P39" i="13"/>
  <c r="Q39" i="13"/>
  <c r="R39" i="13"/>
  <c r="S39" i="13"/>
  <c r="T39" i="13"/>
  <c r="O35" i="13"/>
  <c r="O36" i="13"/>
  <c r="O37" i="13"/>
  <c r="O38" i="13"/>
  <c r="O39" i="13"/>
  <c r="O34" i="13"/>
  <c r="B44" i="13"/>
  <c r="C44" i="13" s="1"/>
  <c r="D44" i="13" s="1"/>
  <c r="E44" i="13" s="1"/>
  <c r="F44" i="13" s="1"/>
  <c r="G44" i="13" s="1"/>
  <c r="H44" i="13" s="1"/>
  <c r="I44" i="13" s="1"/>
  <c r="J44" i="13" s="1"/>
  <c r="K44" i="13" s="1"/>
  <c r="L44" i="13" s="1"/>
  <c r="B43" i="13"/>
  <c r="C43" i="13" s="1"/>
  <c r="D43" i="13" s="1"/>
  <c r="E43" i="13" s="1"/>
  <c r="F43" i="13" s="1"/>
  <c r="G43" i="13" s="1"/>
  <c r="H43" i="13" s="1"/>
  <c r="I43" i="13" s="1"/>
  <c r="J43" i="13" s="1"/>
  <c r="K43" i="13" s="1"/>
  <c r="L43" i="13" s="1"/>
  <c r="B42" i="13"/>
  <c r="C42" i="13" s="1"/>
  <c r="D42" i="13" s="1"/>
  <c r="E42" i="13" s="1"/>
  <c r="F42" i="13" s="1"/>
  <c r="G42" i="13" s="1"/>
  <c r="H42" i="13" s="1"/>
  <c r="I42" i="13" s="1"/>
  <c r="J42" i="13" s="1"/>
  <c r="K42" i="13" s="1"/>
  <c r="L42" i="13" s="1"/>
  <c r="B41" i="13"/>
  <c r="B40" i="13"/>
  <c r="B39" i="13"/>
  <c r="C39" i="13" s="1"/>
  <c r="D39" i="13" s="1"/>
  <c r="B38" i="13"/>
  <c r="B37" i="13"/>
  <c r="C37" i="13" s="1"/>
  <c r="D37" i="13" s="1"/>
  <c r="B36" i="13"/>
  <c r="B35" i="13"/>
  <c r="C35" i="13" s="1"/>
  <c r="D35" i="13" s="1"/>
  <c r="B34" i="13"/>
  <c r="C34" i="13" s="1"/>
  <c r="C41" i="13"/>
  <c r="D41" i="13" s="1"/>
  <c r="E41" i="13" s="1"/>
  <c r="F41" i="13" s="1"/>
  <c r="G41" i="13" s="1"/>
  <c r="H41" i="13" s="1"/>
  <c r="I41" i="13" s="1"/>
  <c r="J41" i="13" s="1"/>
  <c r="K41" i="13" s="1"/>
  <c r="L41" i="13" s="1"/>
  <c r="C40" i="12"/>
  <c r="D40" i="12"/>
  <c r="E40" i="12"/>
  <c r="E52" i="12" s="1"/>
  <c r="F40" i="12"/>
  <c r="G40" i="12"/>
  <c r="C41" i="12"/>
  <c r="D41" i="12"/>
  <c r="D52" i="12" s="1"/>
  <c r="E41" i="12"/>
  <c r="F41" i="12"/>
  <c r="G41" i="12"/>
  <c r="C42" i="12"/>
  <c r="C52" i="12" s="1"/>
  <c r="D42" i="12"/>
  <c r="E42" i="12"/>
  <c r="F42" i="12"/>
  <c r="G42" i="12"/>
  <c r="G50" i="12" s="1"/>
  <c r="U39" i="12" s="1"/>
  <c r="C43" i="12"/>
  <c r="D43" i="12"/>
  <c r="E43" i="12"/>
  <c r="F43" i="12"/>
  <c r="G43" i="12"/>
  <c r="C44" i="12"/>
  <c r="D44" i="12"/>
  <c r="E44" i="12"/>
  <c r="F44" i="12"/>
  <c r="G44" i="12"/>
  <c r="B44" i="12"/>
  <c r="B43" i="12"/>
  <c r="B42" i="12"/>
  <c r="B41" i="12"/>
  <c r="B40" i="12"/>
  <c r="C39" i="12"/>
  <c r="D39" i="12"/>
  <c r="E39" i="12"/>
  <c r="F39" i="12"/>
  <c r="G39" i="12"/>
  <c r="B39" i="12"/>
  <c r="O39" i="12"/>
  <c r="B35" i="2"/>
  <c r="T30" i="2" s="1"/>
  <c r="C35" i="2"/>
  <c r="T31" i="2" s="1"/>
  <c r="B34" i="2"/>
  <c r="S30" i="2" s="1"/>
  <c r="D35" i="2"/>
  <c r="Q35" i="2" s="1"/>
  <c r="C34" i="2"/>
  <c r="S31" i="2" s="1"/>
  <c r="B33" i="2"/>
  <c r="O33" i="2" s="1"/>
  <c r="E35" i="2"/>
  <c r="R35" i="2" s="1"/>
  <c r="D34" i="2"/>
  <c r="Q34" i="2" s="1"/>
  <c r="C33" i="2"/>
  <c r="P33" i="2" s="1"/>
  <c r="B32" i="2"/>
  <c r="O32" i="2" s="1"/>
  <c r="F35" i="2"/>
  <c r="S35" i="2" s="1"/>
  <c r="E34" i="2"/>
  <c r="D33" i="2"/>
  <c r="R32" i="2" s="1"/>
  <c r="C32" i="2"/>
  <c r="P32" i="2" s="1"/>
  <c r="B31" i="2"/>
  <c r="O31" i="2" s="1"/>
  <c r="S33" i="2"/>
  <c r="T33" i="2"/>
  <c r="M46" i="31" l="1"/>
  <c r="AB44" i="31"/>
  <c r="M45" i="31"/>
  <c r="Z48" i="30"/>
  <c r="Z49" i="30" s="1"/>
  <c r="C36" i="13"/>
  <c r="C38" i="13"/>
  <c r="C40" i="13"/>
  <c r="E37" i="13"/>
  <c r="E35" i="13"/>
  <c r="E39" i="13"/>
  <c r="D34" i="13"/>
  <c r="D36" i="13"/>
  <c r="D38" i="13"/>
  <c r="F52" i="12"/>
  <c r="F50" i="12"/>
  <c r="T39" i="12" s="1"/>
  <c r="M49" i="12"/>
  <c r="B52" i="12"/>
  <c r="B50" i="12"/>
  <c r="C50" i="12"/>
  <c r="Q39" i="12" s="1"/>
  <c r="G52" i="12"/>
  <c r="D50" i="12"/>
  <c r="R39" i="12" s="1"/>
  <c r="V39" i="12"/>
  <c r="E50" i="12"/>
  <c r="S39" i="12" s="1"/>
  <c r="P34" i="2"/>
  <c r="S32" i="2"/>
  <c r="R30" i="2"/>
  <c r="Q30" i="2"/>
  <c r="Q31" i="2"/>
  <c r="T32" i="2"/>
  <c r="Z32" i="2" s="1"/>
  <c r="Q33" i="2"/>
  <c r="Z33" i="2" s="1"/>
  <c r="P35" i="2"/>
  <c r="R34" i="2"/>
  <c r="R31" i="2"/>
  <c r="Z31" i="2" s="1"/>
  <c r="O34" i="2"/>
  <c r="T34" i="2"/>
  <c r="O35" i="2"/>
  <c r="P30" i="2"/>
  <c r="D40" i="13" l="1"/>
  <c r="Z46" i="13"/>
  <c r="P45" i="13"/>
  <c r="E38" i="13"/>
  <c r="E34" i="13"/>
  <c r="F39" i="13"/>
  <c r="F37" i="13"/>
  <c r="E40" i="13"/>
  <c r="E36" i="13"/>
  <c r="F35" i="13"/>
  <c r="M50" i="12"/>
  <c r="P39" i="12"/>
  <c r="Z30" i="2"/>
  <c r="Z35" i="2"/>
  <c r="Z34" i="2"/>
  <c r="Q45" i="13" l="1"/>
  <c r="G37" i="13"/>
  <c r="F36" i="13"/>
  <c r="F34" i="13"/>
  <c r="G35" i="13"/>
  <c r="G39" i="13"/>
  <c r="F40" i="13"/>
  <c r="F38" i="13"/>
  <c r="G40" i="13" l="1"/>
  <c r="H35" i="13"/>
  <c r="G36" i="13"/>
  <c r="R45" i="13"/>
  <c r="G38" i="13"/>
  <c r="H39" i="13"/>
  <c r="G34" i="13"/>
  <c r="H37" i="13"/>
  <c r="H38" i="13" l="1"/>
  <c r="S45" i="13"/>
  <c r="I35" i="13"/>
  <c r="J35" i="13" s="1"/>
  <c r="K35" i="13" s="1"/>
  <c r="L35" i="13" s="1"/>
  <c r="I37" i="13"/>
  <c r="J37" i="13" s="1"/>
  <c r="K37" i="13" s="1"/>
  <c r="L37" i="13" s="1"/>
  <c r="I39" i="13"/>
  <c r="J39" i="13" s="1"/>
  <c r="K39" i="13" s="1"/>
  <c r="L39" i="13" s="1"/>
  <c r="H36" i="13"/>
  <c r="H40" i="13"/>
  <c r="H34" i="13"/>
  <c r="T45" i="13" l="1"/>
  <c r="I38" i="13"/>
  <c r="J38" i="13" s="1"/>
  <c r="K38" i="13" s="1"/>
  <c r="L38" i="13" s="1"/>
  <c r="I34" i="13"/>
  <c r="J34" i="13" s="1"/>
  <c r="K34" i="13" s="1"/>
  <c r="L34" i="13" s="1"/>
  <c r="I36" i="13"/>
  <c r="J36" i="13" s="1"/>
  <c r="K36" i="13" s="1"/>
  <c r="L36" i="13" s="1"/>
  <c r="I40" i="13"/>
  <c r="J40" i="13" s="1"/>
  <c r="K40" i="13" s="1"/>
  <c r="L40" i="13" s="1"/>
  <c r="AP12" i="31" l="1"/>
  <c r="AO12" i="31"/>
  <c r="AN12" i="31"/>
  <c r="AM12" i="31"/>
  <c r="AL12" i="31"/>
  <c r="AK12" i="31"/>
  <c r="AJ12" i="31"/>
  <c r="AI12" i="31"/>
  <c r="AH12" i="31"/>
  <c r="AG12" i="31"/>
  <c r="AF12" i="31"/>
  <c r="AP11" i="31"/>
  <c r="AO11" i="31"/>
  <c r="AN11" i="31"/>
  <c r="AM11" i="31"/>
  <c r="AL11" i="31"/>
  <c r="AK11" i="31"/>
  <c r="AJ11" i="31"/>
  <c r="AI11" i="31"/>
  <c r="AH11" i="31"/>
  <c r="AG11" i="31"/>
  <c r="AF11" i="31"/>
  <c r="AP10" i="31"/>
  <c r="AO10" i="31"/>
  <c r="AN10" i="31"/>
  <c r="AM10" i="31"/>
  <c r="AL10" i="31"/>
  <c r="AK10" i="31"/>
  <c r="AJ10" i="31"/>
  <c r="AI10" i="31"/>
  <c r="AH10" i="31"/>
  <c r="AG10" i="31"/>
  <c r="AF10" i="31"/>
  <c r="AP9" i="31"/>
  <c r="AO9" i="31"/>
  <c r="AN9" i="31"/>
  <c r="AM9" i="31"/>
  <c r="AL9" i="31"/>
  <c r="AK9" i="31"/>
  <c r="AJ9" i="31"/>
  <c r="AI9" i="31"/>
  <c r="AH9" i="31"/>
  <c r="AG9" i="31"/>
  <c r="AF9" i="31"/>
  <c r="AP8" i="31"/>
  <c r="AO8" i="31"/>
  <c r="AN8" i="31"/>
  <c r="AM8" i="31"/>
  <c r="AL8" i="31"/>
  <c r="AK8" i="31"/>
  <c r="AJ8" i="31"/>
  <c r="AI8" i="31"/>
  <c r="AH8" i="31"/>
  <c r="AG8" i="31"/>
  <c r="AF8" i="31"/>
  <c r="AP7" i="31"/>
  <c r="AO7" i="31"/>
  <c r="AN7" i="31"/>
  <c r="AM7" i="31"/>
  <c r="AL7" i="31"/>
  <c r="AK7" i="31"/>
  <c r="AJ7" i="31"/>
  <c r="AI7" i="31"/>
  <c r="AH7" i="31"/>
  <c r="AG7" i="31"/>
  <c r="AF7" i="31"/>
  <c r="AP6" i="31"/>
  <c r="AO6" i="31"/>
  <c r="AN6" i="31"/>
  <c r="AM6" i="31"/>
  <c r="AL6" i="31"/>
  <c r="AK6" i="31"/>
  <c r="AJ6" i="31"/>
  <c r="AI6" i="31"/>
  <c r="AH6" i="31"/>
  <c r="AG6" i="31"/>
  <c r="AF6" i="31"/>
  <c r="AP5" i="31"/>
  <c r="AO5" i="31"/>
  <c r="AN5" i="31"/>
  <c r="AM5" i="31"/>
  <c r="AL5" i="31"/>
  <c r="AK5" i="31"/>
  <c r="AJ5" i="31"/>
  <c r="AP4" i="31"/>
  <c r="AO4" i="31"/>
  <c r="AN4" i="31"/>
  <c r="AM4" i="31"/>
  <c r="AL4" i="31"/>
  <c r="AK4" i="31"/>
  <c r="AJ4" i="31"/>
  <c r="AP3" i="31"/>
  <c r="AO3" i="31"/>
  <c r="AN3" i="31"/>
  <c r="AM3" i="31"/>
  <c r="AL3" i="31"/>
  <c r="AK3" i="31"/>
  <c r="AJ3" i="31"/>
  <c r="AP2" i="31"/>
  <c r="AO2" i="31"/>
  <c r="AN2" i="31"/>
  <c r="AM2" i="31"/>
  <c r="AL2" i="31"/>
  <c r="AK2" i="31"/>
  <c r="AJ2" i="31"/>
  <c r="AP28" i="31" l="1"/>
  <c r="AO28" i="31"/>
  <c r="AN28" i="31"/>
  <c r="AM28" i="31"/>
  <c r="AL28" i="31"/>
  <c r="AK28" i="31"/>
  <c r="AJ28" i="31"/>
  <c r="AI28" i="31"/>
  <c r="AH28" i="31"/>
  <c r="AG28" i="31"/>
  <c r="AF28" i="31"/>
  <c r="AP27" i="31"/>
  <c r="AO27" i="31"/>
  <c r="AN27" i="31"/>
  <c r="AM27" i="31"/>
  <c r="AL27" i="31"/>
  <c r="AK27" i="31"/>
  <c r="AJ27" i="31"/>
  <c r="AI27" i="31"/>
  <c r="AH27" i="31"/>
  <c r="AG27" i="31"/>
  <c r="AF27" i="31"/>
  <c r="AP26" i="31"/>
  <c r="AO26" i="31"/>
  <c r="AN26" i="31"/>
  <c r="AM26" i="31"/>
  <c r="AL26" i="31"/>
  <c r="AK26" i="31"/>
  <c r="AJ26" i="31"/>
  <c r="AI26" i="31"/>
  <c r="AH26" i="31"/>
  <c r="AG26" i="31"/>
  <c r="AF26" i="31"/>
  <c r="AP25" i="31"/>
  <c r="AO25" i="31"/>
  <c r="AN25" i="31"/>
  <c r="AM25" i="31"/>
  <c r="AL25" i="31"/>
  <c r="AK25" i="31"/>
  <c r="AJ25" i="31"/>
  <c r="AI25" i="31"/>
  <c r="AH25" i="31"/>
  <c r="AG25" i="31"/>
  <c r="AF25" i="31"/>
  <c r="AP24" i="31"/>
  <c r="AO24" i="31"/>
  <c r="AN24" i="31"/>
  <c r="AM24" i="31"/>
  <c r="AL24" i="31"/>
  <c r="AK24" i="31"/>
  <c r="AJ24" i="31"/>
  <c r="AI24" i="31"/>
  <c r="AH24" i="31"/>
  <c r="AG24" i="31"/>
  <c r="AF24" i="31"/>
  <c r="AP23" i="31"/>
  <c r="AO23" i="31"/>
  <c r="AN23" i="31"/>
  <c r="AM23" i="31"/>
  <c r="AL23" i="31"/>
  <c r="AK23" i="31"/>
  <c r="AJ23" i="31"/>
  <c r="AI23" i="31"/>
  <c r="AH23" i="31"/>
  <c r="AG23" i="31"/>
  <c r="AF23" i="31"/>
  <c r="AP22" i="31"/>
  <c r="AO22" i="31"/>
  <c r="AN22" i="31"/>
  <c r="AM22" i="31"/>
  <c r="AL22" i="31"/>
  <c r="AK22" i="31"/>
  <c r="AP21" i="31"/>
  <c r="AO21" i="31"/>
  <c r="AN21" i="31"/>
  <c r="AM21" i="31"/>
  <c r="AL21" i="31"/>
  <c r="AK21" i="31"/>
  <c r="AP20" i="31"/>
  <c r="AO20" i="31"/>
  <c r="AN20" i="31"/>
  <c r="AM20" i="31"/>
  <c r="AL20" i="31"/>
  <c r="AK20" i="31"/>
  <c r="AP19" i="31"/>
  <c r="AO19" i="31"/>
  <c r="AN19" i="31"/>
  <c r="AM19" i="31"/>
  <c r="AL19" i="31"/>
  <c r="AK19" i="31"/>
  <c r="AP18" i="31"/>
  <c r="AO18" i="31"/>
  <c r="AN18" i="31"/>
  <c r="AM18" i="31"/>
  <c r="AL18" i="31"/>
  <c r="AK18" i="31"/>
  <c r="AP60" i="31" l="1"/>
  <c r="AO60" i="31"/>
  <c r="AN60" i="31"/>
  <c r="AM60" i="31"/>
  <c r="AL60" i="31"/>
  <c r="AK60" i="31"/>
  <c r="AJ60" i="31"/>
  <c r="AI60" i="31"/>
  <c r="AH60" i="31"/>
  <c r="AG60" i="31"/>
  <c r="AF60" i="31"/>
  <c r="AP59" i="31"/>
  <c r="AO59" i="31"/>
  <c r="AN59" i="31"/>
  <c r="AM59" i="31"/>
  <c r="AL59" i="31"/>
  <c r="AK59" i="31"/>
  <c r="AJ59" i="31"/>
  <c r="AI59" i="31"/>
  <c r="AH59" i="31"/>
  <c r="AG59" i="31"/>
  <c r="AF59" i="31"/>
  <c r="AP58" i="31"/>
  <c r="AO58" i="31"/>
  <c r="AN58" i="31"/>
  <c r="AM58" i="31"/>
  <c r="AL58" i="31"/>
  <c r="AK58" i="31"/>
  <c r="AJ58" i="31"/>
  <c r="AI58" i="31"/>
  <c r="AH58" i="31"/>
  <c r="AG58" i="31"/>
  <c r="AF58" i="31"/>
  <c r="AP57" i="31"/>
  <c r="AO57" i="31"/>
  <c r="AN57" i="31"/>
  <c r="AM57" i="31"/>
  <c r="AL57" i="31"/>
  <c r="AK57" i="31"/>
  <c r="AJ57" i="31"/>
  <c r="AI57" i="31"/>
  <c r="AH57" i="31"/>
  <c r="AG57" i="31"/>
  <c r="AF57" i="31"/>
  <c r="AP56" i="31"/>
  <c r="AO56" i="31"/>
  <c r="AN56" i="31"/>
  <c r="AM56" i="31"/>
  <c r="AP55" i="31"/>
  <c r="AO55" i="31"/>
  <c r="AN55" i="31"/>
  <c r="AM55" i="31"/>
  <c r="AP54" i="31"/>
  <c r="AO54" i="31"/>
  <c r="AN54" i="31"/>
  <c r="AM54" i="31"/>
  <c r="AP53" i="31"/>
  <c r="AO53" i="31"/>
  <c r="AN53" i="31"/>
  <c r="AM53" i="31"/>
  <c r="AP52" i="31"/>
  <c r="AO52" i="31"/>
  <c r="AN52" i="31"/>
  <c r="AM52" i="31"/>
  <c r="AP51" i="31"/>
  <c r="AO51" i="31"/>
  <c r="AN51" i="31"/>
  <c r="AM51" i="31"/>
  <c r="AP50" i="31"/>
  <c r="AO50" i="31"/>
  <c r="AN50" i="31"/>
  <c r="AM50" i="31"/>
  <c r="B16" i="30"/>
  <c r="C17" i="30"/>
  <c r="D18" i="30"/>
  <c r="E19" i="30"/>
  <c r="Z76" i="30"/>
  <c r="Z77" i="30" s="1"/>
  <c r="Z60" i="30"/>
  <c r="Z61" i="30" s="1"/>
  <c r="Z34" i="30"/>
  <c r="Z35" i="30" s="1"/>
  <c r="Z22" i="30"/>
  <c r="Z23" i="30" s="1"/>
  <c r="B13" i="13" l="1"/>
  <c r="C13" i="13" s="1"/>
  <c r="D13" i="13" s="1"/>
  <c r="E13" i="13" s="1"/>
  <c r="F13" i="13" s="1"/>
  <c r="G13" i="13" s="1"/>
  <c r="H13" i="13" s="1"/>
  <c r="I13" i="13" s="1"/>
  <c r="J13" i="13" s="1"/>
  <c r="K13" i="13" s="1"/>
  <c r="L13" i="13" s="1"/>
  <c r="B12" i="13"/>
  <c r="C12" i="13" s="1"/>
  <c r="D12" i="13" s="1"/>
  <c r="E12" i="13" s="1"/>
  <c r="F12" i="13" s="1"/>
  <c r="G12" i="13" s="1"/>
  <c r="H12" i="13" s="1"/>
  <c r="I12" i="13" s="1"/>
  <c r="J12" i="13" s="1"/>
  <c r="K12" i="13" s="1"/>
  <c r="L12" i="13" s="1"/>
  <c r="B11" i="13"/>
  <c r="C11" i="13" s="1"/>
  <c r="D11" i="13" s="1"/>
  <c r="E11" i="13" s="1"/>
  <c r="F11" i="13" s="1"/>
  <c r="G11" i="13" s="1"/>
  <c r="H11" i="13" s="1"/>
  <c r="I11" i="13" s="1"/>
  <c r="J11" i="13" s="1"/>
  <c r="K11" i="13" s="1"/>
  <c r="L11" i="13" s="1"/>
  <c r="B10" i="13"/>
  <c r="B9" i="13"/>
  <c r="C9" i="13" s="1"/>
  <c r="D9" i="13" s="1"/>
  <c r="E9" i="13" s="1"/>
  <c r="F9" i="13" s="1"/>
  <c r="G9" i="13" s="1"/>
  <c r="H9" i="13" s="1"/>
  <c r="I9" i="13" s="1"/>
  <c r="J9" i="13" s="1"/>
  <c r="K9" i="13" s="1"/>
  <c r="L9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B7" i="13"/>
  <c r="C10" i="13"/>
  <c r="D10" i="13" s="1"/>
  <c r="E10" i="13" s="1"/>
  <c r="F10" i="13" s="1"/>
  <c r="G10" i="13" s="1"/>
  <c r="H10" i="13" s="1"/>
  <c r="I10" i="13" s="1"/>
  <c r="J10" i="13" s="1"/>
  <c r="K10" i="13" s="1"/>
  <c r="L10" i="13" s="1"/>
  <c r="C7" i="13" l="1"/>
  <c r="O4" i="12"/>
  <c r="B6" i="2"/>
  <c r="R3" i="2" s="1"/>
  <c r="E16" i="30" s="1"/>
  <c r="R16" i="30" s="1"/>
  <c r="C6" i="2"/>
  <c r="P6" i="2" s="1"/>
  <c r="C19" i="30" s="1"/>
  <c r="P19" i="30" s="1"/>
  <c r="B5" i="2"/>
  <c r="O5" i="2" s="1"/>
  <c r="B18" i="30" s="1"/>
  <c r="O18" i="30" s="1"/>
  <c r="D6" i="2"/>
  <c r="R5" i="2" s="1"/>
  <c r="E18" i="30" s="1"/>
  <c r="R18" i="30" s="1"/>
  <c r="C5" i="2"/>
  <c r="P5" i="2" s="1"/>
  <c r="C18" i="30" s="1"/>
  <c r="P18" i="30" s="1"/>
  <c r="B4" i="2"/>
  <c r="P3" i="2" s="1"/>
  <c r="C16" i="30" s="1"/>
  <c r="P16" i="30" s="1"/>
  <c r="D7" i="13" l="1"/>
  <c r="E7" i="13" s="1"/>
  <c r="Q4" i="2"/>
  <c r="D17" i="30" s="1"/>
  <c r="Q17" i="30" s="1"/>
  <c r="O6" i="2"/>
  <c r="B19" i="30" s="1"/>
  <c r="O19" i="30" s="1"/>
  <c r="Q6" i="2"/>
  <c r="D19" i="30" s="1"/>
  <c r="Q19" i="30" s="1"/>
  <c r="O4" i="2"/>
  <c r="B17" i="30" s="1"/>
  <c r="O17" i="30" s="1"/>
  <c r="Z5" i="2"/>
  <c r="R4" i="2"/>
  <c r="Q3" i="2"/>
  <c r="D16" i="30" s="1"/>
  <c r="Q16" i="30" s="1"/>
  <c r="Z4" i="2" l="1"/>
  <c r="E5" i="12" s="1"/>
  <c r="E3" i="31" s="1"/>
  <c r="E17" i="30"/>
  <c r="R17" i="30" s="1"/>
  <c r="Z24" i="30" s="1"/>
  <c r="Z25" i="30" s="1"/>
  <c r="F7" i="13"/>
  <c r="Z3" i="2"/>
  <c r="D4" i="12" s="1"/>
  <c r="D2" i="31" s="1"/>
  <c r="Z6" i="2"/>
  <c r="D7" i="12" s="1"/>
  <c r="D5" i="31" s="1"/>
  <c r="C5" i="12"/>
  <c r="C3" i="31" s="1"/>
  <c r="D6" i="12"/>
  <c r="D4" i="31" s="1"/>
  <c r="E6" i="12"/>
  <c r="E4" i="31" s="1"/>
  <c r="B6" i="12"/>
  <c r="B4" i="31" s="1"/>
  <c r="C6" i="12"/>
  <c r="C4" i="31" s="1"/>
  <c r="C34" i="32"/>
  <c r="C33" i="32"/>
  <c r="C32" i="32"/>
  <c r="C31" i="32"/>
  <c r="C30" i="32"/>
  <c r="C29" i="32"/>
  <c r="H49" i="31"/>
  <c r="G49" i="31"/>
  <c r="F49" i="31"/>
  <c r="E49" i="31"/>
  <c r="D49" i="31"/>
  <c r="C49" i="31"/>
  <c r="B49" i="31"/>
  <c r="C29" i="30"/>
  <c r="D30" i="30"/>
  <c r="E31" i="30"/>
  <c r="F32" i="30"/>
  <c r="B28" i="30"/>
  <c r="B29" i="13"/>
  <c r="C29" i="13" s="1"/>
  <c r="D29" i="13" s="1"/>
  <c r="E29" i="13" s="1"/>
  <c r="F29" i="13" s="1"/>
  <c r="G29" i="13" s="1"/>
  <c r="H29" i="13" s="1"/>
  <c r="I29" i="13" s="1"/>
  <c r="J29" i="13" s="1"/>
  <c r="K29" i="13" s="1"/>
  <c r="L29" i="13" s="1"/>
  <c r="B28" i="13"/>
  <c r="C28" i="13" s="1"/>
  <c r="D28" i="13" s="1"/>
  <c r="E28" i="13" s="1"/>
  <c r="F28" i="13" s="1"/>
  <c r="G28" i="13" s="1"/>
  <c r="H28" i="13" s="1"/>
  <c r="I28" i="13" s="1"/>
  <c r="J28" i="13" s="1"/>
  <c r="K28" i="13" s="1"/>
  <c r="L28" i="13" s="1"/>
  <c r="B27" i="13"/>
  <c r="C27" i="13" s="1"/>
  <c r="D27" i="13" s="1"/>
  <c r="E27" i="13" s="1"/>
  <c r="F27" i="13" s="1"/>
  <c r="G27" i="13" s="1"/>
  <c r="H27" i="13" s="1"/>
  <c r="I27" i="13" s="1"/>
  <c r="J27" i="13" s="1"/>
  <c r="K27" i="13" s="1"/>
  <c r="L27" i="13" s="1"/>
  <c r="B26" i="13"/>
  <c r="C26" i="13" s="1"/>
  <c r="D26" i="13" s="1"/>
  <c r="E26" i="13" s="1"/>
  <c r="F26" i="13" s="1"/>
  <c r="G26" i="13" s="1"/>
  <c r="H26" i="13" s="1"/>
  <c r="I26" i="13" s="1"/>
  <c r="J26" i="13" s="1"/>
  <c r="K26" i="13" s="1"/>
  <c r="L26" i="13" s="1"/>
  <c r="B25" i="13"/>
  <c r="C25" i="13" s="1"/>
  <c r="B24" i="13"/>
  <c r="C24" i="13" s="1"/>
  <c r="O22" i="12"/>
  <c r="B21" i="2"/>
  <c r="S17" i="2" s="1"/>
  <c r="F28" i="30" s="1"/>
  <c r="S28" i="30" s="1"/>
  <c r="C21" i="2"/>
  <c r="P21" i="2" s="1"/>
  <c r="B20" i="2"/>
  <c r="O20" i="2" s="1"/>
  <c r="B31" i="30" s="1"/>
  <c r="O31" i="30" s="1"/>
  <c r="D21" i="2"/>
  <c r="S19" i="2" s="1"/>
  <c r="F30" i="30" s="1"/>
  <c r="S30" i="30" s="1"/>
  <c r="C20" i="2"/>
  <c r="P20" i="2" s="1"/>
  <c r="B19" i="2"/>
  <c r="O19" i="2" s="1"/>
  <c r="B30" i="30" s="1"/>
  <c r="O30" i="30" s="1"/>
  <c r="E21" i="2"/>
  <c r="R21" i="2" s="1"/>
  <c r="E32" i="30" s="1"/>
  <c r="R32" i="30" s="1"/>
  <c r="D20" i="2"/>
  <c r="Q20" i="2" s="1"/>
  <c r="D31" i="30" s="1"/>
  <c r="Q31" i="30" s="1"/>
  <c r="C19" i="2"/>
  <c r="P19" i="2" s="1"/>
  <c r="B18" i="2"/>
  <c r="P17" i="2" s="1"/>
  <c r="C12" i="32"/>
  <c r="C11" i="32"/>
  <c r="C10" i="32"/>
  <c r="C9" i="32"/>
  <c r="A35" i="32"/>
  <c r="A36" i="32"/>
  <c r="A37" i="32"/>
  <c r="A38" i="32"/>
  <c r="A39" i="32"/>
  <c r="A40" i="32"/>
  <c r="A41" i="32"/>
  <c r="A42" i="32"/>
  <c r="A43" i="32"/>
  <c r="A44" i="32"/>
  <c r="A45" i="32"/>
  <c r="B36" i="32"/>
  <c r="B37" i="32"/>
  <c r="B38" i="32"/>
  <c r="B39" i="32"/>
  <c r="B40" i="32"/>
  <c r="B41" i="32"/>
  <c r="B42" i="32"/>
  <c r="B43" i="32"/>
  <c r="B44" i="32"/>
  <c r="B45" i="32"/>
  <c r="B35" i="32"/>
  <c r="A24" i="32"/>
  <c r="A25" i="32"/>
  <c r="A26" i="32"/>
  <c r="A27" i="32"/>
  <c r="A28" i="32"/>
  <c r="A29" i="32"/>
  <c r="A30" i="32"/>
  <c r="A31" i="32"/>
  <c r="A32" i="32"/>
  <c r="A33" i="32"/>
  <c r="A34" i="32"/>
  <c r="B25" i="32"/>
  <c r="B26" i="32"/>
  <c r="B27" i="32"/>
  <c r="B28" i="32"/>
  <c r="B29" i="32"/>
  <c r="B30" i="32"/>
  <c r="B31" i="32"/>
  <c r="B32" i="32"/>
  <c r="B33" i="32"/>
  <c r="B34" i="32"/>
  <c r="B24" i="32"/>
  <c r="B14" i="32"/>
  <c r="A14" i="32"/>
  <c r="B15" i="32"/>
  <c r="A15" i="32"/>
  <c r="B16" i="32"/>
  <c r="A16" i="32"/>
  <c r="B17" i="32"/>
  <c r="A17" i="32"/>
  <c r="B18" i="32"/>
  <c r="A18" i="32"/>
  <c r="B19" i="32"/>
  <c r="A19" i="32"/>
  <c r="B20" i="32"/>
  <c r="A20" i="32"/>
  <c r="B21" i="32"/>
  <c r="A21" i="32"/>
  <c r="B22" i="32"/>
  <c r="A22" i="32"/>
  <c r="B23" i="32"/>
  <c r="A23" i="32"/>
  <c r="A13" i="32"/>
  <c r="B13" i="32"/>
  <c r="A3" i="32"/>
  <c r="A4" i="32"/>
  <c r="A5" i="32"/>
  <c r="A6" i="32"/>
  <c r="A7" i="32"/>
  <c r="A8" i="32"/>
  <c r="A9" i="32"/>
  <c r="A10" i="32"/>
  <c r="A11" i="32"/>
  <c r="A12" i="32"/>
  <c r="B3" i="32"/>
  <c r="B4" i="32"/>
  <c r="B5" i="32"/>
  <c r="B6" i="32"/>
  <c r="B7" i="32"/>
  <c r="B8" i="32"/>
  <c r="B9" i="32"/>
  <c r="B10" i="32"/>
  <c r="B11" i="32"/>
  <c r="B12" i="32"/>
  <c r="A2" i="32"/>
  <c r="B2" i="32"/>
  <c r="A56" i="31"/>
  <c r="A55" i="31"/>
  <c r="A54" i="31"/>
  <c r="A53" i="31"/>
  <c r="A52" i="31"/>
  <c r="A51" i="31"/>
  <c r="A50" i="31"/>
  <c r="A66" i="31"/>
  <c r="A67" i="31"/>
  <c r="A68" i="31"/>
  <c r="A69" i="31"/>
  <c r="A70" i="31"/>
  <c r="A71" i="31"/>
  <c r="A72" i="31"/>
  <c r="A73" i="31"/>
  <c r="A74" i="31"/>
  <c r="A75" i="31"/>
  <c r="A76" i="31"/>
  <c r="B65" i="31"/>
  <c r="C65" i="31"/>
  <c r="D65" i="31"/>
  <c r="E65" i="31"/>
  <c r="F65" i="31"/>
  <c r="G65" i="31"/>
  <c r="H65" i="31"/>
  <c r="I65" i="31"/>
  <c r="J65" i="31"/>
  <c r="K65" i="31"/>
  <c r="L65" i="31"/>
  <c r="A65" i="31"/>
  <c r="D5" i="12" l="1"/>
  <c r="D3" i="31" s="1"/>
  <c r="B5" i="12"/>
  <c r="B3" i="31" s="1"/>
  <c r="C32" i="30"/>
  <c r="P32" i="30" s="1"/>
  <c r="C31" i="30"/>
  <c r="P31" i="30" s="1"/>
  <c r="C30" i="30"/>
  <c r="P30" i="30" s="1"/>
  <c r="C28" i="30"/>
  <c r="P28" i="30" s="1"/>
  <c r="G7" i="13"/>
  <c r="H7" i="13" s="1"/>
  <c r="I7" i="13" s="1"/>
  <c r="J7" i="13" s="1"/>
  <c r="K7" i="13" s="1"/>
  <c r="L7" i="13" s="1"/>
  <c r="C4" i="12"/>
  <c r="C2" i="31" s="1"/>
  <c r="E4" i="12"/>
  <c r="B4" i="12"/>
  <c r="B2" i="31" s="1"/>
  <c r="C7" i="12"/>
  <c r="E7" i="12"/>
  <c r="E5" i="31" s="1"/>
  <c r="B7" i="12"/>
  <c r="D25" i="13"/>
  <c r="D24" i="13"/>
  <c r="R18" i="2"/>
  <c r="O21" i="2"/>
  <c r="S18" i="2"/>
  <c r="R19" i="2"/>
  <c r="Q21" i="2"/>
  <c r="R17" i="2"/>
  <c r="S20" i="2"/>
  <c r="O18" i="2"/>
  <c r="Q17" i="2"/>
  <c r="Q18" i="2"/>
  <c r="G22" i="32"/>
  <c r="F21" i="32"/>
  <c r="G10" i="32"/>
  <c r="G5" i="32"/>
  <c r="F28" i="32"/>
  <c r="F24" i="32"/>
  <c r="F8" i="32"/>
  <c r="G3" i="32"/>
  <c r="F5" i="32"/>
  <c r="G25" i="32"/>
  <c r="F6" i="32"/>
  <c r="G30" i="32"/>
  <c r="G26" i="32"/>
  <c r="G18" i="32"/>
  <c r="G14" i="32"/>
  <c r="G6" i="32"/>
  <c r="G29" i="32"/>
  <c r="G21" i="32"/>
  <c r="G17" i="32"/>
  <c r="G13" i="32"/>
  <c r="G9" i="32"/>
  <c r="G28" i="32"/>
  <c r="G24" i="32"/>
  <c r="G20" i="32"/>
  <c r="G16" i="32"/>
  <c r="G12" i="32"/>
  <c r="G8" i="32"/>
  <c r="G4" i="32"/>
  <c r="G2" i="32"/>
  <c r="G27" i="32"/>
  <c r="G23" i="32"/>
  <c r="G19" i="32"/>
  <c r="G15" i="32"/>
  <c r="G11" i="32"/>
  <c r="G7" i="32"/>
  <c r="D15" i="12" l="1"/>
  <c r="B5" i="13" s="1"/>
  <c r="C15" i="12"/>
  <c r="Q4" i="12" s="1"/>
  <c r="B29" i="30"/>
  <c r="O29" i="30" s="1"/>
  <c r="Z19" i="2"/>
  <c r="E24" i="12" s="1"/>
  <c r="E20" i="31" s="1"/>
  <c r="E30" i="30"/>
  <c r="R30" i="30" s="1"/>
  <c r="B15" i="12"/>
  <c r="B3" i="13" s="1"/>
  <c r="B5" i="31"/>
  <c r="E2" i="31"/>
  <c r="Z20" i="2"/>
  <c r="F25" i="12" s="1"/>
  <c r="F21" i="31" s="1"/>
  <c r="F31" i="30"/>
  <c r="S31" i="30" s="1"/>
  <c r="F29" i="30"/>
  <c r="S29" i="30" s="1"/>
  <c r="D29" i="30"/>
  <c r="Q29" i="30" s="1"/>
  <c r="E28" i="30"/>
  <c r="R28" i="30" s="1"/>
  <c r="B32" i="30"/>
  <c r="O32" i="30" s="1"/>
  <c r="C5" i="31"/>
  <c r="D28" i="30"/>
  <c r="Q28" i="30" s="1"/>
  <c r="D32" i="30"/>
  <c r="Q32" i="30" s="1"/>
  <c r="E29" i="30"/>
  <c r="R29" i="30" s="1"/>
  <c r="E15" i="12"/>
  <c r="M14" i="12"/>
  <c r="E24" i="13"/>
  <c r="E25" i="13"/>
  <c r="Z21" i="2"/>
  <c r="B26" i="12" s="1"/>
  <c r="B22" i="31" s="1"/>
  <c r="Z17" i="2"/>
  <c r="E22" i="12" s="1"/>
  <c r="Z18" i="2"/>
  <c r="C23" i="12" s="1"/>
  <c r="C19" i="31" s="1"/>
  <c r="R4" i="12" l="1"/>
  <c r="B4" i="13"/>
  <c r="C4" i="13" s="1"/>
  <c r="P4" i="12"/>
  <c r="M14" i="31"/>
  <c r="M13" i="31"/>
  <c r="Z36" i="30"/>
  <c r="Z37" i="30" s="1"/>
  <c r="E18" i="31"/>
  <c r="B22" i="12"/>
  <c r="F22" i="12"/>
  <c r="C22" i="12"/>
  <c r="S4" i="12"/>
  <c r="B6" i="13"/>
  <c r="E26" i="12"/>
  <c r="E22" i="31" s="1"/>
  <c r="F26" i="12"/>
  <c r="F22" i="31" s="1"/>
  <c r="C26" i="12"/>
  <c r="C22" i="31" s="1"/>
  <c r="O5" i="13"/>
  <c r="C5" i="13"/>
  <c r="D23" i="12"/>
  <c r="D19" i="31" s="1"/>
  <c r="F23" i="12"/>
  <c r="F19" i="31" s="1"/>
  <c r="E25" i="12"/>
  <c r="E21" i="31" s="1"/>
  <c r="D25" i="12"/>
  <c r="D21" i="31" s="1"/>
  <c r="C25" i="12"/>
  <c r="C21" i="31" s="1"/>
  <c r="B25" i="12"/>
  <c r="B21" i="31" s="1"/>
  <c r="O3" i="13"/>
  <c r="C3" i="13"/>
  <c r="B23" i="12"/>
  <c r="B19" i="31" s="1"/>
  <c r="E23" i="12"/>
  <c r="E19" i="31" s="1"/>
  <c r="D22" i="12"/>
  <c r="D24" i="12"/>
  <c r="D20" i="31" s="1"/>
  <c r="F24" i="12"/>
  <c r="F20" i="31" s="1"/>
  <c r="C24" i="12"/>
  <c r="C20" i="31" s="1"/>
  <c r="B24" i="12"/>
  <c r="B20" i="31" s="1"/>
  <c r="D26" i="12"/>
  <c r="D22" i="31" s="1"/>
  <c r="M15" i="12"/>
  <c r="F25" i="13"/>
  <c r="F24" i="13"/>
  <c r="O76" i="12"/>
  <c r="O58" i="12"/>
  <c r="H60" i="30"/>
  <c r="A60" i="30"/>
  <c r="G59" i="30"/>
  <c r="A59" i="30"/>
  <c r="F58" i="30"/>
  <c r="A58" i="30"/>
  <c r="E57" i="30"/>
  <c r="A57" i="30"/>
  <c r="D56" i="30"/>
  <c r="A56" i="30"/>
  <c r="C55" i="30"/>
  <c r="A55" i="30"/>
  <c r="B54" i="30"/>
  <c r="A54" i="30"/>
  <c r="H53" i="30"/>
  <c r="G53" i="30"/>
  <c r="F53" i="30"/>
  <c r="E53" i="30"/>
  <c r="D53" i="30"/>
  <c r="C53" i="30"/>
  <c r="B53" i="30"/>
  <c r="A66" i="30"/>
  <c r="B66" i="30"/>
  <c r="A67" i="30"/>
  <c r="C67" i="30"/>
  <c r="A68" i="30"/>
  <c r="D68" i="30"/>
  <c r="A69" i="30"/>
  <c r="E69" i="30"/>
  <c r="A70" i="30"/>
  <c r="F70" i="30"/>
  <c r="A71" i="30"/>
  <c r="G71" i="30"/>
  <c r="A72" i="30"/>
  <c r="H72" i="30"/>
  <c r="A73" i="30"/>
  <c r="I73" i="30"/>
  <c r="A74" i="30"/>
  <c r="J74" i="30"/>
  <c r="A75" i="30"/>
  <c r="K75" i="30"/>
  <c r="A76" i="30"/>
  <c r="L76" i="30"/>
  <c r="L65" i="30"/>
  <c r="B65" i="30"/>
  <c r="C65" i="30"/>
  <c r="D65" i="30"/>
  <c r="E65" i="30"/>
  <c r="F65" i="30"/>
  <c r="G65" i="30"/>
  <c r="H65" i="30"/>
  <c r="I65" i="30"/>
  <c r="J65" i="30"/>
  <c r="K65" i="30"/>
  <c r="A65" i="30"/>
  <c r="B59" i="13"/>
  <c r="C59" i="13" s="1"/>
  <c r="D59" i="13" s="1"/>
  <c r="E59" i="13" s="1"/>
  <c r="F59" i="13" s="1"/>
  <c r="G59" i="13" s="1"/>
  <c r="H59" i="13" s="1"/>
  <c r="I59" i="13" s="1"/>
  <c r="J59" i="13" s="1"/>
  <c r="K59" i="13" s="1"/>
  <c r="L59" i="13" s="1"/>
  <c r="B58" i="13"/>
  <c r="C58" i="13" s="1"/>
  <c r="D58" i="13" s="1"/>
  <c r="E58" i="13" s="1"/>
  <c r="F58" i="13" s="1"/>
  <c r="G58" i="13" s="1"/>
  <c r="H58" i="13" s="1"/>
  <c r="I58" i="13" s="1"/>
  <c r="J58" i="13" s="1"/>
  <c r="K58" i="13" s="1"/>
  <c r="L58" i="13" s="1"/>
  <c r="B57" i="13"/>
  <c r="C57" i="13" s="1"/>
  <c r="D57" i="13" s="1"/>
  <c r="E57" i="13" s="1"/>
  <c r="F57" i="13" s="1"/>
  <c r="G57" i="13" s="1"/>
  <c r="H57" i="13" s="1"/>
  <c r="I57" i="13" s="1"/>
  <c r="J57" i="13" s="1"/>
  <c r="K57" i="13" s="1"/>
  <c r="L57" i="13" s="1"/>
  <c r="B56" i="13"/>
  <c r="C56" i="13" s="1"/>
  <c r="D56" i="13" s="1"/>
  <c r="E56" i="13" s="1"/>
  <c r="F56" i="13" s="1"/>
  <c r="G56" i="13" s="1"/>
  <c r="H56" i="13" s="1"/>
  <c r="I56" i="13" s="1"/>
  <c r="J56" i="13" s="1"/>
  <c r="K56" i="13" s="1"/>
  <c r="L56" i="13" s="1"/>
  <c r="H56" i="2"/>
  <c r="O62" i="2" s="1"/>
  <c r="B72" i="30" s="1"/>
  <c r="O72" i="30" s="1"/>
  <c r="B59" i="2"/>
  <c r="O59" i="2" s="1"/>
  <c r="B69" i="30" s="1"/>
  <c r="O69" i="30" s="1"/>
  <c r="C60" i="2"/>
  <c r="P60" i="2" s="1"/>
  <c r="C70" i="30" s="1"/>
  <c r="P70" i="30" s="1"/>
  <c r="D61" i="2"/>
  <c r="Q61" i="2" s="1"/>
  <c r="D71" i="30" s="1"/>
  <c r="Q71" i="30" s="1"/>
  <c r="E62" i="2"/>
  <c r="U59" i="2" s="1"/>
  <c r="H69" i="30" s="1"/>
  <c r="U69" i="30" s="1"/>
  <c r="F63" i="2"/>
  <c r="S63" i="2" s="1"/>
  <c r="F73" i="30" s="1"/>
  <c r="S73" i="30" s="1"/>
  <c r="G63" i="2"/>
  <c r="T63" i="2" s="1"/>
  <c r="G73" i="30" s="1"/>
  <c r="T73" i="30" s="1"/>
  <c r="H64" i="2"/>
  <c r="W62" i="2" s="1"/>
  <c r="J72" i="30" s="1"/>
  <c r="W72" i="30" s="1"/>
  <c r="I65" i="2"/>
  <c r="V65" i="2" s="1"/>
  <c r="I75" i="30" s="1"/>
  <c r="V75" i="30" s="1"/>
  <c r="J66" i="2"/>
  <c r="Y64" i="2" s="1"/>
  <c r="L74" i="30" s="1"/>
  <c r="Y74" i="30" s="1"/>
  <c r="K57" i="2"/>
  <c r="P65" i="2" s="1"/>
  <c r="C75" i="30" s="1"/>
  <c r="P75" i="30" s="1"/>
  <c r="L57" i="2"/>
  <c r="Y57" i="2" s="1"/>
  <c r="L67" i="30" s="1"/>
  <c r="Y67" i="30" s="1"/>
  <c r="C49" i="2"/>
  <c r="P49" i="2" s="1"/>
  <c r="C60" i="30" s="1"/>
  <c r="P60" i="30" s="1"/>
  <c r="B48" i="2"/>
  <c r="O48" i="2" s="1"/>
  <c r="B59" i="30" s="1"/>
  <c r="O59" i="30" s="1"/>
  <c r="D49" i="2"/>
  <c r="U45" i="2" s="1"/>
  <c r="H56" i="30" s="1"/>
  <c r="U56" i="30" s="1"/>
  <c r="C48" i="2"/>
  <c r="T44" i="2" s="1"/>
  <c r="G55" i="30" s="1"/>
  <c r="T55" i="30" s="1"/>
  <c r="B47" i="2"/>
  <c r="O47" i="2" s="1"/>
  <c r="B58" i="30" s="1"/>
  <c r="O58" i="30" s="1"/>
  <c r="E49" i="2"/>
  <c r="R49" i="2" s="1"/>
  <c r="E60" i="30" s="1"/>
  <c r="R60" i="30" s="1"/>
  <c r="D48" i="2"/>
  <c r="Q48" i="2" s="1"/>
  <c r="D59" i="30" s="1"/>
  <c r="Q59" i="30" s="1"/>
  <c r="C47" i="2"/>
  <c r="S44" i="2" s="1"/>
  <c r="F55" i="30" s="1"/>
  <c r="S55" i="30" s="1"/>
  <c r="F49" i="2"/>
  <c r="U47" i="2" s="1"/>
  <c r="H58" i="30" s="1"/>
  <c r="U58" i="30" s="1"/>
  <c r="E48" i="2"/>
  <c r="T46" i="2" s="1"/>
  <c r="G57" i="30" s="1"/>
  <c r="T57" i="30" s="1"/>
  <c r="D47" i="2"/>
  <c r="S45" i="2" s="1"/>
  <c r="F56" i="30" s="1"/>
  <c r="S56" i="30" s="1"/>
  <c r="C46" i="2"/>
  <c r="P46" i="2" s="1"/>
  <c r="C57" i="30" s="1"/>
  <c r="P57" i="30" s="1"/>
  <c r="B45" i="2"/>
  <c r="O45" i="2" s="1"/>
  <c r="B56" i="30" s="1"/>
  <c r="O56" i="30" s="1"/>
  <c r="B46" i="2"/>
  <c r="O46" i="2" s="1"/>
  <c r="B57" i="30" s="1"/>
  <c r="O57" i="30" s="1"/>
  <c r="H43" i="2"/>
  <c r="O49" i="2" s="1"/>
  <c r="B60" i="30" s="1"/>
  <c r="O60" i="30" s="1"/>
  <c r="G49" i="2"/>
  <c r="T49" i="2" s="1"/>
  <c r="G60" i="30" s="1"/>
  <c r="T60" i="30" s="1"/>
  <c r="F48" i="2"/>
  <c r="S48" i="2" s="1"/>
  <c r="F59" i="30" s="1"/>
  <c r="S59" i="30" s="1"/>
  <c r="E47" i="2"/>
  <c r="R47" i="2" s="1"/>
  <c r="E58" i="30" s="1"/>
  <c r="R58" i="30" s="1"/>
  <c r="D46" i="2"/>
  <c r="Q46" i="2" s="1"/>
  <c r="D57" i="30" s="1"/>
  <c r="Q57" i="30" s="1"/>
  <c r="C45" i="2"/>
  <c r="P45" i="2" s="1"/>
  <c r="C56" i="30" s="1"/>
  <c r="P56" i="30" s="1"/>
  <c r="B44" i="2"/>
  <c r="P43" i="2" s="1"/>
  <c r="C54" i="30" s="1"/>
  <c r="P54" i="30" s="1"/>
  <c r="G66" i="2"/>
  <c r="Y61" i="2" s="1"/>
  <c r="L71" i="30" s="1"/>
  <c r="Y71" i="30" s="1"/>
  <c r="F65" i="2"/>
  <c r="X60" i="2" s="1"/>
  <c r="K70" i="30" s="1"/>
  <c r="X70" i="30" s="1"/>
  <c r="E64" i="2"/>
  <c r="W59" i="2" s="1"/>
  <c r="J69" i="30" s="1"/>
  <c r="W69" i="30" s="1"/>
  <c r="D63" i="2"/>
  <c r="V58" i="2" s="1"/>
  <c r="I68" i="30" s="1"/>
  <c r="V68" i="30" s="1"/>
  <c r="C62" i="2"/>
  <c r="U57" i="2" s="1"/>
  <c r="H67" i="30" s="1"/>
  <c r="U67" i="30" s="1"/>
  <c r="B61" i="2"/>
  <c r="O61" i="2" s="1"/>
  <c r="B71" i="30" s="1"/>
  <c r="O71" i="30" s="1"/>
  <c r="H66" i="2"/>
  <c r="U66" i="2" s="1"/>
  <c r="H76" i="30" s="1"/>
  <c r="U76" i="30" s="1"/>
  <c r="G65" i="2"/>
  <c r="T65" i="2" s="1"/>
  <c r="G75" i="30" s="1"/>
  <c r="T75" i="30" s="1"/>
  <c r="F64" i="2"/>
  <c r="S64" i="2" s="1"/>
  <c r="F74" i="30" s="1"/>
  <c r="S74" i="30" s="1"/>
  <c r="E63" i="2"/>
  <c r="R63" i="2" s="1"/>
  <c r="E73" i="30" s="1"/>
  <c r="R73" i="30" s="1"/>
  <c r="D62" i="2"/>
  <c r="Q62" i="2" s="1"/>
  <c r="D72" i="30" s="1"/>
  <c r="Q72" i="30" s="1"/>
  <c r="C61" i="2"/>
  <c r="P61" i="2" s="1"/>
  <c r="C71" i="30" s="1"/>
  <c r="P71" i="30" s="1"/>
  <c r="B60" i="2"/>
  <c r="O60" i="2" s="1"/>
  <c r="B70" i="30" s="1"/>
  <c r="O70" i="30" s="1"/>
  <c r="I66" i="2"/>
  <c r="V66" i="2" s="1"/>
  <c r="I76" i="30" s="1"/>
  <c r="V76" i="30" s="1"/>
  <c r="H65" i="2"/>
  <c r="U65" i="2" s="1"/>
  <c r="H75" i="30" s="1"/>
  <c r="U75" i="30" s="1"/>
  <c r="G64" i="2"/>
  <c r="T64" i="2" s="1"/>
  <c r="G74" i="30" s="1"/>
  <c r="T74" i="30" s="1"/>
  <c r="F62" i="2"/>
  <c r="U60" i="2" s="1"/>
  <c r="H70" i="30" s="1"/>
  <c r="U70" i="30" s="1"/>
  <c r="E61" i="2"/>
  <c r="T59" i="2" s="1"/>
  <c r="G69" i="30" s="1"/>
  <c r="T69" i="30" s="1"/>
  <c r="D60" i="2"/>
  <c r="S58" i="2" s="1"/>
  <c r="F68" i="30" s="1"/>
  <c r="S68" i="30" s="1"/>
  <c r="C59" i="2"/>
  <c r="R57" i="2" s="1"/>
  <c r="E67" i="30" s="1"/>
  <c r="R67" i="30" s="1"/>
  <c r="B58" i="2"/>
  <c r="O58" i="2" s="1"/>
  <c r="B68" i="30" s="1"/>
  <c r="O68" i="30" s="1"/>
  <c r="K66" i="2"/>
  <c r="Y65" i="2" s="1"/>
  <c r="L75" i="30" s="1"/>
  <c r="Y75" i="30" s="1"/>
  <c r="J65" i="2"/>
  <c r="X64" i="2" s="1"/>
  <c r="K74" i="30" s="1"/>
  <c r="X74" i="30" s="1"/>
  <c r="I64" i="2"/>
  <c r="W63" i="2" s="1"/>
  <c r="J73" i="30" s="1"/>
  <c r="W73" i="30" s="1"/>
  <c r="H63" i="2"/>
  <c r="V62" i="2" s="1"/>
  <c r="I72" i="30" s="1"/>
  <c r="V72" i="30" s="1"/>
  <c r="G62" i="2"/>
  <c r="U61" i="2" s="1"/>
  <c r="H71" i="30" s="1"/>
  <c r="U71" i="30" s="1"/>
  <c r="F61" i="2"/>
  <c r="T60" i="2" s="1"/>
  <c r="G70" i="30" s="1"/>
  <c r="T70" i="30" s="1"/>
  <c r="E60" i="2"/>
  <c r="S59" i="2" s="1"/>
  <c r="F69" i="30" s="1"/>
  <c r="S69" i="30" s="1"/>
  <c r="D59" i="2"/>
  <c r="R58" i="2" s="1"/>
  <c r="E68" i="30" s="1"/>
  <c r="R68" i="30" s="1"/>
  <c r="C58" i="2"/>
  <c r="Q57" i="2" s="1"/>
  <c r="D67" i="30" s="1"/>
  <c r="Q67" i="30" s="1"/>
  <c r="B57" i="2"/>
  <c r="O57" i="2" s="1"/>
  <c r="B67" i="30" s="1"/>
  <c r="O67" i="30" s="1"/>
  <c r="L60" i="2"/>
  <c r="S66" i="2" s="1"/>
  <c r="F76" i="30" s="1"/>
  <c r="S76" i="30" s="1"/>
  <c r="L59" i="2"/>
  <c r="R66" i="2" s="1"/>
  <c r="E76" i="30" s="1"/>
  <c r="R76" i="30" s="1"/>
  <c r="K59" i="2"/>
  <c r="X59" i="2" s="1"/>
  <c r="K69" i="30" s="1"/>
  <c r="X69" i="30" s="1"/>
  <c r="L58" i="2"/>
  <c r="Q66" i="2" s="1"/>
  <c r="D76" i="30" s="1"/>
  <c r="Q76" i="30" s="1"/>
  <c r="K58" i="2"/>
  <c r="Q65" i="2" s="1"/>
  <c r="D75" i="30" s="1"/>
  <c r="Q75" i="30" s="1"/>
  <c r="J58" i="2"/>
  <c r="W58" i="2" s="1"/>
  <c r="J68" i="30" s="1"/>
  <c r="W68" i="30" s="1"/>
  <c r="J57" i="2"/>
  <c r="P64" i="2" s="1"/>
  <c r="C74" i="30" s="1"/>
  <c r="P74" i="30" s="1"/>
  <c r="I57" i="2"/>
  <c r="V57" i="2" s="1"/>
  <c r="I67" i="30" s="1"/>
  <c r="V67" i="30" s="1"/>
  <c r="L56" i="2"/>
  <c r="O66" i="2" s="1"/>
  <c r="B76" i="30" s="1"/>
  <c r="O76" i="30" s="1"/>
  <c r="K56" i="2"/>
  <c r="O65" i="2" s="1"/>
  <c r="B75" i="30" s="1"/>
  <c r="O75" i="30" s="1"/>
  <c r="J56" i="2"/>
  <c r="O64" i="2" s="1"/>
  <c r="B74" i="30" s="1"/>
  <c r="O74" i="30" s="1"/>
  <c r="I56" i="2"/>
  <c r="O63" i="2" s="1"/>
  <c r="B73" i="30" s="1"/>
  <c r="O73" i="30" s="1"/>
  <c r="O4" i="13" l="1"/>
  <c r="R2" i="31"/>
  <c r="AG2" i="31" s="1"/>
  <c r="T2" i="31"/>
  <c r="AI2" i="31" s="1"/>
  <c r="Q2" i="31"/>
  <c r="AF2" i="31" s="1"/>
  <c r="T5" i="31"/>
  <c r="AI5" i="31" s="1"/>
  <c r="S3" i="31"/>
  <c r="AH3" i="31" s="1"/>
  <c r="Q3" i="31"/>
  <c r="AF3" i="31" s="1"/>
  <c r="R5" i="31"/>
  <c r="AG5" i="31" s="1"/>
  <c r="S2" i="31"/>
  <c r="AH2" i="31" s="1"/>
  <c r="R3" i="31"/>
  <c r="AG3" i="31" s="1"/>
  <c r="S4" i="31"/>
  <c r="AH4" i="31" s="1"/>
  <c r="T4" i="31"/>
  <c r="AI4" i="31" s="1"/>
  <c r="S5" i="31"/>
  <c r="AH5" i="31" s="1"/>
  <c r="Q5" i="31"/>
  <c r="AF5" i="31" s="1"/>
  <c r="T3" i="31"/>
  <c r="AI3" i="31" s="1"/>
  <c r="R4" i="31"/>
  <c r="AG4" i="31" s="1"/>
  <c r="Q4" i="31"/>
  <c r="AF4" i="31" s="1"/>
  <c r="F33" i="12"/>
  <c r="F18" i="31"/>
  <c r="O6" i="13"/>
  <c r="O14" i="13" s="1"/>
  <c r="C6" i="13"/>
  <c r="B18" i="31"/>
  <c r="M32" i="12"/>
  <c r="B33" i="12"/>
  <c r="P3" i="13"/>
  <c r="D3" i="13"/>
  <c r="P5" i="13"/>
  <c r="D5" i="13"/>
  <c r="D33" i="12"/>
  <c r="D18" i="31"/>
  <c r="P4" i="13"/>
  <c r="D4" i="13"/>
  <c r="C18" i="31"/>
  <c r="C33" i="12"/>
  <c r="E33" i="12"/>
  <c r="G24" i="13"/>
  <c r="G25" i="13"/>
  <c r="Q47" i="2"/>
  <c r="D58" i="30" s="1"/>
  <c r="Q58" i="30" s="1"/>
  <c r="X61" i="2"/>
  <c r="K71" i="30" s="1"/>
  <c r="X71" i="30" s="1"/>
  <c r="R60" i="2"/>
  <c r="E70" i="30" s="1"/>
  <c r="R70" i="30" s="1"/>
  <c r="X66" i="2"/>
  <c r="K76" i="30" s="1"/>
  <c r="X76" i="30" s="1"/>
  <c r="T45" i="2"/>
  <c r="G56" i="30" s="1"/>
  <c r="T56" i="30" s="1"/>
  <c r="O44" i="2"/>
  <c r="B55" i="30" s="1"/>
  <c r="O55" i="30" s="1"/>
  <c r="V59" i="2"/>
  <c r="I69" i="30" s="1"/>
  <c r="V69" i="30" s="1"/>
  <c r="P58" i="2"/>
  <c r="C68" i="30" s="1"/>
  <c r="P68" i="30" s="1"/>
  <c r="T47" i="2"/>
  <c r="G58" i="30" s="1"/>
  <c r="T58" i="30" s="1"/>
  <c r="W56" i="2"/>
  <c r="J66" i="30" s="1"/>
  <c r="W66" i="30" s="1"/>
  <c r="V61" i="2"/>
  <c r="I71" i="30" s="1"/>
  <c r="V71" i="30" s="1"/>
  <c r="R45" i="2"/>
  <c r="E56" i="30" s="1"/>
  <c r="R56" i="30" s="1"/>
  <c r="T57" i="2"/>
  <c r="G67" i="30" s="1"/>
  <c r="T67" i="30" s="1"/>
  <c r="U46" i="2"/>
  <c r="H57" i="30" s="1"/>
  <c r="U57" i="30" s="1"/>
  <c r="T43" i="2"/>
  <c r="G54" i="30" s="1"/>
  <c r="T54" i="30" s="1"/>
  <c r="S56" i="2"/>
  <c r="F66" i="30" s="1"/>
  <c r="S66" i="30" s="1"/>
  <c r="Y60" i="2"/>
  <c r="L70" i="30" s="1"/>
  <c r="Y70" i="30" s="1"/>
  <c r="V64" i="2"/>
  <c r="I74" i="30" s="1"/>
  <c r="V74" i="30" s="1"/>
  <c r="T66" i="2"/>
  <c r="G76" i="30" s="1"/>
  <c r="T76" i="30" s="1"/>
  <c r="Q59" i="2"/>
  <c r="D69" i="30" s="1"/>
  <c r="Q69" i="30" s="1"/>
  <c r="U44" i="2"/>
  <c r="H55" i="30" s="1"/>
  <c r="U55" i="30" s="1"/>
  <c r="S49" i="2"/>
  <c r="F60" i="30" s="1"/>
  <c r="S60" i="30" s="1"/>
  <c r="Q49" i="2"/>
  <c r="D60" i="30" s="1"/>
  <c r="Q60" i="30" s="1"/>
  <c r="U56" i="2"/>
  <c r="H66" i="30" s="1"/>
  <c r="U66" i="30" s="1"/>
  <c r="X57" i="2"/>
  <c r="K67" i="30" s="1"/>
  <c r="X67" i="30" s="1"/>
  <c r="W60" i="2"/>
  <c r="J70" i="30" s="1"/>
  <c r="W70" i="30" s="1"/>
  <c r="U63" i="2"/>
  <c r="H73" i="30" s="1"/>
  <c r="U73" i="30" s="1"/>
  <c r="S65" i="2"/>
  <c r="F75" i="30" s="1"/>
  <c r="S75" i="30" s="1"/>
  <c r="Q63" i="2"/>
  <c r="D73" i="30" s="1"/>
  <c r="Q73" i="30" s="1"/>
  <c r="R48" i="2"/>
  <c r="E59" i="30" s="1"/>
  <c r="R59" i="30" s="1"/>
  <c r="Y56" i="2"/>
  <c r="L66" i="30" s="1"/>
  <c r="Y66" i="30" s="1"/>
  <c r="X63" i="2"/>
  <c r="K73" i="30" s="1"/>
  <c r="X73" i="30" s="1"/>
  <c r="T62" i="2"/>
  <c r="G72" i="30" s="1"/>
  <c r="T72" i="30" s="1"/>
  <c r="R62" i="2"/>
  <c r="E72" i="30" s="1"/>
  <c r="R72" i="30" s="1"/>
  <c r="P62" i="2"/>
  <c r="C72" i="30" s="1"/>
  <c r="P72" i="30" s="1"/>
  <c r="Y58" i="2"/>
  <c r="L68" i="30" s="1"/>
  <c r="Y68" i="30" s="1"/>
  <c r="R64" i="2"/>
  <c r="E74" i="30" s="1"/>
  <c r="R74" i="30" s="1"/>
  <c r="Q43" i="2"/>
  <c r="D54" i="30" s="1"/>
  <c r="Q54" i="30" s="1"/>
  <c r="U43" i="2"/>
  <c r="H54" i="30" s="1"/>
  <c r="U54" i="30" s="1"/>
  <c r="R44" i="2"/>
  <c r="E55" i="30" s="1"/>
  <c r="R55" i="30" s="1"/>
  <c r="P47" i="2"/>
  <c r="C58" i="30" s="1"/>
  <c r="P58" i="30" s="1"/>
  <c r="P56" i="2"/>
  <c r="C66" i="30" s="1"/>
  <c r="P66" i="30" s="1"/>
  <c r="T56" i="2"/>
  <c r="G66" i="30" s="1"/>
  <c r="T66" i="30" s="1"/>
  <c r="X56" i="2"/>
  <c r="K66" i="30" s="1"/>
  <c r="X66" i="30" s="1"/>
  <c r="Y59" i="2"/>
  <c r="L69" i="30" s="1"/>
  <c r="Y69" i="30" s="1"/>
  <c r="Y63" i="2"/>
  <c r="L73" i="30" s="1"/>
  <c r="Y73" i="30" s="1"/>
  <c r="X58" i="2"/>
  <c r="K68" i="30" s="1"/>
  <c r="X68" i="30" s="1"/>
  <c r="X62" i="2"/>
  <c r="K72" i="30" s="1"/>
  <c r="X72" i="30" s="1"/>
  <c r="W57" i="2"/>
  <c r="J67" i="30" s="1"/>
  <c r="W67" i="30" s="1"/>
  <c r="W61" i="2"/>
  <c r="J71" i="30" s="1"/>
  <c r="W71" i="30" s="1"/>
  <c r="W66" i="2"/>
  <c r="J76" i="30" s="1"/>
  <c r="W76" i="30" s="1"/>
  <c r="V60" i="2"/>
  <c r="I70" i="30" s="1"/>
  <c r="V70" i="30" s="1"/>
  <c r="U64" i="2"/>
  <c r="H74" i="30" s="1"/>
  <c r="U74" i="30" s="1"/>
  <c r="T58" i="2"/>
  <c r="G68" i="30" s="1"/>
  <c r="T68" i="30" s="1"/>
  <c r="S57" i="2"/>
  <c r="F67" i="30" s="1"/>
  <c r="S67" i="30" s="1"/>
  <c r="S62" i="2"/>
  <c r="F72" i="30" s="1"/>
  <c r="S72" i="30" s="1"/>
  <c r="R61" i="2"/>
  <c r="E71" i="30" s="1"/>
  <c r="R71" i="30" s="1"/>
  <c r="R65" i="2"/>
  <c r="E75" i="30" s="1"/>
  <c r="R75" i="30" s="1"/>
  <c r="Q60" i="2"/>
  <c r="D70" i="30" s="1"/>
  <c r="Q70" i="30" s="1"/>
  <c r="Q64" i="2"/>
  <c r="D74" i="30" s="1"/>
  <c r="Q74" i="30" s="1"/>
  <c r="P59" i="2"/>
  <c r="C69" i="30" s="1"/>
  <c r="P69" i="30" s="1"/>
  <c r="P63" i="2"/>
  <c r="C73" i="30" s="1"/>
  <c r="P73" i="30" s="1"/>
  <c r="P66" i="2"/>
  <c r="C76" i="30" s="1"/>
  <c r="P76" i="30" s="1"/>
  <c r="R43" i="2"/>
  <c r="E54" i="30" s="1"/>
  <c r="R54" i="30" s="1"/>
  <c r="U48" i="2"/>
  <c r="H59" i="30" s="1"/>
  <c r="U59" i="30" s="1"/>
  <c r="S46" i="2"/>
  <c r="F57" i="30" s="1"/>
  <c r="S57" i="30" s="1"/>
  <c r="Q56" i="2"/>
  <c r="D66" i="30" s="1"/>
  <c r="Q66" i="30" s="1"/>
  <c r="Y62" i="2"/>
  <c r="L72" i="30" s="1"/>
  <c r="Y72" i="30" s="1"/>
  <c r="W65" i="2"/>
  <c r="J75" i="30" s="1"/>
  <c r="W75" i="30" s="1"/>
  <c r="U58" i="2"/>
  <c r="H68" i="30" s="1"/>
  <c r="U68" i="30" s="1"/>
  <c r="S61" i="2"/>
  <c r="F71" i="30" s="1"/>
  <c r="S71" i="30" s="1"/>
  <c r="Q44" i="2"/>
  <c r="D55" i="30" s="1"/>
  <c r="Q55" i="30" s="1"/>
  <c r="P48" i="2"/>
  <c r="C59" i="30" s="1"/>
  <c r="P59" i="30" s="1"/>
  <c r="S43" i="2"/>
  <c r="F54" i="30" s="1"/>
  <c r="S54" i="30" s="1"/>
  <c r="R56" i="2"/>
  <c r="E66" i="30" s="1"/>
  <c r="R66" i="30" s="1"/>
  <c r="V56" i="2"/>
  <c r="I66" i="30" s="1"/>
  <c r="V66" i="30" s="1"/>
  <c r="AB12" i="31" l="1"/>
  <c r="Z62" i="30"/>
  <c r="Z63" i="30" s="1"/>
  <c r="Q22" i="12"/>
  <c r="B20" i="13"/>
  <c r="C25" i="32"/>
  <c r="F13" i="32" s="1"/>
  <c r="E5" i="13"/>
  <c r="Q5" i="13"/>
  <c r="M29" i="31"/>
  <c r="M30" i="31"/>
  <c r="C24" i="32"/>
  <c r="F12" i="32" s="1"/>
  <c r="M33" i="12"/>
  <c r="B19" i="13"/>
  <c r="P22" i="12"/>
  <c r="P6" i="13"/>
  <c r="P14" i="13" s="1"/>
  <c r="P15" i="13" s="1"/>
  <c r="D6" i="13"/>
  <c r="Q4" i="13"/>
  <c r="E4" i="13"/>
  <c r="C27" i="32"/>
  <c r="F4" i="32" s="1"/>
  <c r="B22" i="13"/>
  <c r="S22" i="12"/>
  <c r="O15" i="13"/>
  <c r="R22" i="12"/>
  <c r="C26" i="32"/>
  <c r="F30" i="32" s="1"/>
  <c r="B21" i="13"/>
  <c r="Q3" i="13"/>
  <c r="E3" i="13"/>
  <c r="C28" i="32"/>
  <c r="F2" i="32" s="1"/>
  <c r="B23" i="13"/>
  <c r="T22" i="12"/>
  <c r="H25" i="13"/>
  <c r="H24" i="13"/>
  <c r="Z78" i="30"/>
  <c r="Z79" i="30" s="1"/>
  <c r="Z49" i="2"/>
  <c r="F64" i="12" s="1"/>
  <c r="F56" i="31" s="1"/>
  <c r="Z44" i="2"/>
  <c r="E59" i="12" s="1"/>
  <c r="E51" i="31" s="1"/>
  <c r="Z48" i="2"/>
  <c r="C63" i="12" s="1"/>
  <c r="C55" i="31" s="1"/>
  <c r="Z43" i="2"/>
  <c r="Z46" i="2"/>
  <c r="C61" i="12" s="1"/>
  <c r="C53" i="31" s="1"/>
  <c r="Z47" i="2"/>
  <c r="Z45" i="2"/>
  <c r="Q18" i="31" l="1"/>
  <c r="AF18" i="31" s="1"/>
  <c r="C21" i="13"/>
  <c r="O21" i="13"/>
  <c r="R4" i="13"/>
  <c r="F4" i="13"/>
  <c r="G4" i="13" s="1"/>
  <c r="H4" i="13" s="1"/>
  <c r="I4" i="13" s="1"/>
  <c r="J4" i="13" s="1"/>
  <c r="K4" i="13" s="1"/>
  <c r="L4" i="13" s="1"/>
  <c r="S18" i="31"/>
  <c r="AH18" i="31" s="1"/>
  <c r="C20" i="13"/>
  <c r="O20" i="13"/>
  <c r="R3" i="13"/>
  <c r="F3" i="13"/>
  <c r="G3" i="13" s="1"/>
  <c r="H3" i="13" s="1"/>
  <c r="I3" i="13" s="1"/>
  <c r="J3" i="13" s="1"/>
  <c r="K3" i="13" s="1"/>
  <c r="L3" i="13" s="1"/>
  <c r="C22" i="13"/>
  <c r="O22" i="13"/>
  <c r="U18" i="31"/>
  <c r="AJ18" i="31" s="1"/>
  <c r="C19" i="13"/>
  <c r="O19" i="13"/>
  <c r="R5" i="13"/>
  <c r="F5" i="13"/>
  <c r="G5" i="13" s="1"/>
  <c r="H5" i="13" s="1"/>
  <c r="I5" i="13" s="1"/>
  <c r="J5" i="13" s="1"/>
  <c r="K5" i="13" s="1"/>
  <c r="L5" i="13" s="1"/>
  <c r="S22" i="31"/>
  <c r="AH22" i="31" s="1"/>
  <c r="U22" i="31"/>
  <c r="AJ22" i="31" s="1"/>
  <c r="Q22" i="31"/>
  <c r="AF22" i="31" s="1"/>
  <c r="S19" i="31"/>
  <c r="AH19" i="31" s="1"/>
  <c r="R21" i="31"/>
  <c r="AG21" i="31" s="1"/>
  <c r="R22" i="31"/>
  <c r="AG22" i="31" s="1"/>
  <c r="R19" i="31"/>
  <c r="AG19" i="31" s="1"/>
  <c r="U21" i="31"/>
  <c r="AJ21" i="31" s="1"/>
  <c r="S21" i="31"/>
  <c r="AH21" i="31" s="1"/>
  <c r="T21" i="31"/>
  <c r="AI21" i="31" s="1"/>
  <c r="Q20" i="31"/>
  <c r="AF20" i="31" s="1"/>
  <c r="T22" i="31"/>
  <c r="AI22" i="31" s="1"/>
  <c r="T20" i="31"/>
  <c r="AI20" i="31" s="1"/>
  <c r="U20" i="31"/>
  <c r="AJ20" i="31" s="1"/>
  <c r="R20" i="31"/>
  <c r="AG20" i="31" s="1"/>
  <c r="S20" i="31"/>
  <c r="AH20" i="31" s="1"/>
  <c r="Q19" i="31"/>
  <c r="AF19" i="31" s="1"/>
  <c r="U19" i="31"/>
  <c r="AJ19" i="31" s="1"/>
  <c r="T19" i="31"/>
  <c r="AI19" i="31" s="1"/>
  <c r="Q21" i="31"/>
  <c r="AF21" i="31" s="1"/>
  <c r="C23" i="13"/>
  <c r="O23" i="13"/>
  <c r="Q6" i="13"/>
  <c r="Q14" i="13" s="1"/>
  <c r="Q15" i="13" s="1"/>
  <c r="E6" i="13"/>
  <c r="T18" i="31"/>
  <c r="AI18" i="31" s="1"/>
  <c r="R18" i="31"/>
  <c r="AG18" i="31" s="1"/>
  <c r="I25" i="13"/>
  <c r="J25" i="13" s="1"/>
  <c r="K25" i="13" s="1"/>
  <c r="L25" i="13" s="1"/>
  <c r="I24" i="13"/>
  <c r="J24" i="13" s="1"/>
  <c r="K24" i="13" s="1"/>
  <c r="L24" i="13" s="1"/>
  <c r="B59" i="12"/>
  <c r="B51" i="31" s="1"/>
  <c r="D59" i="12"/>
  <c r="D51" i="31" s="1"/>
  <c r="H59" i="12"/>
  <c r="H51" i="31" s="1"/>
  <c r="B64" i="12"/>
  <c r="B56" i="31" s="1"/>
  <c r="C59" i="12"/>
  <c r="C51" i="31" s="1"/>
  <c r="F59" i="12"/>
  <c r="F51" i="31" s="1"/>
  <c r="G59" i="12"/>
  <c r="G51" i="31" s="1"/>
  <c r="E64" i="12"/>
  <c r="E56" i="31" s="1"/>
  <c r="H64" i="12"/>
  <c r="H56" i="31" s="1"/>
  <c r="G64" i="12"/>
  <c r="G56" i="31" s="1"/>
  <c r="D64" i="12"/>
  <c r="D56" i="31" s="1"/>
  <c r="C64" i="12"/>
  <c r="C56" i="31" s="1"/>
  <c r="G63" i="12"/>
  <c r="G55" i="31" s="1"/>
  <c r="F63" i="12"/>
  <c r="F55" i="31" s="1"/>
  <c r="H63" i="12"/>
  <c r="H55" i="31" s="1"/>
  <c r="B63" i="12"/>
  <c r="B55" i="31" s="1"/>
  <c r="D63" i="12"/>
  <c r="D55" i="31" s="1"/>
  <c r="E63" i="12"/>
  <c r="E55" i="31" s="1"/>
  <c r="C58" i="12"/>
  <c r="G58" i="12"/>
  <c r="D58" i="12"/>
  <c r="H58" i="12"/>
  <c r="E58" i="12"/>
  <c r="B58" i="12"/>
  <c r="F58" i="12"/>
  <c r="F62" i="12"/>
  <c r="F54" i="31" s="1"/>
  <c r="C62" i="12"/>
  <c r="C54" i="31" s="1"/>
  <c r="G62" i="12"/>
  <c r="G54" i="31" s="1"/>
  <c r="B62" i="12"/>
  <c r="B54" i="31" s="1"/>
  <c r="H62" i="12"/>
  <c r="H54" i="31" s="1"/>
  <c r="E62" i="12"/>
  <c r="E54" i="31" s="1"/>
  <c r="C60" i="12"/>
  <c r="C52" i="31" s="1"/>
  <c r="D60" i="12"/>
  <c r="D52" i="31" s="1"/>
  <c r="H60" i="12"/>
  <c r="H52" i="31" s="1"/>
  <c r="G60" i="12"/>
  <c r="G52" i="31" s="1"/>
  <c r="E60" i="12"/>
  <c r="E52" i="31" s="1"/>
  <c r="B60" i="12"/>
  <c r="B52" i="31" s="1"/>
  <c r="F60" i="12"/>
  <c r="F52" i="31" s="1"/>
  <c r="D62" i="12"/>
  <c r="D54" i="31" s="1"/>
  <c r="G61" i="12"/>
  <c r="G53" i="31" s="1"/>
  <c r="F61" i="12"/>
  <c r="F53" i="31" s="1"/>
  <c r="D61" i="12"/>
  <c r="D53" i="31" s="1"/>
  <c r="H61" i="12"/>
  <c r="H53" i="31" s="1"/>
  <c r="E61" i="12"/>
  <c r="E53" i="31" s="1"/>
  <c r="B61" i="12"/>
  <c r="B53" i="31" s="1"/>
  <c r="Z64" i="2"/>
  <c r="H84" i="12" s="1"/>
  <c r="H74" i="31" s="1"/>
  <c r="Z61" i="2"/>
  <c r="Z58" i="2"/>
  <c r="Z60" i="2"/>
  <c r="Z57" i="2"/>
  <c r="Z66" i="2"/>
  <c r="Z59" i="2"/>
  <c r="Z62" i="2"/>
  <c r="Z56" i="2"/>
  <c r="Z65" i="2"/>
  <c r="Z63" i="2"/>
  <c r="O30" i="13" l="1"/>
  <c r="O31" i="13" s="1"/>
  <c r="D20" i="13"/>
  <c r="P20" i="13"/>
  <c r="F6" i="13"/>
  <c r="G6" i="13" s="1"/>
  <c r="H6" i="13" s="1"/>
  <c r="I6" i="13" s="1"/>
  <c r="J6" i="13" s="1"/>
  <c r="K6" i="13" s="1"/>
  <c r="L6" i="13" s="1"/>
  <c r="R6" i="13"/>
  <c r="R14" i="13" s="1"/>
  <c r="R15" i="13" s="1"/>
  <c r="Z15" i="13" s="1"/>
  <c r="B14" i="29" s="1"/>
  <c r="D23" i="13"/>
  <c r="P23" i="13"/>
  <c r="D19" i="13"/>
  <c r="P19" i="13"/>
  <c r="P21" i="13"/>
  <c r="D21" i="13"/>
  <c r="P22" i="13"/>
  <c r="D22" i="13"/>
  <c r="E50" i="31"/>
  <c r="H50" i="31"/>
  <c r="B50" i="31"/>
  <c r="G50" i="31"/>
  <c r="C50" i="31"/>
  <c r="F50" i="31"/>
  <c r="D50" i="31"/>
  <c r="M68" i="12"/>
  <c r="L80" i="12"/>
  <c r="L70" i="31" s="1"/>
  <c r="I85" i="12"/>
  <c r="I75" i="31" s="1"/>
  <c r="C79" i="12"/>
  <c r="C69" i="31" s="1"/>
  <c r="F78" i="12"/>
  <c r="F68" i="31" s="1"/>
  <c r="G76" i="12"/>
  <c r="H69" i="12"/>
  <c r="D69" i="12"/>
  <c r="G69" i="12"/>
  <c r="C69" i="12"/>
  <c r="E69" i="12"/>
  <c r="F69" i="12"/>
  <c r="B86" i="12"/>
  <c r="B76" i="31" s="1"/>
  <c r="C81" i="12"/>
  <c r="C71" i="31" s="1"/>
  <c r="B83" i="12"/>
  <c r="B73" i="31" s="1"/>
  <c r="C77" i="12"/>
  <c r="C67" i="31" s="1"/>
  <c r="D84" i="12"/>
  <c r="D74" i="31" s="1"/>
  <c r="C86" i="12"/>
  <c r="C76" i="31" s="1"/>
  <c r="I84" i="12"/>
  <c r="I74" i="31" s="1"/>
  <c r="L84" i="12"/>
  <c r="L74" i="31" s="1"/>
  <c r="E84" i="12"/>
  <c r="E74" i="31" s="1"/>
  <c r="C84" i="12"/>
  <c r="C74" i="31" s="1"/>
  <c r="B77" i="12"/>
  <c r="B67" i="31" s="1"/>
  <c r="K81" i="12"/>
  <c r="K71" i="31" s="1"/>
  <c r="J86" i="12"/>
  <c r="J76" i="31" s="1"/>
  <c r="B81" i="12"/>
  <c r="B71" i="31" s="1"/>
  <c r="J81" i="12"/>
  <c r="J71" i="31" s="1"/>
  <c r="B80" i="12"/>
  <c r="B70" i="31" s="1"/>
  <c r="F80" i="12"/>
  <c r="F70" i="31" s="1"/>
  <c r="E80" i="12"/>
  <c r="E70" i="31" s="1"/>
  <c r="H81" i="12"/>
  <c r="H71" i="31" s="1"/>
  <c r="H80" i="12"/>
  <c r="H70" i="31" s="1"/>
  <c r="E81" i="12"/>
  <c r="E71" i="31" s="1"/>
  <c r="D80" i="12"/>
  <c r="D70" i="31" s="1"/>
  <c r="K84" i="12"/>
  <c r="K74" i="31" s="1"/>
  <c r="J84" i="12"/>
  <c r="J74" i="31" s="1"/>
  <c r="F77" i="12"/>
  <c r="F67" i="31" s="1"/>
  <c r="F84" i="12"/>
  <c r="F74" i="31" s="1"/>
  <c r="I77" i="12"/>
  <c r="I67" i="31" s="1"/>
  <c r="D77" i="12"/>
  <c r="D67" i="31" s="1"/>
  <c r="D79" i="12"/>
  <c r="D69" i="31" s="1"/>
  <c r="G84" i="12"/>
  <c r="G74" i="31" s="1"/>
  <c r="F81" i="12"/>
  <c r="F71" i="31" s="1"/>
  <c r="G78" i="12"/>
  <c r="G68" i="31" s="1"/>
  <c r="G86" i="12"/>
  <c r="G76" i="31" s="1"/>
  <c r="I80" i="12"/>
  <c r="I70" i="31" s="1"/>
  <c r="K80" i="12"/>
  <c r="K70" i="31" s="1"/>
  <c r="D81" i="12"/>
  <c r="D71" i="31" s="1"/>
  <c r="B84" i="12"/>
  <c r="B74" i="31" s="1"/>
  <c r="J78" i="12"/>
  <c r="J68" i="31" s="1"/>
  <c r="D78" i="12"/>
  <c r="D68" i="31" s="1"/>
  <c r="L86" i="12"/>
  <c r="L76" i="31" s="1"/>
  <c r="H78" i="12"/>
  <c r="H68" i="31" s="1"/>
  <c r="L78" i="12"/>
  <c r="L68" i="31" s="1"/>
  <c r="K78" i="12"/>
  <c r="K68" i="31" s="1"/>
  <c r="K77" i="12"/>
  <c r="K67" i="31" s="1"/>
  <c r="F86" i="12"/>
  <c r="F76" i="31" s="1"/>
  <c r="I86" i="12"/>
  <c r="I76" i="31" s="1"/>
  <c r="G77" i="12"/>
  <c r="G67" i="31" s="1"/>
  <c r="L77" i="12"/>
  <c r="L67" i="31" s="1"/>
  <c r="I78" i="12"/>
  <c r="I68" i="31" s="1"/>
  <c r="B78" i="12"/>
  <c r="B68" i="31" s="1"/>
  <c r="J80" i="12"/>
  <c r="J70" i="31" s="1"/>
  <c r="G80" i="12"/>
  <c r="G70" i="31" s="1"/>
  <c r="C80" i="12"/>
  <c r="C70" i="31" s="1"/>
  <c r="I81" i="12"/>
  <c r="I71" i="31" s="1"/>
  <c r="L81" i="12"/>
  <c r="L71" i="31" s="1"/>
  <c r="H77" i="12"/>
  <c r="H67" i="31" s="1"/>
  <c r="E85" i="12"/>
  <c r="E75" i="31" s="1"/>
  <c r="D86" i="12"/>
  <c r="D76" i="31" s="1"/>
  <c r="C78" i="12"/>
  <c r="C68" i="31" s="1"/>
  <c r="J77" i="12"/>
  <c r="J67" i="31" s="1"/>
  <c r="K86" i="12"/>
  <c r="K76" i="31" s="1"/>
  <c r="H86" i="12"/>
  <c r="H76" i="31" s="1"/>
  <c r="E86" i="12"/>
  <c r="E76" i="31" s="1"/>
  <c r="E77" i="12"/>
  <c r="E67" i="31" s="1"/>
  <c r="E78" i="12"/>
  <c r="E68" i="31" s="1"/>
  <c r="G81" i="12"/>
  <c r="G71" i="31" s="1"/>
  <c r="E82" i="12"/>
  <c r="E72" i="31" s="1"/>
  <c r="H82" i="12"/>
  <c r="H72" i="31" s="1"/>
  <c r="I82" i="12"/>
  <c r="I72" i="31" s="1"/>
  <c r="D82" i="12"/>
  <c r="D72" i="31" s="1"/>
  <c r="K82" i="12"/>
  <c r="K72" i="31" s="1"/>
  <c r="J82" i="12"/>
  <c r="J72" i="31" s="1"/>
  <c r="G82" i="12"/>
  <c r="G72" i="31" s="1"/>
  <c r="C82" i="12"/>
  <c r="C72" i="31" s="1"/>
  <c r="C76" i="12"/>
  <c r="L79" i="12"/>
  <c r="L69" i="31" s="1"/>
  <c r="D76" i="12"/>
  <c r="B76" i="12"/>
  <c r="E76" i="12"/>
  <c r="K76" i="12"/>
  <c r="J76" i="12"/>
  <c r="L76" i="12"/>
  <c r="I76" i="12"/>
  <c r="F76" i="12"/>
  <c r="H76" i="12"/>
  <c r="F82" i="12"/>
  <c r="F72" i="31" s="1"/>
  <c r="E83" i="12"/>
  <c r="E73" i="31" s="1"/>
  <c r="E79" i="12"/>
  <c r="E69" i="31" s="1"/>
  <c r="G79" i="12"/>
  <c r="G69" i="31" s="1"/>
  <c r="I79" i="12"/>
  <c r="I69" i="31" s="1"/>
  <c r="K79" i="12"/>
  <c r="K69" i="31" s="1"/>
  <c r="F79" i="12"/>
  <c r="F69" i="31" s="1"/>
  <c r="B79" i="12"/>
  <c r="B69" i="31" s="1"/>
  <c r="J79" i="12"/>
  <c r="J69" i="31" s="1"/>
  <c r="D85" i="12"/>
  <c r="D75" i="31" s="1"/>
  <c r="K85" i="12"/>
  <c r="K75" i="31" s="1"/>
  <c r="B85" i="12"/>
  <c r="B75" i="31" s="1"/>
  <c r="H85" i="12"/>
  <c r="H75" i="31" s="1"/>
  <c r="G85" i="12"/>
  <c r="G75" i="31" s="1"/>
  <c r="F85" i="12"/>
  <c r="F75" i="31" s="1"/>
  <c r="C85" i="12"/>
  <c r="C75" i="31" s="1"/>
  <c r="J85" i="12"/>
  <c r="J75" i="31" s="1"/>
  <c r="L85" i="12"/>
  <c r="L75" i="31" s="1"/>
  <c r="H79" i="12"/>
  <c r="H69" i="31" s="1"/>
  <c r="B82" i="12"/>
  <c r="B72" i="31" s="1"/>
  <c r="L82" i="12"/>
  <c r="L72" i="31" s="1"/>
  <c r="F83" i="12"/>
  <c r="F73" i="31" s="1"/>
  <c r="I83" i="12"/>
  <c r="I73" i="31" s="1"/>
  <c r="L83" i="12"/>
  <c r="L73" i="31" s="1"/>
  <c r="H83" i="12"/>
  <c r="H73" i="31" s="1"/>
  <c r="D83" i="12"/>
  <c r="D73" i="31" s="1"/>
  <c r="J83" i="12"/>
  <c r="J73" i="31" s="1"/>
  <c r="G83" i="12"/>
  <c r="G73" i="31" s="1"/>
  <c r="C83" i="12"/>
  <c r="C73" i="31" s="1"/>
  <c r="K83" i="12"/>
  <c r="K73" i="31" s="1"/>
  <c r="B15" i="29" l="1"/>
  <c r="B16" i="29" s="1"/>
  <c r="E20" i="13"/>
  <c r="Q20" i="13"/>
  <c r="Q22" i="13"/>
  <c r="E22" i="13"/>
  <c r="P30" i="13"/>
  <c r="P31" i="13" s="1"/>
  <c r="E21" i="13"/>
  <c r="Q21" i="13"/>
  <c r="Q23" i="13"/>
  <c r="E23" i="13"/>
  <c r="Q19" i="13"/>
  <c r="E19" i="13"/>
  <c r="M63" i="31"/>
  <c r="M62" i="31"/>
  <c r="H66" i="31"/>
  <c r="D66" i="31"/>
  <c r="F66" i="31"/>
  <c r="K66" i="31"/>
  <c r="I66" i="31"/>
  <c r="E66" i="31"/>
  <c r="C66" i="31"/>
  <c r="J66" i="31"/>
  <c r="L66" i="31"/>
  <c r="B66" i="31"/>
  <c r="G66" i="31"/>
  <c r="C7" i="32"/>
  <c r="F10" i="32" s="1"/>
  <c r="C6" i="32"/>
  <c r="F26" i="32" s="1"/>
  <c r="C4" i="32"/>
  <c r="F23" i="32" s="1"/>
  <c r="C3" i="32"/>
  <c r="F7" i="32" s="1"/>
  <c r="C5" i="32"/>
  <c r="F3" i="32" s="1"/>
  <c r="C8" i="32"/>
  <c r="F29" i="32" s="1"/>
  <c r="B51" i="13"/>
  <c r="O51" i="13" s="1"/>
  <c r="R58" i="12"/>
  <c r="B52" i="13"/>
  <c r="S58" i="12"/>
  <c r="B50" i="13"/>
  <c r="O50" i="13" s="1"/>
  <c r="Q58" i="12"/>
  <c r="B53" i="13"/>
  <c r="T58" i="12"/>
  <c r="B55" i="13"/>
  <c r="V58" i="12"/>
  <c r="B54" i="13"/>
  <c r="O54" i="13" s="1"/>
  <c r="U58" i="12"/>
  <c r="C51" i="13"/>
  <c r="P51" i="13" s="1"/>
  <c r="B69" i="12"/>
  <c r="D87" i="12"/>
  <c r="B66" i="13" s="1"/>
  <c r="C87" i="12"/>
  <c r="B65" i="13" s="1"/>
  <c r="G87" i="12"/>
  <c r="B69" i="13" s="1"/>
  <c r="K87" i="12"/>
  <c r="B73" i="13" s="1"/>
  <c r="H87" i="12"/>
  <c r="B70" i="13" s="1"/>
  <c r="J87" i="12"/>
  <c r="B72" i="13" s="1"/>
  <c r="F87" i="12"/>
  <c r="B68" i="13" s="1"/>
  <c r="I87" i="12"/>
  <c r="B71" i="13" s="1"/>
  <c r="E87" i="12"/>
  <c r="B67" i="13" s="1"/>
  <c r="L87" i="12"/>
  <c r="B74" i="13" s="1"/>
  <c r="B87" i="12"/>
  <c r="B64" i="13" s="1"/>
  <c r="M86" i="12"/>
  <c r="Q30" i="13" l="1"/>
  <c r="Q31" i="13" s="1"/>
  <c r="F22" i="13"/>
  <c r="R22" i="13"/>
  <c r="F21" i="13"/>
  <c r="R21" i="13"/>
  <c r="F23" i="13"/>
  <c r="R23" i="13"/>
  <c r="R20" i="13"/>
  <c r="F20" i="13"/>
  <c r="R19" i="13"/>
  <c r="F19" i="13"/>
  <c r="M78" i="31"/>
  <c r="O72" i="13"/>
  <c r="C72" i="13"/>
  <c r="C65" i="13"/>
  <c r="O65" i="13"/>
  <c r="C70" i="13"/>
  <c r="O70" i="13"/>
  <c r="C52" i="13"/>
  <c r="P52" i="13" s="1"/>
  <c r="O52" i="13"/>
  <c r="C71" i="13"/>
  <c r="O71" i="13"/>
  <c r="O73" i="13"/>
  <c r="C73" i="13"/>
  <c r="M77" i="31"/>
  <c r="C74" i="13"/>
  <c r="O74" i="13"/>
  <c r="O67" i="13"/>
  <c r="C67" i="13"/>
  <c r="C66" i="13"/>
  <c r="O66" i="13"/>
  <c r="C53" i="13"/>
  <c r="P53" i="13" s="1"/>
  <c r="O53" i="13"/>
  <c r="C64" i="13"/>
  <c r="O64" i="13"/>
  <c r="C68" i="13"/>
  <c r="O68" i="13"/>
  <c r="C69" i="13"/>
  <c r="O69" i="13"/>
  <c r="C55" i="13"/>
  <c r="P55" i="13" s="1"/>
  <c r="O55" i="13"/>
  <c r="C54" i="13"/>
  <c r="C50" i="13"/>
  <c r="P50" i="13" s="1"/>
  <c r="C16" i="32"/>
  <c r="F25" i="32" s="1"/>
  <c r="S76" i="12"/>
  <c r="C15" i="32"/>
  <c r="F20" i="32" s="1"/>
  <c r="R76" i="12"/>
  <c r="C20" i="32"/>
  <c r="F16" i="32" s="1"/>
  <c r="W76" i="12"/>
  <c r="C22" i="32"/>
  <c r="F19" i="32" s="1"/>
  <c r="Y76" i="12"/>
  <c r="P58" i="12"/>
  <c r="C2" i="32"/>
  <c r="F22" i="32" s="1"/>
  <c r="C19" i="32"/>
  <c r="F11" i="32" s="1"/>
  <c r="V76" i="12"/>
  <c r="C13" i="32"/>
  <c r="F15" i="32" s="1"/>
  <c r="P76" i="12"/>
  <c r="C17" i="32"/>
  <c r="F18" i="32" s="1"/>
  <c r="T76" i="12"/>
  <c r="C18" i="32"/>
  <c r="F27" i="32" s="1"/>
  <c r="U76" i="12"/>
  <c r="C23" i="32"/>
  <c r="F14" i="32" s="1"/>
  <c r="Z76" i="12"/>
  <c r="C21" i="32"/>
  <c r="F17" i="32" s="1"/>
  <c r="X76" i="12"/>
  <c r="C14" i="32"/>
  <c r="F9" i="32" s="1"/>
  <c r="Q76" i="12"/>
  <c r="D51" i="13"/>
  <c r="Q51" i="13" s="1"/>
  <c r="M69" i="12"/>
  <c r="B49" i="13"/>
  <c r="O49" i="13" s="1"/>
  <c r="M87" i="12"/>
  <c r="G21" i="13" l="1"/>
  <c r="H21" i="13" s="1"/>
  <c r="I21" i="13" s="1"/>
  <c r="J21" i="13" s="1"/>
  <c r="K21" i="13" s="1"/>
  <c r="L21" i="13" s="1"/>
  <c r="S21" i="13"/>
  <c r="G19" i="13"/>
  <c r="H19" i="13" s="1"/>
  <c r="I19" i="13" s="1"/>
  <c r="J19" i="13" s="1"/>
  <c r="K19" i="13" s="1"/>
  <c r="L19" i="13" s="1"/>
  <c r="S19" i="13"/>
  <c r="G20" i="13"/>
  <c r="H20" i="13" s="1"/>
  <c r="I20" i="13" s="1"/>
  <c r="J20" i="13" s="1"/>
  <c r="K20" i="13" s="1"/>
  <c r="L20" i="13" s="1"/>
  <c r="S20" i="13"/>
  <c r="R30" i="13"/>
  <c r="R31" i="13" s="1"/>
  <c r="G23" i="13"/>
  <c r="H23" i="13" s="1"/>
  <c r="I23" i="13" s="1"/>
  <c r="J23" i="13" s="1"/>
  <c r="K23" i="13" s="1"/>
  <c r="L23" i="13" s="1"/>
  <c r="S23" i="13"/>
  <c r="S22" i="13"/>
  <c r="G22" i="13"/>
  <c r="H22" i="13" s="1"/>
  <c r="I22" i="13" s="1"/>
  <c r="J22" i="13" s="1"/>
  <c r="K22" i="13" s="1"/>
  <c r="L22" i="13" s="1"/>
  <c r="V73" i="31"/>
  <c r="AK73" i="31" s="1"/>
  <c r="U75" i="31"/>
  <c r="AJ75" i="31" s="1"/>
  <c r="S68" i="31"/>
  <c r="AH68" i="31" s="1"/>
  <c r="U69" i="31"/>
  <c r="AJ69" i="31" s="1"/>
  <c r="AA72" i="31"/>
  <c r="AP72" i="31" s="1"/>
  <c r="T72" i="31"/>
  <c r="AI72" i="31" s="1"/>
  <c r="R72" i="31"/>
  <c r="AG72" i="31" s="1"/>
  <c r="Q74" i="31"/>
  <c r="AF74" i="31" s="1"/>
  <c r="R73" i="31"/>
  <c r="AG73" i="31" s="1"/>
  <c r="U67" i="31"/>
  <c r="AJ67" i="31" s="1"/>
  <c r="Q73" i="31"/>
  <c r="AF73" i="31" s="1"/>
  <c r="S72" i="31"/>
  <c r="AH72" i="31" s="1"/>
  <c r="W73" i="31"/>
  <c r="AL73" i="31" s="1"/>
  <c r="R68" i="31"/>
  <c r="AG68" i="31" s="1"/>
  <c r="W70" i="31"/>
  <c r="AL70" i="31" s="1"/>
  <c r="R75" i="31"/>
  <c r="AG75" i="31" s="1"/>
  <c r="T76" i="31"/>
  <c r="AI76" i="31" s="1"/>
  <c r="X68" i="31"/>
  <c r="AM68" i="31" s="1"/>
  <c r="X73" i="31"/>
  <c r="AM73" i="31" s="1"/>
  <c r="V69" i="31"/>
  <c r="AK69" i="31" s="1"/>
  <c r="Z75" i="31"/>
  <c r="AO75" i="31" s="1"/>
  <c r="Y69" i="31"/>
  <c r="AN69" i="31" s="1"/>
  <c r="AA67" i="31"/>
  <c r="AP67" i="31" s="1"/>
  <c r="Y67" i="31"/>
  <c r="AN67" i="31" s="1"/>
  <c r="U66" i="31"/>
  <c r="AJ66" i="31" s="1"/>
  <c r="S66" i="31"/>
  <c r="AH66" i="31" s="1"/>
  <c r="D55" i="13"/>
  <c r="Q55" i="13" s="1"/>
  <c r="D52" i="13"/>
  <c r="Q52" i="13" s="1"/>
  <c r="Y72" i="31"/>
  <c r="AN72" i="31" s="1"/>
  <c r="Z72" i="31"/>
  <c r="AO72" i="31" s="1"/>
  <c r="Z74" i="31"/>
  <c r="AO74" i="31" s="1"/>
  <c r="Y68" i="31"/>
  <c r="AN68" i="31" s="1"/>
  <c r="T74" i="31"/>
  <c r="AI74" i="31" s="1"/>
  <c r="Q66" i="31"/>
  <c r="AF66" i="31" s="1"/>
  <c r="W66" i="31"/>
  <c r="AL66" i="31" s="1"/>
  <c r="T71" i="31"/>
  <c r="AI71" i="31" s="1"/>
  <c r="Q71" i="31"/>
  <c r="AF71" i="31" s="1"/>
  <c r="V68" i="31"/>
  <c r="AK68" i="31" s="1"/>
  <c r="S73" i="31"/>
  <c r="AH73" i="31" s="1"/>
  <c r="V67" i="31"/>
  <c r="AK67" i="31" s="1"/>
  <c r="Q75" i="31"/>
  <c r="AF75" i="31" s="1"/>
  <c r="S76" i="31"/>
  <c r="AH76" i="31" s="1"/>
  <c r="U73" i="31"/>
  <c r="AJ73" i="31" s="1"/>
  <c r="X76" i="31"/>
  <c r="AM76" i="31" s="1"/>
  <c r="X74" i="31"/>
  <c r="AM74" i="31" s="1"/>
  <c r="AA69" i="31"/>
  <c r="AP69" i="31" s="1"/>
  <c r="Y75" i="31"/>
  <c r="AN75" i="31" s="1"/>
  <c r="R71" i="31"/>
  <c r="AG71" i="31" s="1"/>
  <c r="T75" i="31"/>
  <c r="AI75" i="31" s="1"/>
  <c r="X69" i="31"/>
  <c r="AM69" i="31" s="1"/>
  <c r="V70" i="31"/>
  <c r="AK70" i="31" s="1"/>
  <c r="U72" i="31"/>
  <c r="AJ72" i="31" s="1"/>
  <c r="V75" i="31"/>
  <c r="AK75" i="31" s="1"/>
  <c r="Z70" i="31"/>
  <c r="AO70" i="31" s="1"/>
  <c r="X70" i="31"/>
  <c r="AM70" i="31" s="1"/>
  <c r="X72" i="31"/>
  <c r="AM72" i="31" s="1"/>
  <c r="S74" i="31"/>
  <c r="AH74" i="31" s="1"/>
  <c r="T69" i="31"/>
  <c r="AI69" i="31" s="1"/>
  <c r="Q70" i="31"/>
  <c r="AF70" i="31" s="1"/>
  <c r="S75" i="31"/>
  <c r="AH75" i="31" s="1"/>
  <c r="U71" i="31"/>
  <c r="AJ71" i="31" s="1"/>
  <c r="W76" i="31"/>
  <c r="AL76" i="31" s="1"/>
  <c r="Y66" i="31"/>
  <c r="AN66" i="31" s="1"/>
  <c r="U70" i="31"/>
  <c r="AJ70" i="31" s="1"/>
  <c r="V66" i="31"/>
  <c r="AK66" i="31" s="1"/>
  <c r="S67" i="31"/>
  <c r="AH67" i="31" s="1"/>
  <c r="T70" i="31"/>
  <c r="AI70" i="31" s="1"/>
  <c r="Z69" i="31"/>
  <c r="AO69" i="31" s="1"/>
  <c r="X67" i="31"/>
  <c r="AM67" i="31" s="1"/>
  <c r="AA66" i="31"/>
  <c r="AP66" i="31" s="1"/>
  <c r="AA76" i="31"/>
  <c r="AP76" i="31" s="1"/>
  <c r="R74" i="31"/>
  <c r="AG74" i="31" s="1"/>
  <c r="W74" i="31"/>
  <c r="AL74" i="31" s="1"/>
  <c r="V72" i="31"/>
  <c r="AK72" i="31" s="1"/>
  <c r="W72" i="31"/>
  <c r="AL72" i="31" s="1"/>
  <c r="R67" i="31"/>
  <c r="AG67" i="31" s="1"/>
  <c r="Z73" i="31"/>
  <c r="AO73" i="31" s="1"/>
  <c r="Y70" i="31"/>
  <c r="AN70" i="31" s="1"/>
  <c r="X75" i="31"/>
  <c r="AM75" i="31" s="1"/>
  <c r="V76" i="31"/>
  <c r="AK76" i="31" s="1"/>
  <c r="Z67" i="31"/>
  <c r="AO67" i="31" s="1"/>
  <c r="V71" i="31"/>
  <c r="AK71" i="31" s="1"/>
  <c r="Z68" i="31"/>
  <c r="AO68" i="31" s="1"/>
  <c r="AA74" i="31"/>
  <c r="AP74" i="31" s="1"/>
  <c r="Q72" i="31"/>
  <c r="AF72" i="31" s="1"/>
  <c r="W68" i="31"/>
  <c r="AL68" i="31" s="1"/>
  <c r="U74" i="31"/>
  <c r="AJ74" i="31" s="1"/>
  <c r="S71" i="31"/>
  <c r="AH71" i="31" s="1"/>
  <c r="AA68" i="31"/>
  <c r="AP68" i="31" s="1"/>
  <c r="X66" i="31"/>
  <c r="AM66" i="31" s="1"/>
  <c r="W71" i="31"/>
  <c r="AL71" i="31" s="1"/>
  <c r="R69" i="31"/>
  <c r="AG69" i="31" s="1"/>
  <c r="AA70" i="31"/>
  <c r="AP70" i="31" s="1"/>
  <c r="R70" i="31"/>
  <c r="AG70" i="31" s="1"/>
  <c r="U68" i="31"/>
  <c r="AJ68" i="31" s="1"/>
  <c r="T67" i="31"/>
  <c r="AI67" i="31" s="1"/>
  <c r="V74" i="31"/>
  <c r="AK74" i="31" s="1"/>
  <c r="T66" i="31"/>
  <c r="AI66" i="31" s="1"/>
  <c r="Y71" i="31"/>
  <c r="AN71" i="31" s="1"/>
  <c r="S70" i="31"/>
  <c r="AH70" i="31" s="1"/>
  <c r="T68" i="31"/>
  <c r="AI68" i="31" s="1"/>
  <c r="Q76" i="31"/>
  <c r="AF76" i="31" s="1"/>
  <c r="Z66" i="31"/>
  <c r="AO66" i="31" s="1"/>
  <c r="Z71" i="31"/>
  <c r="AO71" i="31" s="1"/>
  <c r="Y73" i="31"/>
  <c r="AN73" i="31" s="1"/>
  <c r="R66" i="31"/>
  <c r="AG66" i="31" s="1"/>
  <c r="Q67" i="31"/>
  <c r="AF67" i="31" s="1"/>
  <c r="Q69" i="31"/>
  <c r="AF69" i="31" s="1"/>
  <c r="X71" i="31"/>
  <c r="AM71" i="31" s="1"/>
  <c r="S69" i="31"/>
  <c r="AH69" i="31" s="1"/>
  <c r="AA73" i="31"/>
  <c r="AP73" i="31" s="1"/>
  <c r="Z76" i="31"/>
  <c r="AO76" i="31" s="1"/>
  <c r="R76" i="31"/>
  <c r="AG76" i="31" s="1"/>
  <c r="T73" i="31"/>
  <c r="AI73" i="31" s="1"/>
  <c r="Y74" i="31"/>
  <c r="AN74" i="31" s="1"/>
  <c r="D53" i="13"/>
  <c r="Q53" i="13" s="1"/>
  <c r="Y76" i="31"/>
  <c r="AN76" i="31" s="1"/>
  <c r="W69" i="31"/>
  <c r="AL69" i="31" s="1"/>
  <c r="Q68" i="31"/>
  <c r="AF68" i="31" s="1"/>
  <c r="AA71" i="31"/>
  <c r="AP71" i="31" s="1"/>
  <c r="W75" i="31"/>
  <c r="AL75" i="31" s="1"/>
  <c r="W67" i="31"/>
  <c r="AL67" i="31" s="1"/>
  <c r="U76" i="31"/>
  <c r="AJ76" i="31" s="1"/>
  <c r="AA75" i="31"/>
  <c r="AP75" i="31" s="1"/>
  <c r="D69" i="13"/>
  <c r="P69" i="13"/>
  <c r="D64" i="13"/>
  <c r="P64" i="13"/>
  <c r="P66" i="13"/>
  <c r="D66" i="13"/>
  <c r="P73" i="13"/>
  <c r="D73" i="13"/>
  <c r="D54" i="13"/>
  <c r="Q54" i="13" s="1"/>
  <c r="P54" i="13"/>
  <c r="D68" i="13"/>
  <c r="P68" i="13"/>
  <c r="P74" i="13"/>
  <c r="D74" i="13"/>
  <c r="P72" i="13"/>
  <c r="D72" i="13"/>
  <c r="D67" i="13"/>
  <c r="P67" i="13"/>
  <c r="P65" i="13"/>
  <c r="D65" i="13"/>
  <c r="O75" i="13"/>
  <c r="O76" i="13" s="1"/>
  <c r="D71" i="13"/>
  <c r="P71" i="13"/>
  <c r="D70" i="13"/>
  <c r="P70" i="13"/>
  <c r="D50" i="13"/>
  <c r="F31" i="32"/>
  <c r="C49" i="13"/>
  <c r="P49" i="13" s="1"/>
  <c r="O60" i="13"/>
  <c r="O61" i="13" s="1"/>
  <c r="E51" i="13"/>
  <c r="R51" i="13" s="1"/>
  <c r="S30" i="13" l="1"/>
  <c r="S31" i="13" s="1"/>
  <c r="Z31" i="13" s="1"/>
  <c r="B18" i="29" s="1"/>
  <c r="B19" i="29" s="1"/>
  <c r="B20" i="29" s="1"/>
  <c r="E55" i="13"/>
  <c r="R55" i="13" s="1"/>
  <c r="E54" i="13"/>
  <c r="R54" i="13" s="1"/>
  <c r="E52" i="13"/>
  <c r="R52" i="13" s="1"/>
  <c r="AB76" i="31"/>
  <c r="E53" i="13"/>
  <c r="R53" i="13" s="1"/>
  <c r="P75" i="13"/>
  <c r="P76" i="13" s="1"/>
  <c r="Q68" i="13"/>
  <c r="E68" i="13"/>
  <c r="E71" i="13"/>
  <c r="Q71" i="13"/>
  <c r="Q74" i="13"/>
  <c r="E74" i="13"/>
  <c r="Q66" i="13"/>
  <c r="E66" i="13"/>
  <c r="Q70" i="13"/>
  <c r="E70" i="13"/>
  <c r="E65" i="13"/>
  <c r="Q65" i="13"/>
  <c r="E72" i="13"/>
  <c r="Q72" i="13"/>
  <c r="E73" i="13"/>
  <c r="Q73" i="13"/>
  <c r="E50" i="13"/>
  <c r="R50" i="13" s="1"/>
  <c r="Q50" i="13"/>
  <c r="E64" i="13"/>
  <c r="Q64" i="13"/>
  <c r="E67" i="13"/>
  <c r="Q67" i="13"/>
  <c r="Q69" i="13"/>
  <c r="E69" i="13"/>
  <c r="R53" i="31"/>
  <c r="AG53" i="31" s="1"/>
  <c r="R55" i="31"/>
  <c r="AG55" i="31" s="1"/>
  <c r="Q51" i="31"/>
  <c r="AF51" i="31" s="1"/>
  <c r="T51" i="31"/>
  <c r="AI51" i="31" s="1"/>
  <c r="U56" i="31"/>
  <c r="AJ56" i="31" s="1"/>
  <c r="S51" i="31"/>
  <c r="AH51" i="31" s="1"/>
  <c r="V52" i="31"/>
  <c r="AK52" i="31" s="1"/>
  <c r="W54" i="31"/>
  <c r="AL54" i="31" s="1"/>
  <c r="U55" i="31"/>
  <c r="AJ55" i="31" s="1"/>
  <c r="T54" i="31"/>
  <c r="AI54" i="31" s="1"/>
  <c r="S52" i="31"/>
  <c r="AH52" i="31" s="1"/>
  <c r="S55" i="31"/>
  <c r="AH55" i="31" s="1"/>
  <c r="R51" i="31"/>
  <c r="AG51" i="31" s="1"/>
  <c r="V51" i="31"/>
  <c r="AK51" i="31" s="1"/>
  <c r="T52" i="31"/>
  <c r="AI52" i="31" s="1"/>
  <c r="V50" i="31"/>
  <c r="AK50" i="31" s="1"/>
  <c r="Q56" i="31"/>
  <c r="AF56" i="31" s="1"/>
  <c r="T50" i="31"/>
  <c r="AI50" i="31" s="1"/>
  <c r="S53" i="31"/>
  <c r="AH53" i="31" s="1"/>
  <c r="U54" i="31"/>
  <c r="AJ54" i="31" s="1"/>
  <c r="V56" i="31"/>
  <c r="AK56" i="31" s="1"/>
  <c r="W55" i="31"/>
  <c r="AL55" i="31" s="1"/>
  <c r="Q54" i="31"/>
  <c r="AF54" i="31" s="1"/>
  <c r="V55" i="31"/>
  <c r="AK55" i="31" s="1"/>
  <c r="S54" i="31"/>
  <c r="AH54" i="31" s="1"/>
  <c r="Q53" i="31"/>
  <c r="AF53" i="31" s="1"/>
  <c r="R52" i="31"/>
  <c r="AG52" i="31" s="1"/>
  <c r="Q55" i="31"/>
  <c r="AF55" i="31" s="1"/>
  <c r="S56" i="31"/>
  <c r="AH56" i="31" s="1"/>
  <c r="U52" i="31"/>
  <c r="AJ52" i="31" s="1"/>
  <c r="W50" i="31"/>
  <c r="AL50" i="31" s="1"/>
  <c r="U51" i="31"/>
  <c r="AJ51" i="31" s="1"/>
  <c r="U53" i="31"/>
  <c r="AJ53" i="31" s="1"/>
  <c r="U50" i="31"/>
  <c r="AJ50" i="31" s="1"/>
  <c r="W56" i="31"/>
  <c r="AL56" i="31" s="1"/>
  <c r="R54" i="31"/>
  <c r="AG54" i="31" s="1"/>
  <c r="T53" i="31"/>
  <c r="AI53" i="31" s="1"/>
  <c r="V54" i="31"/>
  <c r="AK54" i="31" s="1"/>
  <c r="R56" i="31"/>
  <c r="AG56" i="31" s="1"/>
  <c r="W51" i="31"/>
  <c r="AL51" i="31" s="1"/>
  <c r="W52" i="31"/>
  <c r="AL52" i="31" s="1"/>
  <c r="T55" i="31"/>
  <c r="AI55" i="31" s="1"/>
  <c r="W53" i="31"/>
  <c r="AL53" i="31" s="1"/>
  <c r="Q52" i="31"/>
  <c r="AF52" i="31" s="1"/>
  <c r="S50" i="31"/>
  <c r="AH50" i="31" s="1"/>
  <c r="R50" i="31"/>
  <c r="AG50" i="31" s="1"/>
  <c r="V53" i="31"/>
  <c r="AK53" i="31" s="1"/>
  <c r="Q50" i="31"/>
  <c r="AF50" i="31" s="1"/>
  <c r="T56" i="31"/>
  <c r="AI56" i="31" s="1"/>
  <c r="F51" i="13"/>
  <c r="S51" i="13" s="1"/>
  <c r="F53" i="13"/>
  <c r="S53" i="13" s="1"/>
  <c r="F52" i="13"/>
  <c r="S52" i="13" s="1"/>
  <c r="D49" i="13"/>
  <c r="Q49" i="13" s="1"/>
  <c r="P60" i="13"/>
  <c r="P61" i="13" s="1"/>
  <c r="F55" i="13" l="1"/>
  <c r="S55" i="13" s="1"/>
  <c r="F54" i="13"/>
  <c r="S54" i="13" s="1"/>
  <c r="F50" i="13"/>
  <c r="S50" i="13" s="1"/>
  <c r="Q75" i="13"/>
  <c r="Q76" i="13" s="1"/>
  <c r="R66" i="13"/>
  <c r="F66" i="13"/>
  <c r="R73" i="13"/>
  <c r="F73" i="13"/>
  <c r="R71" i="13"/>
  <c r="F71" i="13"/>
  <c r="R70" i="13"/>
  <c r="F70" i="13"/>
  <c r="R74" i="13"/>
  <c r="F74" i="13"/>
  <c r="F68" i="13"/>
  <c r="R68" i="13"/>
  <c r="F69" i="13"/>
  <c r="R69" i="13"/>
  <c r="F64" i="13"/>
  <c r="R64" i="13"/>
  <c r="F65" i="13"/>
  <c r="R65" i="13"/>
  <c r="F67" i="13"/>
  <c r="R67" i="13"/>
  <c r="F72" i="13"/>
  <c r="R72" i="13"/>
  <c r="AB28" i="31"/>
  <c r="G51" i="13"/>
  <c r="T51" i="13" s="1"/>
  <c r="G55" i="13"/>
  <c r="T55" i="13" s="1"/>
  <c r="G52" i="13"/>
  <c r="T52" i="13" s="1"/>
  <c r="E49" i="13"/>
  <c r="R49" i="13" s="1"/>
  <c r="Q60" i="13"/>
  <c r="Q61" i="13" s="1"/>
  <c r="G53" i="13"/>
  <c r="T53" i="13" s="1"/>
  <c r="G50" i="13" l="1"/>
  <c r="T50" i="13" s="1"/>
  <c r="G54" i="13"/>
  <c r="T54" i="13" s="1"/>
  <c r="G64" i="13"/>
  <c r="S64" i="13"/>
  <c r="G68" i="13"/>
  <c r="S68" i="13"/>
  <c r="S74" i="13"/>
  <c r="G74" i="13"/>
  <c r="S71" i="13"/>
  <c r="G71" i="13"/>
  <c r="S66" i="13"/>
  <c r="G66" i="13"/>
  <c r="R75" i="13"/>
  <c r="R76" i="13" s="1"/>
  <c r="G70" i="13"/>
  <c r="S70" i="13"/>
  <c r="G73" i="13"/>
  <c r="S73" i="13"/>
  <c r="S67" i="13"/>
  <c r="G67" i="13"/>
  <c r="G72" i="13"/>
  <c r="S72" i="13"/>
  <c r="G65" i="13"/>
  <c r="S65" i="13"/>
  <c r="G69" i="13"/>
  <c r="S69" i="13"/>
  <c r="AB61" i="31"/>
  <c r="H53" i="13"/>
  <c r="U53" i="13" s="1"/>
  <c r="H52" i="13"/>
  <c r="U52" i="13" s="1"/>
  <c r="F49" i="13"/>
  <c r="S49" i="13" s="1"/>
  <c r="R60" i="13"/>
  <c r="R61" i="13" s="1"/>
  <c r="H55" i="13"/>
  <c r="U55" i="13" s="1"/>
  <c r="H51" i="13"/>
  <c r="U51" i="13" s="1"/>
  <c r="H50" i="13" l="1"/>
  <c r="U50" i="13" s="1"/>
  <c r="H54" i="13"/>
  <c r="U54" i="13" s="1"/>
  <c r="T65" i="13"/>
  <c r="H65" i="13"/>
  <c r="H70" i="13"/>
  <c r="T70" i="13"/>
  <c r="T68" i="13"/>
  <c r="H68" i="13"/>
  <c r="T72" i="13"/>
  <c r="H72" i="13"/>
  <c r="T73" i="13"/>
  <c r="H73" i="13"/>
  <c r="H74" i="13"/>
  <c r="T74" i="13"/>
  <c r="S75" i="13"/>
  <c r="S76" i="13" s="1"/>
  <c r="T71" i="13"/>
  <c r="H71" i="13"/>
  <c r="T69" i="13"/>
  <c r="H69" i="13"/>
  <c r="H66" i="13"/>
  <c r="T66" i="13"/>
  <c r="H67" i="13"/>
  <c r="T67" i="13"/>
  <c r="H64" i="13"/>
  <c r="T64" i="13"/>
  <c r="I55" i="13"/>
  <c r="J55" i="13" s="1"/>
  <c r="K55" i="13" s="1"/>
  <c r="L55" i="13" s="1"/>
  <c r="I52" i="13"/>
  <c r="J52" i="13" s="1"/>
  <c r="K52" i="13" s="1"/>
  <c r="L52" i="13" s="1"/>
  <c r="I51" i="13"/>
  <c r="J51" i="13" s="1"/>
  <c r="K51" i="13" s="1"/>
  <c r="L51" i="13" s="1"/>
  <c r="G49" i="13"/>
  <c r="T49" i="13" s="1"/>
  <c r="S60" i="13"/>
  <c r="S61" i="13" s="1"/>
  <c r="I53" i="13"/>
  <c r="J53" i="13" s="1"/>
  <c r="K53" i="13" s="1"/>
  <c r="L53" i="13" s="1"/>
  <c r="I50" i="13" l="1"/>
  <c r="J50" i="13" s="1"/>
  <c r="K50" i="13" s="1"/>
  <c r="L50" i="13" s="1"/>
  <c r="I54" i="13"/>
  <c r="J54" i="13" s="1"/>
  <c r="K54" i="13" s="1"/>
  <c r="L54" i="13" s="1"/>
  <c r="U72" i="13"/>
  <c r="I72" i="13"/>
  <c r="I74" i="13"/>
  <c r="U74" i="13"/>
  <c r="I70" i="13"/>
  <c r="U70" i="13"/>
  <c r="I64" i="13"/>
  <c r="U64" i="13"/>
  <c r="I66" i="13"/>
  <c r="U66" i="13"/>
  <c r="U73" i="13"/>
  <c r="I73" i="13"/>
  <c r="U68" i="13"/>
  <c r="I68" i="13"/>
  <c r="I65" i="13"/>
  <c r="U65" i="13"/>
  <c r="I67" i="13"/>
  <c r="U67" i="13"/>
  <c r="T75" i="13"/>
  <c r="T76" i="13" s="1"/>
  <c r="I71" i="13"/>
  <c r="U71" i="13"/>
  <c r="I69" i="13"/>
  <c r="U69" i="13"/>
  <c r="H49" i="13"/>
  <c r="U49" i="13" s="1"/>
  <c r="T60" i="13"/>
  <c r="T61" i="13" s="1"/>
  <c r="J71" i="13" l="1"/>
  <c r="V71" i="13"/>
  <c r="J73" i="13"/>
  <c r="V73" i="13"/>
  <c r="V65" i="13"/>
  <c r="J65" i="13"/>
  <c r="J64" i="13"/>
  <c r="V64" i="13"/>
  <c r="J69" i="13"/>
  <c r="V69" i="13"/>
  <c r="J68" i="13"/>
  <c r="V68" i="13"/>
  <c r="V72" i="13"/>
  <c r="J72" i="13"/>
  <c r="U75" i="13"/>
  <c r="U76" i="13" s="1"/>
  <c r="V74" i="13"/>
  <c r="J74" i="13"/>
  <c r="V67" i="13"/>
  <c r="J67" i="13"/>
  <c r="J66" i="13"/>
  <c r="V66" i="13"/>
  <c r="J70" i="13"/>
  <c r="V70" i="13"/>
  <c r="I49" i="13"/>
  <c r="J49" i="13" s="1"/>
  <c r="K49" i="13" s="1"/>
  <c r="L49" i="13" s="1"/>
  <c r="U60" i="13"/>
  <c r="U61" i="13" s="1"/>
  <c r="Z61" i="13" s="1"/>
  <c r="B26" i="29" s="1"/>
  <c r="V75" i="13" l="1"/>
  <c r="V76" i="13" s="1"/>
  <c r="K67" i="13"/>
  <c r="W67" i="13"/>
  <c r="K68" i="13"/>
  <c r="W68" i="13"/>
  <c r="K64" i="13"/>
  <c r="W64" i="13"/>
  <c r="K73" i="13"/>
  <c r="W73" i="13"/>
  <c r="K70" i="13"/>
  <c r="W70" i="13"/>
  <c r="K72" i="13"/>
  <c r="W72" i="13"/>
  <c r="K65" i="13"/>
  <c r="W65" i="13"/>
  <c r="K66" i="13"/>
  <c r="W66" i="13"/>
  <c r="K74" i="13"/>
  <c r="W74" i="13"/>
  <c r="W69" i="13"/>
  <c r="K69" i="13"/>
  <c r="K71" i="13"/>
  <c r="W71" i="13"/>
  <c r="B27" i="29"/>
  <c r="B28" i="29" s="1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2" i="27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2" i="25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2" i="21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2" i="19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2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2" i="15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2" i="28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2" i="27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2" i="25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2" i="23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2" i="22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2" i="2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2" i="19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2" i="14"/>
  <c r="F56" i="28"/>
  <c r="D56" i="28"/>
  <c r="F55" i="28"/>
  <c r="D55" i="28"/>
  <c r="F54" i="28"/>
  <c r="D54" i="28"/>
  <c r="F53" i="28"/>
  <c r="D53" i="28"/>
  <c r="F52" i="28"/>
  <c r="D52" i="28"/>
  <c r="F51" i="28"/>
  <c r="D51" i="28"/>
  <c r="F50" i="28"/>
  <c r="D50" i="28"/>
  <c r="F49" i="28"/>
  <c r="D49" i="28"/>
  <c r="F48" i="28"/>
  <c r="D48" i="28"/>
  <c r="F47" i="28"/>
  <c r="D47" i="28"/>
  <c r="F46" i="28"/>
  <c r="D46" i="28"/>
  <c r="F45" i="28"/>
  <c r="D45" i="28"/>
  <c r="F44" i="28"/>
  <c r="D44" i="28"/>
  <c r="F43" i="28"/>
  <c r="D43" i="28"/>
  <c r="F42" i="28"/>
  <c r="D42" i="28"/>
  <c r="F41" i="28"/>
  <c r="D41" i="28"/>
  <c r="F40" i="28"/>
  <c r="D40" i="28"/>
  <c r="F39" i="28"/>
  <c r="D39" i="28"/>
  <c r="F38" i="28"/>
  <c r="D38" i="28"/>
  <c r="F37" i="28"/>
  <c r="D37" i="28"/>
  <c r="F36" i="28"/>
  <c r="D36" i="28"/>
  <c r="F35" i="28"/>
  <c r="D35" i="28"/>
  <c r="F34" i="28"/>
  <c r="D34" i="28"/>
  <c r="F33" i="28"/>
  <c r="D33" i="28"/>
  <c r="F32" i="28"/>
  <c r="D32" i="28"/>
  <c r="F31" i="28"/>
  <c r="D31" i="28"/>
  <c r="F30" i="28"/>
  <c r="D30" i="28"/>
  <c r="F29" i="28"/>
  <c r="D29" i="28"/>
  <c r="F28" i="28"/>
  <c r="D28" i="28"/>
  <c r="F27" i="28"/>
  <c r="D27" i="28"/>
  <c r="F26" i="28"/>
  <c r="D26" i="28"/>
  <c r="F25" i="28"/>
  <c r="D25" i="28"/>
  <c r="F24" i="28"/>
  <c r="D24" i="28"/>
  <c r="F23" i="28"/>
  <c r="D23" i="28"/>
  <c r="F22" i="28"/>
  <c r="D22" i="28"/>
  <c r="F21" i="28"/>
  <c r="D21" i="28"/>
  <c r="F20" i="28"/>
  <c r="D20" i="28"/>
  <c r="F19" i="28"/>
  <c r="D19" i="28"/>
  <c r="F18" i="28"/>
  <c r="D18" i="28"/>
  <c r="F17" i="28"/>
  <c r="D17" i="28"/>
  <c r="F16" i="28"/>
  <c r="D16" i="28"/>
  <c r="F15" i="28"/>
  <c r="D15" i="28"/>
  <c r="F14" i="28"/>
  <c r="D14" i="28"/>
  <c r="F13" i="28"/>
  <c r="D13" i="28"/>
  <c r="F12" i="28"/>
  <c r="D12" i="28"/>
  <c r="F11" i="28"/>
  <c r="D11" i="28"/>
  <c r="F10" i="28"/>
  <c r="D10" i="28"/>
  <c r="F9" i="28"/>
  <c r="D9" i="28"/>
  <c r="F8" i="28"/>
  <c r="D8" i="28"/>
  <c r="F7" i="28"/>
  <c r="D7" i="28"/>
  <c r="F6" i="28"/>
  <c r="D6" i="28"/>
  <c r="F5" i="28"/>
  <c r="D5" i="28"/>
  <c r="F4" i="28"/>
  <c r="D4" i="28"/>
  <c r="F3" i="28"/>
  <c r="D3" i="28"/>
  <c r="F2" i="28"/>
  <c r="D2" i="28"/>
  <c r="D50" i="27"/>
  <c r="F49" i="27"/>
  <c r="D54" i="27"/>
  <c r="D32" i="27"/>
  <c r="D10" i="27"/>
  <c r="D53" i="27"/>
  <c r="F48" i="27"/>
  <c r="D42" i="27"/>
  <c r="F38" i="27"/>
  <c r="D31" i="27"/>
  <c r="F28" i="27"/>
  <c r="D20" i="27"/>
  <c r="F18" i="27"/>
  <c r="D9" i="27"/>
  <c r="F8" i="27"/>
  <c r="D52" i="27"/>
  <c r="F47" i="27"/>
  <c r="D41" i="27"/>
  <c r="F37" i="27"/>
  <c r="D30" i="27"/>
  <c r="F27" i="27"/>
  <c r="D19" i="27"/>
  <c r="F17" i="27"/>
  <c r="D8" i="27"/>
  <c r="F7" i="27"/>
  <c r="D51" i="27"/>
  <c r="F46" i="27"/>
  <c r="D40" i="27"/>
  <c r="F36" i="27"/>
  <c r="D29" i="27"/>
  <c r="F26" i="27"/>
  <c r="D18" i="27"/>
  <c r="F16" i="27"/>
  <c r="D7" i="27"/>
  <c r="F6" i="27"/>
  <c r="F56" i="27"/>
  <c r="D28" i="27"/>
  <c r="D6" i="27"/>
  <c r="F55" i="27"/>
  <c r="D49" i="27"/>
  <c r="F45" i="27"/>
  <c r="D38" i="27"/>
  <c r="D27" i="27"/>
  <c r="F24" i="27"/>
  <c r="D16" i="27"/>
  <c r="F14" i="27"/>
  <c r="D5" i="27"/>
  <c r="F4" i="27"/>
  <c r="F54" i="27"/>
  <c r="D48" i="27"/>
  <c r="F44" i="27"/>
  <c r="D37" i="27"/>
  <c r="F34" i="27"/>
  <c r="D26" i="27"/>
  <c r="D15" i="27"/>
  <c r="F13" i="27"/>
  <c r="D4" i="27"/>
  <c r="F3" i="27"/>
  <c r="F53" i="27"/>
  <c r="D47" i="27"/>
  <c r="F43" i="27"/>
  <c r="D36" i="27"/>
  <c r="F33" i="27"/>
  <c r="D25" i="27"/>
  <c r="F23" i="27"/>
  <c r="D14" i="27"/>
  <c r="D3" i="27"/>
  <c r="F2" i="27"/>
  <c r="F52" i="27"/>
  <c r="D46" i="27"/>
  <c r="F42" i="27"/>
  <c r="D35" i="27"/>
  <c r="F32" i="27"/>
  <c r="D24" i="27"/>
  <c r="F22" i="27"/>
  <c r="D13" i="27"/>
  <c r="F12" i="27"/>
  <c r="D2" i="27"/>
  <c r="D56" i="27"/>
  <c r="D55" i="27"/>
  <c r="F51" i="27"/>
  <c r="F50" i="27"/>
  <c r="D45" i="27"/>
  <c r="D44" i="27"/>
  <c r="F41" i="27"/>
  <c r="F40" i="27"/>
  <c r="D34" i="27"/>
  <c r="D33" i="27"/>
  <c r="F31" i="27"/>
  <c r="F30" i="27"/>
  <c r="D23" i="27"/>
  <c r="D22" i="27"/>
  <c r="F21" i="27"/>
  <c r="F20" i="27"/>
  <c r="D12" i="27"/>
  <c r="F11" i="27"/>
  <c r="D11" i="27"/>
  <c r="F10" i="27"/>
  <c r="D56" i="25"/>
  <c r="F51" i="25"/>
  <c r="D45" i="25"/>
  <c r="F41" i="25"/>
  <c r="D34" i="25"/>
  <c r="F31" i="25"/>
  <c r="D23" i="25"/>
  <c r="F21" i="25"/>
  <c r="D12" i="25"/>
  <c r="F11" i="25"/>
  <c r="D56" i="23"/>
  <c r="F51" i="23"/>
  <c r="D45" i="23"/>
  <c r="F41" i="23"/>
  <c r="D34" i="23"/>
  <c r="F31" i="23"/>
  <c r="D23" i="23"/>
  <c r="F21" i="23"/>
  <c r="D12" i="23"/>
  <c r="F11" i="23"/>
  <c r="D55" i="25"/>
  <c r="F50" i="25"/>
  <c r="D44" i="25"/>
  <c r="F40" i="25"/>
  <c r="D33" i="25"/>
  <c r="F30" i="25"/>
  <c r="D22" i="25"/>
  <c r="F20" i="25"/>
  <c r="D11" i="25"/>
  <c r="F10" i="25"/>
  <c r="D54" i="25"/>
  <c r="F49" i="25"/>
  <c r="D43" i="25"/>
  <c r="F39" i="25"/>
  <c r="D32" i="25"/>
  <c r="F29" i="25"/>
  <c r="D21" i="25"/>
  <c r="F19" i="25"/>
  <c r="D10" i="25"/>
  <c r="F9" i="25"/>
  <c r="D53" i="25"/>
  <c r="F48" i="25"/>
  <c r="D42" i="25"/>
  <c r="F38" i="25"/>
  <c r="D31" i="25"/>
  <c r="F28" i="25"/>
  <c r="D20" i="25"/>
  <c r="F18" i="25"/>
  <c r="D9" i="25"/>
  <c r="F8" i="25"/>
  <c r="D52" i="25"/>
  <c r="F47" i="25"/>
  <c r="D41" i="25"/>
  <c r="F37" i="25"/>
  <c r="D30" i="25"/>
  <c r="F27" i="25"/>
  <c r="D19" i="25"/>
  <c r="F17" i="25"/>
  <c r="D8" i="25"/>
  <c r="F7" i="25"/>
  <c r="D51" i="25"/>
  <c r="F46" i="25"/>
  <c r="D40" i="25"/>
  <c r="F36" i="25"/>
  <c r="D29" i="25"/>
  <c r="F26" i="25"/>
  <c r="D18" i="25"/>
  <c r="F16" i="25"/>
  <c r="D7" i="25"/>
  <c r="F6" i="25"/>
  <c r="F56" i="25"/>
  <c r="D50" i="25"/>
  <c r="D39" i="25"/>
  <c r="F35" i="25"/>
  <c r="D28" i="25"/>
  <c r="F25" i="25"/>
  <c r="D17" i="25"/>
  <c r="F15" i="25"/>
  <c r="D6" i="25"/>
  <c r="F5" i="25"/>
  <c r="F55" i="25"/>
  <c r="D49" i="25"/>
  <c r="F45" i="25"/>
  <c r="D38" i="25"/>
  <c r="D27" i="25"/>
  <c r="F24" i="25"/>
  <c r="D16" i="25"/>
  <c r="F14" i="25"/>
  <c r="D5" i="25"/>
  <c r="F4" i="25"/>
  <c r="F54" i="25"/>
  <c r="D48" i="25"/>
  <c r="F44" i="25"/>
  <c r="D37" i="25"/>
  <c r="F34" i="25"/>
  <c r="D26" i="25"/>
  <c r="D15" i="25"/>
  <c r="F13" i="25"/>
  <c r="D4" i="25"/>
  <c r="F3" i="25"/>
  <c r="F53" i="25"/>
  <c r="D47" i="25"/>
  <c r="F43" i="25"/>
  <c r="D36" i="25"/>
  <c r="F33" i="25"/>
  <c r="D25" i="25"/>
  <c r="F23" i="25"/>
  <c r="D14" i="25"/>
  <c r="D3" i="25"/>
  <c r="F2" i="25"/>
  <c r="F52" i="25"/>
  <c r="D46" i="25"/>
  <c r="F42" i="25"/>
  <c r="D35" i="25"/>
  <c r="F32" i="25"/>
  <c r="D24" i="25"/>
  <c r="F22" i="25"/>
  <c r="D13" i="25"/>
  <c r="F12" i="25"/>
  <c r="D2" i="25"/>
  <c r="D55" i="23"/>
  <c r="F50" i="23"/>
  <c r="D44" i="23"/>
  <c r="F40" i="23"/>
  <c r="D33" i="23"/>
  <c r="F30" i="23"/>
  <c r="D22" i="23"/>
  <c r="F20" i="23"/>
  <c r="D11" i="23"/>
  <c r="F10" i="23"/>
  <c r="D54" i="23"/>
  <c r="F49" i="23"/>
  <c r="D43" i="23"/>
  <c r="F39" i="23"/>
  <c r="D32" i="23"/>
  <c r="F29" i="23"/>
  <c r="D21" i="23"/>
  <c r="F19" i="23"/>
  <c r="D10" i="23"/>
  <c r="F9" i="23"/>
  <c r="D53" i="23"/>
  <c r="F48" i="23"/>
  <c r="D42" i="23"/>
  <c r="F38" i="23"/>
  <c r="D31" i="23"/>
  <c r="F28" i="23"/>
  <c r="D20" i="23"/>
  <c r="F18" i="23"/>
  <c r="D9" i="23"/>
  <c r="F8" i="23"/>
  <c r="D52" i="23"/>
  <c r="F47" i="23"/>
  <c r="D41" i="23"/>
  <c r="F37" i="23"/>
  <c r="D30" i="23"/>
  <c r="F27" i="23"/>
  <c r="D19" i="23"/>
  <c r="F17" i="23"/>
  <c r="D8" i="23"/>
  <c r="F7" i="23"/>
  <c r="D51" i="23"/>
  <c r="F46" i="23"/>
  <c r="D40" i="23"/>
  <c r="F36" i="23"/>
  <c r="D29" i="23"/>
  <c r="F26" i="23"/>
  <c r="D18" i="23"/>
  <c r="F16" i="23"/>
  <c r="D7" i="23"/>
  <c r="F6" i="23"/>
  <c r="F56" i="23"/>
  <c r="D50" i="23"/>
  <c r="D39" i="23"/>
  <c r="F35" i="23"/>
  <c r="D28" i="23"/>
  <c r="F25" i="23"/>
  <c r="D17" i="23"/>
  <c r="F15" i="23"/>
  <c r="D6" i="23"/>
  <c r="F5" i="23"/>
  <c r="F55" i="23"/>
  <c r="D49" i="23"/>
  <c r="F45" i="23"/>
  <c r="D38" i="23"/>
  <c r="D27" i="23"/>
  <c r="F24" i="23"/>
  <c r="D16" i="23"/>
  <c r="F14" i="23"/>
  <c r="D5" i="23"/>
  <c r="F4" i="23"/>
  <c r="F54" i="23"/>
  <c r="D48" i="23"/>
  <c r="F44" i="23"/>
  <c r="D37" i="23"/>
  <c r="F34" i="23"/>
  <c r="D26" i="23"/>
  <c r="D15" i="23"/>
  <c r="F13" i="23"/>
  <c r="D4" i="23"/>
  <c r="F3" i="23"/>
  <c r="F53" i="23"/>
  <c r="D47" i="23"/>
  <c r="F43" i="23"/>
  <c r="D36" i="23"/>
  <c r="F33" i="23"/>
  <c r="D25" i="23"/>
  <c r="F23" i="23"/>
  <c r="D14" i="23"/>
  <c r="D3" i="23"/>
  <c r="F2" i="23"/>
  <c r="F52" i="23"/>
  <c r="D46" i="23"/>
  <c r="F42" i="23"/>
  <c r="D35" i="23"/>
  <c r="F32" i="23"/>
  <c r="D24" i="23"/>
  <c r="F22" i="23"/>
  <c r="D13" i="23"/>
  <c r="F12" i="23"/>
  <c r="D2" i="23"/>
  <c r="D56" i="22"/>
  <c r="F51" i="22"/>
  <c r="D45" i="22"/>
  <c r="F41" i="22"/>
  <c r="D34" i="22"/>
  <c r="F31" i="22"/>
  <c r="D23" i="22"/>
  <c r="F21" i="22"/>
  <c r="D12" i="22"/>
  <c r="F11" i="22"/>
  <c r="D55" i="22"/>
  <c r="F50" i="22"/>
  <c r="D44" i="22"/>
  <c r="F40" i="22"/>
  <c r="D33" i="22"/>
  <c r="F30" i="22"/>
  <c r="D22" i="22"/>
  <c r="F20" i="22"/>
  <c r="D11" i="22"/>
  <c r="F10" i="22"/>
  <c r="D54" i="22"/>
  <c r="F49" i="22"/>
  <c r="D43" i="22"/>
  <c r="F39" i="22"/>
  <c r="D32" i="22"/>
  <c r="F29" i="22"/>
  <c r="D21" i="22"/>
  <c r="F19" i="22"/>
  <c r="D10" i="22"/>
  <c r="F9" i="22"/>
  <c r="D53" i="22"/>
  <c r="F48" i="22"/>
  <c r="D42" i="22"/>
  <c r="F38" i="22"/>
  <c r="D31" i="22"/>
  <c r="F28" i="22"/>
  <c r="D20" i="22"/>
  <c r="F18" i="22"/>
  <c r="D9" i="22"/>
  <c r="F8" i="22"/>
  <c r="D52" i="22"/>
  <c r="F47" i="22"/>
  <c r="D41" i="22"/>
  <c r="F37" i="22"/>
  <c r="D30" i="22"/>
  <c r="F27" i="22"/>
  <c r="D19" i="22"/>
  <c r="F17" i="22"/>
  <c r="D8" i="22"/>
  <c r="F7" i="22"/>
  <c r="D51" i="22"/>
  <c r="F46" i="22"/>
  <c r="D40" i="22"/>
  <c r="F36" i="22"/>
  <c r="D29" i="22"/>
  <c r="F26" i="22"/>
  <c r="D18" i="22"/>
  <c r="F16" i="22"/>
  <c r="D7" i="22"/>
  <c r="F6" i="22"/>
  <c r="F56" i="22"/>
  <c r="D50" i="22"/>
  <c r="D39" i="22"/>
  <c r="F35" i="22"/>
  <c r="D28" i="22"/>
  <c r="F25" i="22"/>
  <c r="D17" i="22"/>
  <c r="F15" i="22"/>
  <c r="D6" i="22"/>
  <c r="F5" i="22"/>
  <c r="F55" i="22"/>
  <c r="D49" i="22"/>
  <c r="F45" i="22"/>
  <c r="D38" i="22"/>
  <c r="D27" i="22"/>
  <c r="F24" i="22"/>
  <c r="D16" i="22"/>
  <c r="F14" i="22"/>
  <c r="D5" i="22"/>
  <c r="F4" i="22"/>
  <c r="F54" i="22"/>
  <c r="D48" i="22"/>
  <c r="F44" i="22"/>
  <c r="D37" i="22"/>
  <c r="F34" i="22"/>
  <c r="D26" i="22"/>
  <c r="D15" i="22"/>
  <c r="F13" i="22"/>
  <c r="D4" i="22"/>
  <c r="F3" i="22"/>
  <c r="F53" i="22"/>
  <c r="D47" i="22"/>
  <c r="F43" i="22"/>
  <c r="D36" i="22"/>
  <c r="F33" i="22"/>
  <c r="D25" i="22"/>
  <c r="F23" i="22"/>
  <c r="D14" i="22"/>
  <c r="D3" i="22"/>
  <c r="F2" i="22"/>
  <c r="F52" i="22"/>
  <c r="D46" i="22"/>
  <c r="F42" i="22"/>
  <c r="D35" i="22"/>
  <c r="F32" i="22"/>
  <c r="D24" i="22"/>
  <c r="F22" i="22"/>
  <c r="D13" i="22"/>
  <c r="F12" i="22"/>
  <c r="D2" i="22"/>
  <c r="D56" i="21"/>
  <c r="F51" i="21"/>
  <c r="D45" i="21"/>
  <c r="F41" i="21"/>
  <c r="D34" i="21"/>
  <c r="F31" i="21"/>
  <c r="D23" i="21"/>
  <c r="F21" i="21"/>
  <c r="D12" i="21"/>
  <c r="F11" i="21"/>
  <c r="D55" i="21"/>
  <c r="F50" i="21"/>
  <c r="D44" i="21"/>
  <c r="F40" i="21"/>
  <c r="D33" i="21"/>
  <c r="F30" i="21"/>
  <c r="D22" i="21"/>
  <c r="F20" i="21"/>
  <c r="D11" i="21"/>
  <c r="F10" i="21"/>
  <c r="D54" i="21"/>
  <c r="F49" i="21"/>
  <c r="D43" i="21"/>
  <c r="F39" i="21"/>
  <c r="D32" i="21"/>
  <c r="F29" i="21"/>
  <c r="D21" i="21"/>
  <c r="F19" i="21"/>
  <c r="D10" i="21"/>
  <c r="F9" i="21"/>
  <c r="D53" i="21"/>
  <c r="F48" i="21"/>
  <c r="D42" i="21"/>
  <c r="F38" i="21"/>
  <c r="D31" i="21"/>
  <c r="F28" i="21"/>
  <c r="D20" i="21"/>
  <c r="F18" i="21"/>
  <c r="D9" i="21"/>
  <c r="F8" i="21"/>
  <c r="D52" i="21"/>
  <c r="F47" i="21"/>
  <c r="D41" i="21"/>
  <c r="F37" i="21"/>
  <c r="D30" i="21"/>
  <c r="F27" i="21"/>
  <c r="D19" i="21"/>
  <c r="F17" i="21"/>
  <c r="D8" i="21"/>
  <c r="F7" i="21"/>
  <c r="D51" i="21"/>
  <c r="F46" i="21"/>
  <c r="D40" i="21"/>
  <c r="F36" i="21"/>
  <c r="D29" i="21"/>
  <c r="F26" i="21"/>
  <c r="D18" i="21"/>
  <c r="F16" i="21"/>
  <c r="D7" i="21"/>
  <c r="F6" i="21"/>
  <c r="F56" i="21"/>
  <c r="D50" i="21"/>
  <c r="D39" i="21"/>
  <c r="F35" i="21"/>
  <c r="D28" i="21"/>
  <c r="F25" i="21"/>
  <c r="D17" i="21"/>
  <c r="F15" i="21"/>
  <c r="D6" i="21"/>
  <c r="F5" i="21"/>
  <c r="F55" i="21"/>
  <c r="D49" i="21"/>
  <c r="F45" i="21"/>
  <c r="D38" i="21"/>
  <c r="D27" i="21"/>
  <c r="F24" i="21"/>
  <c r="D16" i="21"/>
  <c r="F14" i="21"/>
  <c r="D5" i="21"/>
  <c r="F4" i="21"/>
  <c r="F54" i="21"/>
  <c r="D48" i="21"/>
  <c r="F44" i="21"/>
  <c r="D37" i="21"/>
  <c r="F34" i="21"/>
  <c r="D26" i="21"/>
  <c r="D15" i="21"/>
  <c r="F13" i="21"/>
  <c r="D4" i="21"/>
  <c r="F3" i="21"/>
  <c r="F53" i="21"/>
  <c r="D47" i="21"/>
  <c r="F43" i="21"/>
  <c r="D36" i="21"/>
  <c r="F33" i="21"/>
  <c r="D25" i="21"/>
  <c r="F23" i="21"/>
  <c r="D14" i="21"/>
  <c r="D3" i="21"/>
  <c r="F2" i="21"/>
  <c r="F52" i="21"/>
  <c r="D46" i="21"/>
  <c r="F42" i="21"/>
  <c r="D35" i="21"/>
  <c r="F32" i="21"/>
  <c r="D24" i="21"/>
  <c r="F22" i="21"/>
  <c r="D13" i="21"/>
  <c r="F12" i="21"/>
  <c r="D2" i="21"/>
  <c r="D56" i="19"/>
  <c r="F51" i="19"/>
  <c r="D45" i="19"/>
  <c r="F41" i="19"/>
  <c r="D34" i="19"/>
  <c r="F31" i="19"/>
  <c r="D23" i="19"/>
  <c r="F21" i="19"/>
  <c r="D12" i="19"/>
  <c r="F11" i="19"/>
  <c r="D55" i="19"/>
  <c r="F50" i="19"/>
  <c r="D44" i="19"/>
  <c r="F40" i="19"/>
  <c r="D33" i="19"/>
  <c r="F30" i="19"/>
  <c r="D22" i="19"/>
  <c r="F20" i="19"/>
  <c r="D11" i="19"/>
  <c r="F10" i="19"/>
  <c r="D54" i="19"/>
  <c r="F49" i="19"/>
  <c r="D43" i="19"/>
  <c r="F39" i="19"/>
  <c r="D32" i="19"/>
  <c r="F29" i="19"/>
  <c r="D21" i="19"/>
  <c r="F19" i="19"/>
  <c r="D10" i="19"/>
  <c r="F9" i="19"/>
  <c r="D53" i="19"/>
  <c r="F48" i="19"/>
  <c r="D42" i="19"/>
  <c r="F38" i="19"/>
  <c r="D31" i="19"/>
  <c r="F28" i="19"/>
  <c r="D20" i="19"/>
  <c r="F18" i="19"/>
  <c r="D9" i="19"/>
  <c r="F8" i="19"/>
  <c r="D52" i="19"/>
  <c r="F47" i="19"/>
  <c r="D41" i="19"/>
  <c r="F37" i="19"/>
  <c r="D30" i="19"/>
  <c r="F27" i="19"/>
  <c r="D19" i="19"/>
  <c r="F17" i="19"/>
  <c r="D8" i="19"/>
  <c r="F7" i="19"/>
  <c r="D51" i="19"/>
  <c r="F46" i="19"/>
  <c r="D40" i="19"/>
  <c r="F36" i="19"/>
  <c r="D29" i="19"/>
  <c r="F26" i="19"/>
  <c r="D18" i="19"/>
  <c r="F16" i="19"/>
  <c r="D7" i="19"/>
  <c r="F6" i="19"/>
  <c r="F56" i="19"/>
  <c r="D50" i="19"/>
  <c r="D39" i="19"/>
  <c r="F35" i="19"/>
  <c r="D28" i="19"/>
  <c r="F25" i="19"/>
  <c r="D17" i="19"/>
  <c r="F15" i="19"/>
  <c r="D6" i="19"/>
  <c r="F5" i="19"/>
  <c r="F55" i="19"/>
  <c r="D49" i="19"/>
  <c r="F45" i="19"/>
  <c r="D38" i="19"/>
  <c r="D27" i="19"/>
  <c r="F24" i="19"/>
  <c r="D16" i="19"/>
  <c r="F14" i="19"/>
  <c r="D5" i="19"/>
  <c r="F4" i="19"/>
  <c r="F54" i="19"/>
  <c r="D48" i="19"/>
  <c r="F44" i="19"/>
  <c r="D37" i="19"/>
  <c r="F34" i="19"/>
  <c r="D26" i="19"/>
  <c r="D15" i="19"/>
  <c r="F13" i="19"/>
  <c r="D4" i="19"/>
  <c r="F3" i="19"/>
  <c r="F53" i="19"/>
  <c r="D47" i="19"/>
  <c r="F43" i="19"/>
  <c r="D36" i="19"/>
  <c r="F33" i="19"/>
  <c r="D25" i="19"/>
  <c r="F23" i="19"/>
  <c r="D14" i="19"/>
  <c r="D3" i="19"/>
  <c r="F2" i="19"/>
  <c r="F52" i="19"/>
  <c r="D46" i="19"/>
  <c r="F42" i="19"/>
  <c r="D35" i="19"/>
  <c r="F32" i="19"/>
  <c r="D24" i="19"/>
  <c r="F22" i="19"/>
  <c r="D13" i="19"/>
  <c r="F12" i="19"/>
  <c r="D2" i="19"/>
  <c r="D55" i="15"/>
  <c r="F50" i="15"/>
  <c r="D44" i="15"/>
  <c r="F40" i="15"/>
  <c r="D33" i="15"/>
  <c r="F30" i="15"/>
  <c r="D22" i="15"/>
  <c r="F20" i="15"/>
  <c r="D11" i="15"/>
  <c r="F10" i="15"/>
  <c r="D54" i="15"/>
  <c r="F49" i="15"/>
  <c r="D43" i="15"/>
  <c r="F39" i="15"/>
  <c r="D32" i="15"/>
  <c r="F29" i="15"/>
  <c r="D21" i="15"/>
  <c r="F19" i="15"/>
  <c r="D10" i="15"/>
  <c r="F9" i="15"/>
  <c r="D53" i="15"/>
  <c r="F48" i="15"/>
  <c r="D42" i="15"/>
  <c r="F38" i="15"/>
  <c r="D31" i="15"/>
  <c r="F28" i="15"/>
  <c r="D20" i="15"/>
  <c r="F18" i="15"/>
  <c r="D9" i="15"/>
  <c r="F8" i="15"/>
  <c r="D52" i="15"/>
  <c r="F47" i="15"/>
  <c r="D41" i="15"/>
  <c r="F37" i="15"/>
  <c r="D30" i="15"/>
  <c r="F27" i="15"/>
  <c r="D19" i="15"/>
  <c r="F17" i="15"/>
  <c r="D8" i="15"/>
  <c r="F7" i="15"/>
  <c r="D51" i="15"/>
  <c r="F46" i="15"/>
  <c r="D40" i="15"/>
  <c r="F36" i="15"/>
  <c r="D29" i="15"/>
  <c r="F26" i="15"/>
  <c r="D18" i="15"/>
  <c r="F16" i="15"/>
  <c r="D7" i="15"/>
  <c r="F6" i="15"/>
  <c r="F56" i="15"/>
  <c r="D50" i="15"/>
  <c r="D39" i="15"/>
  <c r="F35" i="15"/>
  <c r="D28" i="15"/>
  <c r="F25" i="15"/>
  <c r="D17" i="15"/>
  <c r="F15" i="15"/>
  <c r="D6" i="15"/>
  <c r="F5" i="15"/>
  <c r="F55" i="15"/>
  <c r="D49" i="15"/>
  <c r="F45" i="15"/>
  <c r="D38" i="15"/>
  <c r="D27" i="15"/>
  <c r="F24" i="15"/>
  <c r="D16" i="15"/>
  <c r="F14" i="15"/>
  <c r="D5" i="15"/>
  <c r="F4" i="15"/>
  <c r="F54" i="15"/>
  <c r="D48" i="15"/>
  <c r="F44" i="15"/>
  <c r="D37" i="15"/>
  <c r="F34" i="15"/>
  <c r="D26" i="15"/>
  <c r="D15" i="15"/>
  <c r="F13" i="15"/>
  <c r="D4" i="15"/>
  <c r="F3" i="15"/>
  <c r="F53" i="15"/>
  <c r="D47" i="15"/>
  <c r="F43" i="15"/>
  <c r="D36" i="15"/>
  <c r="F33" i="15"/>
  <c r="D25" i="15"/>
  <c r="F23" i="15"/>
  <c r="D14" i="15"/>
  <c r="D3" i="15"/>
  <c r="F2" i="15"/>
  <c r="F52" i="15"/>
  <c r="D46" i="15"/>
  <c r="F42" i="15"/>
  <c r="D35" i="15"/>
  <c r="F32" i="15"/>
  <c r="D24" i="15"/>
  <c r="F22" i="15"/>
  <c r="D13" i="15"/>
  <c r="F12" i="15"/>
  <c r="D2" i="15"/>
  <c r="D56" i="15"/>
  <c r="F51" i="15"/>
  <c r="D45" i="15"/>
  <c r="F41" i="15"/>
  <c r="D34" i="15"/>
  <c r="F31" i="15"/>
  <c r="D23" i="15"/>
  <c r="F21" i="15"/>
  <c r="D12" i="15"/>
  <c r="F11" i="15"/>
  <c r="D56" i="14"/>
  <c r="F51" i="14"/>
  <c r="D34" i="14"/>
  <c r="D45" i="14"/>
  <c r="F41" i="14"/>
  <c r="F31" i="14"/>
  <c r="D23" i="14"/>
  <c r="F21" i="14"/>
  <c r="D12" i="14"/>
  <c r="F11" i="14"/>
  <c r="F12" i="14"/>
  <c r="D55" i="14"/>
  <c r="F50" i="14"/>
  <c r="D44" i="14"/>
  <c r="F40" i="14"/>
  <c r="F30" i="14"/>
  <c r="D33" i="14"/>
  <c r="D22" i="14"/>
  <c r="F20" i="14"/>
  <c r="D11" i="14"/>
  <c r="F10" i="14"/>
  <c r="D54" i="14"/>
  <c r="F49" i="14"/>
  <c r="D43" i="14"/>
  <c r="F39" i="14"/>
  <c r="D32" i="14"/>
  <c r="F29" i="14"/>
  <c r="D21" i="14"/>
  <c r="F19" i="14"/>
  <c r="D10" i="14"/>
  <c r="F9" i="14"/>
  <c r="D51" i="14"/>
  <c r="D40" i="14"/>
  <c r="D29" i="14"/>
  <c r="D18" i="14"/>
  <c r="F56" i="14"/>
  <c r="D50" i="14"/>
  <c r="D39" i="14"/>
  <c r="D28" i="14"/>
  <c r="F55" i="14"/>
  <c r="D49" i="14"/>
  <c r="F45" i="14"/>
  <c r="D38" i="14"/>
  <c r="F25" i="14"/>
  <c r="F54" i="14"/>
  <c r="D48" i="14"/>
  <c r="F44" i="14"/>
  <c r="F53" i="14"/>
  <c r="F43" i="14"/>
  <c r="F33" i="14"/>
  <c r="F23" i="14"/>
  <c r="F42" i="14"/>
  <c r="F32" i="14"/>
  <c r="F22" i="14"/>
  <c r="D53" i="14"/>
  <c r="F48" i="14"/>
  <c r="D42" i="14"/>
  <c r="F38" i="14"/>
  <c r="D31" i="14"/>
  <c r="F28" i="14"/>
  <c r="D20" i="14"/>
  <c r="F18" i="14"/>
  <c r="D9" i="14"/>
  <c r="F8" i="14"/>
  <c r="D52" i="14"/>
  <c r="D41" i="14"/>
  <c r="D30" i="14"/>
  <c r="D19" i="14"/>
  <c r="D8" i="14"/>
  <c r="F7" i="14"/>
  <c r="F17" i="14"/>
  <c r="F27" i="14"/>
  <c r="F37" i="14"/>
  <c r="F47" i="14"/>
  <c r="F46" i="14"/>
  <c r="F36" i="14"/>
  <c r="F26" i="14"/>
  <c r="F16" i="14"/>
  <c r="D7" i="14"/>
  <c r="F6" i="14"/>
  <c r="F35" i="14"/>
  <c r="D17" i="14"/>
  <c r="F15" i="14"/>
  <c r="D6" i="14"/>
  <c r="F5" i="14"/>
  <c r="D27" i="14"/>
  <c r="F24" i="14"/>
  <c r="D16" i="14"/>
  <c r="F14" i="14"/>
  <c r="D5" i="14"/>
  <c r="F4" i="14"/>
  <c r="D37" i="14"/>
  <c r="F34" i="14"/>
  <c r="D26" i="14"/>
  <c r="D15" i="14"/>
  <c r="F13" i="14"/>
  <c r="D4" i="14"/>
  <c r="F3" i="14"/>
  <c r="D47" i="14"/>
  <c r="D36" i="14"/>
  <c r="D25" i="14"/>
  <c r="D14" i="14"/>
  <c r="D3" i="14"/>
  <c r="F2" i="14"/>
  <c r="F52" i="14"/>
  <c r="D46" i="14"/>
  <c r="D35" i="14"/>
  <c r="D24" i="14"/>
  <c r="D13" i="14"/>
  <c r="D2" i="14"/>
  <c r="L72" i="13" l="1"/>
  <c r="Y72" i="13" s="1"/>
  <c r="X72" i="13"/>
  <c r="X68" i="13"/>
  <c r="L68" i="13"/>
  <c r="Y68" i="13" s="1"/>
  <c r="X71" i="13"/>
  <c r="L71" i="13"/>
  <c r="Y71" i="13" s="1"/>
  <c r="L74" i="13"/>
  <c r="Y74" i="13" s="1"/>
  <c r="X74" i="13"/>
  <c r="X65" i="13"/>
  <c r="L65" i="13"/>
  <c r="Y65" i="13" s="1"/>
  <c r="X70" i="13"/>
  <c r="L70" i="13"/>
  <c r="Y70" i="13" s="1"/>
  <c r="L64" i="13"/>
  <c r="Y64" i="13" s="1"/>
  <c r="X64" i="13"/>
  <c r="L67" i="13"/>
  <c r="Y67" i="13" s="1"/>
  <c r="X67" i="13"/>
  <c r="L66" i="13"/>
  <c r="Y66" i="13" s="1"/>
  <c r="X66" i="13"/>
  <c r="L73" i="13"/>
  <c r="Y73" i="13" s="1"/>
  <c r="X73" i="13"/>
  <c r="W75" i="13"/>
  <c r="W76" i="13" s="1"/>
  <c r="X69" i="13"/>
  <c r="L69" i="13"/>
  <c r="Y69" i="13" s="1"/>
  <c r="F15" i="27"/>
  <c r="F35" i="27"/>
  <c r="F19" i="27"/>
  <c r="F39" i="27"/>
  <c r="D17" i="27"/>
  <c r="D39" i="27"/>
  <c r="D21" i="27"/>
  <c r="D43" i="27"/>
  <c r="F5" i="27"/>
  <c r="F25" i="27"/>
  <c r="F9" i="27"/>
  <c r="F29" i="27"/>
  <c r="X75" i="13" l="1"/>
  <c r="X76" i="13" s="1"/>
  <c r="Y75" i="13"/>
  <c r="Y76" i="13" s="1"/>
  <c r="Z76" i="13" l="1"/>
  <c r="B30" i="29" s="1"/>
  <c r="B31" i="29" l="1"/>
  <c r="B32" i="2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BF18ED-E4A8-4915-9475-33A48C687788}" keepAlive="1" name="Query - 1" description="Connection to the '1' query in the workbook." type="5" refreshedVersion="0" background="1">
    <dbPr connection="Provider=Microsoft.Mashup.OleDb.1;Data Source=$Workbook$;Location=1;Extended Properties=&quot;&quot;" command="SELECT * FROM [1]"/>
  </connection>
  <connection id="2" xr16:uid="{C0538AC3-5BB7-4D98-B527-D72C9FE44846}" keepAlive="1" name="Query - import" description="Connection to the 'import' query in the workbook." type="5" refreshedVersion="0" background="1">
    <dbPr connection="Provider=Microsoft.Mashup.OleDb.1;Data Source=$Workbook$;Location=import;Extended Properties=&quot;&quot;" command="SELECT * FROM [import]"/>
  </connection>
  <connection id="3" xr16:uid="{E7A72242-0B76-4034-B313-38D7F7B6C4E5}" keepAlive="1" name="Query - import (2)" description="Connection to the 'import (2)' query in the workbook." type="5" refreshedVersion="0" background="1">
    <dbPr connection="Provider=Microsoft.Mashup.OleDb.1;Data Source=$Workbook$;Location=&quot;import (2)&quot;;Extended Properties=&quot;&quot;" command="SELECT * FROM [import (2)]"/>
  </connection>
</connections>
</file>

<file path=xl/sharedStrings.xml><?xml version="1.0" encoding="utf-8"?>
<sst xmlns="http://schemas.openxmlformats.org/spreadsheetml/2006/main" count="3981" uniqueCount="1585">
  <si>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</si>
  <si>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</si>
  <si>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</si>
  <si>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</si>
  <si>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</si>
  <si>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</si>
  <si>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</si>
  <si>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</si>
  <si>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</si>
  <si>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</si>
  <si>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</si>
  <si>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i1</t>
  </si>
  <si>
    <t>i2</t>
  </si>
  <si>
    <t>i3</t>
  </si>
  <si>
    <t>i4</t>
  </si>
  <si>
    <t>&lt;- enter text here</t>
  </si>
  <si>
    <t>&lt;-enter text here</t>
  </si>
  <si>
    <t>k1</t>
  </si>
  <si>
    <t>k2</t>
  </si>
  <si>
    <t>k3</t>
  </si>
  <si>
    <t>k4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</si>
  <si>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</si>
  <si>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</si>
  <si>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</si>
  <si>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</si>
  <si>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</si>
  <si>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</si>
  <si>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</si>
  <si>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</si>
  <si>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</si>
  <si>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j210</t>
  </si>
  <si>
    <t>j211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</si>
  <si>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</si>
  <si>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</si>
  <si>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</si>
  <si>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</si>
  <si>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</si>
  <si>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</si>
  <si>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</si>
  <si>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</si>
  <si>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</si>
  <si>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j41</t>
  </si>
  <si>
    <t>j310</t>
  </si>
  <si>
    <t>j311</t>
  </si>
  <si>
    <t>j42</t>
  </si>
  <si>
    <t>j43</t>
  </si>
  <si>
    <t>j44</t>
  </si>
  <si>
    <t>j45</t>
  </si>
  <si>
    <t>j46</t>
  </si>
  <si>
    <t>j47</t>
  </si>
  <si>
    <t>j48</t>
  </si>
  <si>
    <t>j49</t>
  </si>
  <si>
    <t>j410</t>
  </si>
  <si>
    <t>j411</t>
  </si>
  <si>
    <t>Prepare the comparisons for survey creation</t>
  </si>
  <si>
    <t>vs</t>
  </si>
  <si>
    <t>Definitions from your model</t>
  </si>
  <si>
    <t>Organizational</t>
  </si>
  <si>
    <t>Technical</t>
  </si>
  <si>
    <t>Professional</t>
  </si>
  <si>
    <t>Leadership</t>
  </si>
  <si>
    <t>First Mover</t>
  </si>
  <si>
    <t>Follower</t>
  </si>
  <si>
    <t>Slow Mover</t>
  </si>
  <si>
    <t>Do Nothing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</si>
  <si>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</si>
  <si>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</si>
  <si>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</si>
  <si>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</si>
  <si>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</si>
  <si>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</si>
  <si>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There is an organizational common vocabulary for cybersecurity in the energy industry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</si>
  <si>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</si>
  <si>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</si>
  <si>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</si>
  <si>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</si>
  <si>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</si>
  <si>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</si>
  <si>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</si>
  <si>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</si>
  <si>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</si>
  <si>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</si>
  <si>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</si>
  <si>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External reporting is done</t>
  </si>
  <si>
    <t>External vendor/supply coordination is done</t>
  </si>
  <si>
    <t>Threats to organization are modeled</t>
  </si>
  <si>
    <t>Cyber awareness of all staff is checked</t>
  </si>
  <si>
    <t>Change Management is considered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</si>
  <si>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</si>
  <si>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</si>
  <si>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</si>
  <si>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</t>
  </si>
  <si>
    <t>Policies are updated</t>
  </si>
  <si>
    <t>Supply chain cyber risk is considered during procurement</t>
  </si>
  <si>
    <t>ca51</t>
  </si>
  <si>
    <t>ca41</t>
  </si>
  <si>
    <t>ca31</t>
  </si>
  <si>
    <t>ca21</t>
  </si>
  <si>
    <t>ca11</t>
  </si>
  <si>
    <t>ca1</t>
  </si>
  <si>
    <t>ca52</t>
  </si>
  <si>
    <t>ca42</t>
  </si>
  <si>
    <t>ca32</t>
  </si>
  <si>
    <t>ca22</t>
  </si>
  <si>
    <t>ca12</t>
  </si>
  <si>
    <t>ca2</t>
  </si>
  <si>
    <t>ca53</t>
  </si>
  <si>
    <t>ca43</t>
  </si>
  <si>
    <t>ca33</t>
  </si>
  <si>
    <t>ca23</t>
  </si>
  <si>
    <t>ca13</t>
  </si>
  <si>
    <t>ca3</t>
  </si>
  <si>
    <t>ca54</t>
  </si>
  <si>
    <t>ca44</t>
  </si>
  <si>
    <t>ca34</t>
  </si>
  <si>
    <t>ca24</t>
  </si>
  <si>
    <t>ca14</t>
  </si>
  <si>
    <t>ca4</t>
  </si>
  <si>
    <t>ca55</t>
  </si>
  <si>
    <t>ca45</t>
  </si>
  <si>
    <t>ca35</t>
  </si>
  <si>
    <t>ca25</t>
  </si>
  <si>
    <t>ca15</t>
  </si>
  <si>
    <t>ca5</t>
  </si>
  <si>
    <t>ca46</t>
  </si>
  <si>
    <t>ca36</t>
  </si>
  <si>
    <t>ca26</t>
  </si>
  <si>
    <t>ca16</t>
  </si>
  <si>
    <t>ca6</t>
  </si>
  <si>
    <t>ca47</t>
  </si>
  <si>
    <t>ca37</t>
  </si>
  <si>
    <t>ca27</t>
  </si>
  <si>
    <t>ca17</t>
  </si>
  <si>
    <t>ca7</t>
  </si>
  <si>
    <t>ca48</t>
  </si>
  <si>
    <t>ca38</t>
  </si>
  <si>
    <t>ca28</t>
  </si>
  <si>
    <t>ca18</t>
  </si>
  <si>
    <t>ca8</t>
  </si>
  <si>
    <t>ca49</t>
  </si>
  <si>
    <t>ca39</t>
  </si>
  <si>
    <t>ca29</t>
  </si>
  <si>
    <t>ca19</t>
  </si>
  <si>
    <t>ca9</t>
  </si>
  <si>
    <t>ca50</t>
  </si>
  <si>
    <t>ca40</t>
  </si>
  <si>
    <t>ca30</t>
  </si>
  <si>
    <t>ca20</t>
  </si>
  <si>
    <t>ca10</t>
  </si>
  <si>
    <t>i5</t>
  </si>
  <si>
    <t>i6</t>
  </si>
  <si>
    <t>i7</t>
  </si>
  <si>
    <t>i8</t>
  </si>
  <si>
    <t>i9</t>
  </si>
  <si>
    <t>i10</t>
  </si>
  <si>
    <t>i11</t>
  </si>
  <si>
    <t>cb51</t>
  </si>
  <si>
    <t>cb41</t>
  </si>
  <si>
    <t>cb31</t>
  </si>
  <si>
    <t>cb21</t>
  </si>
  <si>
    <t>cb11</t>
  </si>
  <si>
    <t>cb1</t>
  </si>
  <si>
    <t>cb52</t>
  </si>
  <si>
    <t>cb42</t>
  </si>
  <si>
    <t>cb32</t>
  </si>
  <si>
    <t>cb22</t>
  </si>
  <si>
    <t>cb12</t>
  </si>
  <si>
    <t>cb2</t>
  </si>
  <si>
    <t>cb53</t>
  </si>
  <si>
    <t>cb43</t>
  </si>
  <si>
    <t>cb33</t>
  </si>
  <si>
    <t>cb23</t>
  </si>
  <si>
    <t>cb13</t>
  </si>
  <si>
    <t>cb3</t>
  </si>
  <si>
    <t>cb54</t>
  </si>
  <si>
    <t>cb44</t>
  </si>
  <si>
    <t>cb34</t>
  </si>
  <si>
    <t>cb24</t>
  </si>
  <si>
    <t>cb14</t>
  </si>
  <si>
    <t>cb4</t>
  </si>
  <si>
    <t>cb55</t>
  </si>
  <si>
    <t>cb45</t>
  </si>
  <si>
    <t>cb35</t>
  </si>
  <si>
    <t>cb25</t>
  </si>
  <si>
    <t>cb15</t>
  </si>
  <si>
    <t>cb5</t>
  </si>
  <si>
    <t>cb46</t>
  </si>
  <si>
    <t>cb36</t>
  </si>
  <si>
    <t>cb26</t>
  </si>
  <si>
    <t>cb16</t>
  </si>
  <si>
    <t>cb6</t>
  </si>
  <si>
    <t>cb47</t>
  </si>
  <si>
    <t>cb37</t>
  </si>
  <si>
    <t>cb27</t>
  </si>
  <si>
    <t>cb17</t>
  </si>
  <si>
    <t>cb7</t>
  </si>
  <si>
    <t>cb48</t>
  </si>
  <si>
    <t>cb38</t>
  </si>
  <si>
    <t>cb28</t>
  </si>
  <si>
    <t>cb18</t>
  </si>
  <si>
    <t>cb8</t>
  </si>
  <si>
    <t>cb49</t>
  </si>
  <si>
    <t>cb39</t>
  </si>
  <si>
    <t>cb29</t>
  </si>
  <si>
    <t>cb19</t>
  </si>
  <si>
    <t>cb9</t>
  </si>
  <si>
    <t>cb50</t>
  </si>
  <si>
    <t>cb40</t>
  </si>
  <si>
    <t>cb30</t>
  </si>
  <si>
    <t>cb20</t>
  </si>
  <si>
    <t>cb10</t>
  </si>
  <si>
    <t>h</t>
  </si>
  <si>
    <t>i</t>
  </si>
  <si>
    <t>j</t>
  </si>
  <si>
    <t>k</t>
  </si>
  <si>
    <t>hh</t>
  </si>
  <si>
    <t>ii</t>
  </si>
  <si>
    <t>jj</t>
  </si>
  <si>
    <t>kk</t>
  </si>
  <si>
    <t>hhh</t>
  </si>
  <si>
    <t>iii</t>
  </si>
  <si>
    <t>jjj</t>
  </si>
  <si>
    <t>kkk</t>
  </si>
  <si>
    <t>fff</t>
  </si>
  <si>
    <t>ggg</t>
  </si>
  <si>
    <t>ffff</t>
  </si>
  <si>
    <t>gggg</t>
  </si>
  <si>
    <t>hhhh</t>
  </si>
  <si>
    <t>iiii</t>
  </si>
  <si>
    <t>jjjj</t>
  </si>
  <si>
    <t>kkkk</t>
  </si>
  <si>
    <t>rrr</t>
  </si>
  <si>
    <t>sss</t>
  </si>
  <si>
    <t>ttt</t>
  </si>
  <si>
    <t>uuu</t>
  </si>
  <si>
    <t>vvv</t>
  </si>
  <si>
    <t>Perspectives (ca)</t>
  </si>
  <si>
    <t>Alternatives (cf)</t>
  </si>
  <si>
    <t>e</t>
  </si>
  <si>
    <t>f</t>
  </si>
  <si>
    <t>g</t>
  </si>
  <si>
    <t>k5</t>
  </si>
  <si>
    <t>k6</t>
  </si>
  <si>
    <t>k7</t>
  </si>
  <si>
    <t>k8</t>
  </si>
  <si>
    <t>k9</t>
  </si>
  <si>
    <t>k10</t>
  </si>
  <si>
    <t>k11</t>
  </si>
  <si>
    <t>eeee</t>
  </si>
  <si>
    <t>i11:i2</t>
  </si>
  <si>
    <t>i1:i4</t>
  </si>
  <si>
    <t>i4:i7</t>
  </si>
  <si>
    <t>i9:i1</t>
  </si>
  <si>
    <t>i10:i2</t>
  </si>
  <si>
    <t>i1:i2</t>
  </si>
  <si>
    <t>i2:i3</t>
  </si>
  <si>
    <t>i3:i4</t>
  </si>
  <si>
    <t>i4:i5</t>
  </si>
  <si>
    <t>i5:i6</t>
  </si>
  <si>
    <t>i6:i7</t>
  </si>
  <si>
    <t>i7:i8</t>
  </si>
  <si>
    <t>i8:i9</t>
  </si>
  <si>
    <t>i9:i10</t>
  </si>
  <si>
    <t>i10:i11</t>
  </si>
  <si>
    <t>i11:i1</t>
  </si>
  <si>
    <t>i1:i3</t>
  </si>
  <si>
    <t>i2:i4</t>
  </si>
  <si>
    <t>i3:i5</t>
  </si>
  <si>
    <t>i4:i6</t>
  </si>
  <si>
    <t>i5:i7</t>
  </si>
  <si>
    <t>i6:i8</t>
  </si>
  <si>
    <t>i7:i9</t>
  </si>
  <si>
    <t>i8:i10</t>
  </si>
  <si>
    <t>i9:i11</t>
  </si>
  <si>
    <t>i10:i1</t>
  </si>
  <si>
    <t>i2:i5</t>
  </si>
  <si>
    <t>i3:i6</t>
  </si>
  <si>
    <t>i5:i8</t>
  </si>
  <si>
    <t>i6:i9</t>
  </si>
  <si>
    <t>i7:i10</t>
  </si>
  <si>
    <t>i8:i11</t>
  </si>
  <si>
    <t>i11:i3</t>
  </si>
  <si>
    <t>i1:i5</t>
  </si>
  <si>
    <t>i2:i6</t>
  </si>
  <si>
    <t>i3:i7</t>
  </si>
  <si>
    <t>i4:i8</t>
  </si>
  <si>
    <t>i5:i9</t>
  </si>
  <si>
    <t>i6:i10</t>
  </si>
  <si>
    <t>i7:i11</t>
  </si>
  <si>
    <t>i8:i1</t>
  </si>
  <si>
    <t>i9:i2</t>
  </si>
  <si>
    <t>i10:i3</t>
  </si>
  <si>
    <t>i11:i4</t>
  </si>
  <si>
    <t>i1:i6</t>
  </si>
  <si>
    <t>i2:i7</t>
  </si>
  <si>
    <t>i3:i8</t>
  </si>
  <si>
    <t>i4:i9</t>
  </si>
  <si>
    <t>i5:i10</t>
  </si>
  <si>
    <t>i6:i11</t>
  </si>
  <si>
    <t>i7:i1</t>
  </si>
  <si>
    <t>i8:i2</t>
  </si>
  <si>
    <t>i9:i3</t>
  </si>
  <si>
    <t>i10:i4</t>
  </si>
  <si>
    <t>i11:i5</t>
  </si>
  <si>
    <t>Compare</t>
  </si>
  <si>
    <t>j11:j2</t>
  </si>
  <si>
    <t>j1:j4</t>
  </si>
  <si>
    <t>j4:j7</t>
  </si>
  <si>
    <t>j9:j1</t>
  </si>
  <si>
    <t>j10:j2</t>
  </si>
  <si>
    <t>j1:j2</t>
  </si>
  <si>
    <t>j2:j3</t>
  </si>
  <si>
    <t>j3:j4</t>
  </si>
  <si>
    <t>j4:j5</t>
  </si>
  <si>
    <t>j5:j6</t>
  </si>
  <si>
    <t>j6:j7</t>
  </si>
  <si>
    <t>j7:j8</t>
  </si>
  <si>
    <t>j8:j9</t>
  </si>
  <si>
    <t>j9:j10</t>
  </si>
  <si>
    <t>j10:j11</t>
  </si>
  <si>
    <t>j11:j1</t>
  </si>
  <si>
    <t>j1:j3</t>
  </si>
  <si>
    <t>j2:j4</t>
  </si>
  <si>
    <t>j3:j5</t>
  </si>
  <si>
    <t>j4:j6</t>
  </si>
  <si>
    <t>j5:j7</t>
  </si>
  <si>
    <t>j6:j8</t>
  </si>
  <si>
    <t>j7:j9</t>
  </si>
  <si>
    <t>j8:j10</t>
  </si>
  <si>
    <t>j9:j11</t>
  </si>
  <si>
    <t>j10:j1</t>
  </si>
  <si>
    <t>j2:j5</t>
  </si>
  <si>
    <t>j3:j6</t>
  </si>
  <si>
    <t>j5:j8</t>
  </si>
  <si>
    <t>j6:j9</t>
  </si>
  <si>
    <t>j7:j10</t>
  </si>
  <si>
    <t>j8:j11</t>
  </si>
  <si>
    <t>j11:j3</t>
  </si>
  <si>
    <t>j1:j5</t>
  </si>
  <si>
    <t>j2:j6</t>
  </si>
  <si>
    <t>j3:j7</t>
  </si>
  <si>
    <t>j4:j8</t>
  </si>
  <si>
    <t>j5:j9</t>
  </si>
  <si>
    <t>j6:j10</t>
  </si>
  <si>
    <t>j7:j11</t>
  </si>
  <si>
    <t>j8:j1</t>
  </si>
  <si>
    <t>j9:j2</t>
  </si>
  <si>
    <t>j10:j3</t>
  </si>
  <si>
    <t>j11:j4</t>
  </si>
  <si>
    <t>j1:j6</t>
  </si>
  <si>
    <t>j2:j7</t>
  </si>
  <si>
    <t>j3:j8</t>
  </si>
  <si>
    <t>j4:j9</t>
  </si>
  <si>
    <t>j5:j10</t>
  </si>
  <si>
    <t>j6:j11</t>
  </si>
  <si>
    <t>j7:j1</t>
  </si>
  <si>
    <t>j8:j2</t>
  </si>
  <si>
    <t>j9:j3</t>
  </si>
  <si>
    <t>j10:j4</t>
  </si>
  <si>
    <t>j11:j5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</si>
  <si>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</si>
  <si>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</si>
  <si>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</si>
  <si>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</si>
  <si>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</si>
  <si>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</si>
  <si>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</si>
  <si>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</si>
  <si>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</si>
  <si>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</si>
  <si>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</si>
  <si>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</si>
  <si>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</si>
  <si>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</si>
  <si>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</si>
  <si>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</si>
  <si>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</si>
  <si>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</si>
  <si>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</si>
  <si>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</si>
  <si>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</si>
  <si>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</si>
  <si>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</si>
  <si>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</si>
  <si>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</si>
  <si>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</si>
  <si>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</si>
  <si>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</si>
  <si>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</si>
  <si>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</si>
  <si>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</si>
  <si>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</si>
  <si>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</si>
  <si>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</si>
  <si>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</si>
  <si>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</si>
  <si>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</si>
  <si>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</si>
  <si>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</si>
  <si>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</si>
  <si>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</si>
  <si>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</si>
  <si>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</si>
  <si>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</si>
  <si>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</si>
  <si>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</si>
  <si>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</si>
  <si>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</si>
  <si>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cc49</t>
  </si>
  <si>
    <t>cc50</t>
  </si>
  <si>
    <t>cc51</t>
  </si>
  <si>
    <t>cc52</t>
  </si>
  <si>
    <t>cc53</t>
  </si>
  <si>
    <t>cc54</t>
  </si>
  <si>
    <t>cc55</t>
  </si>
  <si>
    <t>j210:j211</t>
  </si>
  <si>
    <t>j211:j21</t>
  </si>
  <si>
    <t>j210:j21</t>
  </si>
  <si>
    <t>j21:j22</t>
  </si>
  <si>
    <t>j22:j23</t>
  </si>
  <si>
    <t>j23:j24</t>
  </si>
  <si>
    <t>j24:j25</t>
  </si>
  <si>
    <t>j25:j26</t>
  </si>
  <si>
    <t>j26:j27</t>
  </si>
  <si>
    <t>j27:j28</t>
  </si>
  <si>
    <t>j28:j29</t>
  </si>
  <si>
    <t>j29:j210</t>
  </si>
  <si>
    <t>j21:j23</t>
  </si>
  <si>
    <t>j22:j24</t>
  </si>
  <si>
    <t>j23:j25</t>
  </si>
  <si>
    <t>j24:j26</t>
  </si>
  <si>
    <t>j25:j27</t>
  </si>
  <si>
    <t>j26:j28</t>
  </si>
  <si>
    <t>j27:j29</t>
  </si>
  <si>
    <t>j28:j210</t>
  </si>
  <si>
    <t>j29:j211</t>
  </si>
  <si>
    <t>j211:j22</t>
  </si>
  <si>
    <t>j21:j24</t>
  </si>
  <si>
    <t>j22:j25</t>
  </si>
  <si>
    <t>j23:j26</t>
  </si>
  <si>
    <t>j24:j27</t>
  </si>
  <si>
    <t>j25:j28</t>
  </si>
  <si>
    <t>j26:j29</t>
  </si>
  <si>
    <t>j27:j210</t>
  </si>
  <si>
    <t>j28:j211</t>
  </si>
  <si>
    <t>j29:j21</t>
  </si>
  <si>
    <t>j210:j22</t>
  </si>
  <si>
    <t>j211:j23</t>
  </si>
  <si>
    <t>j21:j25</t>
  </si>
  <si>
    <t>j22:j26</t>
  </si>
  <si>
    <t>j23:j27</t>
  </si>
  <si>
    <t>j24:j28</t>
  </si>
  <si>
    <t>j25:j29</t>
  </si>
  <si>
    <t>j26:j210</t>
  </si>
  <si>
    <t>j27:j211</t>
  </si>
  <si>
    <t>j28:j21</t>
  </si>
  <si>
    <t>j29:j22</t>
  </si>
  <si>
    <t>j210:j23</t>
  </si>
  <si>
    <t>j211:j24</t>
  </si>
  <si>
    <t>j21:j26</t>
  </si>
  <si>
    <t>j22:j27</t>
  </si>
  <si>
    <t>j23:j28</t>
  </si>
  <si>
    <t>j24:j29</t>
  </si>
  <si>
    <t>j25:j210</t>
  </si>
  <si>
    <t>j26:j211</t>
  </si>
  <si>
    <t>j27:j21</t>
  </si>
  <si>
    <t>j28:j22</t>
  </si>
  <si>
    <t>j29:j23</t>
  </si>
  <si>
    <t>j210:j24</t>
  </si>
  <si>
    <t>j211:j25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</si>
  <si>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</si>
  <si>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</si>
  <si>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</si>
  <si>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</si>
  <si>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</si>
  <si>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</si>
  <si>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</si>
  <si>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</si>
  <si>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</si>
  <si>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</si>
  <si>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</si>
  <si>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</si>
  <si>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</si>
  <si>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</si>
  <si>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</si>
  <si>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</si>
  <si>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</si>
  <si>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</si>
  <si>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</si>
  <si>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</si>
  <si>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</si>
  <si>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</si>
  <si>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</si>
  <si>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</si>
  <si>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</si>
  <si>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</si>
  <si>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cd27</t>
  </si>
  <si>
    <t>cd28</t>
  </si>
  <si>
    <t>cd29</t>
  </si>
  <si>
    <t>cd30</t>
  </si>
  <si>
    <t>cd31</t>
  </si>
  <si>
    <t>cd32</t>
  </si>
  <si>
    <t>cd33</t>
  </si>
  <si>
    <t>cd34</t>
  </si>
  <si>
    <t>cd35</t>
  </si>
  <si>
    <t>cd36</t>
  </si>
  <si>
    <t>cd37</t>
  </si>
  <si>
    <t>cd38</t>
  </si>
  <si>
    <t>cd39</t>
  </si>
  <si>
    <t>cd40</t>
  </si>
  <si>
    <t>cd41</t>
  </si>
  <si>
    <t>cd42</t>
  </si>
  <si>
    <t>cd43</t>
  </si>
  <si>
    <t>cd44</t>
  </si>
  <si>
    <t>cd45</t>
  </si>
  <si>
    <t>cd46</t>
  </si>
  <si>
    <t>cd47</t>
  </si>
  <si>
    <t>cd48</t>
  </si>
  <si>
    <t>cd49</t>
  </si>
  <si>
    <t>cd50</t>
  </si>
  <si>
    <t>cd51</t>
  </si>
  <si>
    <t>cd52</t>
  </si>
  <si>
    <t>cd53</t>
  </si>
  <si>
    <t>cd54</t>
  </si>
  <si>
    <t>cd55</t>
  </si>
  <si>
    <t>j31:j32</t>
  </si>
  <si>
    <t>j32:j33</t>
  </si>
  <si>
    <t>j33:j34</t>
  </si>
  <si>
    <t>j34:j35</t>
  </si>
  <si>
    <t>j35:j36</t>
  </si>
  <si>
    <t>j36:j37</t>
  </si>
  <si>
    <t>j37:j38</t>
  </si>
  <si>
    <t>j38:j39</t>
  </si>
  <si>
    <t>j39:j310</t>
  </si>
  <si>
    <t>j310:j311</t>
  </si>
  <si>
    <t>j311:j31</t>
  </si>
  <si>
    <t>j31:j33</t>
  </si>
  <si>
    <t>j32:j34</t>
  </si>
  <si>
    <t>j33:j35</t>
  </si>
  <si>
    <t>j34:j36</t>
  </si>
  <si>
    <t>j35:j37</t>
  </si>
  <si>
    <t>j36:j38</t>
  </si>
  <si>
    <t>j37:j39</t>
  </si>
  <si>
    <t>j38:j310</t>
  </si>
  <si>
    <t>j39:j311</t>
  </si>
  <si>
    <t>j310:j31</t>
  </si>
  <si>
    <t>j311:j32</t>
  </si>
  <si>
    <t>j31:j34</t>
  </si>
  <si>
    <t>j32:j35</t>
  </si>
  <si>
    <t>j33:j36</t>
  </si>
  <si>
    <t>j34:j37</t>
  </si>
  <si>
    <t>j35:j38</t>
  </si>
  <si>
    <t>j36:j39</t>
  </si>
  <si>
    <t>j37:j310</t>
  </si>
  <si>
    <t>j38:j311</t>
  </si>
  <si>
    <t>j39:j31</t>
  </si>
  <si>
    <t>j310:j32</t>
  </si>
  <si>
    <t>j311:j33</t>
  </si>
  <si>
    <t>j31:j35</t>
  </si>
  <si>
    <t>j32:j36</t>
  </si>
  <si>
    <t>j33:j37</t>
  </si>
  <si>
    <t>j34:j38</t>
  </si>
  <si>
    <t>j35:j39</t>
  </si>
  <si>
    <t>j36:j310</t>
  </si>
  <si>
    <t>j37:j311</t>
  </si>
  <si>
    <t>j38:j31</t>
  </si>
  <si>
    <t>j39:j32</t>
  </si>
  <si>
    <t>j310:j33</t>
  </si>
  <si>
    <t>j311:j34</t>
  </si>
  <si>
    <t>j31:j36</t>
  </si>
  <si>
    <t>j32:j37</t>
  </si>
  <si>
    <t>j33:j38</t>
  </si>
  <si>
    <t>j34:j39</t>
  </si>
  <si>
    <t>j35:j310</t>
  </si>
  <si>
    <t>j36:j311</t>
  </si>
  <si>
    <t>j37:j31</t>
  </si>
  <si>
    <t>j38:j32</t>
  </si>
  <si>
    <t>j39:j33</t>
  </si>
  <si>
    <t>j310:j34</t>
  </si>
  <si>
    <t>j311:j35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</si>
  <si>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</si>
  <si>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</si>
  <si>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</si>
  <si>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</si>
  <si>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</si>
  <si>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</si>
  <si>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</si>
  <si>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</si>
  <si>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</si>
  <si>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</si>
  <si>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</si>
  <si>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</si>
  <si>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</si>
  <si>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</si>
  <si>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</si>
  <si>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</si>
  <si>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</si>
  <si>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</si>
  <si>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</si>
  <si>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</si>
  <si>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</si>
  <si>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</si>
  <si>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</si>
  <si>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</si>
  <si>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</si>
  <si>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</si>
  <si>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</si>
  <si>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</si>
  <si>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ce29</t>
  </si>
  <si>
    <t>ce30</t>
  </si>
  <si>
    <t>ce31</t>
  </si>
  <si>
    <t>ce32</t>
  </si>
  <si>
    <t>ce33</t>
  </si>
  <si>
    <t>ce34</t>
  </si>
  <si>
    <t>ce35</t>
  </si>
  <si>
    <t>ce36</t>
  </si>
  <si>
    <t>ce37</t>
  </si>
  <si>
    <t>ce38</t>
  </si>
  <si>
    <t>ce39</t>
  </si>
  <si>
    <t>ce40</t>
  </si>
  <si>
    <t>ce41</t>
  </si>
  <si>
    <t>ce42</t>
  </si>
  <si>
    <t>ce43</t>
  </si>
  <si>
    <t>ce44</t>
  </si>
  <si>
    <t>ce45</t>
  </si>
  <si>
    <t>ce46</t>
  </si>
  <si>
    <t>ce47</t>
  </si>
  <si>
    <t>ce48</t>
  </si>
  <si>
    <t>ce49</t>
  </si>
  <si>
    <t>ce50</t>
  </si>
  <si>
    <t>ce51</t>
  </si>
  <si>
    <t>ce52</t>
  </si>
  <si>
    <t>ce53</t>
  </si>
  <si>
    <t>ce54</t>
  </si>
  <si>
    <t>ce55</t>
  </si>
  <si>
    <t>j41:j42</t>
  </si>
  <si>
    <t>j42:j43</t>
  </si>
  <si>
    <t>j43:j44</t>
  </si>
  <si>
    <t>j44:j45</t>
  </si>
  <si>
    <t>j45:j46</t>
  </si>
  <si>
    <t>j46:j47</t>
  </si>
  <si>
    <t>j47:j48</t>
  </si>
  <si>
    <t>j48:j49</t>
  </si>
  <si>
    <t>j49:j410</t>
  </si>
  <si>
    <t>j410:j411</t>
  </si>
  <si>
    <t>j411:j41</t>
  </si>
  <si>
    <t>j41:j43</t>
  </si>
  <si>
    <t>j42:j44</t>
  </si>
  <si>
    <t>j43:j45</t>
  </si>
  <si>
    <t>j44:j46</t>
  </si>
  <si>
    <t>j45:j47</t>
  </si>
  <si>
    <t>j46:j48</t>
  </si>
  <si>
    <t>j47:j49</t>
  </si>
  <si>
    <t>j48:j410</t>
  </si>
  <si>
    <t>j49:j411</t>
  </si>
  <si>
    <t>j410:j41</t>
  </si>
  <si>
    <t>j411:j42</t>
  </si>
  <si>
    <t>j41:j44</t>
  </si>
  <si>
    <t>j42:j45</t>
  </si>
  <si>
    <t>j43:j46</t>
  </si>
  <si>
    <t>j44:j47</t>
  </si>
  <si>
    <t>j45:j48</t>
  </si>
  <si>
    <t>j46:j49</t>
  </si>
  <si>
    <t>j47:j410</t>
  </si>
  <si>
    <t>j48:j411</t>
  </si>
  <si>
    <t>j49:j41</t>
  </si>
  <si>
    <t>j410:j42</t>
  </si>
  <si>
    <t>j411:j43</t>
  </si>
  <si>
    <t>j41:j45</t>
  </si>
  <si>
    <t>j42:j46</t>
  </si>
  <si>
    <t>j43:j47</t>
  </si>
  <si>
    <t>j44:j48</t>
  </si>
  <si>
    <t>j45:j49</t>
  </si>
  <si>
    <t>j46:j410</t>
  </si>
  <si>
    <t>j47:j411</t>
  </si>
  <si>
    <t>j48:j41</t>
  </si>
  <si>
    <t>j49:j42</t>
  </si>
  <si>
    <t>j410:j43</t>
  </si>
  <si>
    <t>j411:j44</t>
  </si>
  <si>
    <t>j41:j46</t>
  </si>
  <si>
    <t>j42:j47</t>
  </si>
  <si>
    <t>j43:j48</t>
  </si>
  <si>
    <t>j44:j49</t>
  </si>
  <si>
    <t>j45:j410</t>
  </si>
  <si>
    <t>j46:j411</t>
  </si>
  <si>
    <t>j47:j41</t>
  </si>
  <si>
    <t>j48:j42</t>
  </si>
  <si>
    <t>j49:j43</t>
  </si>
  <si>
    <t>j410:j44</t>
  </si>
  <si>
    <t>j411:j45</t>
  </si>
  <si>
    <t>k1:k2</t>
  </si>
  <si>
    <t>k2:k3</t>
  </si>
  <si>
    <t>k3:k4</t>
  </si>
  <si>
    <t>k4:k5</t>
  </si>
  <si>
    <t>k5:k6</t>
  </si>
  <si>
    <t>k6:k7</t>
  </si>
  <si>
    <t>k7:k8</t>
  </si>
  <si>
    <t>k8:k9</t>
  </si>
  <si>
    <t>k9:k10</t>
  </si>
  <si>
    <t>k10:k11</t>
  </si>
  <si>
    <t>k11:k1</t>
  </si>
  <si>
    <t>k1:k3</t>
  </si>
  <si>
    <t>k2:k4</t>
  </si>
  <si>
    <t>k3:k5</t>
  </si>
  <si>
    <t>k4:k6</t>
  </si>
  <si>
    <t>k5:k7</t>
  </si>
  <si>
    <t>k6:k8</t>
  </si>
  <si>
    <t>k7:k9</t>
  </si>
  <si>
    <t>k8:k10</t>
  </si>
  <si>
    <t>k9:k11</t>
  </si>
  <si>
    <t>k10:k1</t>
  </si>
  <si>
    <t>k11:k2</t>
  </si>
  <si>
    <t>k1:k4</t>
  </si>
  <si>
    <t>k2:k5</t>
  </si>
  <si>
    <t>k3:k6</t>
  </si>
  <si>
    <t>k4:k7</t>
  </si>
  <si>
    <t>k5:k8</t>
  </si>
  <si>
    <t>k6:k9</t>
  </si>
  <si>
    <t>k7:k10</t>
  </si>
  <si>
    <t>k8:k11</t>
  </si>
  <si>
    <t>k9:k1</t>
  </si>
  <si>
    <t>k10:k2</t>
  </si>
  <si>
    <t>k11:k3</t>
  </si>
  <si>
    <t>k1:k5</t>
  </si>
  <si>
    <t>k2:k6</t>
  </si>
  <si>
    <t>k3:k7</t>
  </si>
  <si>
    <t>k4:k8</t>
  </si>
  <si>
    <t>k5:k9</t>
  </si>
  <si>
    <t>k6:k10</t>
  </si>
  <si>
    <t>k7:k11</t>
  </si>
  <si>
    <t>k8:k1</t>
  </si>
  <si>
    <t>k9:k2</t>
  </si>
  <si>
    <t>k10:k3</t>
  </si>
  <si>
    <t>k11:k4</t>
  </si>
  <si>
    <t>k1:k6</t>
  </si>
  <si>
    <t>k2:k7</t>
  </si>
  <si>
    <t>k3:k8</t>
  </si>
  <si>
    <t>k4:k9</t>
  </si>
  <si>
    <t>k5:k10</t>
  </si>
  <si>
    <t>k6:k11</t>
  </si>
  <si>
    <t>k7:k1</t>
  </si>
  <si>
    <t>k8:k2</t>
  </si>
  <si>
    <t>k9:k3</t>
  </si>
  <si>
    <t>k10:k4</t>
  </si>
  <si>
    <t>k11:k5</t>
  </si>
  <si>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</si>
  <si>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</si>
  <si>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</si>
  <si>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</si>
  <si>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</si>
  <si>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</si>
  <si>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</si>
  <si>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</si>
  <si>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</si>
  <si>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</si>
  <si>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</si>
  <si>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</si>
  <si>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</si>
  <si>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</si>
  <si>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</si>
  <si>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</si>
  <si>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</si>
  <si>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</si>
  <si>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</si>
  <si>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</si>
  <si>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</si>
  <si>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</si>
  <si>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</si>
  <si>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</si>
  <si>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</si>
  <si>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</si>
  <si>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</si>
  <si>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</si>
  <si>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</si>
  <si>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</si>
  <si>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</si>
  <si>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</si>
  <si>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</si>
  <si>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</si>
  <si>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</si>
  <si>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</si>
  <si>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</si>
  <si>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</si>
  <si>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</si>
  <si>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</si>
  <si>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</si>
  <si>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</si>
  <si>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</si>
  <si>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</si>
  <si>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</si>
  <si>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</si>
  <si>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</si>
  <si>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</si>
  <si>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</si>
  <si>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</si>
  <si>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</si>
  <si>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</si>
  <si>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</si>
  <si>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cf54</t>
  </si>
  <si>
    <t>cf55</t>
  </si>
  <si>
    <t>^ copy and paste the survey results values here</t>
  </si>
  <si>
    <t>Type</t>
  </si>
  <si>
    <t>Alternatives (cg)</t>
  </si>
  <si>
    <t>Alternatives (ci)</t>
  </si>
  <si>
    <t>rrrr</t>
  </si>
  <si>
    <t>ssss</t>
  </si>
  <si>
    <t>tttt</t>
  </si>
  <si>
    <t>uuuu</t>
  </si>
  <si>
    <t>vvvv</t>
  </si>
  <si>
    <t>pppp</t>
  </si>
  <si>
    <t>qqqq</t>
  </si>
  <si>
    <t>eeeee</t>
  </si>
  <si>
    <t>fffff</t>
  </si>
  <si>
    <t>ggggg</t>
  </si>
  <si>
    <t>hhhhh</t>
  </si>
  <si>
    <t>iiiii</t>
  </si>
  <si>
    <t>jjjjj</t>
  </si>
  <si>
    <t>kkkkk</t>
  </si>
  <si>
    <t>ppppp</t>
  </si>
  <si>
    <t>qqqqq</t>
  </si>
  <si>
    <t>rrrrr</t>
  </si>
  <si>
    <t>sssss</t>
  </si>
  <si>
    <t>ttttt</t>
  </si>
  <si>
    <t>uuuuu</t>
  </si>
  <si>
    <t>vvvvv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</si>
  <si>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</si>
  <si>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</si>
  <si>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</si>
  <si>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</si>
  <si>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</si>
  <si>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</si>
  <si>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</si>
  <si>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</si>
  <si>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</si>
  <si>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k210</t>
  </si>
  <si>
    <t>k211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</si>
  <si>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</si>
  <si>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</si>
  <si>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</si>
  <si>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</si>
  <si>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</si>
  <si>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</si>
  <si>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</si>
  <si>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</si>
  <si>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</si>
  <si>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k310</t>
  </si>
  <si>
    <t>k311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</si>
  <si>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</si>
  <si>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</si>
  <si>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</si>
  <si>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</si>
  <si>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</si>
  <si>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</si>
  <si>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</si>
  <si>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</si>
  <si>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</si>
  <si>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k410</t>
  </si>
  <si>
    <t>k411</t>
  </si>
  <si>
    <t>Persepctive importance to topic</t>
  </si>
  <si>
    <t>Note: If you build more than 4 Perspectives you will need to build out Criteria and Alernatives below and create new sheets</t>
  </si>
  <si>
    <t>Each Perspective is compared against each other and then has a built out Criteria below. Finally each Perspective is calculated one time agianst the created set of Alternatives choices.</t>
  </si>
  <si>
    <t>Criteria 2 for i2 (cc)</t>
  </si>
  <si>
    <t>Criteria 3 for i3 (cd)</t>
  </si>
  <si>
    <t>Criteria 4 for i4 (ce)</t>
  </si>
  <si>
    <t>cg1</t>
  </si>
  <si>
    <t>cg2</t>
  </si>
  <si>
    <t>cg3</t>
  </si>
  <si>
    <t>cg4</t>
  </si>
  <si>
    <t>cg5</t>
  </si>
  <si>
    <t>cg6</t>
  </si>
  <si>
    <t>cg7</t>
  </si>
  <si>
    <t>cg8</t>
  </si>
  <si>
    <t>cg9</t>
  </si>
  <si>
    <t>cg10</t>
  </si>
  <si>
    <t>cg11</t>
  </si>
  <si>
    <t>cg12</t>
  </si>
  <si>
    <t>cg13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</si>
  <si>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</si>
  <si>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</si>
  <si>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</si>
  <si>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</si>
  <si>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</si>
  <si>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</si>
  <si>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</si>
  <si>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</si>
  <si>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</si>
  <si>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</si>
  <si>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</si>
  <si>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</si>
  <si>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</si>
  <si>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cg27</t>
  </si>
  <si>
    <t>cg28</t>
  </si>
  <si>
    <t>cg29</t>
  </si>
  <si>
    <t>cg30</t>
  </si>
  <si>
    <t>cg31</t>
  </si>
  <si>
    <t>cg32</t>
  </si>
  <si>
    <t>cg33</t>
  </si>
  <si>
    <t>cg34</t>
  </si>
  <si>
    <t>cg35</t>
  </si>
  <si>
    <t>cg36</t>
  </si>
  <si>
    <t>cg37</t>
  </si>
  <si>
    <t>cg38</t>
  </si>
  <si>
    <t>cg39</t>
  </si>
  <si>
    <t>cg40</t>
  </si>
  <si>
    <t>cg41</t>
  </si>
  <si>
    <t>cg42</t>
  </si>
  <si>
    <t>cg43</t>
  </si>
  <si>
    <t>cg44</t>
  </si>
  <si>
    <t>cg45</t>
  </si>
  <si>
    <t>cg46</t>
  </si>
  <si>
    <t>cg47</t>
  </si>
  <si>
    <t>cg48</t>
  </si>
  <si>
    <t>cg49</t>
  </si>
  <si>
    <t>cg50</t>
  </si>
  <si>
    <t>cg51</t>
  </si>
  <si>
    <t>cg52</t>
  </si>
  <si>
    <t>cg53</t>
  </si>
  <si>
    <t>cg54</t>
  </si>
  <si>
    <t>cg55</t>
  </si>
  <si>
    <t>k21:k22</t>
  </si>
  <si>
    <t>k22:k23</t>
  </si>
  <si>
    <t>k23:k24</t>
  </si>
  <si>
    <t>k24:k25</t>
  </si>
  <si>
    <t>k25:k26</t>
  </si>
  <si>
    <t>k26:k27</t>
  </si>
  <si>
    <t>k27:k28</t>
  </si>
  <si>
    <t>k28:k29</t>
  </si>
  <si>
    <t>k29:k210</t>
  </si>
  <si>
    <t>k210:k211</t>
  </si>
  <si>
    <t>k211:k21</t>
  </si>
  <si>
    <t>k21:k23</t>
  </si>
  <si>
    <t>k22:k24</t>
  </si>
  <si>
    <t>k23:k25</t>
  </si>
  <si>
    <t>k24:k26</t>
  </si>
  <si>
    <t>k25:k27</t>
  </si>
  <si>
    <t>k26:k28</t>
  </si>
  <si>
    <t>k27:k29</t>
  </si>
  <si>
    <t>k28:k210</t>
  </si>
  <si>
    <t>k29:k211</t>
  </si>
  <si>
    <t>k210:k21</t>
  </si>
  <si>
    <t>k211:k22</t>
  </si>
  <si>
    <t>k21:k24</t>
  </si>
  <si>
    <t>k22:k25</t>
  </si>
  <si>
    <t>k23:k26</t>
  </si>
  <si>
    <t>k24:k27</t>
  </si>
  <si>
    <t>k25:k28</t>
  </si>
  <si>
    <t>k26:k29</t>
  </si>
  <si>
    <t>k27:k210</t>
  </si>
  <si>
    <t>k28:k211</t>
  </si>
  <si>
    <t>k29:k21</t>
  </si>
  <si>
    <t>k210:k22</t>
  </si>
  <si>
    <t>k211:k23</t>
  </si>
  <si>
    <t>k21:k25</t>
  </si>
  <si>
    <t>k22:k26</t>
  </si>
  <si>
    <t>k23:k27</t>
  </si>
  <si>
    <t>k24:k28</t>
  </si>
  <si>
    <t>k25:k29</t>
  </si>
  <si>
    <t>k26:k210</t>
  </si>
  <si>
    <t>k27:k211</t>
  </si>
  <si>
    <t>k28:k21</t>
  </si>
  <si>
    <t>k29:k22</t>
  </si>
  <si>
    <t>k210:k23</t>
  </si>
  <si>
    <t>k211:k24</t>
  </si>
  <si>
    <t>k21:k26</t>
  </si>
  <si>
    <t>k22:k27</t>
  </si>
  <si>
    <t>k23:k28</t>
  </si>
  <si>
    <t>k24:k29</t>
  </si>
  <si>
    <t>k25:k210</t>
  </si>
  <si>
    <t>k26:k211</t>
  </si>
  <si>
    <t>k27:k21</t>
  </si>
  <si>
    <t>k28:k22</t>
  </si>
  <si>
    <t>k29:k23</t>
  </si>
  <si>
    <t>k210:k24</t>
  </si>
  <si>
    <t>k211:k25</t>
  </si>
  <si>
    <t>Alternatives (ch)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</si>
  <si>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</si>
  <si>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</si>
  <si>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</si>
  <si>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</si>
  <si>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</si>
  <si>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</si>
  <si>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</si>
  <si>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</si>
  <si>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</si>
  <si>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</si>
  <si>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</si>
  <si>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</si>
  <si>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</si>
  <si>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</si>
  <si>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</si>
  <si>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</si>
  <si>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</si>
  <si>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</si>
  <si>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</si>
  <si>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</si>
  <si>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</si>
  <si>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</si>
  <si>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</si>
  <si>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</si>
  <si>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</si>
  <si>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</si>
  <si>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</si>
  <si>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</si>
  <si>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</si>
  <si>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</si>
  <si>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</si>
  <si>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</si>
  <si>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</si>
  <si>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</si>
  <si>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</si>
  <si>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</si>
  <si>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</si>
  <si>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</si>
  <si>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</si>
  <si>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</si>
  <si>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</si>
  <si>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</si>
  <si>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</si>
  <si>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</si>
  <si>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</si>
  <si>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</si>
  <si>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</si>
  <si>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</si>
  <si>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</si>
  <si>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</si>
  <si>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</si>
  <si>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</si>
  <si>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</si>
  <si>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</si>
  <si>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</si>
  <si>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k31:k32</t>
  </si>
  <si>
    <t>k32:k33</t>
  </si>
  <si>
    <t>k33:k34</t>
  </si>
  <si>
    <t>k34:k35</t>
  </si>
  <si>
    <t>k35:k36</t>
  </si>
  <si>
    <t>k36:k37</t>
  </si>
  <si>
    <t>k37:k38</t>
  </si>
  <si>
    <t>k38:k39</t>
  </si>
  <si>
    <t>k39:k310</t>
  </si>
  <si>
    <t>k310:k311</t>
  </si>
  <si>
    <t>k311:k31</t>
  </si>
  <si>
    <t>k31:k33</t>
  </si>
  <si>
    <t>k32:k34</t>
  </si>
  <si>
    <t>k33:k35</t>
  </si>
  <si>
    <t>k34:k36</t>
  </si>
  <si>
    <t>k35:k37</t>
  </si>
  <si>
    <t>k36:k38</t>
  </si>
  <si>
    <t>k37:k39</t>
  </si>
  <si>
    <t>k38:k310</t>
  </si>
  <si>
    <t>k39:k311</t>
  </si>
  <si>
    <t>k310:k31</t>
  </si>
  <si>
    <t>k311:k32</t>
  </si>
  <si>
    <t>k31:k34</t>
  </si>
  <si>
    <t>k32:k35</t>
  </si>
  <si>
    <t>k33:k36</t>
  </si>
  <si>
    <t>k34:k37</t>
  </si>
  <si>
    <t>k35:k38</t>
  </si>
  <si>
    <t>k36:k39</t>
  </si>
  <si>
    <t>k37:k310</t>
  </si>
  <si>
    <t>k38:k311</t>
  </si>
  <si>
    <t>k39:k31</t>
  </si>
  <si>
    <t>k310:k32</t>
  </si>
  <si>
    <t>k311:k33</t>
  </si>
  <si>
    <t>k31:k35</t>
  </si>
  <si>
    <t>k32:k36</t>
  </si>
  <si>
    <t>k33:k37</t>
  </si>
  <si>
    <t>k34:k38</t>
  </si>
  <si>
    <t>k35:k39</t>
  </si>
  <si>
    <t>k36:k310</t>
  </si>
  <si>
    <t>k37:k311</t>
  </si>
  <si>
    <t>k38:k31</t>
  </si>
  <si>
    <t>k39:k32</t>
  </si>
  <si>
    <t>k310:k33</t>
  </si>
  <si>
    <t>k311:k34</t>
  </si>
  <si>
    <t>k31:k36</t>
  </si>
  <si>
    <t>k32:k37</t>
  </si>
  <si>
    <t>k33:k38</t>
  </si>
  <si>
    <t>k34:k39</t>
  </si>
  <si>
    <t>k35:k310</t>
  </si>
  <si>
    <t>k36:k311</t>
  </si>
  <si>
    <t>k37:k31</t>
  </si>
  <si>
    <t>k38:k32</t>
  </si>
  <si>
    <t>k39:k33</t>
  </si>
  <si>
    <t>k310:k34</t>
  </si>
  <si>
    <t>k311:k35</t>
  </si>
  <si>
    <t>Note: copy and paste alternatives from cf to other alterntives columns then you can troubleshoot the remaining blank cells if needed</t>
  </si>
  <si>
    <t>ci1</t>
  </si>
  <si>
    <t>ci2</t>
  </si>
  <si>
    <t>ci3</t>
  </si>
  <si>
    <t>ci4</t>
  </si>
  <si>
    <t>ci5</t>
  </si>
  <si>
    <t>ci6</t>
  </si>
  <si>
    <t>ci7</t>
  </si>
  <si>
    <t>ci8</t>
  </si>
  <si>
    <t>ci9</t>
  </si>
  <si>
    <t>ci10</t>
  </si>
  <si>
    <t>ci11</t>
  </si>
  <si>
    <t>ci12</t>
  </si>
  <si>
    <t>ci13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</si>
  <si>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</si>
  <si>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</si>
  <si>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</si>
  <si>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</si>
  <si>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</si>
  <si>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</si>
  <si>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</si>
  <si>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</si>
  <si>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</si>
  <si>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</si>
  <si>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</si>
  <si>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</si>
  <si>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</si>
  <si>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ci27</t>
  </si>
  <si>
    <t>ci28</t>
  </si>
  <si>
    <t>ci29</t>
  </si>
  <si>
    <t>ci30</t>
  </si>
  <si>
    <t>ci31</t>
  </si>
  <si>
    <t>ci32</t>
  </si>
  <si>
    <t>ci33</t>
  </si>
  <si>
    <t>ci34</t>
  </si>
  <si>
    <t>ci35</t>
  </si>
  <si>
    <t>ci36</t>
  </si>
  <si>
    <t>ci37</t>
  </si>
  <si>
    <t>ci38</t>
  </si>
  <si>
    <t>ci39</t>
  </si>
  <si>
    <t>ci40</t>
  </si>
  <si>
    <t>ci41</t>
  </si>
  <si>
    <t>ci42</t>
  </si>
  <si>
    <t>ci43</t>
  </si>
  <si>
    <t>ci44</t>
  </si>
  <si>
    <t>ci45</t>
  </si>
  <si>
    <t>ci46</t>
  </si>
  <si>
    <t>ci47</t>
  </si>
  <si>
    <t>ci48</t>
  </si>
  <si>
    <t>ci49</t>
  </si>
  <si>
    <t>ci50</t>
  </si>
  <si>
    <t>ci51</t>
  </si>
  <si>
    <t>ci52</t>
  </si>
  <si>
    <t>ci53</t>
  </si>
  <si>
    <t>ci54</t>
  </si>
  <si>
    <t>ci55</t>
  </si>
  <si>
    <t>k41:k42</t>
  </si>
  <si>
    <t>k42:k43</t>
  </si>
  <si>
    <t>k43:k44</t>
  </si>
  <si>
    <t>k44:k45</t>
  </si>
  <si>
    <t>k45:k46</t>
  </si>
  <si>
    <t>k46:k47</t>
  </si>
  <si>
    <t>k47:k48</t>
  </si>
  <si>
    <t>k48:k49</t>
  </si>
  <si>
    <t>k49:k410</t>
  </si>
  <si>
    <t>k410:k411</t>
  </si>
  <si>
    <t>k411:k41</t>
  </si>
  <si>
    <t>k41:k43</t>
  </si>
  <si>
    <t>k42:k44</t>
  </si>
  <si>
    <t>k43:k45</t>
  </si>
  <si>
    <t>k44:k46</t>
  </si>
  <si>
    <t>k45:k47</t>
  </si>
  <si>
    <t>k46:k48</t>
  </si>
  <si>
    <t>k47:k49</t>
  </si>
  <si>
    <t>k48:k410</t>
  </si>
  <si>
    <t>k49:k411</t>
  </si>
  <si>
    <t>k410:k41</t>
  </si>
  <si>
    <t>k411:k42</t>
  </si>
  <si>
    <t>k41:k44</t>
  </si>
  <si>
    <t>k42:k45</t>
  </si>
  <si>
    <t>k43:k46</t>
  </si>
  <si>
    <t>k44:k47</t>
  </si>
  <si>
    <t>k45:k48</t>
  </si>
  <si>
    <t>k46:k49</t>
  </si>
  <si>
    <t>k47:k410</t>
  </si>
  <si>
    <t>k48:k411</t>
  </si>
  <si>
    <t>k49:k41</t>
  </si>
  <si>
    <t>k410:k42</t>
  </si>
  <si>
    <t>k411:k43</t>
  </si>
  <si>
    <t>k41:k45</t>
  </si>
  <si>
    <t>k42:k46</t>
  </si>
  <si>
    <t>k43:k47</t>
  </si>
  <si>
    <t>k44:k48</t>
  </si>
  <si>
    <t>k45:k49</t>
  </si>
  <si>
    <t>k46:k410</t>
  </si>
  <si>
    <t>k47:k411</t>
  </si>
  <si>
    <t>k48:k41</t>
  </si>
  <si>
    <t>k49:k42</t>
  </si>
  <si>
    <t>k410:k43</t>
  </si>
  <si>
    <t>k411:k44</t>
  </si>
  <si>
    <t>k41:k46</t>
  </si>
  <si>
    <t>k42:k47</t>
  </si>
  <si>
    <t>k43:k48</t>
  </si>
  <si>
    <t>k44:k49</t>
  </si>
  <si>
    <t>k45:k410</t>
  </si>
  <si>
    <t>k46:k411</t>
  </si>
  <si>
    <t>k47:k41</t>
  </si>
  <si>
    <t>k48:k42</t>
  </si>
  <si>
    <t>k49:k43</t>
  </si>
  <si>
    <t>k410:k44</t>
  </si>
  <si>
    <t>k411:k45</t>
  </si>
  <si>
    <t>Criteria 1 for i1 (cb)</t>
  </si>
  <si>
    <t>Perspective importance to topic</t>
  </si>
  <si>
    <t>Concatenate and flip for export into survey form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</si>
  <si>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</si>
  <si>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</si>
  <si>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</si>
  <si>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</si>
  <si>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</si>
  <si>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</si>
  <si>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</si>
  <si>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</si>
  <si>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</si>
  <si>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</si>
  <si>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</si>
  <si>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</si>
  <si>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</si>
  <si>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</si>
  <si>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</si>
  <si>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</si>
  <si>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</si>
  <si>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</si>
  <si>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</si>
  <si>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</si>
  <si>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</si>
  <si>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</si>
  <si>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</si>
  <si>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</si>
  <si>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</si>
  <si>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</si>
  <si>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</si>
  <si>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</si>
  <si>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</si>
  <si>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</si>
  <si>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</si>
  <si>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</si>
  <si>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</si>
  <si>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</si>
  <si>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</si>
  <si>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</si>
  <si>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</si>
  <si>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</si>
  <si>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</si>
  <si>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</si>
  <si>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</si>
  <si>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</si>
  <si>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</si>
  <si>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</si>
  <si>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</si>
  <si>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</si>
  <si>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</si>
  <si>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</si>
  <si>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</si>
  <si>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</si>
  <si>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</si>
  <si>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</si>
  <si>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</si>
  <si>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</si>
  <si>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</si>
  <si>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</si>
  <si>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</si>
  <si>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</si>
  <si>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</si>
  <si>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</si>
  <si>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</si>
  <si>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</si>
  <si>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</si>
  <si>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</si>
  <si>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</si>
  <si>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</si>
  <si>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</si>
  <si>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</si>
  <si>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</si>
  <si>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</si>
  <si>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</si>
  <si>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</si>
  <si>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</si>
  <si>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</si>
  <si>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</si>
  <si>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</si>
  <si>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</si>
  <si>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</si>
  <si>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</si>
  <si>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</si>
  <si>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</si>
  <si>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</si>
  <si>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</si>
  <si>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</si>
  <si>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</si>
  <si>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</si>
  <si>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</si>
  <si>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</si>
  <si>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</si>
  <si>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</si>
  <si>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</si>
  <si>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</si>
  <si>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</si>
  <si>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</si>
  <si>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</si>
  <si>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</si>
  <si>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</si>
  <si>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</si>
  <si>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</si>
  <si>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</si>
  <si>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</si>
  <si>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</si>
  <si>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</si>
  <si>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</si>
  <si>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</si>
  <si>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</si>
  <si>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</si>
  <si>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</si>
  <si>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</si>
  <si>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</si>
  <si>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</si>
  <si>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</si>
  <si>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</si>
  <si>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</si>
  <si>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</si>
  <si>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</si>
  <si>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</si>
  <si>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</si>
  <si>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</si>
  <si>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</si>
  <si>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</si>
  <si>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</si>
  <si>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</si>
  <si>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</si>
  <si>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</si>
  <si>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</si>
  <si>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</si>
  <si>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</si>
  <si>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</si>
  <si>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</si>
  <si>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</si>
  <si>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</si>
  <si>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</si>
  <si>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</si>
  <si>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</si>
  <si>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</si>
  <si>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</si>
  <si>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</si>
  <si>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</si>
  <si>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</si>
  <si>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</si>
  <si>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</si>
  <si>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</si>
  <si>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</si>
  <si>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</si>
  <si>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</si>
  <si>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</si>
  <si>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</si>
  <si>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</si>
  <si>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</si>
  <si>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</si>
  <si>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</si>
  <si>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</si>
  <si>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</si>
  <si>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</si>
  <si>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</si>
  <si>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</si>
  <si>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</si>
  <si>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</si>
  <si>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</si>
  <si>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</si>
  <si>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</si>
  <si>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</si>
  <si>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</si>
  <si>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</si>
  <si>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</si>
  <si>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</si>
  <si>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</si>
  <si>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</si>
  <si>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</si>
  <si>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</si>
  <si>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</si>
  <si>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</si>
  <si>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</si>
  <si>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</si>
  <si>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</si>
  <si>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</si>
  <si>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</si>
  <si>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</si>
  <si>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</si>
  <si>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</si>
  <si>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</si>
  <si>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</si>
  <si>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</si>
  <si>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</si>
  <si>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</si>
  <si>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</si>
  <si>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</si>
  <si>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</si>
  <si>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</si>
  <si>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</si>
  <si>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</si>
  <si>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</si>
  <si>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</si>
  <si>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</si>
  <si>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</si>
  <si>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</si>
  <si>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</si>
  <si>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</si>
  <si>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</si>
  <si>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</si>
  <si>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</si>
  <si>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</si>
  <si>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</si>
  <si>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</si>
  <si>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</si>
  <si>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</si>
  <si>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</si>
  <si>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</si>
  <si>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</si>
  <si>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</si>
  <si>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</si>
  <si>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</si>
  <si>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</si>
  <si>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Average</t>
  </si>
  <si>
    <t>vector</t>
  </si>
  <si>
    <t>vector average</t>
  </si>
  <si>
    <t>Consistency Index (CI)</t>
  </si>
  <si>
    <t>scale</t>
  </si>
  <si>
    <t>Consistency Ratio (CR)</t>
  </si>
  <si>
    <t>Note: the 11th criteria could not be used in the original Saaty Index.</t>
  </si>
  <si>
    <t>Green are the highest scores</t>
  </si>
  <si>
    <t>density score</t>
  </si>
  <si>
    <t>Perspective</t>
  </si>
  <si>
    <t>Criteria</t>
  </si>
  <si>
    <t>Prof</t>
  </si>
  <si>
    <t>Org</t>
  </si>
  <si>
    <t>Lead</t>
  </si>
  <si>
    <t>Tech</t>
  </si>
  <si>
    <t>ID</t>
  </si>
  <si>
    <t>Vlookup</t>
  </si>
  <si>
    <t>Score</t>
  </si>
  <si>
    <t>sum should equal 4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</si>
  <si>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</si>
  <si>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</si>
  <si>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</si>
  <si>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</si>
  <si>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</si>
  <si>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</si>
  <si>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</si>
  <si>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</si>
  <si>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</si>
  <si>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</si>
  <si>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>Sum</t>
  </si>
  <si>
    <t>St. Dev.</t>
  </si>
  <si>
    <t>Sanity Check</t>
  </si>
  <si>
    <t>The one to ten scale always translates to these numbers in the matrix. Thus you can filter for the threshold in the density chart.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</si>
  <si>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</si>
  <si>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</si>
  <si>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</si>
  <si>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</si>
  <si>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</si>
  <si>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</si>
  <si>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</si>
  <si>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</si>
  <si>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</si>
  <si>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</si>
  <si>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</si>
  <si>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comparisons</t>
  </si>
  <si>
    <t>on one side of matrix</t>
  </si>
  <si>
    <t>x</t>
  </si>
  <si>
    <t>ones on one side (average)</t>
  </si>
  <si>
    <t>j1 over</t>
  </si>
  <si>
    <t>j2 RA</t>
  </si>
  <si>
    <t>j3 legal</t>
  </si>
  <si>
    <t>j4 permission</t>
  </si>
  <si>
    <t>j5 impact</t>
  </si>
  <si>
    <t>j6 marking</t>
  </si>
  <si>
    <t>j7 vocab</t>
  </si>
  <si>
    <t>j1 Report</t>
  </si>
  <si>
    <t>j2 Supply</t>
  </si>
  <si>
    <t>j3 Threat</t>
  </si>
  <si>
    <t>j4 Aware</t>
  </si>
  <si>
    <t>j5 Change</t>
  </si>
  <si>
    <t>i1 org</t>
  </si>
  <si>
    <t>i2 tech</t>
  </si>
  <si>
    <t>i3 prof</t>
  </si>
  <si>
    <t>i4 lead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</si>
  <si>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</si>
  <si>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</si>
  <si>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</si>
  <si>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</si>
  <si>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</si>
  <si>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</si>
  <si>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Yes</t>
  </si>
  <si>
    <t>Industrial Control Systems (ICS)/National Grid</t>
  </si>
  <si>
    <t>Jim</t>
  </si>
  <si>
    <t>Academia</t>
  </si>
  <si>
    <t>Constrained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</si>
  <si>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</si>
  <si>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</si>
  <si>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</si>
  <si>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</si>
  <si>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</si>
  <si>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</si>
  <si>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</si>
  <si>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</si>
  <si>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</si>
  <si>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</si>
  <si>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</si>
  <si>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</si>
  <si>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</si>
  <si>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</si>
  <si>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</si>
  <si>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>Greater than 0.5 indicates that there is little differentiation (aka high density). This is not necessarily a negative thing, if so your model consists of multiple vital activities that cannot be easily detangled.</t>
  </si>
  <si>
    <t>j41 learn</t>
  </si>
  <si>
    <t>j42 goal</t>
  </si>
  <si>
    <t>j43 risk prior</t>
  </si>
  <si>
    <t>j44 certs</t>
  </si>
  <si>
    <t>j45 policies</t>
  </si>
  <si>
    <t>j46 supply risk</t>
  </si>
  <si>
    <t>Score (Pre Desireability)</t>
  </si>
  <si>
    <t>Add your short headers for self reference -&gt;</t>
  </si>
  <si>
    <t>cx1</t>
  </si>
  <si>
    <t>cx2</t>
  </si>
  <si>
    <t>cx3</t>
  </si>
  <si>
    <t>cx4</t>
  </si>
  <si>
    <t>cx5</t>
  </si>
  <si>
    <t>cx6</t>
  </si>
  <si>
    <t>cx7</t>
  </si>
  <si>
    <t>cx8</t>
  </si>
  <si>
    <t>cx9</t>
  </si>
  <si>
    <t>cx10</t>
  </si>
  <si>
    <t>cx11</t>
  </si>
  <si>
    <t>cx12</t>
  </si>
  <si>
    <t>cx13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</si>
  <si>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</si>
  <si>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</si>
  <si>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</si>
  <si>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</si>
  <si>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</si>
  <si>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</si>
  <si>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</si>
  <si>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</si>
  <si>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</si>
  <si>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</si>
  <si>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</si>
  <si>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</si>
  <si>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</si>
  <si>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cx27</t>
  </si>
  <si>
    <t>cx28</t>
  </si>
  <si>
    <t>cx29</t>
  </si>
  <si>
    <t>cx30</t>
  </si>
  <si>
    <t>cx31</t>
  </si>
  <si>
    <t>cx32</t>
  </si>
  <si>
    <t>cx33</t>
  </si>
  <si>
    <t>cx34</t>
  </si>
  <si>
    <t>cx35</t>
  </si>
  <si>
    <t>cx36</t>
  </si>
  <si>
    <t>cx37</t>
  </si>
  <si>
    <t>cx38</t>
  </si>
  <si>
    <t>cx39</t>
  </si>
  <si>
    <t>cx40</t>
  </si>
  <si>
    <t>cx41</t>
  </si>
  <si>
    <t>cx42</t>
  </si>
  <si>
    <t>cx43</t>
  </si>
  <si>
    <t>cx44</t>
  </si>
  <si>
    <t>cx45</t>
  </si>
  <si>
    <t>cx46</t>
  </si>
  <si>
    <t>cx47</t>
  </si>
  <si>
    <t>cx48</t>
  </si>
  <si>
    <t>cx49</t>
  </si>
  <si>
    <t>cx50</t>
  </si>
  <si>
    <t>cx51</t>
  </si>
  <si>
    <t>cx52</t>
  </si>
  <si>
    <t>cx53</t>
  </si>
  <si>
    <t>cx54</t>
  </si>
  <si>
    <t>cx55</t>
  </si>
  <si>
    <t>Pull from Import:</t>
  </si>
  <si>
    <t>For Reference:</t>
  </si>
  <si>
    <t>To one row</t>
  </si>
  <si>
    <t>Column Labels</t>
  </si>
  <si>
    <t>Grand Total</t>
  </si>
  <si>
    <t>These color rankings should match to the averages (colored) in the matrix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</si>
  <si>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</si>
  <si>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</si>
  <si>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</si>
  <si>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</si>
  <si>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</si>
  <si>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</si>
  <si>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</si>
  <si>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</si>
  <si>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</si>
  <si>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Element</t>
  </si>
  <si>
    <t>Number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</si>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</sst>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4" fillId="0" borderId="0" xfId="0" applyFont="1" applyAlignment="1">
      <alignment wrapText="1"/>
    </xf>
    <xf numFmtId="2" fontId="0" fillId="0" borderId="0" xfId="0" applyNumberFormat="1"/>
    <xf numFmtId="1" fontId="0" fillId="0" borderId="0" xfId="0" applyNumberFormat="1"/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8" borderId="1" xfId="0" applyFill="1" applyBorder="1"/>
    <xf numFmtId="0" fontId="0" fillId="0" borderId="1" xfId="0" applyBorder="1"/>
    <xf numFmtId="0" fontId="0" fillId="8" borderId="2" xfId="0" applyFill="1" applyBorder="1"/>
    <xf numFmtId="0" fontId="0" fillId="0" borderId="2" xfId="0" applyBorder="1"/>
    <xf numFmtId="0" fontId="0" fillId="0" borderId="0" xfId="0" pivotButton="1"/>
  </cellXfs>
  <cellStyles count="2">
    <cellStyle name="Normal" xfId="0" builtinId="0"/>
    <cellStyle name="Normal 2" xfId="1" xr:uid="{E1A5E45A-D113-46A2-932B-708CC9CAA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Focus Beyond Std.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focus!$AE$66</c:f>
              <c:strCache>
                <c:ptCount val="1"/>
                <c:pt idx="0">
                  <c:v>j1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focus!$AF$66:$AP$66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5F2-AB34-5411CD3C5FC5}"/>
            </c:ext>
          </c:extLst>
        </c:ser>
        <c:ser>
          <c:idx val="1"/>
          <c:order val="1"/>
          <c:tx>
            <c:strRef>
              <c:f>focus!$AE$67</c:f>
              <c:strCache>
                <c:ptCount val="1"/>
                <c:pt idx="0">
                  <c:v>j2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F-45F2-AB34-5411CD3C5FC5}"/>
            </c:ext>
          </c:extLst>
        </c:ser>
        <c:ser>
          <c:idx val="2"/>
          <c:order val="2"/>
          <c:tx>
            <c:strRef>
              <c:f>focus!$AE$68</c:f>
              <c:strCache>
                <c:ptCount val="1"/>
                <c:pt idx="0">
                  <c:v>j3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F-45F2-AB34-5411CD3C5FC5}"/>
            </c:ext>
          </c:extLst>
        </c:ser>
        <c:ser>
          <c:idx val="3"/>
          <c:order val="3"/>
          <c:tx>
            <c:strRef>
              <c:f>focus!$AE$69</c:f>
              <c:strCache>
                <c:ptCount val="1"/>
                <c:pt idx="0">
                  <c:v>j4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F-45F2-AB34-5411CD3C5FC5}"/>
            </c:ext>
          </c:extLst>
        </c:ser>
        <c:ser>
          <c:idx val="4"/>
          <c:order val="4"/>
          <c:tx>
            <c:strRef>
              <c:f>focus!$AE$70</c:f>
              <c:strCache>
                <c:ptCount val="1"/>
                <c:pt idx="0">
                  <c:v>j5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7F-45F2-AB34-5411CD3C5FC5}"/>
            </c:ext>
          </c:extLst>
        </c:ser>
        <c:ser>
          <c:idx val="5"/>
          <c:order val="5"/>
          <c:tx>
            <c:strRef>
              <c:f>focus!$AE$71</c:f>
              <c:strCache>
                <c:ptCount val="1"/>
                <c:pt idx="0">
                  <c:v>j6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7F-45F2-AB34-5411CD3C5FC5}"/>
            </c:ext>
          </c:extLst>
        </c:ser>
        <c:ser>
          <c:idx val="6"/>
          <c:order val="6"/>
          <c:tx>
            <c:strRef>
              <c:f>focus!$AE$72</c:f>
              <c:strCache>
                <c:ptCount val="1"/>
                <c:pt idx="0">
                  <c:v>j7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7F-45F2-AB34-5411CD3C5FC5}"/>
            </c:ext>
          </c:extLst>
        </c:ser>
        <c:ser>
          <c:idx val="7"/>
          <c:order val="7"/>
          <c:tx>
            <c:strRef>
              <c:f>focus!$AE$73</c:f>
              <c:strCache>
                <c:ptCount val="1"/>
                <c:pt idx="0">
                  <c:v>j8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7F-45F2-AB34-5411CD3C5FC5}"/>
            </c:ext>
          </c:extLst>
        </c:ser>
        <c:ser>
          <c:idx val="8"/>
          <c:order val="8"/>
          <c:tx>
            <c:strRef>
              <c:f>focus!$AE$74</c:f>
              <c:strCache>
                <c:ptCount val="1"/>
                <c:pt idx="0">
                  <c:v>j9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7F-45F2-AB34-5411CD3C5FC5}"/>
            </c:ext>
          </c:extLst>
        </c:ser>
        <c:ser>
          <c:idx val="9"/>
          <c:order val="9"/>
          <c:tx>
            <c:strRef>
              <c:f>focus!$AE$75</c:f>
              <c:strCache>
                <c:ptCount val="1"/>
                <c:pt idx="0">
                  <c:v>j10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7F-45F2-AB34-5411CD3C5FC5}"/>
            </c:ext>
          </c:extLst>
        </c:ser>
        <c:ser>
          <c:idx val="10"/>
          <c:order val="10"/>
          <c:tx>
            <c:strRef>
              <c:f>focus!$AE$76</c:f>
              <c:strCache>
                <c:ptCount val="1"/>
                <c:pt idx="0">
                  <c:v>j11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7F-45F2-AB34-5411CD3C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69515384"/>
        <c:axId val="769523912"/>
      </c:barChart>
      <c:catAx>
        <c:axId val="76951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23912"/>
        <c:crosses val="autoZero"/>
        <c:auto val="1"/>
        <c:lblAlgn val="ctr"/>
        <c:lblOffset val="100"/>
        <c:noMultiLvlLbl val="0"/>
      </c:catAx>
      <c:valAx>
        <c:axId val="7695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1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Focus Beyond Std.</a:t>
            </a:r>
            <a:r>
              <a:rPr lang="en-US" baseline="0"/>
              <a:t>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focus!$AE$50</c:f>
              <c:strCache>
                <c:ptCount val="1"/>
                <c:pt idx="0">
                  <c:v>j1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focus!$AF$50:$AL$50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7-4161-96EC-AC97427CC3EE}"/>
            </c:ext>
          </c:extLst>
        </c:ser>
        <c:ser>
          <c:idx val="1"/>
          <c:order val="1"/>
          <c:tx>
            <c:strRef>
              <c:f>focus!$AE$51</c:f>
              <c:strCache>
                <c:ptCount val="1"/>
                <c:pt idx="0">
                  <c:v>j2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7-4161-96EC-AC97427CC3EE}"/>
            </c:ext>
          </c:extLst>
        </c:ser>
        <c:ser>
          <c:idx val="2"/>
          <c:order val="2"/>
          <c:tx>
            <c:strRef>
              <c:f>focus!$AE$52</c:f>
              <c:strCache>
                <c:ptCount val="1"/>
                <c:pt idx="0">
                  <c:v>j3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D7-4161-96EC-AC97427CC3EE}"/>
            </c:ext>
          </c:extLst>
        </c:ser>
        <c:ser>
          <c:idx val="3"/>
          <c:order val="3"/>
          <c:tx>
            <c:strRef>
              <c:f>focus!$AE$53</c:f>
              <c:strCache>
                <c:ptCount val="1"/>
                <c:pt idx="0">
                  <c:v>j4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D7-4161-96EC-AC97427CC3EE}"/>
            </c:ext>
          </c:extLst>
        </c:ser>
        <c:ser>
          <c:idx val="4"/>
          <c:order val="4"/>
          <c:tx>
            <c:strRef>
              <c:f>focus!$AE$54</c:f>
              <c:strCache>
                <c:ptCount val="1"/>
                <c:pt idx="0">
                  <c:v>j5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7-4161-96EC-AC97427CC3EE}"/>
            </c:ext>
          </c:extLst>
        </c:ser>
        <c:ser>
          <c:idx val="5"/>
          <c:order val="5"/>
          <c:tx>
            <c:strRef>
              <c:f>focus!$AE$55</c:f>
              <c:strCache>
                <c:ptCount val="1"/>
                <c:pt idx="0">
                  <c:v>j6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D7-4161-96EC-AC97427CC3EE}"/>
            </c:ext>
          </c:extLst>
        </c:ser>
        <c:ser>
          <c:idx val="6"/>
          <c:order val="6"/>
          <c:tx>
            <c:strRef>
              <c:f>focus!$AE$56</c:f>
              <c:strCache>
                <c:ptCount val="1"/>
                <c:pt idx="0">
                  <c:v>j7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D7-4161-96EC-AC97427C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7381376"/>
        <c:axId val="517383672"/>
      </c:barChart>
      <c:catAx>
        <c:axId val="5173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3672"/>
        <c:crosses val="autoZero"/>
        <c:auto val="1"/>
        <c:lblAlgn val="ctr"/>
        <c:lblOffset val="100"/>
        <c:noMultiLvlLbl val="0"/>
      </c:catAx>
      <c:valAx>
        <c:axId val="5173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Focus Beyond Std.</a:t>
            </a:r>
            <a:r>
              <a:rPr lang="en-US" baseline="0"/>
              <a:t>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focus!$AE$18</c:f>
              <c:strCache>
                <c:ptCount val="1"/>
                <c:pt idx="0">
                  <c:v>j1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focus!$AF$18:$AJ$18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8-46B3-B7A9-25E6C609C27D}"/>
            </c:ext>
          </c:extLst>
        </c:ser>
        <c:ser>
          <c:idx val="1"/>
          <c:order val="1"/>
          <c:tx>
            <c:strRef>
              <c:f>focus!$AE$19</c:f>
              <c:strCache>
                <c:ptCount val="1"/>
                <c:pt idx="0">
                  <c:v>j2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8-46B3-B7A9-25E6C609C27D}"/>
            </c:ext>
          </c:extLst>
        </c:ser>
        <c:ser>
          <c:idx val="2"/>
          <c:order val="2"/>
          <c:tx>
            <c:strRef>
              <c:f>focus!$AE$20</c:f>
              <c:strCache>
                <c:ptCount val="1"/>
                <c:pt idx="0">
                  <c:v>j3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8-46B3-B7A9-25E6C609C27D}"/>
            </c:ext>
          </c:extLst>
        </c:ser>
        <c:ser>
          <c:idx val="3"/>
          <c:order val="3"/>
          <c:tx>
            <c:strRef>
              <c:f>focus!$AE$21</c:f>
              <c:strCache>
                <c:ptCount val="1"/>
                <c:pt idx="0">
                  <c:v>j4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8-46B3-B7A9-25E6C609C27D}"/>
            </c:ext>
          </c:extLst>
        </c:ser>
        <c:ser>
          <c:idx val="4"/>
          <c:order val="4"/>
          <c:tx>
            <c:strRef>
              <c:f>focus!$AE$22</c:f>
              <c:strCache>
                <c:ptCount val="1"/>
                <c:pt idx="0">
                  <c:v>j5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D8-46B3-B7A9-25E6C60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7381376"/>
        <c:axId val="517383672"/>
      </c:barChart>
      <c:catAx>
        <c:axId val="5173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3672"/>
        <c:crosses val="autoZero"/>
        <c:auto val="1"/>
        <c:lblAlgn val="ctr"/>
        <c:lblOffset val="100"/>
        <c:noMultiLvlLbl val="0"/>
      </c:catAx>
      <c:valAx>
        <c:axId val="5173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Focus Beyond Std.</a:t>
            </a:r>
            <a:r>
              <a:rPr lang="en-US" baseline="0"/>
              <a:t>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focus!$AE$2</c:f>
              <c:strCache>
                <c:ptCount val="1"/>
                <c:pt idx="0">
                  <c:v>j1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focus!$AF$2:$AI$2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2-4E5F-9CEF-F9F279820205}"/>
            </c:ext>
          </c:extLst>
        </c:ser>
        <c:ser>
          <c:idx val="1"/>
          <c:order val="1"/>
          <c:tx>
            <c:strRef>
              <c:f>focus!$AE$3</c:f>
              <c:strCache>
                <c:ptCount val="1"/>
                <c:pt idx="0">
                  <c:v>j2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2-4E5F-9CEF-F9F279820205}"/>
            </c:ext>
          </c:extLst>
        </c:ser>
        <c:ser>
          <c:idx val="2"/>
          <c:order val="2"/>
          <c:tx>
            <c:strRef>
              <c:f>focus!$AE$4</c:f>
              <c:strCache>
                <c:ptCount val="1"/>
                <c:pt idx="0">
                  <c:v>j3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2-4E5F-9CEF-F9F279820205}"/>
            </c:ext>
          </c:extLst>
        </c:ser>
        <c:ser>
          <c:idx val="3"/>
          <c:order val="3"/>
          <c:tx>
            <c:strRef>
              <c:f>focus!$AE$5</c:f>
              <c:strCache>
                <c:ptCount val="1"/>
                <c:pt idx="0">
                  <c:v>j4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2-4E5F-9CEF-F9F27982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7381376"/>
        <c:axId val="517383672"/>
      </c:barChart>
      <c:catAx>
        <c:axId val="5173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3672"/>
        <c:crosses val="autoZero"/>
        <c:auto val="1"/>
        <c:lblAlgn val="ctr"/>
        <c:lblOffset val="100"/>
        <c:noMultiLvlLbl val="0"/>
      </c:catAx>
      <c:valAx>
        <c:axId val="5173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Focus Beyond Std.</a:t>
            </a:r>
            <a:r>
              <a:rPr lang="en-US" baseline="0"/>
              <a:t>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focus!$AE$33</c:f>
              <c:strCache>
                <c:ptCount val="1"/>
                <c:pt idx="0">
                  <c:v>j1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focus!$AF$33:$AK$33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9-490C-8EC7-68ECDB60EF08}"/>
            </c:ext>
          </c:extLst>
        </c:ser>
        <c:ser>
          <c:idx val="1"/>
          <c:order val="1"/>
          <c:tx>
            <c:strRef>
              <c:f>focus!$AE$34</c:f>
              <c:strCache>
                <c:ptCount val="1"/>
                <c:pt idx="0">
                  <c:v>j2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9-490C-8EC7-68ECDB60EF08}"/>
            </c:ext>
          </c:extLst>
        </c:ser>
        <c:ser>
          <c:idx val="2"/>
          <c:order val="2"/>
          <c:tx>
            <c:strRef>
              <c:f>focus!$AE$35</c:f>
              <c:strCache>
                <c:ptCount val="1"/>
                <c:pt idx="0">
                  <c:v>j3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9-490C-8EC7-68ECDB60EF08}"/>
            </c:ext>
          </c:extLst>
        </c:ser>
        <c:ser>
          <c:idx val="3"/>
          <c:order val="3"/>
          <c:tx>
            <c:strRef>
              <c:f>focus!$AE$36</c:f>
              <c:strCache>
                <c:ptCount val="1"/>
                <c:pt idx="0">
                  <c:v>j4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9-490C-8EC7-68ECDB60EF08}"/>
            </c:ext>
          </c:extLst>
        </c:ser>
        <c:ser>
          <c:idx val="4"/>
          <c:order val="4"/>
          <c:tx>
            <c:strRef>
              <c:f>focus!$AE$37</c:f>
              <c:strCache>
                <c:ptCount val="1"/>
                <c:pt idx="0">
                  <c:v>j5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9-490C-8EC7-68ECDB60EF08}"/>
            </c:ext>
          </c:extLst>
        </c:ser>
        <c:ser>
          <c:idx val="5"/>
          <c:order val="5"/>
          <c:tx>
            <c:strRef>
              <c:f>focus!$AE$38</c:f>
              <c:strCache>
                <c:ptCount val="1"/>
                <c:pt idx="0">
                  <c:v>j6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9-490C-8EC7-68ECDB60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7381376"/>
        <c:axId val="517383672"/>
      </c:barChart>
      <c:catAx>
        <c:axId val="5173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3672"/>
        <c:crosses val="autoZero"/>
        <c:auto val="1"/>
        <c:lblAlgn val="ctr"/>
        <c:lblOffset val="100"/>
        <c:noMultiLvlLbl val="0"/>
      </c:catAx>
      <c:valAx>
        <c:axId val="5173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7</a:t>
          </a:r>
        </a:p>
      </cx:txPr>
    </cx:title>
    <cx:plotArea>
      <cx:plotAreaRegion>
        <cx:series layoutId="clusteredColumn" uniqueId="{6676E1CB-52C2-4FC7-8653-4BF01A2C4725}">
          <cx:tx>
            <cx:txData>
              <cx:f>_xlchart.v1.6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B37EF78-7A14-47D3-8072-AAA8C5E3468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</cx:chartData>
  <cx:chart>
    <cx:title pos="t" align="ctr" overlay="0">
      <cx:tx>
        <cx:txData>
          <cx:v>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11</a:t>
          </a:r>
        </a:p>
      </cx:txPr>
    </cx:title>
    <cx:plotArea>
      <cx:plotAreaRegion>
        <cx:series layoutId="clusteredColumn" uniqueId="{76E5ADD9-D946-455B-BFD1-3D393E1E18D9}">
          <cx:tx>
            <cx:txData>
              <cx:f>_xlchart.v1.9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2AA1B33-40BE-42EE-A19F-70DB1877C3A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</a:t>
          </a:r>
        </a:p>
      </cx:txPr>
    </cx:title>
    <cx:plotArea>
      <cx:plotAreaRegion>
        <cx:series layoutId="clusteredColumn" uniqueId="{50BEDEE7-0DFF-4A5F-A720-07D8F8521451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86C560E-BBF1-49D7-AFB0-F1011045B65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D56F80A4-FBBB-4D64-9389-1F83101AD99C}">
          <cx:tx>
            <cx:txData>
              <cx:f>_xlchart.v1.3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D99FB5E-A889-4726-B331-6C4EF9C1FF9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_xlchart.v1.14</cx:f>
      </cx:numDim>
    </cx:data>
  </cx:chartData>
  <cx:chart>
    <cx:title pos="t" align="ctr" overlay="0">
      <cx:tx>
        <cx:txData>
          <cx:v>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6</a:t>
          </a:r>
        </a:p>
      </cx:txPr>
    </cx:title>
    <cx:plotArea>
      <cx:plotAreaRegion>
        <cx:series layoutId="clusteredColumn" uniqueId="{6676E1CB-52C2-4FC7-8653-4BF01A2C4725}">
          <cx:tx>
            <cx:txData>
              <cx:f>_xlchart.v1.12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B37EF78-7A14-47D3-8072-AAA8C5E3468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58</xdr:row>
      <xdr:rowOff>57150</xdr:rowOff>
    </xdr:from>
    <xdr:to>
      <xdr:col>22</xdr:col>
      <xdr:colOff>275167</xdr:colOff>
      <xdr:row>73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DFEDC43-3380-6F1B-2606-85EB9BB48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11106150"/>
              <a:ext cx="4542367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31750</xdr:colOff>
      <xdr:row>76</xdr:row>
      <xdr:rowOff>46566</xdr:rowOff>
    </xdr:from>
    <xdr:to>
      <xdr:col>22</xdr:col>
      <xdr:colOff>306917</xdr:colOff>
      <xdr:row>90</xdr:row>
      <xdr:rowOff>122766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7A9827A-C40D-A63A-7735-98FB7DA92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9650" y="14524566"/>
              <a:ext cx="45423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22</xdr:row>
      <xdr:rowOff>57150</xdr:rowOff>
    </xdr:from>
    <xdr:to>
      <xdr:col>22</xdr:col>
      <xdr:colOff>275167</xdr:colOff>
      <xdr:row>36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0418F8-2885-4C76-8915-DA9589E7D3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4248150"/>
              <a:ext cx="4542367" cy="27289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4</xdr:row>
      <xdr:rowOff>57150</xdr:rowOff>
    </xdr:from>
    <xdr:to>
      <xdr:col>22</xdr:col>
      <xdr:colOff>275167</xdr:colOff>
      <xdr:row>18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CC641E-3C5C-4E65-AB06-09D1FCC51A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819150"/>
              <a:ext cx="45423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39</xdr:row>
      <xdr:rowOff>57150</xdr:rowOff>
    </xdr:from>
    <xdr:to>
      <xdr:col>22</xdr:col>
      <xdr:colOff>275167</xdr:colOff>
      <xdr:row>54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8E11C54C-6842-4A8C-A4E2-76C98DEA0D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7486650"/>
              <a:ext cx="4542367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210909</xdr:colOff>
      <xdr:row>62</xdr:row>
      <xdr:rowOff>163286</xdr:rowOff>
    </xdr:from>
    <xdr:to>
      <xdr:col>50</xdr:col>
      <xdr:colOff>68036</xdr:colOff>
      <xdr:row>78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240D7-6CC5-25FC-BE1C-4CB974F60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142875</xdr:colOff>
      <xdr:row>47</xdr:row>
      <xdr:rowOff>57150</xdr:rowOff>
    </xdr:from>
    <xdr:to>
      <xdr:col>50</xdr:col>
      <xdr:colOff>40822</xdr:colOff>
      <xdr:row>61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70888-EBBB-FE05-9C33-60F5239D7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142875</xdr:colOff>
      <xdr:row>15</xdr:row>
      <xdr:rowOff>57150</xdr:rowOff>
    </xdr:from>
    <xdr:to>
      <xdr:col>50</xdr:col>
      <xdr:colOff>40822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00291-C684-41F7-9C66-0520391E9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142875</xdr:colOff>
      <xdr:row>0</xdr:row>
      <xdr:rowOff>57150</xdr:rowOff>
    </xdr:from>
    <xdr:to>
      <xdr:col>50</xdr:col>
      <xdr:colOff>40822</xdr:colOff>
      <xdr:row>13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AF12A-BBB1-4F90-8D99-FAC8250B3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142875</xdr:colOff>
      <xdr:row>30</xdr:row>
      <xdr:rowOff>57150</xdr:rowOff>
    </xdr:from>
    <xdr:to>
      <xdr:col>50</xdr:col>
      <xdr:colOff>40822</xdr:colOff>
      <xdr:row>44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5E100-D643-440C-BF4E-9F5FF7268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Cavanaugh" refreshedDate="44932.549727893522" createdVersion="8" refreshedVersion="8" minRefreshableVersion="3" recordCount="110" xr:uid="{D2326FDB-A3E1-4576-898A-9C9F7F111023}">
  <cacheSource type="worksheet">
    <worksheetSource ref="U2:V112" sheet="raw for 11 variables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 count="11">
        <n v="5"/>
        <n v="7"/>
        <n v="3"/>
        <n v="6"/>
        <n v="4"/>
        <n v="8"/>
        <n v="9"/>
        <n v="2"/>
        <n v="10"/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x v="0"/>
  </r>
  <r>
    <x v="1"/>
    <x v="1"/>
  </r>
  <r>
    <x v="2"/>
    <x v="2"/>
  </r>
  <r>
    <x v="3"/>
    <x v="2"/>
  </r>
  <r>
    <x v="4"/>
    <x v="3"/>
  </r>
  <r>
    <x v="5"/>
    <x v="4"/>
  </r>
  <r>
    <x v="6"/>
    <x v="5"/>
  </r>
  <r>
    <x v="7"/>
    <x v="5"/>
  </r>
  <r>
    <x v="8"/>
    <x v="6"/>
  </r>
  <r>
    <x v="9"/>
    <x v="2"/>
  </r>
  <r>
    <x v="10"/>
    <x v="4"/>
  </r>
  <r>
    <x v="0"/>
    <x v="5"/>
  </r>
  <r>
    <x v="1"/>
    <x v="3"/>
  </r>
  <r>
    <x v="2"/>
    <x v="7"/>
  </r>
  <r>
    <x v="3"/>
    <x v="2"/>
  </r>
  <r>
    <x v="4"/>
    <x v="1"/>
  </r>
  <r>
    <x v="5"/>
    <x v="3"/>
  </r>
  <r>
    <x v="6"/>
    <x v="4"/>
  </r>
  <r>
    <x v="7"/>
    <x v="6"/>
  </r>
  <r>
    <x v="8"/>
    <x v="1"/>
  </r>
  <r>
    <x v="9"/>
    <x v="2"/>
  </r>
  <r>
    <x v="10"/>
    <x v="4"/>
  </r>
  <r>
    <x v="0"/>
    <x v="4"/>
  </r>
  <r>
    <x v="1"/>
    <x v="4"/>
  </r>
  <r>
    <x v="2"/>
    <x v="2"/>
  </r>
  <r>
    <x v="3"/>
    <x v="3"/>
  </r>
  <r>
    <x v="4"/>
    <x v="5"/>
  </r>
  <r>
    <x v="5"/>
    <x v="1"/>
  </r>
  <r>
    <x v="6"/>
    <x v="5"/>
  </r>
  <r>
    <x v="7"/>
    <x v="1"/>
  </r>
  <r>
    <x v="8"/>
    <x v="1"/>
  </r>
  <r>
    <x v="9"/>
    <x v="7"/>
  </r>
  <r>
    <x v="10"/>
    <x v="1"/>
  </r>
  <r>
    <x v="0"/>
    <x v="2"/>
  </r>
  <r>
    <x v="1"/>
    <x v="1"/>
  </r>
  <r>
    <x v="2"/>
    <x v="4"/>
  </r>
  <r>
    <x v="3"/>
    <x v="4"/>
  </r>
  <r>
    <x v="4"/>
    <x v="5"/>
  </r>
  <r>
    <x v="5"/>
    <x v="8"/>
  </r>
  <r>
    <x v="6"/>
    <x v="4"/>
  </r>
  <r>
    <x v="7"/>
    <x v="5"/>
  </r>
  <r>
    <x v="8"/>
    <x v="2"/>
  </r>
  <r>
    <x v="9"/>
    <x v="7"/>
  </r>
  <r>
    <x v="10"/>
    <x v="4"/>
  </r>
  <r>
    <x v="0"/>
    <x v="7"/>
  </r>
  <r>
    <x v="1"/>
    <x v="5"/>
  </r>
  <r>
    <x v="2"/>
    <x v="4"/>
  </r>
  <r>
    <x v="3"/>
    <x v="1"/>
  </r>
  <r>
    <x v="4"/>
    <x v="6"/>
  </r>
  <r>
    <x v="5"/>
    <x v="1"/>
  </r>
  <r>
    <x v="6"/>
    <x v="4"/>
  </r>
  <r>
    <x v="7"/>
    <x v="4"/>
  </r>
  <r>
    <x v="8"/>
    <x v="5"/>
  </r>
  <r>
    <x v="9"/>
    <x v="7"/>
  </r>
  <r>
    <x v="10"/>
    <x v="4"/>
  </r>
  <r>
    <x v="1"/>
    <x v="0"/>
  </r>
  <r>
    <x v="2"/>
    <x v="2"/>
  </r>
  <r>
    <x v="3"/>
    <x v="1"/>
  </r>
  <r>
    <x v="4"/>
    <x v="1"/>
  </r>
  <r>
    <x v="5"/>
    <x v="4"/>
  </r>
  <r>
    <x v="6"/>
    <x v="3"/>
  </r>
  <r>
    <x v="7"/>
    <x v="7"/>
  </r>
  <r>
    <x v="8"/>
    <x v="7"/>
  </r>
  <r>
    <x v="9"/>
    <x v="9"/>
  </r>
  <r>
    <x v="10"/>
    <x v="1"/>
  </r>
  <r>
    <x v="0"/>
    <x v="3"/>
  </r>
  <r>
    <x v="2"/>
    <x v="7"/>
  </r>
  <r>
    <x v="3"/>
    <x v="4"/>
  </r>
  <r>
    <x v="4"/>
    <x v="5"/>
  </r>
  <r>
    <x v="5"/>
    <x v="1"/>
  </r>
  <r>
    <x v="6"/>
    <x v="2"/>
  </r>
  <r>
    <x v="7"/>
    <x v="4"/>
  </r>
  <r>
    <x v="8"/>
    <x v="3"/>
  </r>
  <r>
    <x v="9"/>
    <x v="9"/>
  </r>
  <r>
    <x v="10"/>
    <x v="2"/>
  </r>
  <r>
    <x v="0"/>
    <x v="1"/>
  </r>
  <r>
    <x v="1"/>
    <x v="3"/>
  </r>
  <r>
    <x v="3"/>
    <x v="3"/>
  </r>
  <r>
    <x v="4"/>
    <x v="3"/>
  </r>
  <r>
    <x v="5"/>
    <x v="1"/>
  </r>
  <r>
    <x v="6"/>
    <x v="4"/>
  </r>
  <r>
    <x v="7"/>
    <x v="7"/>
  </r>
  <r>
    <x v="8"/>
    <x v="2"/>
  </r>
  <r>
    <x v="9"/>
    <x v="7"/>
  </r>
  <r>
    <x v="10"/>
    <x v="2"/>
  </r>
  <r>
    <x v="0"/>
    <x v="2"/>
  </r>
  <r>
    <x v="1"/>
    <x v="5"/>
  </r>
  <r>
    <x v="2"/>
    <x v="2"/>
  </r>
  <r>
    <x v="4"/>
    <x v="1"/>
  </r>
  <r>
    <x v="5"/>
    <x v="2"/>
  </r>
  <r>
    <x v="6"/>
    <x v="3"/>
  </r>
  <r>
    <x v="7"/>
    <x v="3"/>
  </r>
  <r>
    <x v="8"/>
    <x v="7"/>
  </r>
  <r>
    <x v="9"/>
    <x v="10"/>
  </r>
  <r>
    <x v="10"/>
    <x v="3"/>
  </r>
  <r>
    <x v="0"/>
    <x v="7"/>
  </r>
  <r>
    <x v="1"/>
    <x v="1"/>
  </r>
  <r>
    <x v="2"/>
    <x v="5"/>
  </r>
  <r>
    <x v="3"/>
    <x v="3"/>
  </r>
  <r>
    <x v="5"/>
    <x v="5"/>
  </r>
  <r>
    <x v="6"/>
    <x v="7"/>
  </r>
  <r>
    <x v="7"/>
    <x v="3"/>
  </r>
  <r>
    <x v="8"/>
    <x v="2"/>
  </r>
  <r>
    <x v="9"/>
    <x v="9"/>
  </r>
  <r>
    <x v="10"/>
    <x v="2"/>
  </r>
  <r>
    <x v="0"/>
    <x v="3"/>
  </r>
  <r>
    <x v="1"/>
    <x v="3"/>
  </r>
  <r>
    <x v="2"/>
    <x v="7"/>
  </r>
  <r>
    <x v="3"/>
    <x v="5"/>
  </r>
  <r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7D605-25B7-43A8-BDDA-E27C34BF27A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2:AJ4" firstHeaderRow="1" firstDataRow="2" firstDataCol="1"/>
  <pivotFields count="2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12">
        <item x="10"/>
        <item x="9"/>
        <item x="7"/>
        <item x="2"/>
        <item x="4"/>
        <item x="0"/>
        <item x="3"/>
        <item x="1"/>
        <item x="5"/>
        <item x="6"/>
        <item x="8"/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 baseItem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AB7E-3452-455F-B447-7CD869A68541}">
  <dimension ref="A1:L116"/>
  <sheetViews>
    <sheetView workbookViewId="0"/>
  </sheetViews>
  <sheetFormatPr defaultRowHeight="15" x14ac:dyDescent="0.25"/>
  <cols>
    <col min="7" max="7" width="10.7109375" bestFit="1" customWidth="1"/>
  </cols>
  <sheetData>
    <row r="1" spans="1:12" x14ac:dyDescent="0.25">
      <c r="A1">
        <v>3</v>
      </c>
      <c r="B1" t="s">
        <v>0</v>
      </c>
      <c r="C1" t="s">
        <v>1</v>
      </c>
      <c r="D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</row>
    <row r="2" spans="1:12" x14ac:dyDescent="0.25">
      <c r="A2" t="s">
        <v>0</v>
      </c>
      <c r="B2">
        <v>0</v>
      </c>
      <c r="C2" s="2"/>
      <c r="D2" s="3"/>
      <c r="E2" s="12"/>
      <c r="F2" s="12"/>
      <c r="G2" s="13"/>
      <c r="H2" s="12" t="s">
        <v>1562</v>
      </c>
      <c r="I2" s="12" t="s">
        <v>1552</v>
      </c>
      <c r="J2" s="12" t="s">
        <v>1542</v>
      </c>
      <c r="K2" s="12" t="s">
        <v>1532</v>
      </c>
      <c r="L2" s="12" t="s">
        <v>1522</v>
      </c>
    </row>
    <row r="3" spans="1:12" x14ac:dyDescent="0.25">
      <c r="A3" t="s">
        <v>1</v>
      </c>
      <c r="B3" s="2" t="s">
        <v>1512</v>
      </c>
      <c r="C3">
        <v>0</v>
      </c>
      <c r="D3" s="2"/>
      <c r="E3" s="12"/>
      <c r="F3" s="12"/>
      <c r="G3" s="13"/>
      <c r="H3" s="12"/>
      <c r="I3" s="12" t="s">
        <v>1563</v>
      </c>
      <c r="J3" s="12" t="s">
        <v>1553</v>
      </c>
      <c r="K3" s="12" t="s">
        <v>1543</v>
      </c>
      <c r="L3" s="12" t="s">
        <v>1533</v>
      </c>
    </row>
    <row r="4" spans="1:12" x14ac:dyDescent="0.25">
      <c r="A4" t="s">
        <v>2</v>
      </c>
      <c r="B4" s="3" t="s">
        <v>1523</v>
      </c>
      <c r="C4" s="2" t="s">
        <v>1513</v>
      </c>
      <c r="D4">
        <v>0</v>
      </c>
      <c r="E4" s="12"/>
      <c r="F4" s="12"/>
      <c r="G4" s="13"/>
      <c r="H4" s="12"/>
      <c r="I4" s="12"/>
      <c r="J4" s="12" t="s">
        <v>1564</v>
      </c>
      <c r="K4" s="12" t="s">
        <v>1554</v>
      </c>
      <c r="L4" s="12" t="s">
        <v>1544</v>
      </c>
    </row>
    <row r="5" spans="1:12" x14ac:dyDescent="0.25">
      <c r="A5" s="12" t="s">
        <v>3</v>
      </c>
      <c r="B5" s="12" t="s">
        <v>1534</v>
      </c>
      <c r="C5" s="12" t="s">
        <v>1524</v>
      </c>
      <c r="D5" s="12" t="s">
        <v>1514</v>
      </c>
      <c r="E5" s="12">
        <v>0</v>
      </c>
      <c r="F5" s="12"/>
      <c r="G5" s="13"/>
      <c r="H5" s="12"/>
      <c r="I5" s="12"/>
      <c r="J5" s="12"/>
      <c r="K5" s="12" t="s">
        <v>1565</v>
      </c>
      <c r="L5" s="12" t="s">
        <v>1555</v>
      </c>
    </row>
    <row r="6" spans="1:12" x14ac:dyDescent="0.25">
      <c r="A6" s="12" t="s">
        <v>4</v>
      </c>
      <c r="B6" s="12" t="s">
        <v>1545</v>
      </c>
      <c r="C6" s="12" t="s">
        <v>1535</v>
      </c>
      <c r="D6" s="12" t="s">
        <v>1525</v>
      </c>
      <c r="E6" s="12" t="s">
        <v>1515</v>
      </c>
      <c r="F6" s="12">
        <v>0</v>
      </c>
      <c r="G6" s="13"/>
      <c r="H6" s="12"/>
      <c r="I6" s="12"/>
      <c r="J6" s="12"/>
      <c r="K6" s="12"/>
      <c r="L6" s="12" t="s">
        <v>1566</v>
      </c>
    </row>
    <row r="7" spans="1:12" x14ac:dyDescent="0.25">
      <c r="A7" s="12" t="s">
        <v>5</v>
      </c>
      <c r="B7" s="12" t="s">
        <v>1556</v>
      </c>
      <c r="C7" s="12" t="s">
        <v>1546</v>
      </c>
      <c r="D7" s="12" t="s">
        <v>1536</v>
      </c>
      <c r="E7" s="12" t="s">
        <v>1526</v>
      </c>
      <c r="F7" s="12" t="s">
        <v>1516</v>
      </c>
      <c r="G7" s="13">
        <v>0</v>
      </c>
      <c r="H7" s="12"/>
      <c r="I7" s="12"/>
      <c r="J7" s="12"/>
      <c r="K7" s="12"/>
      <c r="L7" s="12"/>
    </row>
    <row r="8" spans="1:12" x14ac:dyDescent="0.25">
      <c r="A8" s="12" t="s">
        <v>6</v>
      </c>
      <c r="B8" s="12"/>
      <c r="C8" s="12" t="s">
        <v>1557</v>
      </c>
      <c r="D8" s="12" t="s">
        <v>1547</v>
      </c>
      <c r="E8" s="12" t="s">
        <v>1537</v>
      </c>
      <c r="F8" s="12" t="s">
        <v>1527</v>
      </c>
      <c r="G8" s="13" t="s">
        <v>1517</v>
      </c>
      <c r="H8" s="12">
        <v>0</v>
      </c>
      <c r="I8" s="12"/>
      <c r="J8" s="12"/>
      <c r="K8" s="12"/>
      <c r="L8" s="12"/>
    </row>
    <row r="9" spans="1:12" x14ac:dyDescent="0.25">
      <c r="A9" s="12" t="s">
        <v>7</v>
      </c>
      <c r="B9" s="12"/>
      <c r="C9" s="12"/>
      <c r="D9" s="12" t="s">
        <v>1558</v>
      </c>
      <c r="E9" s="12" t="s">
        <v>1548</v>
      </c>
      <c r="F9" s="12" t="s">
        <v>1538</v>
      </c>
      <c r="G9" s="13" t="s">
        <v>1528</v>
      </c>
      <c r="H9" s="12" t="s">
        <v>1518</v>
      </c>
      <c r="I9" s="12">
        <v>0</v>
      </c>
      <c r="J9" s="12"/>
      <c r="K9" s="12"/>
      <c r="L9" s="12"/>
    </row>
    <row r="10" spans="1:12" x14ac:dyDescent="0.25">
      <c r="A10" s="12" t="s">
        <v>8</v>
      </c>
      <c r="B10" s="12"/>
      <c r="C10" s="12"/>
      <c r="D10" s="12"/>
      <c r="E10" s="12" t="s">
        <v>1559</v>
      </c>
      <c r="F10" s="12" t="s">
        <v>1549</v>
      </c>
      <c r="G10" s="13" t="s">
        <v>1539</v>
      </c>
      <c r="H10" s="12" t="s">
        <v>1529</v>
      </c>
      <c r="I10" s="12" t="s">
        <v>1519</v>
      </c>
      <c r="J10" s="12">
        <v>0</v>
      </c>
      <c r="K10" s="12"/>
      <c r="L10" s="12"/>
    </row>
    <row r="11" spans="1:12" x14ac:dyDescent="0.25">
      <c r="A11" s="12" t="s">
        <v>9</v>
      </c>
      <c r="B11" s="12"/>
      <c r="C11" s="12"/>
      <c r="D11" s="12"/>
      <c r="E11" s="12"/>
      <c r="F11" s="12" t="s">
        <v>1560</v>
      </c>
      <c r="G11" s="13" t="s">
        <v>1550</v>
      </c>
      <c r="H11" s="12" t="s">
        <v>1540</v>
      </c>
      <c r="I11" s="12" t="s">
        <v>1530</v>
      </c>
      <c r="J11" s="12" t="s">
        <v>1520</v>
      </c>
      <c r="K11" s="12">
        <v>0</v>
      </c>
      <c r="L11" s="12"/>
    </row>
    <row r="12" spans="1:12" x14ac:dyDescent="0.25">
      <c r="A12" s="12" t="s">
        <v>10</v>
      </c>
      <c r="B12" s="12"/>
      <c r="C12" s="12"/>
      <c r="D12" s="12"/>
      <c r="E12" s="12"/>
      <c r="F12" s="12"/>
      <c r="G12" s="13" t="s">
        <v>1561</v>
      </c>
      <c r="H12" s="12" t="s">
        <v>1551</v>
      </c>
      <c r="I12" s="12" t="s">
        <v>1541</v>
      </c>
      <c r="J12" s="12" t="s">
        <v>1531</v>
      </c>
      <c r="K12" s="12" t="s">
        <v>1521</v>
      </c>
      <c r="L12" s="12">
        <v>0</v>
      </c>
    </row>
    <row r="14" spans="1:12" x14ac:dyDescent="0.25">
      <c r="A14">
        <v>4</v>
      </c>
      <c r="B14" t="s">
        <v>0</v>
      </c>
      <c r="C14" t="s">
        <v>1</v>
      </c>
      <c r="D14" t="s">
        <v>2</v>
      </c>
      <c r="E14" t="s">
        <v>3</v>
      </c>
      <c r="F14" s="12" t="s">
        <v>4</v>
      </c>
      <c r="G14" s="12" t="s">
        <v>5</v>
      </c>
      <c r="H14" s="12" t="s">
        <v>6</v>
      </c>
      <c r="I14" s="12" t="s">
        <v>7</v>
      </c>
      <c r="J14" s="12" t="s">
        <v>8</v>
      </c>
      <c r="K14" s="12" t="s">
        <v>9</v>
      </c>
      <c r="L14" s="12" t="s">
        <v>10</v>
      </c>
    </row>
    <row r="15" spans="1:12" x14ac:dyDescent="0.25">
      <c r="A15" t="s">
        <v>0</v>
      </c>
      <c r="B15">
        <v>0</v>
      </c>
      <c r="C15" s="2"/>
      <c r="D15" s="3"/>
      <c r="E15" s="4"/>
      <c r="F15" s="12"/>
      <c r="G15" s="13"/>
      <c r="H15" s="12" t="s">
        <v>1562</v>
      </c>
      <c r="I15" s="12" t="s">
        <v>1552</v>
      </c>
      <c r="J15" s="12" t="s">
        <v>1542</v>
      </c>
      <c r="K15" s="12" t="s">
        <v>1532</v>
      </c>
      <c r="L15" s="12" t="s">
        <v>1522</v>
      </c>
    </row>
    <row r="16" spans="1:12" x14ac:dyDescent="0.25">
      <c r="A16" t="s">
        <v>1</v>
      </c>
      <c r="B16" s="2" t="s">
        <v>1512</v>
      </c>
      <c r="C16">
        <v>0</v>
      </c>
      <c r="D16" s="2"/>
      <c r="E16" s="3"/>
      <c r="F16" s="12"/>
      <c r="G16" s="13"/>
      <c r="H16" s="12"/>
      <c r="I16" s="12" t="s">
        <v>1563</v>
      </c>
      <c r="J16" s="12" t="s">
        <v>1553</v>
      </c>
      <c r="K16" s="12" t="s">
        <v>1543</v>
      </c>
      <c r="L16" s="12" t="s">
        <v>1533</v>
      </c>
    </row>
    <row r="17" spans="1:12" x14ac:dyDescent="0.25">
      <c r="A17" t="s">
        <v>2</v>
      </c>
      <c r="B17" s="3" t="s">
        <v>1523</v>
      </c>
      <c r="C17" s="2" t="s">
        <v>1513</v>
      </c>
      <c r="D17">
        <v>0</v>
      </c>
      <c r="E17" s="2"/>
      <c r="F17" s="12"/>
      <c r="G17" s="13"/>
      <c r="H17" s="12"/>
      <c r="I17" s="12"/>
      <c r="J17" s="12" t="s">
        <v>1564</v>
      </c>
      <c r="K17" s="12" t="s">
        <v>1554</v>
      </c>
      <c r="L17" s="12" t="s">
        <v>1544</v>
      </c>
    </row>
    <row r="18" spans="1:12" x14ac:dyDescent="0.25">
      <c r="A18" t="s">
        <v>3</v>
      </c>
      <c r="B18" s="4" t="s">
        <v>1534</v>
      </c>
      <c r="C18" s="3" t="s">
        <v>1524</v>
      </c>
      <c r="D18" s="2" t="s">
        <v>1514</v>
      </c>
      <c r="E18">
        <v>0</v>
      </c>
      <c r="F18" s="12"/>
      <c r="G18" s="13"/>
      <c r="H18" s="12"/>
      <c r="I18" s="12"/>
      <c r="J18" s="12"/>
      <c r="K18" s="12" t="s">
        <v>1565</v>
      </c>
      <c r="L18" s="12" t="s">
        <v>1555</v>
      </c>
    </row>
    <row r="19" spans="1:12" x14ac:dyDescent="0.25">
      <c r="A19" s="12" t="s">
        <v>4</v>
      </c>
      <c r="B19" s="12" t="s">
        <v>1545</v>
      </c>
      <c r="C19" s="12" t="s">
        <v>1535</v>
      </c>
      <c r="D19" s="12" t="s">
        <v>1525</v>
      </c>
      <c r="E19" s="12" t="s">
        <v>1515</v>
      </c>
      <c r="F19" s="12">
        <v>0</v>
      </c>
      <c r="G19" s="13"/>
      <c r="H19" s="12"/>
      <c r="I19" s="12"/>
      <c r="J19" s="12"/>
      <c r="K19" s="12"/>
      <c r="L19" s="12" t="s">
        <v>1566</v>
      </c>
    </row>
    <row r="20" spans="1:12" x14ac:dyDescent="0.25">
      <c r="A20" s="12" t="s">
        <v>5</v>
      </c>
      <c r="B20" s="12" t="s">
        <v>1556</v>
      </c>
      <c r="C20" s="12" t="s">
        <v>1546</v>
      </c>
      <c r="D20" s="12" t="s">
        <v>1536</v>
      </c>
      <c r="E20" s="12" t="s">
        <v>1526</v>
      </c>
      <c r="F20" s="12" t="s">
        <v>1516</v>
      </c>
      <c r="G20" s="13">
        <v>0</v>
      </c>
      <c r="H20" s="12"/>
      <c r="I20" s="12"/>
      <c r="J20" s="12"/>
      <c r="K20" s="12"/>
      <c r="L20" s="12"/>
    </row>
    <row r="21" spans="1:12" x14ac:dyDescent="0.25">
      <c r="A21" s="12" t="s">
        <v>6</v>
      </c>
      <c r="B21" s="12"/>
      <c r="C21" s="12" t="s">
        <v>1557</v>
      </c>
      <c r="D21" s="12" t="s">
        <v>1547</v>
      </c>
      <c r="E21" s="12" t="s">
        <v>1537</v>
      </c>
      <c r="F21" s="12" t="s">
        <v>1527</v>
      </c>
      <c r="G21" s="13" t="s">
        <v>1517</v>
      </c>
      <c r="H21" s="12">
        <v>0</v>
      </c>
      <c r="I21" s="12"/>
      <c r="J21" s="12"/>
      <c r="K21" s="12"/>
      <c r="L21" s="12"/>
    </row>
    <row r="22" spans="1:12" x14ac:dyDescent="0.25">
      <c r="A22" s="12" t="s">
        <v>7</v>
      </c>
      <c r="B22" s="12"/>
      <c r="C22" s="12"/>
      <c r="D22" s="12" t="s">
        <v>1558</v>
      </c>
      <c r="E22" s="12" t="s">
        <v>1548</v>
      </c>
      <c r="F22" s="12" t="s">
        <v>1538</v>
      </c>
      <c r="G22" s="13" t="s">
        <v>1528</v>
      </c>
      <c r="H22" s="12" t="s">
        <v>1518</v>
      </c>
      <c r="I22" s="12">
        <v>0</v>
      </c>
      <c r="J22" s="12"/>
      <c r="K22" s="12"/>
      <c r="L22" s="12"/>
    </row>
    <row r="23" spans="1:12" x14ac:dyDescent="0.25">
      <c r="A23" s="12" t="s">
        <v>8</v>
      </c>
      <c r="B23" s="12"/>
      <c r="C23" s="12"/>
      <c r="D23" s="12"/>
      <c r="E23" s="12" t="s">
        <v>1559</v>
      </c>
      <c r="F23" s="12" t="s">
        <v>1549</v>
      </c>
      <c r="G23" s="13" t="s">
        <v>1539</v>
      </c>
      <c r="H23" s="12" t="s">
        <v>1529</v>
      </c>
      <c r="I23" s="12" t="s">
        <v>1519</v>
      </c>
      <c r="J23" s="12">
        <v>0</v>
      </c>
      <c r="K23" s="12"/>
      <c r="L23" s="12"/>
    </row>
    <row r="24" spans="1:12" x14ac:dyDescent="0.25">
      <c r="A24" s="12" t="s">
        <v>9</v>
      </c>
      <c r="B24" s="12"/>
      <c r="C24" s="12"/>
      <c r="D24" s="12"/>
      <c r="E24" s="12"/>
      <c r="F24" s="12" t="s">
        <v>1560</v>
      </c>
      <c r="G24" s="13" t="s">
        <v>1550</v>
      </c>
      <c r="H24" s="12" t="s">
        <v>1540</v>
      </c>
      <c r="I24" s="12" t="s">
        <v>1530</v>
      </c>
      <c r="J24" s="12" t="s">
        <v>1520</v>
      </c>
      <c r="K24" s="12">
        <v>0</v>
      </c>
      <c r="L24" s="12"/>
    </row>
    <row r="25" spans="1:12" x14ac:dyDescent="0.25">
      <c r="A25" s="12" t="s">
        <v>10</v>
      </c>
      <c r="B25" s="12"/>
      <c r="C25" s="12"/>
      <c r="D25" s="12"/>
      <c r="E25" s="12"/>
      <c r="F25" s="12"/>
      <c r="G25" s="13" t="s">
        <v>1561</v>
      </c>
      <c r="H25" s="12" t="s">
        <v>1551</v>
      </c>
      <c r="I25" s="12" t="s">
        <v>1541</v>
      </c>
      <c r="J25" s="12" t="s">
        <v>1531</v>
      </c>
      <c r="K25" s="12" t="s">
        <v>1521</v>
      </c>
      <c r="L25" s="12">
        <v>0</v>
      </c>
    </row>
    <row r="26" spans="1:12" x14ac:dyDescent="0.25">
      <c r="G26" s="1"/>
    </row>
    <row r="27" spans="1:12" x14ac:dyDescent="0.25">
      <c r="A27">
        <v>5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s="12" t="s">
        <v>5</v>
      </c>
      <c r="H27" s="12" t="s">
        <v>6</v>
      </c>
      <c r="I27" s="12" t="s">
        <v>7</v>
      </c>
      <c r="J27" s="12" t="s">
        <v>8</v>
      </c>
      <c r="K27" s="12" t="s">
        <v>9</v>
      </c>
      <c r="L27" s="12" t="s">
        <v>10</v>
      </c>
    </row>
    <row r="28" spans="1:12" x14ac:dyDescent="0.25">
      <c r="A28" t="s">
        <v>0</v>
      </c>
      <c r="B28">
        <v>0</v>
      </c>
      <c r="C28" s="2"/>
      <c r="D28" s="3"/>
      <c r="E28" s="4"/>
      <c r="F28" s="5"/>
      <c r="G28" s="13"/>
      <c r="H28" s="12" t="s">
        <v>1562</v>
      </c>
      <c r="I28" s="12" t="s">
        <v>1552</v>
      </c>
      <c r="J28" s="12" t="s">
        <v>1542</v>
      </c>
      <c r="K28" s="12" t="s">
        <v>1532</v>
      </c>
      <c r="L28" s="12" t="s">
        <v>1522</v>
      </c>
    </row>
    <row r="29" spans="1:12" x14ac:dyDescent="0.25">
      <c r="A29" t="s">
        <v>1</v>
      </c>
      <c r="B29" s="2" t="s">
        <v>1512</v>
      </c>
      <c r="C29">
        <v>0</v>
      </c>
      <c r="D29" s="2"/>
      <c r="E29" s="3"/>
      <c r="F29" s="4"/>
      <c r="G29" s="13"/>
      <c r="H29" s="12"/>
      <c r="I29" s="12" t="s">
        <v>1563</v>
      </c>
      <c r="J29" s="12" t="s">
        <v>1553</v>
      </c>
      <c r="K29" s="12" t="s">
        <v>1543</v>
      </c>
      <c r="L29" s="12" t="s">
        <v>1533</v>
      </c>
    </row>
    <row r="30" spans="1:12" x14ac:dyDescent="0.25">
      <c r="A30" t="s">
        <v>2</v>
      </c>
      <c r="B30" s="3" t="s">
        <v>1523</v>
      </c>
      <c r="C30" s="2" t="s">
        <v>1513</v>
      </c>
      <c r="D30">
        <v>0</v>
      </c>
      <c r="E30" s="2"/>
      <c r="F30" s="3"/>
      <c r="G30" s="13"/>
      <c r="H30" s="12"/>
      <c r="I30" s="12"/>
      <c r="J30" s="12" t="s">
        <v>1564</v>
      </c>
      <c r="K30" s="12" t="s">
        <v>1554</v>
      </c>
      <c r="L30" s="12" t="s">
        <v>1544</v>
      </c>
    </row>
    <row r="31" spans="1:12" x14ac:dyDescent="0.25">
      <c r="A31" t="s">
        <v>3</v>
      </c>
      <c r="B31" s="4" t="s">
        <v>1534</v>
      </c>
      <c r="C31" s="3" t="s">
        <v>1524</v>
      </c>
      <c r="D31" s="2" t="s">
        <v>1514</v>
      </c>
      <c r="E31">
        <v>0</v>
      </c>
      <c r="F31" s="2"/>
      <c r="G31" s="13"/>
      <c r="H31" s="12"/>
      <c r="I31" s="12"/>
      <c r="J31" s="12"/>
      <c r="K31" s="12" t="s">
        <v>1565</v>
      </c>
      <c r="L31" s="12" t="s">
        <v>1555</v>
      </c>
    </row>
    <row r="32" spans="1:12" x14ac:dyDescent="0.25">
      <c r="A32" t="s">
        <v>4</v>
      </c>
      <c r="B32" s="5" t="s">
        <v>1545</v>
      </c>
      <c r="C32" s="4" t="s">
        <v>1535</v>
      </c>
      <c r="D32" s="3" t="s">
        <v>1525</v>
      </c>
      <c r="E32" s="2" t="s">
        <v>1515</v>
      </c>
      <c r="F32">
        <v>0</v>
      </c>
      <c r="G32" s="13"/>
      <c r="H32" s="12"/>
      <c r="I32" s="12"/>
      <c r="J32" s="12"/>
      <c r="K32" s="12"/>
      <c r="L32" s="12" t="s">
        <v>1566</v>
      </c>
    </row>
    <row r="33" spans="1:12" x14ac:dyDescent="0.25">
      <c r="A33" s="12" t="s">
        <v>5</v>
      </c>
      <c r="B33" s="12" t="s">
        <v>1556</v>
      </c>
      <c r="C33" s="12" t="s">
        <v>1546</v>
      </c>
      <c r="D33" s="12" t="s">
        <v>1536</v>
      </c>
      <c r="E33" s="12" t="s">
        <v>1526</v>
      </c>
      <c r="F33" s="12" t="s">
        <v>1516</v>
      </c>
      <c r="G33" s="13">
        <v>0</v>
      </c>
      <c r="H33" s="12"/>
      <c r="I33" s="12"/>
      <c r="J33" s="12"/>
      <c r="K33" s="12"/>
      <c r="L33" s="12"/>
    </row>
    <row r="34" spans="1:12" x14ac:dyDescent="0.25">
      <c r="A34" s="12" t="s">
        <v>6</v>
      </c>
      <c r="B34" s="12"/>
      <c r="C34" s="12" t="s">
        <v>1557</v>
      </c>
      <c r="D34" s="12" t="s">
        <v>1547</v>
      </c>
      <c r="E34" s="12" t="s">
        <v>1537</v>
      </c>
      <c r="F34" s="12" t="s">
        <v>1527</v>
      </c>
      <c r="G34" s="13" t="s">
        <v>1517</v>
      </c>
      <c r="H34" s="12">
        <v>0</v>
      </c>
      <c r="I34" s="12"/>
      <c r="J34" s="12"/>
      <c r="K34" s="12"/>
      <c r="L34" s="12"/>
    </row>
    <row r="35" spans="1:12" x14ac:dyDescent="0.25">
      <c r="A35" s="12" t="s">
        <v>7</v>
      </c>
      <c r="B35" s="12"/>
      <c r="C35" s="12"/>
      <c r="D35" s="12" t="s">
        <v>1558</v>
      </c>
      <c r="E35" s="12" t="s">
        <v>1548</v>
      </c>
      <c r="F35" s="12" t="s">
        <v>1538</v>
      </c>
      <c r="G35" s="13" t="s">
        <v>1528</v>
      </c>
      <c r="H35" s="12" t="s">
        <v>1518</v>
      </c>
      <c r="I35" s="12">
        <v>0</v>
      </c>
      <c r="J35" s="12"/>
      <c r="K35" s="12"/>
      <c r="L35" s="12"/>
    </row>
    <row r="36" spans="1:12" x14ac:dyDescent="0.25">
      <c r="A36" s="12" t="s">
        <v>8</v>
      </c>
      <c r="B36" s="12"/>
      <c r="C36" s="12"/>
      <c r="D36" s="12"/>
      <c r="E36" s="12" t="s">
        <v>1559</v>
      </c>
      <c r="F36" s="12" t="s">
        <v>1549</v>
      </c>
      <c r="G36" s="13" t="s">
        <v>1539</v>
      </c>
      <c r="H36" s="12" t="s">
        <v>1529</v>
      </c>
      <c r="I36" s="12" t="s">
        <v>1519</v>
      </c>
      <c r="J36" s="12">
        <v>0</v>
      </c>
      <c r="K36" s="12"/>
      <c r="L36" s="12"/>
    </row>
    <row r="37" spans="1:12" x14ac:dyDescent="0.25">
      <c r="A37" s="12" t="s">
        <v>9</v>
      </c>
      <c r="B37" s="12"/>
      <c r="C37" s="12"/>
      <c r="D37" s="12"/>
      <c r="E37" s="12"/>
      <c r="F37" s="12" t="s">
        <v>1560</v>
      </c>
      <c r="G37" s="13" t="s">
        <v>1550</v>
      </c>
      <c r="H37" s="12" t="s">
        <v>1540</v>
      </c>
      <c r="I37" s="12" t="s">
        <v>1530</v>
      </c>
      <c r="J37" s="12" t="s">
        <v>1520</v>
      </c>
      <c r="K37" s="12">
        <v>0</v>
      </c>
      <c r="L37" s="12"/>
    </row>
    <row r="38" spans="1:12" x14ac:dyDescent="0.25">
      <c r="A38" s="12" t="s">
        <v>10</v>
      </c>
      <c r="B38" s="12"/>
      <c r="C38" s="12"/>
      <c r="D38" s="12"/>
      <c r="E38" s="12"/>
      <c r="F38" s="12"/>
      <c r="G38" s="13" t="s">
        <v>1561</v>
      </c>
      <c r="H38" s="12" t="s">
        <v>1551</v>
      </c>
      <c r="I38" s="12" t="s">
        <v>1541</v>
      </c>
      <c r="J38" s="12" t="s">
        <v>1531</v>
      </c>
      <c r="K38" s="12" t="s">
        <v>1521</v>
      </c>
      <c r="L38" s="12">
        <v>0</v>
      </c>
    </row>
    <row r="39" spans="1:12" x14ac:dyDescent="0.25">
      <c r="G39" s="1"/>
    </row>
    <row r="40" spans="1:12" x14ac:dyDescent="0.25">
      <c r="A40">
        <v>6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s="12" t="s">
        <v>6</v>
      </c>
      <c r="I40" s="12" t="s">
        <v>7</v>
      </c>
      <c r="J40" s="12" t="s">
        <v>8</v>
      </c>
      <c r="K40" s="12" t="s">
        <v>9</v>
      </c>
      <c r="L40" s="12" t="s">
        <v>10</v>
      </c>
    </row>
    <row r="41" spans="1:12" x14ac:dyDescent="0.25">
      <c r="A41" t="s">
        <v>0</v>
      </c>
      <c r="B41">
        <v>0</v>
      </c>
      <c r="C41" s="2"/>
      <c r="D41" s="3"/>
      <c r="E41" s="4"/>
      <c r="F41" s="5"/>
      <c r="G41" s="6"/>
      <c r="H41" s="12" t="s">
        <v>1562</v>
      </c>
      <c r="I41" s="12" t="s">
        <v>1552</v>
      </c>
      <c r="J41" s="12" t="s">
        <v>1542</v>
      </c>
      <c r="K41" s="12" t="s">
        <v>1532</v>
      </c>
      <c r="L41" s="12" t="s">
        <v>1522</v>
      </c>
    </row>
    <row r="42" spans="1:12" x14ac:dyDescent="0.25">
      <c r="A42" t="s">
        <v>1</v>
      </c>
      <c r="B42" s="2" t="s">
        <v>1512</v>
      </c>
      <c r="C42">
        <v>0</v>
      </c>
      <c r="D42" s="2"/>
      <c r="E42" s="3"/>
      <c r="F42" s="4"/>
      <c r="G42" s="7"/>
      <c r="H42" s="12"/>
      <c r="I42" s="12" t="s">
        <v>1563</v>
      </c>
      <c r="J42" s="12" t="s">
        <v>1553</v>
      </c>
      <c r="K42" s="12" t="s">
        <v>1543</v>
      </c>
      <c r="L42" s="12" t="s">
        <v>1533</v>
      </c>
    </row>
    <row r="43" spans="1:12" x14ac:dyDescent="0.25">
      <c r="A43" t="s">
        <v>2</v>
      </c>
      <c r="B43" s="3" t="s">
        <v>1523</v>
      </c>
      <c r="C43" s="2" t="s">
        <v>1513</v>
      </c>
      <c r="D43">
        <v>0</v>
      </c>
      <c r="E43" s="2"/>
      <c r="F43" s="3"/>
      <c r="G43" s="9"/>
      <c r="H43" s="12"/>
      <c r="I43" s="12"/>
      <c r="J43" s="12" t="s">
        <v>1564</v>
      </c>
      <c r="K43" s="12" t="s">
        <v>1554</v>
      </c>
      <c r="L43" s="12" t="s">
        <v>1544</v>
      </c>
    </row>
    <row r="44" spans="1:12" x14ac:dyDescent="0.25">
      <c r="A44" t="s">
        <v>3</v>
      </c>
      <c r="B44" s="4" t="s">
        <v>1534</v>
      </c>
      <c r="C44" s="3" t="s">
        <v>1524</v>
      </c>
      <c r="D44" s="2" t="s">
        <v>1514</v>
      </c>
      <c r="E44">
        <v>0</v>
      </c>
      <c r="F44" s="2"/>
      <c r="G44" s="10"/>
      <c r="H44" s="12"/>
      <c r="I44" s="12"/>
      <c r="J44" s="12"/>
      <c r="K44" s="12" t="s">
        <v>1565</v>
      </c>
      <c r="L44" s="12" t="s">
        <v>1555</v>
      </c>
    </row>
    <row r="45" spans="1:12" x14ac:dyDescent="0.25">
      <c r="A45" t="s">
        <v>4</v>
      </c>
      <c r="B45" s="5" t="s">
        <v>1545</v>
      </c>
      <c r="C45" s="4" t="s">
        <v>1535</v>
      </c>
      <c r="D45" s="3" t="s">
        <v>1525</v>
      </c>
      <c r="E45" s="2" t="s">
        <v>1515</v>
      </c>
      <c r="F45">
        <v>0</v>
      </c>
      <c r="G45" s="11"/>
      <c r="H45" s="12"/>
      <c r="I45" s="12"/>
      <c r="J45" s="12"/>
      <c r="K45" s="12"/>
      <c r="L45" s="12" t="s">
        <v>1566</v>
      </c>
    </row>
    <row r="46" spans="1:12" x14ac:dyDescent="0.25">
      <c r="A46" t="s">
        <v>5</v>
      </c>
      <c r="B46" s="8" t="s">
        <v>1556</v>
      </c>
      <c r="C46" s="5" t="s">
        <v>1546</v>
      </c>
      <c r="D46" s="4" t="s">
        <v>1536</v>
      </c>
      <c r="E46" s="3" t="s">
        <v>1526</v>
      </c>
      <c r="F46" s="2" t="s">
        <v>1516</v>
      </c>
      <c r="G46" s="1">
        <v>0</v>
      </c>
      <c r="H46" s="12"/>
      <c r="I46" s="12"/>
      <c r="J46" s="12"/>
      <c r="K46" s="12"/>
      <c r="L46" s="12"/>
    </row>
    <row r="47" spans="1:12" x14ac:dyDescent="0.25">
      <c r="A47" s="12" t="s">
        <v>6</v>
      </c>
      <c r="B47" s="12"/>
      <c r="C47" s="12" t="s">
        <v>1557</v>
      </c>
      <c r="D47" s="12" t="s">
        <v>1547</v>
      </c>
      <c r="E47" s="12" t="s">
        <v>1537</v>
      </c>
      <c r="F47" s="12" t="s">
        <v>1527</v>
      </c>
      <c r="G47" s="13" t="s">
        <v>1517</v>
      </c>
      <c r="H47" s="12">
        <v>0</v>
      </c>
      <c r="I47" s="12"/>
      <c r="J47" s="12"/>
      <c r="K47" s="12"/>
      <c r="L47" s="12"/>
    </row>
    <row r="48" spans="1:12" x14ac:dyDescent="0.25">
      <c r="A48" s="12" t="s">
        <v>7</v>
      </c>
      <c r="B48" s="12"/>
      <c r="C48" s="12"/>
      <c r="D48" s="12" t="s">
        <v>1558</v>
      </c>
      <c r="E48" s="12" t="s">
        <v>1548</v>
      </c>
      <c r="F48" s="12" t="s">
        <v>1538</v>
      </c>
      <c r="G48" s="13" t="s">
        <v>1528</v>
      </c>
      <c r="H48" s="12" t="s">
        <v>1518</v>
      </c>
      <c r="I48" s="12">
        <v>0</v>
      </c>
      <c r="J48" s="12"/>
      <c r="K48" s="12"/>
      <c r="L48" s="12"/>
    </row>
    <row r="49" spans="1:12" x14ac:dyDescent="0.25">
      <c r="A49" s="12" t="s">
        <v>8</v>
      </c>
      <c r="B49" s="12"/>
      <c r="C49" s="12"/>
      <c r="D49" s="12"/>
      <c r="E49" s="12" t="s">
        <v>1559</v>
      </c>
      <c r="F49" s="12" t="s">
        <v>1549</v>
      </c>
      <c r="G49" s="13" t="s">
        <v>1539</v>
      </c>
      <c r="H49" s="12" t="s">
        <v>1529</v>
      </c>
      <c r="I49" s="12" t="s">
        <v>1519</v>
      </c>
      <c r="J49" s="12">
        <v>0</v>
      </c>
      <c r="K49" s="12"/>
      <c r="L49" s="12"/>
    </row>
    <row r="50" spans="1:12" x14ac:dyDescent="0.25">
      <c r="A50" s="12" t="s">
        <v>9</v>
      </c>
      <c r="B50" s="12"/>
      <c r="C50" s="12"/>
      <c r="D50" s="12"/>
      <c r="E50" s="12"/>
      <c r="F50" s="12" t="s">
        <v>1560</v>
      </c>
      <c r="G50" s="13" t="s">
        <v>1550</v>
      </c>
      <c r="H50" s="12" t="s">
        <v>1540</v>
      </c>
      <c r="I50" s="12" t="s">
        <v>1530</v>
      </c>
      <c r="J50" s="12" t="s">
        <v>1520</v>
      </c>
      <c r="K50" s="12">
        <v>0</v>
      </c>
      <c r="L50" s="12"/>
    </row>
    <row r="51" spans="1:12" x14ac:dyDescent="0.25">
      <c r="A51" s="12" t="s">
        <v>10</v>
      </c>
      <c r="B51" s="12"/>
      <c r="C51" s="12"/>
      <c r="D51" s="12"/>
      <c r="E51" s="12"/>
      <c r="F51" s="12"/>
      <c r="G51" s="13" t="s">
        <v>1561</v>
      </c>
      <c r="H51" s="12" t="s">
        <v>1551</v>
      </c>
      <c r="I51" s="12" t="s">
        <v>1541</v>
      </c>
      <c r="J51" s="12" t="s">
        <v>1531</v>
      </c>
      <c r="K51" s="12" t="s">
        <v>1521</v>
      </c>
      <c r="L51" s="12">
        <v>0</v>
      </c>
    </row>
    <row r="52" spans="1:12" x14ac:dyDescent="0.25">
      <c r="G52" s="1"/>
    </row>
    <row r="53" spans="1:12" x14ac:dyDescent="0.25">
      <c r="A53">
        <v>7</v>
      </c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s="12" t="s">
        <v>7</v>
      </c>
      <c r="J53" s="12" t="s">
        <v>8</v>
      </c>
      <c r="K53" s="12" t="s">
        <v>9</v>
      </c>
      <c r="L53" s="12" t="s">
        <v>10</v>
      </c>
    </row>
    <row r="54" spans="1:12" x14ac:dyDescent="0.25">
      <c r="A54" t="s">
        <v>0</v>
      </c>
      <c r="B54">
        <v>0</v>
      </c>
      <c r="C54" s="2"/>
      <c r="D54" s="3"/>
      <c r="E54" s="4"/>
      <c r="F54" s="5"/>
      <c r="G54" s="6"/>
      <c r="H54" t="s">
        <v>1562</v>
      </c>
      <c r="I54" s="12" t="s">
        <v>1552</v>
      </c>
      <c r="J54" s="12" t="s">
        <v>1542</v>
      </c>
      <c r="K54" s="12" t="s">
        <v>1532</v>
      </c>
      <c r="L54" s="12" t="s">
        <v>1522</v>
      </c>
    </row>
    <row r="55" spans="1:12" x14ac:dyDescent="0.25">
      <c r="A55" t="s">
        <v>1</v>
      </c>
      <c r="B55" s="2" t="s">
        <v>1512</v>
      </c>
      <c r="C55">
        <v>0</v>
      </c>
      <c r="D55" s="2"/>
      <c r="E55" s="3"/>
      <c r="F55" s="4"/>
      <c r="G55" s="7"/>
      <c r="H55" s="8"/>
      <c r="I55" s="12" t="s">
        <v>1563</v>
      </c>
      <c r="J55" s="12" t="s">
        <v>1553</v>
      </c>
      <c r="K55" s="12" t="s">
        <v>1543</v>
      </c>
      <c r="L55" s="12" t="s">
        <v>1533</v>
      </c>
    </row>
    <row r="56" spans="1:12" x14ac:dyDescent="0.25">
      <c r="A56" t="s">
        <v>2</v>
      </c>
      <c r="B56" s="3" t="s">
        <v>1523</v>
      </c>
      <c r="C56" s="2" t="s">
        <v>1513</v>
      </c>
      <c r="D56">
        <v>0</v>
      </c>
      <c r="E56" s="2"/>
      <c r="F56" s="3"/>
      <c r="G56" s="9"/>
      <c r="H56" s="5"/>
      <c r="I56" s="12"/>
      <c r="J56" s="12" t="s">
        <v>1564</v>
      </c>
      <c r="K56" s="12" t="s">
        <v>1554</v>
      </c>
      <c r="L56" s="12" t="s">
        <v>1544</v>
      </c>
    </row>
    <row r="57" spans="1:12" x14ac:dyDescent="0.25">
      <c r="A57" t="s">
        <v>3</v>
      </c>
      <c r="B57" s="4" t="s">
        <v>1534</v>
      </c>
      <c r="C57" s="3" t="s">
        <v>1524</v>
      </c>
      <c r="D57" s="2" t="s">
        <v>1514</v>
      </c>
      <c r="E57">
        <v>0</v>
      </c>
      <c r="F57" s="2"/>
      <c r="G57" s="10"/>
      <c r="H57" s="4"/>
      <c r="I57" s="12"/>
      <c r="J57" s="12"/>
      <c r="K57" s="12" t="s">
        <v>1565</v>
      </c>
      <c r="L57" s="12" t="s">
        <v>1555</v>
      </c>
    </row>
    <row r="58" spans="1:12" x14ac:dyDescent="0.25">
      <c r="A58" t="s">
        <v>4</v>
      </c>
      <c r="B58" s="5" t="s">
        <v>1545</v>
      </c>
      <c r="C58" s="4" t="s">
        <v>1535</v>
      </c>
      <c r="D58" s="3" t="s">
        <v>1525</v>
      </c>
      <c r="E58" s="2" t="s">
        <v>1515</v>
      </c>
      <c r="F58">
        <v>0</v>
      </c>
      <c r="G58" s="11"/>
      <c r="H58" s="3"/>
      <c r="I58" s="12"/>
      <c r="J58" s="12"/>
      <c r="K58" s="12"/>
      <c r="L58" s="12" t="s">
        <v>1566</v>
      </c>
    </row>
    <row r="59" spans="1:12" x14ac:dyDescent="0.25">
      <c r="A59" t="s">
        <v>5</v>
      </c>
      <c r="B59" s="8" t="s">
        <v>1556</v>
      </c>
      <c r="C59" s="5" t="s">
        <v>1546</v>
      </c>
      <c r="D59" s="4" t="s">
        <v>1536</v>
      </c>
      <c r="E59" s="3" t="s">
        <v>1526</v>
      </c>
      <c r="F59" s="2" t="s">
        <v>1516</v>
      </c>
      <c r="G59" s="1">
        <v>0</v>
      </c>
      <c r="H59" s="2"/>
      <c r="I59" s="12"/>
      <c r="J59" s="12"/>
      <c r="K59" s="12"/>
      <c r="L59" s="12"/>
    </row>
    <row r="60" spans="1:12" x14ac:dyDescent="0.25">
      <c r="A60" t="s">
        <v>6</v>
      </c>
      <c r="C60" s="8" t="s">
        <v>1557</v>
      </c>
      <c r="D60" s="5" t="s">
        <v>1547</v>
      </c>
      <c r="E60" s="4" t="s">
        <v>1537</v>
      </c>
      <c r="F60" s="3" t="s">
        <v>1527</v>
      </c>
      <c r="G60" s="11" t="s">
        <v>1517</v>
      </c>
      <c r="H60">
        <v>0</v>
      </c>
      <c r="I60" s="12"/>
      <c r="J60" s="12"/>
      <c r="K60" s="12"/>
      <c r="L60" s="12"/>
    </row>
    <row r="61" spans="1:12" x14ac:dyDescent="0.25">
      <c r="A61" s="12" t="s">
        <v>7</v>
      </c>
      <c r="B61" s="12"/>
      <c r="C61" s="12"/>
      <c r="D61" s="12" t="s">
        <v>1558</v>
      </c>
      <c r="E61" s="12" t="s">
        <v>1548</v>
      </c>
      <c r="F61" s="12" t="s">
        <v>1538</v>
      </c>
      <c r="G61" s="13" t="s">
        <v>1528</v>
      </c>
      <c r="H61" s="12" t="s">
        <v>1518</v>
      </c>
      <c r="I61" s="12">
        <v>0</v>
      </c>
      <c r="J61" s="12"/>
      <c r="K61" s="12"/>
      <c r="L61" s="12"/>
    </row>
    <row r="62" spans="1:12" x14ac:dyDescent="0.25">
      <c r="A62" s="12" t="s">
        <v>8</v>
      </c>
      <c r="B62" s="12"/>
      <c r="C62" s="12"/>
      <c r="D62" s="12"/>
      <c r="E62" s="12" t="s">
        <v>1559</v>
      </c>
      <c r="F62" s="12" t="s">
        <v>1549</v>
      </c>
      <c r="G62" s="13" t="s">
        <v>1539</v>
      </c>
      <c r="H62" s="12" t="s">
        <v>1529</v>
      </c>
      <c r="I62" s="12" t="s">
        <v>1519</v>
      </c>
      <c r="J62" s="12">
        <v>0</v>
      </c>
      <c r="K62" s="12"/>
      <c r="L62" s="12"/>
    </row>
    <row r="63" spans="1:12" x14ac:dyDescent="0.25">
      <c r="A63" s="12" t="s">
        <v>9</v>
      </c>
      <c r="B63" s="12"/>
      <c r="C63" s="12"/>
      <c r="D63" s="12"/>
      <c r="E63" s="12"/>
      <c r="F63" s="12" t="s">
        <v>1560</v>
      </c>
      <c r="G63" s="13" t="s">
        <v>1550</v>
      </c>
      <c r="H63" s="12" t="s">
        <v>1540</v>
      </c>
      <c r="I63" s="12" t="s">
        <v>1530</v>
      </c>
      <c r="J63" s="12" t="s">
        <v>1520</v>
      </c>
      <c r="K63" s="12">
        <v>0</v>
      </c>
      <c r="L63" s="12"/>
    </row>
    <row r="64" spans="1:12" x14ac:dyDescent="0.25">
      <c r="A64" s="12" t="s">
        <v>10</v>
      </c>
      <c r="B64" s="12"/>
      <c r="C64" s="12"/>
      <c r="D64" s="12"/>
      <c r="E64" s="12"/>
      <c r="F64" s="12"/>
      <c r="G64" s="13" t="s">
        <v>1561</v>
      </c>
      <c r="H64" s="12" t="s">
        <v>1551</v>
      </c>
      <c r="I64" s="12" t="s">
        <v>1541</v>
      </c>
      <c r="J64" s="12" t="s">
        <v>1531</v>
      </c>
      <c r="K64" s="12" t="s">
        <v>1521</v>
      </c>
      <c r="L64" s="12">
        <v>0</v>
      </c>
    </row>
    <row r="66" spans="1:12" x14ac:dyDescent="0.25">
      <c r="A66">
        <v>8</v>
      </c>
      <c r="B66" t="s">
        <v>0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s="12" t="s">
        <v>8</v>
      </c>
      <c r="K66" s="12" t="s">
        <v>9</v>
      </c>
      <c r="L66" s="12" t="s">
        <v>10</v>
      </c>
    </row>
    <row r="67" spans="1:12" x14ac:dyDescent="0.25">
      <c r="A67" t="s">
        <v>0</v>
      </c>
      <c r="B67">
        <v>0</v>
      </c>
      <c r="C67" s="2"/>
      <c r="D67" s="3"/>
      <c r="E67" s="4"/>
      <c r="F67" s="5"/>
      <c r="G67" s="6"/>
      <c r="H67" t="s">
        <v>1562</v>
      </c>
      <c r="I67" s="5" t="s">
        <v>1552</v>
      </c>
      <c r="J67" s="12" t="s">
        <v>1542</v>
      </c>
      <c r="K67" s="12" t="s">
        <v>1532</v>
      </c>
      <c r="L67" s="12" t="s">
        <v>1522</v>
      </c>
    </row>
    <row r="68" spans="1:12" x14ac:dyDescent="0.25">
      <c r="A68" t="s">
        <v>1</v>
      </c>
      <c r="B68" s="2" t="s">
        <v>1512</v>
      </c>
      <c r="C68">
        <v>0</v>
      </c>
      <c r="D68" s="2"/>
      <c r="E68" s="3"/>
      <c r="F68" s="4"/>
      <c r="G68" s="7"/>
      <c r="H68" s="8"/>
      <c r="I68" t="s">
        <v>1563</v>
      </c>
      <c r="J68" s="12" t="s">
        <v>1553</v>
      </c>
      <c r="K68" s="12" t="s">
        <v>1543</v>
      </c>
      <c r="L68" s="12" t="s">
        <v>1533</v>
      </c>
    </row>
    <row r="69" spans="1:12" x14ac:dyDescent="0.25">
      <c r="A69" t="s">
        <v>2</v>
      </c>
      <c r="B69" s="3" t="s">
        <v>1523</v>
      </c>
      <c r="C69" s="2" t="s">
        <v>1513</v>
      </c>
      <c r="D69">
        <v>0</v>
      </c>
      <c r="E69" s="2"/>
      <c r="F69" s="3"/>
      <c r="G69" s="9"/>
      <c r="H69" s="5"/>
      <c r="I69" s="8"/>
      <c r="J69" s="12" t="s">
        <v>1564</v>
      </c>
      <c r="K69" s="12" t="s">
        <v>1554</v>
      </c>
      <c r="L69" s="12" t="s">
        <v>1544</v>
      </c>
    </row>
    <row r="70" spans="1:12" x14ac:dyDescent="0.25">
      <c r="A70" t="s">
        <v>3</v>
      </c>
      <c r="B70" s="4" t="s">
        <v>1534</v>
      </c>
      <c r="C70" s="3" t="s">
        <v>1524</v>
      </c>
      <c r="D70" s="2" t="s">
        <v>1514</v>
      </c>
      <c r="E70">
        <v>0</v>
      </c>
      <c r="F70" s="2"/>
      <c r="G70" s="10"/>
      <c r="H70" s="4"/>
      <c r="I70" s="5"/>
      <c r="J70" s="12"/>
      <c r="K70" s="12" t="s">
        <v>1565</v>
      </c>
      <c r="L70" s="12" t="s">
        <v>1555</v>
      </c>
    </row>
    <row r="71" spans="1:12" x14ac:dyDescent="0.25">
      <c r="A71" t="s">
        <v>4</v>
      </c>
      <c r="B71" s="5" t="s">
        <v>1545</v>
      </c>
      <c r="C71" s="4" t="s">
        <v>1535</v>
      </c>
      <c r="D71" s="3" t="s">
        <v>1525</v>
      </c>
      <c r="E71" s="2" t="s">
        <v>1515</v>
      </c>
      <c r="F71">
        <v>0</v>
      </c>
      <c r="G71" s="11"/>
      <c r="H71" s="3"/>
      <c r="I71" s="4"/>
      <c r="J71" s="12"/>
      <c r="K71" s="12"/>
      <c r="L71" s="12" t="s">
        <v>1566</v>
      </c>
    </row>
    <row r="72" spans="1:12" x14ac:dyDescent="0.25">
      <c r="A72" t="s">
        <v>5</v>
      </c>
      <c r="B72" s="8" t="s">
        <v>1556</v>
      </c>
      <c r="C72" s="5" t="s">
        <v>1546</v>
      </c>
      <c r="D72" s="4" t="s">
        <v>1536</v>
      </c>
      <c r="E72" s="3" t="s">
        <v>1526</v>
      </c>
      <c r="F72" s="2" t="s">
        <v>1516</v>
      </c>
      <c r="G72" s="1">
        <v>0</v>
      </c>
      <c r="H72" s="2"/>
      <c r="I72" s="3"/>
      <c r="J72" s="12"/>
      <c r="K72" s="12"/>
      <c r="L72" s="12"/>
    </row>
    <row r="73" spans="1:12" x14ac:dyDescent="0.25">
      <c r="A73" t="s">
        <v>6</v>
      </c>
      <c r="C73" s="8" t="s">
        <v>1557</v>
      </c>
      <c r="D73" s="5" t="s">
        <v>1547</v>
      </c>
      <c r="E73" s="4" t="s">
        <v>1537</v>
      </c>
      <c r="F73" s="3" t="s">
        <v>1527</v>
      </c>
      <c r="G73" s="11" t="s">
        <v>1517</v>
      </c>
      <c r="H73">
        <v>0</v>
      </c>
      <c r="I73" s="2"/>
      <c r="J73" s="12"/>
      <c r="K73" s="12"/>
      <c r="L73" s="12"/>
    </row>
    <row r="74" spans="1:12" x14ac:dyDescent="0.25">
      <c r="A74" t="s">
        <v>7</v>
      </c>
      <c r="B74" s="5"/>
      <c r="D74" s="8" t="s">
        <v>1558</v>
      </c>
      <c r="E74" s="5" t="s">
        <v>1548</v>
      </c>
      <c r="F74" s="4" t="s">
        <v>1538</v>
      </c>
      <c r="G74" s="10" t="s">
        <v>1528</v>
      </c>
      <c r="H74" s="2" t="s">
        <v>1518</v>
      </c>
      <c r="I74">
        <v>0</v>
      </c>
      <c r="J74" s="12"/>
      <c r="K74" s="12"/>
      <c r="L74" s="12"/>
    </row>
    <row r="75" spans="1:12" x14ac:dyDescent="0.25">
      <c r="A75" s="12" t="s">
        <v>8</v>
      </c>
      <c r="B75" s="12"/>
      <c r="C75" s="12"/>
      <c r="D75" s="12"/>
      <c r="E75" s="12" t="s">
        <v>1559</v>
      </c>
      <c r="F75" s="12" t="s">
        <v>1549</v>
      </c>
      <c r="G75" s="13" t="s">
        <v>1539</v>
      </c>
      <c r="H75" s="12" t="s">
        <v>1529</v>
      </c>
      <c r="I75" s="12" t="s">
        <v>1519</v>
      </c>
      <c r="J75" s="12">
        <v>0</v>
      </c>
      <c r="K75" s="12"/>
      <c r="L75" s="12"/>
    </row>
    <row r="76" spans="1:12" x14ac:dyDescent="0.25">
      <c r="A76" s="12" t="s">
        <v>9</v>
      </c>
      <c r="B76" s="12"/>
      <c r="C76" s="12"/>
      <c r="D76" s="12"/>
      <c r="E76" s="12"/>
      <c r="F76" s="12" t="s">
        <v>1560</v>
      </c>
      <c r="G76" s="13" t="s">
        <v>1550</v>
      </c>
      <c r="H76" s="12" t="s">
        <v>1540</v>
      </c>
      <c r="I76" s="12" t="s">
        <v>1530</v>
      </c>
      <c r="J76" s="12" t="s">
        <v>1520</v>
      </c>
      <c r="K76" s="12">
        <v>0</v>
      </c>
      <c r="L76" s="12"/>
    </row>
    <row r="77" spans="1:12" x14ac:dyDescent="0.25">
      <c r="A77" s="12" t="s">
        <v>10</v>
      </c>
      <c r="B77" s="12"/>
      <c r="C77" s="12"/>
      <c r="D77" s="12"/>
      <c r="E77" s="12"/>
      <c r="F77" s="12"/>
      <c r="G77" s="13" t="s">
        <v>1561</v>
      </c>
      <c r="H77" s="12" t="s">
        <v>1551</v>
      </c>
      <c r="I77" s="12" t="s">
        <v>1541</v>
      </c>
      <c r="J77" s="12" t="s">
        <v>1531</v>
      </c>
      <c r="K77" s="12" t="s">
        <v>1521</v>
      </c>
      <c r="L77" s="12">
        <v>0</v>
      </c>
    </row>
    <row r="79" spans="1:12" x14ac:dyDescent="0.25">
      <c r="A79">
        <v>9</v>
      </c>
      <c r="B79" t="s">
        <v>0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s="12" t="s">
        <v>9</v>
      </c>
      <c r="L79" s="12" t="s">
        <v>10</v>
      </c>
    </row>
    <row r="80" spans="1:12" x14ac:dyDescent="0.25">
      <c r="A80" t="s">
        <v>0</v>
      </c>
      <c r="B80">
        <v>0</v>
      </c>
      <c r="C80" s="2"/>
      <c r="D80" s="3"/>
      <c r="E80" s="4"/>
      <c r="F80" s="5"/>
      <c r="G80" s="6"/>
      <c r="H80" t="s">
        <v>1562</v>
      </c>
      <c r="I80" s="5" t="s">
        <v>1552</v>
      </c>
      <c r="J80" s="4" t="s">
        <v>1542</v>
      </c>
      <c r="K80" s="12" t="s">
        <v>1532</v>
      </c>
      <c r="L80" s="12" t="s">
        <v>1522</v>
      </c>
    </row>
    <row r="81" spans="1:12" x14ac:dyDescent="0.25">
      <c r="A81" t="s">
        <v>1</v>
      </c>
      <c r="B81" s="2" t="s">
        <v>1512</v>
      </c>
      <c r="C81">
        <v>0</v>
      </c>
      <c r="D81" s="2"/>
      <c r="E81" s="3"/>
      <c r="F81" s="4"/>
      <c r="G81" s="7"/>
      <c r="H81" s="8"/>
      <c r="I81" t="s">
        <v>1563</v>
      </c>
      <c r="J81" s="5" t="s">
        <v>1553</v>
      </c>
      <c r="K81" s="12" t="s">
        <v>1543</v>
      </c>
      <c r="L81" s="12" t="s">
        <v>1533</v>
      </c>
    </row>
    <row r="82" spans="1:12" x14ac:dyDescent="0.25">
      <c r="A82" t="s">
        <v>2</v>
      </c>
      <c r="B82" s="3" t="s">
        <v>1523</v>
      </c>
      <c r="C82" s="2" t="s">
        <v>1513</v>
      </c>
      <c r="D82">
        <v>0</v>
      </c>
      <c r="E82" s="2"/>
      <c r="F82" s="3"/>
      <c r="G82" s="9"/>
      <c r="H82" s="5"/>
      <c r="I82" s="8"/>
      <c r="J82" t="s">
        <v>1564</v>
      </c>
      <c r="K82" s="12" t="s">
        <v>1554</v>
      </c>
      <c r="L82" s="12" t="s">
        <v>1544</v>
      </c>
    </row>
    <row r="83" spans="1:12" x14ac:dyDescent="0.25">
      <c r="A83" t="s">
        <v>3</v>
      </c>
      <c r="B83" s="4" t="s">
        <v>1534</v>
      </c>
      <c r="C83" s="3" t="s">
        <v>1524</v>
      </c>
      <c r="D83" s="2" t="s">
        <v>1514</v>
      </c>
      <c r="E83">
        <v>0</v>
      </c>
      <c r="F83" s="2"/>
      <c r="G83" s="10"/>
      <c r="H83" s="4"/>
      <c r="I83" s="5"/>
      <c r="J83" s="8"/>
      <c r="K83" s="12" t="s">
        <v>1565</v>
      </c>
      <c r="L83" s="12" t="s">
        <v>1555</v>
      </c>
    </row>
    <row r="84" spans="1:12" x14ac:dyDescent="0.25">
      <c r="A84" t="s">
        <v>4</v>
      </c>
      <c r="B84" s="5" t="s">
        <v>1545</v>
      </c>
      <c r="C84" s="4" t="s">
        <v>1535</v>
      </c>
      <c r="D84" s="3" t="s">
        <v>1525</v>
      </c>
      <c r="E84" s="2" t="s">
        <v>1515</v>
      </c>
      <c r="F84">
        <v>0</v>
      </c>
      <c r="G84" s="11"/>
      <c r="H84" s="3"/>
      <c r="I84" s="4"/>
      <c r="J84" s="5"/>
      <c r="K84" s="12"/>
      <c r="L84" s="12" t="s">
        <v>1566</v>
      </c>
    </row>
    <row r="85" spans="1:12" x14ac:dyDescent="0.25">
      <c r="A85" t="s">
        <v>5</v>
      </c>
      <c r="B85" s="8" t="s">
        <v>1556</v>
      </c>
      <c r="C85" s="5" t="s">
        <v>1546</v>
      </c>
      <c r="D85" s="4" t="s">
        <v>1536</v>
      </c>
      <c r="E85" s="3" t="s">
        <v>1526</v>
      </c>
      <c r="F85" s="2" t="s">
        <v>1516</v>
      </c>
      <c r="G85" s="1">
        <v>0</v>
      </c>
      <c r="H85" s="2"/>
      <c r="I85" s="3"/>
      <c r="J85" s="4"/>
      <c r="K85" s="12"/>
      <c r="L85" s="12"/>
    </row>
    <row r="86" spans="1:12" x14ac:dyDescent="0.25">
      <c r="A86" t="s">
        <v>6</v>
      </c>
      <c r="C86" s="8" t="s">
        <v>1557</v>
      </c>
      <c r="D86" s="5" t="s">
        <v>1547</v>
      </c>
      <c r="E86" s="4" t="s">
        <v>1537</v>
      </c>
      <c r="F86" s="3" t="s">
        <v>1527</v>
      </c>
      <c r="G86" s="11" t="s">
        <v>1517</v>
      </c>
      <c r="H86">
        <v>0</v>
      </c>
      <c r="I86" s="2"/>
      <c r="J86" s="3"/>
      <c r="K86" s="12"/>
      <c r="L86" s="12"/>
    </row>
    <row r="87" spans="1:12" x14ac:dyDescent="0.25">
      <c r="A87" t="s">
        <v>7</v>
      </c>
      <c r="B87" s="5"/>
      <c r="D87" s="8" t="s">
        <v>1558</v>
      </c>
      <c r="E87" s="5" t="s">
        <v>1548</v>
      </c>
      <c r="F87" s="4" t="s">
        <v>1538</v>
      </c>
      <c r="G87" s="10" t="s">
        <v>1528</v>
      </c>
      <c r="H87" s="2" t="s">
        <v>1518</v>
      </c>
      <c r="I87">
        <v>0</v>
      </c>
      <c r="J87" s="2"/>
      <c r="K87" s="12"/>
      <c r="L87" s="12"/>
    </row>
    <row r="88" spans="1:12" x14ac:dyDescent="0.25">
      <c r="A88" t="s">
        <v>8</v>
      </c>
      <c r="B88" s="4"/>
      <c r="C88" s="5"/>
      <c r="E88" s="8" t="s">
        <v>1559</v>
      </c>
      <c r="F88" s="5" t="s">
        <v>1549</v>
      </c>
      <c r="G88" s="9" t="s">
        <v>1539</v>
      </c>
      <c r="H88" s="3" t="s">
        <v>1529</v>
      </c>
      <c r="I88" s="2" t="s">
        <v>1519</v>
      </c>
      <c r="J88">
        <v>0</v>
      </c>
      <c r="K88" s="12"/>
      <c r="L88" s="12"/>
    </row>
    <row r="89" spans="1:12" x14ac:dyDescent="0.25">
      <c r="A89" s="12" t="s">
        <v>9</v>
      </c>
      <c r="B89" s="12"/>
      <c r="C89" s="12"/>
      <c r="D89" s="12"/>
      <c r="E89" s="12"/>
      <c r="F89" s="12" t="s">
        <v>1560</v>
      </c>
      <c r="G89" s="13" t="s">
        <v>1550</v>
      </c>
      <c r="H89" s="12" t="s">
        <v>1540</v>
      </c>
      <c r="I89" s="12" t="s">
        <v>1530</v>
      </c>
      <c r="J89" s="12" t="s">
        <v>1520</v>
      </c>
      <c r="K89" s="12">
        <v>0</v>
      </c>
      <c r="L89" s="12"/>
    </row>
    <row r="90" spans="1:12" x14ac:dyDescent="0.25">
      <c r="A90" s="12" t="s">
        <v>10</v>
      </c>
      <c r="B90" s="12"/>
      <c r="C90" s="12"/>
      <c r="D90" s="12"/>
      <c r="E90" s="12"/>
      <c r="F90" s="12"/>
      <c r="G90" s="13" t="s">
        <v>1561</v>
      </c>
      <c r="H90" s="12" t="s">
        <v>1551</v>
      </c>
      <c r="I90" s="12" t="s">
        <v>1541</v>
      </c>
      <c r="J90" s="12" t="s">
        <v>1531</v>
      </c>
      <c r="K90" s="12" t="s">
        <v>1521</v>
      </c>
      <c r="L90" s="12">
        <v>0</v>
      </c>
    </row>
    <row r="92" spans="1:12" x14ac:dyDescent="0.25">
      <c r="A92">
        <v>10</v>
      </c>
      <c r="B92" t="s">
        <v>0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s="12" t="s">
        <v>10</v>
      </c>
    </row>
    <row r="93" spans="1:12" x14ac:dyDescent="0.25">
      <c r="A93" t="s">
        <v>0</v>
      </c>
      <c r="B93">
        <v>0</v>
      </c>
      <c r="C93" s="2"/>
      <c r="D93" s="3"/>
      <c r="E93" s="4"/>
      <c r="F93" s="5"/>
      <c r="G93" s="6"/>
      <c r="H93" t="s">
        <v>1562</v>
      </c>
      <c r="I93" s="5" t="s">
        <v>1552</v>
      </c>
      <c r="J93" s="4" t="s">
        <v>1542</v>
      </c>
      <c r="K93" s="3" t="s">
        <v>1532</v>
      </c>
      <c r="L93" s="12" t="s">
        <v>1522</v>
      </c>
    </row>
    <row r="94" spans="1:12" x14ac:dyDescent="0.25">
      <c r="A94" t="s">
        <v>1</v>
      </c>
      <c r="B94" s="2" t="s">
        <v>1512</v>
      </c>
      <c r="C94">
        <v>0</v>
      </c>
      <c r="D94" s="2"/>
      <c r="E94" s="3"/>
      <c r="F94" s="4"/>
      <c r="G94" s="7"/>
      <c r="H94" s="8"/>
      <c r="I94" t="s">
        <v>1563</v>
      </c>
      <c r="J94" s="5" t="s">
        <v>1553</v>
      </c>
      <c r="K94" s="4" t="s">
        <v>1543</v>
      </c>
      <c r="L94" s="12" t="s">
        <v>1533</v>
      </c>
    </row>
    <row r="95" spans="1:12" x14ac:dyDescent="0.25">
      <c r="A95" t="s">
        <v>2</v>
      </c>
      <c r="B95" s="3" t="s">
        <v>1523</v>
      </c>
      <c r="C95" s="2" t="s">
        <v>1513</v>
      </c>
      <c r="D95">
        <v>0</v>
      </c>
      <c r="E95" s="2"/>
      <c r="F95" s="3"/>
      <c r="G95" s="9"/>
      <c r="H95" s="5"/>
      <c r="I95" s="8"/>
      <c r="J95" t="s">
        <v>1564</v>
      </c>
      <c r="K95" s="5" t="s">
        <v>1554</v>
      </c>
      <c r="L95" s="12" t="s">
        <v>1544</v>
      </c>
    </row>
    <row r="96" spans="1:12" x14ac:dyDescent="0.25">
      <c r="A96" t="s">
        <v>3</v>
      </c>
      <c r="B96" s="4" t="s">
        <v>1534</v>
      </c>
      <c r="C96" s="3" t="s">
        <v>1524</v>
      </c>
      <c r="D96" s="2" t="s">
        <v>1514</v>
      </c>
      <c r="E96">
        <v>0</v>
      </c>
      <c r="F96" s="2"/>
      <c r="G96" s="10"/>
      <c r="H96" s="4"/>
      <c r="I96" s="5"/>
      <c r="J96" s="8"/>
      <c r="K96" t="s">
        <v>1565</v>
      </c>
      <c r="L96" s="12" t="s">
        <v>1555</v>
      </c>
    </row>
    <row r="97" spans="1:12" x14ac:dyDescent="0.25">
      <c r="A97" t="s">
        <v>4</v>
      </c>
      <c r="B97" s="5" t="s">
        <v>1545</v>
      </c>
      <c r="C97" s="4" t="s">
        <v>1535</v>
      </c>
      <c r="D97" s="3" t="s">
        <v>1525</v>
      </c>
      <c r="E97" s="2" t="s">
        <v>1515</v>
      </c>
      <c r="F97">
        <v>0</v>
      </c>
      <c r="G97" s="11"/>
      <c r="H97" s="3"/>
      <c r="I97" s="4"/>
      <c r="J97" s="5"/>
      <c r="K97" s="8"/>
      <c r="L97" s="12" t="s">
        <v>1566</v>
      </c>
    </row>
    <row r="98" spans="1:12" x14ac:dyDescent="0.25">
      <c r="A98" t="s">
        <v>5</v>
      </c>
      <c r="B98" s="8" t="s">
        <v>1556</v>
      </c>
      <c r="C98" s="5" t="s">
        <v>1546</v>
      </c>
      <c r="D98" s="4" t="s">
        <v>1536</v>
      </c>
      <c r="E98" s="3" t="s">
        <v>1526</v>
      </c>
      <c r="F98" s="2" t="s">
        <v>1516</v>
      </c>
      <c r="G98" s="1">
        <v>0</v>
      </c>
      <c r="H98" s="2"/>
      <c r="I98" s="3"/>
      <c r="J98" s="4"/>
      <c r="K98" s="5"/>
      <c r="L98" s="12"/>
    </row>
    <row r="99" spans="1:12" x14ac:dyDescent="0.25">
      <c r="A99" t="s">
        <v>6</v>
      </c>
      <c r="C99" s="8" t="s">
        <v>1557</v>
      </c>
      <c r="D99" s="5" t="s">
        <v>1547</v>
      </c>
      <c r="E99" s="4" t="s">
        <v>1537</v>
      </c>
      <c r="F99" s="3" t="s">
        <v>1527</v>
      </c>
      <c r="G99" s="11" t="s">
        <v>1517</v>
      </c>
      <c r="H99">
        <v>0</v>
      </c>
      <c r="I99" s="2"/>
      <c r="J99" s="3"/>
      <c r="K99" s="4"/>
      <c r="L99" s="12"/>
    </row>
    <row r="100" spans="1:12" x14ac:dyDescent="0.25">
      <c r="A100" t="s">
        <v>7</v>
      </c>
      <c r="B100" s="5"/>
      <c r="D100" s="8" t="s">
        <v>1558</v>
      </c>
      <c r="E100" s="5" t="s">
        <v>1548</v>
      </c>
      <c r="F100" s="4" t="s">
        <v>1538</v>
      </c>
      <c r="G100" s="10" t="s">
        <v>1528</v>
      </c>
      <c r="H100" s="2" t="s">
        <v>1518</v>
      </c>
      <c r="I100">
        <v>0</v>
      </c>
      <c r="J100" s="2"/>
      <c r="K100" s="3"/>
      <c r="L100" s="12"/>
    </row>
    <row r="101" spans="1:12" x14ac:dyDescent="0.25">
      <c r="A101" t="s">
        <v>8</v>
      </c>
      <c r="B101" s="4"/>
      <c r="C101" s="5"/>
      <c r="E101" s="8" t="s">
        <v>1559</v>
      </c>
      <c r="F101" s="5" t="s">
        <v>1549</v>
      </c>
      <c r="G101" s="9" t="s">
        <v>1539</v>
      </c>
      <c r="H101" s="3" t="s">
        <v>1529</v>
      </c>
      <c r="I101" s="2" t="s">
        <v>1519</v>
      </c>
      <c r="J101">
        <v>0</v>
      </c>
      <c r="K101" s="2"/>
      <c r="L101" s="12"/>
    </row>
    <row r="102" spans="1:12" x14ac:dyDescent="0.25">
      <c r="A102" t="s">
        <v>9</v>
      </c>
      <c r="B102" s="3"/>
      <c r="C102" s="4"/>
      <c r="D102" s="5"/>
      <c r="F102" s="8" t="s">
        <v>1560</v>
      </c>
      <c r="G102" s="7" t="s">
        <v>1550</v>
      </c>
      <c r="H102" s="4" t="s">
        <v>1540</v>
      </c>
      <c r="I102" s="3" t="s">
        <v>1530</v>
      </c>
      <c r="J102" s="2" t="s">
        <v>1520</v>
      </c>
      <c r="K102">
        <v>0</v>
      </c>
      <c r="L102" s="12"/>
    </row>
    <row r="103" spans="1:12" x14ac:dyDescent="0.25">
      <c r="A103" s="12" t="s">
        <v>10</v>
      </c>
      <c r="B103" s="12"/>
      <c r="C103" s="12"/>
      <c r="D103" s="12"/>
      <c r="E103" s="12"/>
      <c r="F103" s="12"/>
      <c r="G103" s="13" t="s">
        <v>1561</v>
      </c>
      <c r="H103" s="12" t="s">
        <v>1551</v>
      </c>
      <c r="I103" s="12" t="s">
        <v>1541</v>
      </c>
      <c r="J103" s="12" t="s">
        <v>1531</v>
      </c>
      <c r="K103" s="12" t="s">
        <v>1521</v>
      </c>
      <c r="L103" s="12">
        <v>0</v>
      </c>
    </row>
    <row r="105" spans="1:12" x14ac:dyDescent="0.25">
      <c r="A105">
        <v>11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</row>
    <row r="106" spans="1:12" x14ac:dyDescent="0.25">
      <c r="A106" t="s">
        <v>0</v>
      </c>
      <c r="B106">
        <v>0</v>
      </c>
      <c r="C106" s="2"/>
      <c r="D106" s="3"/>
      <c r="E106" s="4"/>
      <c r="F106" s="5"/>
      <c r="G106" s="6"/>
      <c r="H106" t="s">
        <v>1562</v>
      </c>
      <c r="I106" s="5" t="s">
        <v>1552</v>
      </c>
      <c r="J106" s="4" t="s">
        <v>1542</v>
      </c>
      <c r="K106" s="3" t="s">
        <v>1532</v>
      </c>
      <c r="L106" s="2" t="s">
        <v>1522</v>
      </c>
    </row>
    <row r="107" spans="1:12" x14ac:dyDescent="0.25">
      <c r="A107" t="s">
        <v>1</v>
      </c>
      <c r="B107" s="2" t="s">
        <v>1512</v>
      </c>
      <c r="C107">
        <v>0</v>
      </c>
      <c r="D107" s="2"/>
      <c r="E107" s="3"/>
      <c r="F107" s="4"/>
      <c r="G107" s="7"/>
      <c r="H107" s="8"/>
      <c r="I107" t="s">
        <v>1563</v>
      </c>
      <c r="J107" s="5" t="s">
        <v>1553</v>
      </c>
      <c r="K107" s="4" t="s">
        <v>1543</v>
      </c>
      <c r="L107" s="3" t="s">
        <v>1533</v>
      </c>
    </row>
    <row r="108" spans="1:12" x14ac:dyDescent="0.25">
      <c r="A108" t="s">
        <v>2</v>
      </c>
      <c r="B108" s="3" t="s">
        <v>1523</v>
      </c>
      <c r="C108" s="2" t="s">
        <v>1513</v>
      </c>
      <c r="D108">
        <v>0</v>
      </c>
      <c r="E108" s="2"/>
      <c r="F108" s="3"/>
      <c r="G108" s="9"/>
      <c r="H108" s="5"/>
      <c r="I108" s="8"/>
      <c r="J108" t="s">
        <v>1564</v>
      </c>
      <c r="K108" s="5" t="s">
        <v>1554</v>
      </c>
      <c r="L108" s="4" t="s">
        <v>1544</v>
      </c>
    </row>
    <row r="109" spans="1:12" x14ac:dyDescent="0.25">
      <c r="A109" t="s">
        <v>3</v>
      </c>
      <c r="B109" s="4" t="s">
        <v>1534</v>
      </c>
      <c r="C109" s="3" t="s">
        <v>1524</v>
      </c>
      <c r="D109" s="2" t="s">
        <v>1514</v>
      </c>
      <c r="E109">
        <v>0</v>
      </c>
      <c r="F109" s="2"/>
      <c r="G109" s="10"/>
      <c r="H109" s="4"/>
      <c r="I109" s="5"/>
      <c r="J109" s="8"/>
      <c r="K109" t="s">
        <v>1565</v>
      </c>
      <c r="L109" s="5" t="s">
        <v>1555</v>
      </c>
    </row>
    <row r="110" spans="1:12" x14ac:dyDescent="0.25">
      <c r="A110" t="s">
        <v>4</v>
      </c>
      <c r="B110" s="5" t="s">
        <v>1545</v>
      </c>
      <c r="C110" s="4" t="s">
        <v>1535</v>
      </c>
      <c r="D110" s="3" t="s">
        <v>1525</v>
      </c>
      <c r="E110" s="2" t="s">
        <v>1515</v>
      </c>
      <c r="F110">
        <v>0</v>
      </c>
      <c r="G110" s="11"/>
      <c r="H110" s="3"/>
      <c r="I110" s="4"/>
      <c r="J110" s="5"/>
      <c r="K110" s="8"/>
      <c r="L110" t="s">
        <v>1566</v>
      </c>
    </row>
    <row r="111" spans="1:12" x14ac:dyDescent="0.25">
      <c r="A111" t="s">
        <v>5</v>
      </c>
      <c r="B111" s="8" t="s">
        <v>1556</v>
      </c>
      <c r="C111" s="5" t="s">
        <v>1546</v>
      </c>
      <c r="D111" s="4" t="s">
        <v>1536</v>
      </c>
      <c r="E111" s="3" t="s">
        <v>1526</v>
      </c>
      <c r="F111" s="2" t="s">
        <v>1516</v>
      </c>
      <c r="G111" s="1">
        <v>0</v>
      </c>
      <c r="H111" s="2"/>
      <c r="I111" s="3"/>
      <c r="J111" s="4"/>
      <c r="K111" s="5"/>
    </row>
    <row r="112" spans="1:12" x14ac:dyDescent="0.25">
      <c r="A112" t="s">
        <v>6</v>
      </c>
      <c r="C112" s="8" t="s">
        <v>1557</v>
      </c>
      <c r="D112" s="5" t="s">
        <v>1547</v>
      </c>
      <c r="E112" s="4" t="s">
        <v>1537</v>
      </c>
      <c r="F112" s="3" t="s">
        <v>1527</v>
      </c>
      <c r="G112" s="11" t="s">
        <v>1517</v>
      </c>
      <c r="H112">
        <v>0</v>
      </c>
      <c r="I112" s="2"/>
      <c r="J112" s="3"/>
      <c r="K112" s="4"/>
      <c r="L112" s="5"/>
    </row>
    <row r="113" spans="1:12" x14ac:dyDescent="0.25">
      <c r="A113" t="s">
        <v>7</v>
      </c>
      <c r="B113" s="5"/>
      <c r="D113" s="8" t="s">
        <v>1558</v>
      </c>
      <c r="E113" s="5" t="s">
        <v>1548</v>
      </c>
      <c r="F113" s="4" t="s">
        <v>1538</v>
      </c>
      <c r="G113" s="10" t="s">
        <v>1528</v>
      </c>
      <c r="H113" s="2" t="s">
        <v>1518</v>
      </c>
      <c r="I113">
        <v>0</v>
      </c>
      <c r="J113" s="2"/>
      <c r="K113" s="3"/>
      <c r="L113" s="4"/>
    </row>
    <row r="114" spans="1:12" x14ac:dyDescent="0.25">
      <c r="A114" t="s">
        <v>8</v>
      </c>
      <c r="B114" s="4"/>
      <c r="C114" s="5"/>
      <c r="E114" s="8" t="s">
        <v>1559</v>
      </c>
      <c r="F114" s="5" t="s">
        <v>1549</v>
      </c>
      <c r="G114" s="9" t="s">
        <v>1539</v>
      </c>
      <c r="H114" s="3" t="s">
        <v>1529</v>
      </c>
      <c r="I114" s="2" t="s">
        <v>1519</v>
      </c>
      <c r="J114">
        <v>0</v>
      </c>
      <c r="K114" s="2"/>
      <c r="L114" s="3"/>
    </row>
    <row r="115" spans="1:12" x14ac:dyDescent="0.25">
      <c r="A115" t="s">
        <v>9</v>
      </c>
      <c r="B115" s="3"/>
      <c r="C115" s="4"/>
      <c r="D115" s="5"/>
      <c r="F115" s="8" t="s">
        <v>1560</v>
      </c>
      <c r="G115" s="7" t="s">
        <v>1550</v>
      </c>
      <c r="H115" s="4" t="s">
        <v>1540</v>
      </c>
      <c r="I115" s="3" t="s">
        <v>1530</v>
      </c>
      <c r="J115" s="2" t="s">
        <v>1520</v>
      </c>
      <c r="K115">
        <v>0</v>
      </c>
      <c r="L115" s="2"/>
    </row>
    <row r="116" spans="1:12" x14ac:dyDescent="0.25">
      <c r="A116" t="s">
        <v>10</v>
      </c>
      <c r="B116" s="2"/>
      <c r="C116" s="3"/>
      <c r="D116" s="4"/>
      <c r="E116" s="5"/>
      <c r="G116" s="6" t="s">
        <v>1561</v>
      </c>
      <c r="H116" s="5" t="s">
        <v>1551</v>
      </c>
      <c r="I116" s="4" t="s">
        <v>1541</v>
      </c>
      <c r="J116" s="3" t="s">
        <v>1531</v>
      </c>
      <c r="K116" s="2" t="s">
        <v>1521</v>
      </c>
      <c r="L11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53CA-87C1-46FB-ABC2-910BAC4602F0}">
  <sheetPr filterMode="1"/>
  <dimension ref="A1:G56"/>
  <sheetViews>
    <sheetView workbookViewId="0"/>
  </sheetViews>
  <sheetFormatPr defaultRowHeight="15" x14ac:dyDescent="0.25"/>
  <cols>
    <col min="1" max="1" width="22.8554687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801</v>
      </c>
      <c r="B1" s="14" t="s">
        <v>54</v>
      </c>
      <c r="C1" s="14" t="s">
        <v>304</v>
      </c>
      <c r="D1" s="14" t="s">
        <v>56</v>
      </c>
      <c r="E1" s="14" t="s">
        <v>55</v>
      </c>
      <c r="F1" s="14" t="s">
        <v>56</v>
      </c>
      <c r="G1" s="14" t="s">
        <v>1198</v>
      </c>
    </row>
    <row r="2" spans="1:7" x14ac:dyDescent="0.25">
      <c r="A2" t="str">
        <f>_xlfn.CONCAT('your model'!$B$4," ","Alternative")</f>
        <v>Professional Alternative</v>
      </c>
      <c r="B2" t="s">
        <v>975</v>
      </c>
      <c r="C2" t="s">
        <v>1030</v>
      </c>
      <c r="D2" t="str">
        <f>'your model'!L28</f>
        <v>First Mover</v>
      </c>
      <c r="E2" t="s">
        <v>55</v>
      </c>
      <c r="F2" t="str">
        <f>'your model'!L29</f>
        <v>Follower</v>
      </c>
      <c r="G2" t="str">
        <f>_xlfn.CONCAT(A2," ",B2,": ",F2," ",E2," ",D2)</f>
        <v>Professional Alternative ch1: Follower vs First Mover</v>
      </c>
    </row>
    <row r="3" spans="1:7" x14ac:dyDescent="0.25">
      <c r="A3" t="str">
        <f>_xlfn.CONCAT('your model'!$B$4," ","Alternative")</f>
        <v>Professional Alternative</v>
      </c>
      <c r="B3" t="s">
        <v>976</v>
      </c>
      <c r="C3" t="s">
        <v>1031</v>
      </c>
      <c r="D3" t="str">
        <f>'your model'!L29</f>
        <v>Follower</v>
      </c>
      <c r="E3" t="s">
        <v>55</v>
      </c>
      <c r="F3" t="str">
        <f>'your model'!L30</f>
        <v>Slow Mover</v>
      </c>
      <c r="G3" t="str">
        <f t="shared" ref="G3:G56" si="0">_xlfn.CONCAT(A3," ",B3,": ",F3," ",E3," ",D3)</f>
        <v>Professional Alternative ch2: Slow Mover vs Follower</v>
      </c>
    </row>
    <row r="4" spans="1:7" x14ac:dyDescent="0.25">
      <c r="A4" t="str">
        <f>_xlfn.CONCAT('your model'!$B$4," ","Alternative")</f>
        <v>Professional Alternative</v>
      </c>
      <c r="B4" t="s">
        <v>977</v>
      </c>
      <c r="C4" t="s">
        <v>1032</v>
      </c>
      <c r="D4" t="str">
        <f>'your model'!L30</f>
        <v>Slow Mover</v>
      </c>
      <c r="E4" t="s">
        <v>55</v>
      </c>
      <c r="F4" t="str">
        <f>'your model'!L31</f>
        <v>Do Nothing</v>
      </c>
      <c r="G4" t="str">
        <f t="shared" si="0"/>
        <v>Professional Alternative ch3: Do Nothing vs Slow Mover</v>
      </c>
    </row>
    <row r="5" spans="1:7" hidden="1" x14ac:dyDescent="0.25">
      <c r="A5" t="str">
        <f>_xlfn.CONCAT('your model'!$B$4," ","Alternative")</f>
        <v>Professional Alternative</v>
      </c>
      <c r="B5" t="s">
        <v>978</v>
      </c>
      <c r="C5" t="s">
        <v>1033</v>
      </c>
      <c r="D5" t="str">
        <f>'your model'!L31</f>
        <v>Do Nothing</v>
      </c>
      <c r="E5" t="s">
        <v>55</v>
      </c>
      <c r="F5" t="str">
        <f>'your model'!L32</f>
        <v>eeeee</v>
      </c>
      <c r="G5" t="str">
        <f t="shared" si="0"/>
        <v>Professional Alternative ch4: eeeee vs Do Nothing</v>
      </c>
    </row>
    <row r="6" spans="1:7" hidden="1" x14ac:dyDescent="0.25">
      <c r="A6" t="str">
        <f>_xlfn.CONCAT('your model'!$B$4," ","Alternative")</f>
        <v>Professional Alternative</v>
      </c>
      <c r="B6" t="s">
        <v>979</v>
      </c>
      <c r="C6" t="s">
        <v>1034</v>
      </c>
      <c r="D6" t="str">
        <f>'your model'!L32</f>
        <v>eeeee</v>
      </c>
      <c r="E6" t="s">
        <v>55</v>
      </c>
      <c r="F6" t="str">
        <f>'your model'!L33</f>
        <v>fffff</v>
      </c>
      <c r="G6" t="str">
        <f t="shared" si="0"/>
        <v>Professional Alternative ch5: fffff vs eeeee</v>
      </c>
    </row>
    <row r="7" spans="1:7" hidden="1" x14ac:dyDescent="0.25">
      <c r="A7" t="str">
        <f>_xlfn.CONCAT('your model'!$B$4," ","Alternative")</f>
        <v>Professional Alternative</v>
      </c>
      <c r="B7" t="s">
        <v>980</v>
      </c>
      <c r="C7" t="s">
        <v>1035</v>
      </c>
      <c r="D7" t="str">
        <f>'your model'!L33</f>
        <v>fffff</v>
      </c>
      <c r="E7" t="s">
        <v>55</v>
      </c>
      <c r="F7" t="str">
        <f>'your model'!L34</f>
        <v>ggggg</v>
      </c>
      <c r="G7" t="str">
        <f t="shared" si="0"/>
        <v>Professional Alternative ch6: ggggg vs fffff</v>
      </c>
    </row>
    <row r="8" spans="1:7" hidden="1" x14ac:dyDescent="0.25">
      <c r="A8" t="str">
        <f>_xlfn.CONCAT('your model'!$B$4," ","Alternative")</f>
        <v>Professional Alternative</v>
      </c>
      <c r="B8" t="s">
        <v>981</v>
      </c>
      <c r="C8" t="s">
        <v>1036</v>
      </c>
      <c r="D8" t="str">
        <f>'your model'!L34</f>
        <v>ggggg</v>
      </c>
      <c r="E8" t="s">
        <v>55</v>
      </c>
      <c r="F8" t="str">
        <f>'your model'!L35</f>
        <v>hhhhh</v>
      </c>
      <c r="G8" t="str">
        <f t="shared" si="0"/>
        <v>Professional Alternative ch7: hhhhh vs ggggg</v>
      </c>
    </row>
    <row r="9" spans="1:7" hidden="1" x14ac:dyDescent="0.25">
      <c r="A9" t="str">
        <f>_xlfn.CONCAT('your model'!$B$4," ","Alternative")</f>
        <v>Professional Alternative</v>
      </c>
      <c r="B9" t="s">
        <v>982</v>
      </c>
      <c r="C9" t="s">
        <v>1037</v>
      </c>
      <c r="D9" t="str">
        <f>'your model'!L35</f>
        <v>hhhhh</v>
      </c>
      <c r="E9" t="s">
        <v>55</v>
      </c>
      <c r="F9" t="str">
        <f>'your model'!L36</f>
        <v>iiiii</v>
      </c>
      <c r="G9" t="str">
        <f t="shared" si="0"/>
        <v>Professional Alternative ch8: iiiii vs hhhhh</v>
      </c>
    </row>
    <row r="10" spans="1:7" hidden="1" x14ac:dyDescent="0.25">
      <c r="A10" t="str">
        <f>_xlfn.CONCAT('your model'!$B$4," ","Alternative")</f>
        <v>Professional Alternative</v>
      </c>
      <c r="B10" t="s">
        <v>983</v>
      </c>
      <c r="C10" t="s">
        <v>1038</v>
      </c>
      <c r="D10" t="str">
        <f>'your model'!L36</f>
        <v>iiiii</v>
      </c>
      <c r="E10" t="s">
        <v>55</v>
      </c>
      <c r="F10" t="str">
        <f>'your model'!B37</f>
        <v>jjjj</v>
      </c>
      <c r="G10" t="str">
        <f t="shared" si="0"/>
        <v>Professional Alternative ch9: jjjj vs iiiii</v>
      </c>
    </row>
    <row r="11" spans="1:7" hidden="1" x14ac:dyDescent="0.25">
      <c r="A11" t="str">
        <f>_xlfn.CONCAT('your model'!$B$4," ","Alternative")</f>
        <v>Professional Alternative</v>
      </c>
      <c r="B11" t="s">
        <v>984</v>
      </c>
      <c r="C11" t="s">
        <v>1039</v>
      </c>
      <c r="D11" t="str">
        <f>'your model'!B37</f>
        <v>jjjj</v>
      </c>
      <c r="E11" t="s">
        <v>55</v>
      </c>
      <c r="F11" t="str">
        <f>'your model'!B38</f>
        <v>kkkk</v>
      </c>
      <c r="G11" t="str">
        <f t="shared" si="0"/>
        <v>Professional Alternative ch10: kkkk vs jjjj</v>
      </c>
    </row>
    <row r="12" spans="1:7" hidden="1" x14ac:dyDescent="0.25">
      <c r="A12" t="str">
        <f>_xlfn.CONCAT('your model'!$B$4," ","Alternative")</f>
        <v>Professional Alternative</v>
      </c>
      <c r="B12" t="s">
        <v>985</v>
      </c>
      <c r="C12" t="s">
        <v>1040</v>
      </c>
      <c r="D12" t="str">
        <f>'your model'!B38</f>
        <v>kkkk</v>
      </c>
      <c r="E12" t="s">
        <v>55</v>
      </c>
      <c r="F12" t="str">
        <f>'your model'!L28</f>
        <v>First Mover</v>
      </c>
      <c r="G12" t="str">
        <f t="shared" si="0"/>
        <v>Professional Alternative ch11: First Mover vs kkkk</v>
      </c>
    </row>
    <row r="13" spans="1:7" x14ac:dyDescent="0.25">
      <c r="A13" t="str">
        <f>_xlfn.CONCAT('your model'!$B$4," ","Alternative")</f>
        <v>Professional Alternative</v>
      </c>
      <c r="B13" t="s">
        <v>986</v>
      </c>
      <c r="C13" t="s">
        <v>1041</v>
      </c>
      <c r="D13" t="str">
        <f>'your model'!L28</f>
        <v>First Mover</v>
      </c>
      <c r="E13" t="s">
        <v>55</v>
      </c>
      <c r="F13" t="str">
        <f>'your model'!L30</f>
        <v>Slow Mover</v>
      </c>
      <c r="G13" t="str">
        <f t="shared" si="0"/>
        <v>Professional Alternative ch12: Slow Mover vs First Mover</v>
      </c>
    </row>
    <row r="14" spans="1:7" x14ac:dyDescent="0.25">
      <c r="A14" t="str">
        <f>_xlfn.CONCAT('your model'!$B$4," ","Alternative")</f>
        <v>Professional Alternative</v>
      </c>
      <c r="B14" t="s">
        <v>987</v>
      </c>
      <c r="C14" t="s">
        <v>1042</v>
      </c>
      <c r="D14" t="str">
        <f>'your model'!L29</f>
        <v>Follower</v>
      </c>
      <c r="E14" t="s">
        <v>55</v>
      </c>
      <c r="F14" t="str">
        <f>'your model'!L31</f>
        <v>Do Nothing</v>
      </c>
      <c r="G14" t="str">
        <f t="shared" si="0"/>
        <v>Professional Alternative ch13: Do Nothing vs Follower</v>
      </c>
    </row>
    <row r="15" spans="1:7" hidden="1" x14ac:dyDescent="0.25">
      <c r="A15" t="str">
        <f>_xlfn.CONCAT('your model'!$B$4," ","Alternative")</f>
        <v>Professional Alternative</v>
      </c>
      <c r="B15" t="s">
        <v>988</v>
      </c>
      <c r="C15" t="s">
        <v>1043</v>
      </c>
      <c r="D15" t="str">
        <f>'your model'!L30</f>
        <v>Slow Mover</v>
      </c>
      <c r="E15" t="s">
        <v>55</v>
      </c>
      <c r="F15" t="str">
        <f>'your model'!L32</f>
        <v>eeeee</v>
      </c>
      <c r="G15" t="str">
        <f t="shared" si="0"/>
        <v>Professional Alternative ch14: eeeee vs Slow Mover</v>
      </c>
    </row>
    <row r="16" spans="1:7" hidden="1" x14ac:dyDescent="0.25">
      <c r="A16" t="str">
        <f>_xlfn.CONCAT('your model'!$B$4," ","Alternative")</f>
        <v>Professional Alternative</v>
      </c>
      <c r="B16" t="s">
        <v>989</v>
      </c>
      <c r="C16" t="s">
        <v>1044</v>
      </c>
      <c r="D16" t="str">
        <f>'your model'!L31</f>
        <v>Do Nothing</v>
      </c>
      <c r="E16" t="s">
        <v>55</v>
      </c>
      <c r="F16" t="str">
        <f>'your model'!L33</f>
        <v>fffff</v>
      </c>
      <c r="G16" t="str">
        <f t="shared" si="0"/>
        <v>Professional Alternative ch15: fffff vs Do Nothing</v>
      </c>
    </row>
    <row r="17" spans="1:7" hidden="1" x14ac:dyDescent="0.25">
      <c r="A17" t="str">
        <f>_xlfn.CONCAT('your model'!$B$4," ","Alternative")</f>
        <v>Professional Alternative</v>
      </c>
      <c r="B17" t="s">
        <v>990</v>
      </c>
      <c r="C17" t="s">
        <v>1045</v>
      </c>
      <c r="D17" t="str">
        <f>'your model'!L32</f>
        <v>eeeee</v>
      </c>
      <c r="E17" t="s">
        <v>55</v>
      </c>
      <c r="F17" t="str">
        <f>'your model'!L34</f>
        <v>ggggg</v>
      </c>
      <c r="G17" t="str">
        <f t="shared" si="0"/>
        <v>Professional Alternative ch16: ggggg vs eeeee</v>
      </c>
    </row>
    <row r="18" spans="1:7" hidden="1" x14ac:dyDescent="0.25">
      <c r="A18" t="str">
        <f>_xlfn.CONCAT('your model'!$B$4," ","Alternative")</f>
        <v>Professional Alternative</v>
      </c>
      <c r="B18" t="s">
        <v>991</v>
      </c>
      <c r="C18" t="s">
        <v>1046</v>
      </c>
      <c r="D18" t="str">
        <f>'your model'!L33</f>
        <v>fffff</v>
      </c>
      <c r="E18" t="s">
        <v>55</v>
      </c>
      <c r="F18" t="str">
        <f>'your model'!L35</f>
        <v>hhhhh</v>
      </c>
      <c r="G18" t="str">
        <f t="shared" si="0"/>
        <v>Professional Alternative ch17: hhhhh vs fffff</v>
      </c>
    </row>
    <row r="19" spans="1:7" hidden="1" x14ac:dyDescent="0.25">
      <c r="A19" t="str">
        <f>_xlfn.CONCAT('your model'!$B$4," ","Alternative")</f>
        <v>Professional Alternative</v>
      </c>
      <c r="B19" t="s">
        <v>992</v>
      </c>
      <c r="C19" t="s">
        <v>1047</v>
      </c>
      <c r="D19" t="str">
        <f>'your model'!L34</f>
        <v>ggggg</v>
      </c>
      <c r="E19" t="s">
        <v>55</v>
      </c>
      <c r="F19" t="str">
        <f>'your model'!L36</f>
        <v>iiiii</v>
      </c>
      <c r="G19" t="str">
        <f t="shared" si="0"/>
        <v>Professional Alternative ch18: iiiii vs ggggg</v>
      </c>
    </row>
    <row r="20" spans="1:7" hidden="1" x14ac:dyDescent="0.25">
      <c r="A20" t="str">
        <f>_xlfn.CONCAT('your model'!$B$4," ","Alternative")</f>
        <v>Professional Alternative</v>
      </c>
      <c r="B20" t="s">
        <v>993</v>
      </c>
      <c r="C20" t="s">
        <v>1048</v>
      </c>
      <c r="D20" t="str">
        <f>'your model'!L35</f>
        <v>hhhhh</v>
      </c>
      <c r="E20" t="s">
        <v>55</v>
      </c>
      <c r="F20" t="str">
        <f>'your model'!B37</f>
        <v>jjjj</v>
      </c>
      <c r="G20" t="str">
        <f t="shared" si="0"/>
        <v>Professional Alternative ch19: jjjj vs hhhhh</v>
      </c>
    </row>
    <row r="21" spans="1:7" hidden="1" x14ac:dyDescent="0.25">
      <c r="A21" t="str">
        <f>_xlfn.CONCAT('your model'!$B$4," ","Alternative")</f>
        <v>Professional Alternative</v>
      </c>
      <c r="B21" t="s">
        <v>994</v>
      </c>
      <c r="C21" t="s">
        <v>1049</v>
      </c>
      <c r="D21" t="str">
        <f>'your model'!L36</f>
        <v>iiiii</v>
      </c>
      <c r="E21" t="s">
        <v>55</v>
      </c>
      <c r="F21" t="str">
        <f>'your model'!B38</f>
        <v>kkkk</v>
      </c>
      <c r="G21" t="str">
        <f t="shared" si="0"/>
        <v>Professional Alternative ch20: kkkk vs iiiii</v>
      </c>
    </row>
    <row r="22" spans="1:7" hidden="1" x14ac:dyDescent="0.25">
      <c r="A22" t="str">
        <f>_xlfn.CONCAT('your model'!$B$4," ","Alternative")</f>
        <v>Professional Alternative</v>
      </c>
      <c r="B22" t="s">
        <v>995</v>
      </c>
      <c r="C22" t="s">
        <v>1050</v>
      </c>
      <c r="D22" t="str">
        <f>'your model'!B37</f>
        <v>jjjj</v>
      </c>
      <c r="E22" t="s">
        <v>55</v>
      </c>
      <c r="F22" t="str">
        <f>'your model'!L28</f>
        <v>First Mover</v>
      </c>
      <c r="G22" t="str">
        <f t="shared" si="0"/>
        <v>Professional Alternative ch21: First Mover vs jjjj</v>
      </c>
    </row>
    <row r="23" spans="1:7" hidden="1" x14ac:dyDescent="0.25">
      <c r="A23" t="str">
        <f>_xlfn.CONCAT('your model'!$B$4," ","Alternative")</f>
        <v>Professional Alternative</v>
      </c>
      <c r="B23" t="s">
        <v>996</v>
      </c>
      <c r="C23" t="s">
        <v>1051</v>
      </c>
      <c r="D23" t="str">
        <f>'your model'!B38</f>
        <v>kkkk</v>
      </c>
      <c r="E23" t="s">
        <v>55</v>
      </c>
      <c r="F23" t="str">
        <f>'your model'!L29</f>
        <v>Follower</v>
      </c>
      <c r="G23" t="str">
        <f t="shared" si="0"/>
        <v>Professional Alternative ch22: Follower vs kkkk</v>
      </c>
    </row>
    <row r="24" spans="1:7" x14ac:dyDescent="0.25">
      <c r="A24" t="str">
        <f>_xlfn.CONCAT('your model'!$B$4," ","Alternative")</f>
        <v>Professional Alternative</v>
      </c>
      <c r="B24" t="s">
        <v>997</v>
      </c>
      <c r="C24" t="s">
        <v>1052</v>
      </c>
      <c r="D24" t="str">
        <f>'your model'!L28</f>
        <v>First Mover</v>
      </c>
      <c r="E24" t="s">
        <v>55</v>
      </c>
      <c r="F24" t="str">
        <f>'your model'!L31</f>
        <v>Do Nothing</v>
      </c>
      <c r="G24" t="str">
        <f t="shared" si="0"/>
        <v>Professional Alternative ch23: Do Nothing vs First Mover</v>
      </c>
    </row>
    <row r="25" spans="1:7" hidden="1" x14ac:dyDescent="0.25">
      <c r="A25" t="str">
        <f>_xlfn.CONCAT('your model'!$B$4," ","Alternative")</f>
        <v>Professional Alternative</v>
      </c>
      <c r="B25" t="s">
        <v>998</v>
      </c>
      <c r="C25" t="s">
        <v>1053</v>
      </c>
      <c r="D25" t="str">
        <f>'your model'!L29</f>
        <v>Follower</v>
      </c>
      <c r="E25" t="s">
        <v>55</v>
      </c>
      <c r="F25" t="str">
        <f>'your model'!L32</f>
        <v>eeeee</v>
      </c>
      <c r="G25" t="str">
        <f t="shared" si="0"/>
        <v>Professional Alternative ch24: eeeee vs Follower</v>
      </c>
    </row>
    <row r="26" spans="1:7" hidden="1" x14ac:dyDescent="0.25">
      <c r="A26" t="str">
        <f>_xlfn.CONCAT('your model'!$B$4," ","Alternative")</f>
        <v>Professional Alternative</v>
      </c>
      <c r="B26" t="s">
        <v>999</v>
      </c>
      <c r="C26" t="s">
        <v>1054</v>
      </c>
      <c r="D26" t="str">
        <f>'your model'!L30</f>
        <v>Slow Mover</v>
      </c>
      <c r="E26" t="s">
        <v>55</v>
      </c>
      <c r="F26" t="str">
        <f>'your model'!L33</f>
        <v>fffff</v>
      </c>
      <c r="G26" t="str">
        <f t="shared" si="0"/>
        <v>Professional Alternative ch25: fffff vs Slow Mover</v>
      </c>
    </row>
    <row r="27" spans="1:7" hidden="1" x14ac:dyDescent="0.25">
      <c r="A27" t="str">
        <f>_xlfn.CONCAT('your model'!$B$4," ","Alternative")</f>
        <v>Professional Alternative</v>
      </c>
      <c r="B27" t="s">
        <v>1000</v>
      </c>
      <c r="C27" t="s">
        <v>1055</v>
      </c>
      <c r="D27" t="str">
        <f>'your model'!L31</f>
        <v>Do Nothing</v>
      </c>
      <c r="E27" t="s">
        <v>55</v>
      </c>
      <c r="F27" t="str">
        <f>'your model'!L34</f>
        <v>ggggg</v>
      </c>
      <c r="G27" t="str">
        <f t="shared" si="0"/>
        <v>Professional Alternative ch26: ggggg vs Do Nothing</v>
      </c>
    </row>
    <row r="28" spans="1:7" hidden="1" x14ac:dyDescent="0.25">
      <c r="A28" t="str">
        <f>_xlfn.CONCAT('your model'!$B$4," ","Alternative")</f>
        <v>Professional Alternative</v>
      </c>
      <c r="B28" t="s">
        <v>1001</v>
      </c>
      <c r="C28" t="s">
        <v>1056</v>
      </c>
      <c r="D28" t="str">
        <f>'your model'!L32</f>
        <v>eeeee</v>
      </c>
      <c r="E28" t="s">
        <v>55</v>
      </c>
      <c r="F28" t="str">
        <f>'your model'!L35</f>
        <v>hhhhh</v>
      </c>
      <c r="G28" t="str">
        <f t="shared" si="0"/>
        <v>Professional Alternative ch27: hhhhh vs eeeee</v>
      </c>
    </row>
    <row r="29" spans="1:7" hidden="1" x14ac:dyDescent="0.25">
      <c r="A29" t="str">
        <f>_xlfn.CONCAT('your model'!$B$4," ","Alternative")</f>
        <v>Professional Alternative</v>
      </c>
      <c r="B29" t="s">
        <v>1002</v>
      </c>
      <c r="C29" t="s">
        <v>1057</v>
      </c>
      <c r="D29" t="str">
        <f>'your model'!L33</f>
        <v>fffff</v>
      </c>
      <c r="E29" t="s">
        <v>55</v>
      </c>
      <c r="F29" t="str">
        <f>'your model'!L36</f>
        <v>iiiii</v>
      </c>
      <c r="G29" t="str">
        <f t="shared" si="0"/>
        <v>Professional Alternative ch28: iiiii vs fffff</v>
      </c>
    </row>
    <row r="30" spans="1:7" hidden="1" x14ac:dyDescent="0.25">
      <c r="A30" t="str">
        <f>_xlfn.CONCAT('your model'!$B$4," ","Alternative")</f>
        <v>Professional Alternative</v>
      </c>
      <c r="B30" t="s">
        <v>1003</v>
      </c>
      <c r="C30" t="s">
        <v>1058</v>
      </c>
      <c r="D30" t="str">
        <f>'your model'!L34</f>
        <v>ggggg</v>
      </c>
      <c r="E30" t="s">
        <v>55</v>
      </c>
      <c r="F30" t="str">
        <f>'your model'!B37</f>
        <v>jjjj</v>
      </c>
      <c r="G30" t="str">
        <f t="shared" si="0"/>
        <v>Professional Alternative ch29: jjjj vs ggggg</v>
      </c>
    </row>
    <row r="31" spans="1:7" hidden="1" x14ac:dyDescent="0.25">
      <c r="A31" t="str">
        <f>_xlfn.CONCAT('your model'!$B$4," ","Alternative")</f>
        <v>Professional Alternative</v>
      </c>
      <c r="B31" t="s">
        <v>1004</v>
      </c>
      <c r="C31" t="s">
        <v>1059</v>
      </c>
      <c r="D31" t="str">
        <f>'your model'!L35</f>
        <v>hhhhh</v>
      </c>
      <c r="E31" t="s">
        <v>55</v>
      </c>
      <c r="F31" t="str">
        <f>'your model'!B38</f>
        <v>kkkk</v>
      </c>
      <c r="G31" t="str">
        <f t="shared" si="0"/>
        <v>Professional Alternative ch30: kkkk vs hhhhh</v>
      </c>
    </row>
    <row r="32" spans="1:7" hidden="1" x14ac:dyDescent="0.25">
      <c r="A32" t="str">
        <f>_xlfn.CONCAT('your model'!$B$4," ","Alternative")</f>
        <v>Professional Alternative</v>
      </c>
      <c r="B32" t="s">
        <v>1005</v>
      </c>
      <c r="C32" t="s">
        <v>1060</v>
      </c>
      <c r="D32" t="str">
        <f>'your model'!L36</f>
        <v>iiiii</v>
      </c>
      <c r="E32" t="s">
        <v>55</v>
      </c>
      <c r="F32" t="str">
        <f>'your model'!L28</f>
        <v>First Mover</v>
      </c>
      <c r="G32" t="str">
        <f t="shared" si="0"/>
        <v>Professional Alternative ch31: First Mover vs iiiii</v>
      </c>
    </row>
    <row r="33" spans="1:7" hidden="1" x14ac:dyDescent="0.25">
      <c r="A33" t="str">
        <f>_xlfn.CONCAT('your model'!$B$4," ","Alternative")</f>
        <v>Professional Alternative</v>
      </c>
      <c r="B33" t="s">
        <v>1006</v>
      </c>
      <c r="C33" t="s">
        <v>1061</v>
      </c>
      <c r="D33" t="str">
        <f>'your model'!B37</f>
        <v>jjjj</v>
      </c>
      <c r="E33" t="s">
        <v>55</v>
      </c>
      <c r="F33" t="str">
        <f>'your model'!L29</f>
        <v>Follower</v>
      </c>
      <c r="G33" t="str">
        <f t="shared" si="0"/>
        <v>Professional Alternative ch32: Follower vs jjjj</v>
      </c>
    </row>
    <row r="34" spans="1:7" hidden="1" x14ac:dyDescent="0.25">
      <c r="A34" t="str">
        <f>_xlfn.CONCAT('your model'!$B$4," ","Alternative")</f>
        <v>Professional Alternative</v>
      </c>
      <c r="B34" t="s">
        <v>1007</v>
      </c>
      <c r="C34" t="s">
        <v>1062</v>
      </c>
      <c r="D34" t="str">
        <f>'your model'!B38</f>
        <v>kkkk</v>
      </c>
      <c r="E34" t="s">
        <v>55</v>
      </c>
      <c r="F34" t="str">
        <f>'your model'!L30</f>
        <v>Slow Mover</v>
      </c>
      <c r="G34" t="str">
        <f t="shared" si="0"/>
        <v>Professional Alternative ch33: Slow Mover vs kkkk</v>
      </c>
    </row>
    <row r="35" spans="1:7" hidden="1" x14ac:dyDescent="0.25">
      <c r="A35" t="str">
        <f>_xlfn.CONCAT('your model'!$B$4," ","Alternative")</f>
        <v>Professional Alternative</v>
      </c>
      <c r="B35" t="s">
        <v>1008</v>
      </c>
      <c r="C35" t="s">
        <v>1063</v>
      </c>
      <c r="D35" t="str">
        <f>'your model'!L28</f>
        <v>First Mover</v>
      </c>
      <c r="E35" t="s">
        <v>55</v>
      </c>
      <c r="F35" t="str">
        <f>'your model'!L32</f>
        <v>eeeee</v>
      </c>
      <c r="G35" t="str">
        <f t="shared" si="0"/>
        <v>Professional Alternative ch34: eeeee vs First Mover</v>
      </c>
    </row>
    <row r="36" spans="1:7" hidden="1" x14ac:dyDescent="0.25">
      <c r="A36" t="str">
        <f>_xlfn.CONCAT('your model'!$B$4," ","Alternative")</f>
        <v>Professional Alternative</v>
      </c>
      <c r="B36" t="s">
        <v>1009</v>
      </c>
      <c r="C36" t="s">
        <v>1064</v>
      </c>
      <c r="D36" t="str">
        <f>'your model'!L29</f>
        <v>Follower</v>
      </c>
      <c r="E36" t="s">
        <v>55</v>
      </c>
      <c r="F36" t="str">
        <f>'your model'!L33</f>
        <v>fffff</v>
      </c>
      <c r="G36" t="str">
        <f t="shared" si="0"/>
        <v>Professional Alternative ch35: fffff vs Follower</v>
      </c>
    </row>
    <row r="37" spans="1:7" hidden="1" x14ac:dyDescent="0.25">
      <c r="A37" t="str">
        <f>_xlfn.CONCAT('your model'!$B$4," ","Alternative")</f>
        <v>Professional Alternative</v>
      </c>
      <c r="B37" t="s">
        <v>1010</v>
      </c>
      <c r="C37" t="s">
        <v>1065</v>
      </c>
      <c r="D37" t="str">
        <f>'your model'!L30</f>
        <v>Slow Mover</v>
      </c>
      <c r="E37" t="s">
        <v>55</v>
      </c>
      <c r="F37" t="str">
        <f>'your model'!L34</f>
        <v>ggggg</v>
      </c>
      <c r="G37" t="str">
        <f t="shared" si="0"/>
        <v>Professional Alternative ch36: ggggg vs Slow Mover</v>
      </c>
    </row>
    <row r="38" spans="1:7" hidden="1" x14ac:dyDescent="0.25">
      <c r="A38" t="str">
        <f>_xlfn.CONCAT('your model'!$B$4," ","Alternative")</f>
        <v>Professional Alternative</v>
      </c>
      <c r="B38" t="s">
        <v>1011</v>
      </c>
      <c r="C38" t="s">
        <v>1066</v>
      </c>
      <c r="D38" t="str">
        <f>'your model'!L31</f>
        <v>Do Nothing</v>
      </c>
      <c r="E38" t="s">
        <v>55</v>
      </c>
      <c r="F38" t="str">
        <f>'your model'!L35</f>
        <v>hhhhh</v>
      </c>
      <c r="G38" t="str">
        <f t="shared" si="0"/>
        <v>Professional Alternative ch37: hhhhh vs Do Nothing</v>
      </c>
    </row>
    <row r="39" spans="1:7" hidden="1" x14ac:dyDescent="0.25">
      <c r="A39" t="str">
        <f>_xlfn.CONCAT('your model'!$B$4," ","Alternative")</f>
        <v>Professional Alternative</v>
      </c>
      <c r="B39" t="s">
        <v>1012</v>
      </c>
      <c r="C39" t="s">
        <v>1067</v>
      </c>
      <c r="D39" t="str">
        <f>'your model'!L32</f>
        <v>eeeee</v>
      </c>
      <c r="E39" t="s">
        <v>55</v>
      </c>
      <c r="F39" t="str">
        <f>'your model'!L36</f>
        <v>iiiii</v>
      </c>
      <c r="G39" t="str">
        <f t="shared" si="0"/>
        <v>Professional Alternative ch38: iiiii vs eeeee</v>
      </c>
    </row>
    <row r="40" spans="1:7" hidden="1" x14ac:dyDescent="0.25">
      <c r="A40" t="str">
        <f>_xlfn.CONCAT('your model'!$B$4," ","Alternative")</f>
        <v>Professional Alternative</v>
      </c>
      <c r="B40" t="s">
        <v>1013</v>
      </c>
      <c r="C40" t="s">
        <v>1068</v>
      </c>
      <c r="D40" t="str">
        <f>'your model'!L33</f>
        <v>fffff</v>
      </c>
      <c r="E40" t="s">
        <v>55</v>
      </c>
      <c r="F40" t="str">
        <f>'your model'!B37</f>
        <v>jjjj</v>
      </c>
      <c r="G40" t="str">
        <f t="shared" si="0"/>
        <v>Professional Alternative ch39: jjjj vs fffff</v>
      </c>
    </row>
    <row r="41" spans="1:7" hidden="1" x14ac:dyDescent="0.25">
      <c r="A41" t="str">
        <f>_xlfn.CONCAT('your model'!$B$4," ","Alternative")</f>
        <v>Professional Alternative</v>
      </c>
      <c r="B41" t="s">
        <v>1014</v>
      </c>
      <c r="C41" t="s">
        <v>1069</v>
      </c>
      <c r="D41" t="str">
        <f>'your model'!L34</f>
        <v>ggggg</v>
      </c>
      <c r="E41" t="s">
        <v>55</v>
      </c>
      <c r="F41" t="str">
        <f>'your model'!B38</f>
        <v>kkkk</v>
      </c>
      <c r="G41" t="str">
        <f t="shared" si="0"/>
        <v>Professional Alternative ch40: kkkk vs ggggg</v>
      </c>
    </row>
    <row r="42" spans="1:7" hidden="1" x14ac:dyDescent="0.25">
      <c r="A42" t="str">
        <f>_xlfn.CONCAT('your model'!$B$4," ","Alternative")</f>
        <v>Professional Alternative</v>
      </c>
      <c r="B42" t="s">
        <v>1015</v>
      </c>
      <c r="C42" t="s">
        <v>1070</v>
      </c>
      <c r="D42" t="str">
        <f>'your model'!L35</f>
        <v>hhhhh</v>
      </c>
      <c r="E42" t="s">
        <v>55</v>
      </c>
      <c r="F42" t="str">
        <f>'your model'!L28</f>
        <v>First Mover</v>
      </c>
      <c r="G42" t="str">
        <f t="shared" si="0"/>
        <v>Professional Alternative ch41: First Mover vs hhhhh</v>
      </c>
    </row>
    <row r="43" spans="1:7" hidden="1" x14ac:dyDescent="0.25">
      <c r="A43" t="str">
        <f>_xlfn.CONCAT('your model'!$B$4," ","Alternative")</f>
        <v>Professional Alternative</v>
      </c>
      <c r="B43" t="s">
        <v>1016</v>
      </c>
      <c r="C43" t="s">
        <v>1071</v>
      </c>
      <c r="D43" t="str">
        <f>'your model'!L36</f>
        <v>iiiii</v>
      </c>
      <c r="E43" t="s">
        <v>55</v>
      </c>
      <c r="F43" t="str">
        <f>'your model'!L29</f>
        <v>Follower</v>
      </c>
      <c r="G43" t="str">
        <f t="shared" si="0"/>
        <v>Professional Alternative ch42: Follower vs iiiii</v>
      </c>
    </row>
    <row r="44" spans="1:7" hidden="1" x14ac:dyDescent="0.25">
      <c r="A44" t="str">
        <f>_xlfn.CONCAT('your model'!$B$4," ","Alternative")</f>
        <v>Professional Alternative</v>
      </c>
      <c r="B44" t="s">
        <v>1017</v>
      </c>
      <c r="C44" t="s">
        <v>1072</v>
      </c>
      <c r="D44" t="str">
        <f>'your model'!B37</f>
        <v>jjjj</v>
      </c>
      <c r="E44" t="s">
        <v>55</v>
      </c>
      <c r="F44" t="str">
        <f>'your model'!L30</f>
        <v>Slow Mover</v>
      </c>
      <c r="G44" t="str">
        <f t="shared" si="0"/>
        <v>Professional Alternative ch43: Slow Mover vs jjjj</v>
      </c>
    </row>
    <row r="45" spans="1:7" hidden="1" x14ac:dyDescent="0.25">
      <c r="A45" t="str">
        <f>_xlfn.CONCAT('your model'!$B$4," ","Alternative")</f>
        <v>Professional Alternative</v>
      </c>
      <c r="B45" t="s">
        <v>1018</v>
      </c>
      <c r="C45" t="s">
        <v>1073</v>
      </c>
      <c r="D45" t="str">
        <f>'your model'!B38</f>
        <v>kkkk</v>
      </c>
      <c r="E45" t="s">
        <v>55</v>
      </c>
      <c r="F45" t="str">
        <f>'your model'!L31</f>
        <v>Do Nothing</v>
      </c>
      <c r="G45" t="str">
        <f t="shared" si="0"/>
        <v>Professional Alternative ch44: Do Nothing vs kkkk</v>
      </c>
    </row>
    <row r="46" spans="1:7" hidden="1" x14ac:dyDescent="0.25">
      <c r="A46" t="str">
        <f>_xlfn.CONCAT('your model'!$B$4," ","Alternative")</f>
        <v>Professional Alternative</v>
      </c>
      <c r="B46" t="s">
        <v>1019</v>
      </c>
      <c r="C46" t="s">
        <v>1074</v>
      </c>
      <c r="D46" t="str">
        <f>'your model'!L28</f>
        <v>First Mover</v>
      </c>
      <c r="E46" t="s">
        <v>55</v>
      </c>
      <c r="F46" t="str">
        <f>'your model'!L33</f>
        <v>fffff</v>
      </c>
      <c r="G46" t="str">
        <f t="shared" si="0"/>
        <v>Professional Alternative ch45: fffff vs First Mover</v>
      </c>
    </row>
    <row r="47" spans="1:7" hidden="1" x14ac:dyDescent="0.25">
      <c r="A47" t="str">
        <f>_xlfn.CONCAT('your model'!$B$4," ","Alternative")</f>
        <v>Professional Alternative</v>
      </c>
      <c r="B47" t="s">
        <v>1020</v>
      </c>
      <c r="C47" t="s">
        <v>1075</v>
      </c>
      <c r="D47" t="str">
        <f>'your model'!L29</f>
        <v>Follower</v>
      </c>
      <c r="E47" t="s">
        <v>55</v>
      </c>
      <c r="F47" t="str">
        <f>'your model'!L34</f>
        <v>ggggg</v>
      </c>
      <c r="G47" t="str">
        <f t="shared" si="0"/>
        <v>Professional Alternative ch46: ggggg vs Follower</v>
      </c>
    </row>
    <row r="48" spans="1:7" hidden="1" x14ac:dyDescent="0.25">
      <c r="A48" t="str">
        <f>_xlfn.CONCAT('your model'!$B$4," ","Alternative")</f>
        <v>Professional Alternative</v>
      </c>
      <c r="B48" t="s">
        <v>1021</v>
      </c>
      <c r="C48" t="s">
        <v>1076</v>
      </c>
      <c r="D48" t="str">
        <f>'your model'!L30</f>
        <v>Slow Mover</v>
      </c>
      <c r="E48" t="s">
        <v>55</v>
      </c>
      <c r="F48" t="str">
        <f>'your model'!L35</f>
        <v>hhhhh</v>
      </c>
      <c r="G48" t="str">
        <f t="shared" si="0"/>
        <v>Professional Alternative ch47: hhhhh vs Slow Mover</v>
      </c>
    </row>
    <row r="49" spans="1:7" hidden="1" x14ac:dyDescent="0.25">
      <c r="A49" t="str">
        <f>_xlfn.CONCAT('your model'!$B$4," ","Alternative")</f>
        <v>Professional Alternative</v>
      </c>
      <c r="B49" t="s">
        <v>1022</v>
      </c>
      <c r="C49" t="s">
        <v>1077</v>
      </c>
      <c r="D49" t="str">
        <f>'your model'!L31</f>
        <v>Do Nothing</v>
      </c>
      <c r="E49" t="s">
        <v>55</v>
      </c>
      <c r="F49" t="str">
        <f>'your model'!L36</f>
        <v>iiiii</v>
      </c>
      <c r="G49" t="str">
        <f t="shared" si="0"/>
        <v>Professional Alternative ch48: iiiii vs Do Nothing</v>
      </c>
    </row>
    <row r="50" spans="1:7" hidden="1" x14ac:dyDescent="0.25">
      <c r="A50" t="str">
        <f>_xlfn.CONCAT('your model'!$B$4," ","Alternative")</f>
        <v>Professional Alternative</v>
      </c>
      <c r="B50" t="s">
        <v>1023</v>
      </c>
      <c r="C50" t="s">
        <v>1078</v>
      </c>
      <c r="D50" t="str">
        <f>'your model'!L32</f>
        <v>eeeee</v>
      </c>
      <c r="E50" t="s">
        <v>55</v>
      </c>
      <c r="F50" t="str">
        <f>'your model'!B37</f>
        <v>jjjj</v>
      </c>
      <c r="G50" t="str">
        <f t="shared" si="0"/>
        <v>Professional Alternative ch49: jjjj vs eeeee</v>
      </c>
    </row>
    <row r="51" spans="1:7" hidden="1" x14ac:dyDescent="0.25">
      <c r="A51" t="str">
        <f>_xlfn.CONCAT('your model'!$B$4," ","Alternative")</f>
        <v>Professional Alternative</v>
      </c>
      <c r="B51" t="s">
        <v>1024</v>
      </c>
      <c r="C51" t="s">
        <v>1079</v>
      </c>
      <c r="D51" t="str">
        <f>'your model'!L33</f>
        <v>fffff</v>
      </c>
      <c r="E51" t="s">
        <v>55</v>
      </c>
      <c r="F51" t="str">
        <f>'your model'!B38</f>
        <v>kkkk</v>
      </c>
      <c r="G51" t="str">
        <f t="shared" si="0"/>
        <v>Professional Alternative ch50: kkkk vs fffff</v>
      </c>
    </row>
    <row r="52" spans="1:7" hidden="1" x14ac:dyDescent="0.25">
      <c r="A52" t="str">
        <f>_xlfn.CONCAT('your model'!$B$4," ","Alternative")</f>
        <v>Professional Alternative</v>
      </c>
      <c r="B52" t="s">
        <v>1025</v>
      </c>
      <c r="C52" t="s">
        <v>1080</v>
      </c>
      <c r="D52" t="str">
        <f>'your model'!L34</f>
        <v>ggggg</v>
      </c>
      <c r="E52" t="s">
        <v>55</v>
      </c>
      <c r="F52" t="str">
        <f>'your model'!L28</f>
        <v>First Mover</v>
      </c>
      <c r="G52" t="str">
        <f t="shared" si="0"/>
        <v>Professional Alternative ch51: First Mover vs ggggg</v>
      </c>
    </row>
    <row r="53" spans="1:7" hidden="1" x14ac:dyDescent="0.25">
      <c r="A53" t="str">
        <f>_xlfn.CONCAT('your model'!$B$4," ","Alternative")</f>
        <v>Professional Alternative</v>
      </c>
      <c r="B53" t="s">
        <v>1026</v>
      </c>
      <c r="C53" t="s">
        <v>1081</v>
      </c>
      <c r="D53" t="str">
        <f>'your model'!L35</f>
        <v>hhhhh</v>
      </c>
      <c r="E53" t="s">
        <v>55</v>
      </c>
      <c r="F53" t="str">
        <f>'your model'!L29</f>
        <v>Follower</v>
      </c>
      <c r="G53" t="str">
        <f t="shared" si="0"/>
        <v>Professional Alternative ch52: Follower vs hhhhh</v>
      </c>
    </row>
    <row r="54" spans="1:7" hidden="1" x14ac:dyDescent="0.25">
      <c r="A54" t="str">
        <f>_xlfn.CONCAT('your model'!$B$4," ","Alternative")</f>
        <v>Professional Alternative</v>
      </c>
      <c r="B54" t="s">
        <v>1027</v>
      </c>
      <c r="C54" t="s">
        <v>1082</v>
      </c>
      <c r="D54" t="str">
        <f>'your model'!L36</f>
        <v>iiiii</v>
      </c>
      <c r="E54" t="s">
        <v>55</v>
      </c>
      <c r="F54" t="str">
        <f>'your model'!L30</f>
        <v>Slow Mover</v>
      </c>
      <c r="G54" t="str">
        <f t="shared" si="0"/>
        <v>Professional Alternative ch53: Slow Mover vs iiiii</v>
      </c>
    </row>
    <row r="55" spans="1:7" hidden="1" x14ac:dyDescent="0.25">
      <c r="A55" t="str">
        <f>_xlfn.CONCAT('your model'!$B$4," ","Alternative")</f>
        <v>Professional Alternative</v>
      </c>
      <c r="B55" t="s">
        <v>1028</v>
      </c>
      <c r="C55" t="s">
        <v>1083</v>
      </c>
      <c r="D55" t="str">
        <f>'your model'!B37</f>
        <v>jjjj</v>
      </c>
      <c r="E55" t="s">
        <v>55</v>
      </c>
      <c r="F55" t="str">
        <f>'your model'!L31</f>
        <v>Do Nothing</v>
      </c>
      <c r="G55" t="str">
        <f t="shared" si="0"/>
        <v>Professional Alternative ch54: Do Nothing vs jjjj</v>
      </c>
    </row>
    <row r="56" spans="1:7" hidden="1" x14ac:dyDescent="0.25">
      <c r="A56" t="str">
        <f>_xlfn.CONCAT('your model'!$B$4," ","Alternative")</f>
        <v>Professional Alternative</v>
      </c>
      <c r="B56" t="s">
        <v>1029</v>
      </c>
      <c r="C56" t="s">
        <v>1084</v>
      </c>
      <c r="D56" t="str">
        <f>'your model'!B38</f>
        <v>kkkk</v>
      </c>
      <c r="E56" t="s">
        <v>55</v>
      </c>
      <c r="F56" t="str">
        <f>'your model'!L32</f>
        <v>eeeee</v>
      </c>
      <c r="G56" t="str">
        <f t="shared" si="0"/>
        <v>Professional Alternative ch55: eeeee vs kkkk</v>
      </c>
    </row>
  </sheetData>
  <autoFilter ref="B1:G56" xr:uid="{8FDC53CA-87C1-46FB-ABC2-910BAC4602F0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B1D5-9417-49DA-94BC-3580B4C8C064}">
  <sheetPr filterMode="1"/>
  <dimension ref="A1:G56"/>
  <sheetViews>
    <sheetView workbookViewId="0"/>
  </sheetViews>
  <sheetFormatPr defaultRowHeight="15" x14ac:dyDescent="0.25"/>
  <cols>
    <col min="1" max="1" width="21.570312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801</v>
      </c>
      <c r="B1" s="14" t="s">
        <v>54</v>
      </c>
      <c r="C1" s="14" t="s">
        <v>304</v>
      </c>
      <c r="D1" s="14" t="s">
        <v>56</v>
      </c>
      <c r="E1" s="14" t="s">
        <v>55</v>
      </c>
      <c r="F1" s="14" t="s">
        <v>56</v>
      </c>
      <c r="G1" s="14" t="s">
        <v>1198</v>
      </c>
    </row>
    <row r="2" spans="1:7" x14ac:dyDescent="0.25">
      <c r="A2" t="str">
        <f>_xlfn.CONCAT('your model'!$B$5," ","Alternative")</f>
        <v>Leadership Alternative</v>
      </c>
      <c r="B2" t="s">
        <v>1086</v>
      </c>
      <c r="C2" t="s">
        <v>1141</v>
      </c>
      <c r="D2" t="str">
        <f>'your model'!L28</f>
        <v>First Mover</v>
      </c>
      <c r="E2" t="s">
        <v>55</v>
      </c>
      <c r="F2" t="str">
        <f>'your model'!L29</f>
        <v>Follower</v>
      </c>
      <c r="G2" t="str">
        <f>_xlfn.CONCAT(A2," ",B2,": ",F2," ",E2," ",D2)</f>
        <v>Leadership Alternative ci1: Follower vs First Mover</v>
      </c>
    </row>
    <row r="3" spans="1:7" x14ac:dyDescent="0.25">
      <c r="A3" t="str">
        <f>_xlfn.CONCAT('your model'!$B$5," ","Alternative")</f>
        <v>Leadership Alternative</v>
      </c>
      <c r="B3" t="s">
        <v>1087</v>
      </c>
      <c r="C3" t="s">
        <v>1142</v>
      </c>
      <c r="D3" t="str">
        <f>'your model'!L29</f>
        <v>Follower</v>
      </c>
      <c r="E3" t="s">
        <v>55</v>
      </c>
      <c r="F3" t="str">
        <f>'your model'!L30</f>
        <v>Slow Mover</v>
      </c>
      <c r="G3" t="str">
        <f t="shared" ref="G3:G56" si="0">_xlfn.CONCAT(A3," ",B3,": ",F3," ",E3," ",D3)</f>
        <v>Leadership Alternative ci2: Slow Mover vs Follower</v>
      </c>
    </row>
    <row r="4" spans="1:7" x14ac:dyDescent="0.25">
      <c r="A4" t="str">
        <f>_xlfn.CONCAT('your model'!$B$5," ","Alternative")</f>
        <v>Leadership Alternative</v>
      </c>
      <c r="B4" t="s">
        <v>1088</v>
      </c>
      <c r="C4" t="s">
        <v>1143</v>
      </c>
      <c r="D4" t="str">
        <f>'your model'!L30</f>
        <v>Slow Mover</v>
      </c>
      <c r="E4" t="s">
        <v>55</v>
      </c>
      <c r="F4" t="str">
        <f>'your model'!L31</f>
        <v>Do Nothing</v>
      </c>
      <c r="G4" t="str">
        <f t="shared" si="0"/>
        <v>Leadership Alternative ci3: Do Nothing vs Slow Mover</v>
      </c>
    </row>
    <row r="5" spans="1:7" hidden="1" x14ac:dyDescent="0.25">
      <c r="A5" t="str">
        <f>_xlfn.CONCAT('your model'!$B$5," ","Alternative")</f>
        <v>Leadership Alternative</v>
      </c>
      <c r="B5" t="s">
        <v>1089</v>
      </c>
      <c r="C5" t="s">
        <v>1144</v>
      </c>
      <c r="D5" t="str">
        <f>'your model'!L31</f>
        <v>Do Nothing</v>
      </c>
      <c r="E5" t="s">
        <v>55</v>
      </c>
      <c r="F5" t="str">
        <f>'your model'!L32</f>
        <v>eeeee</v>
      </c>
      <c r="G5" t="str">
        <f t="shared" si="0"/>
        <v>Leadership Alternative ci4: eeeee vs Do Nothing</v>
      </c>
    </row>
    <row r="6" spans="1:7" hidden="1" x14ac:dyDescent="0.25">
      <c r="A6" t="str">
        <f>_xlfn.CONCAT('your model'!$B$5," ","Alternative")</f>
        <v>Leadership Alternative</v>
      </c>
      <c r="B6" t="s">
        <v>1090</v>
      </c>
      <c r="C6" t="s">
        <v>1145</v>
      </c>
      <c r="D6" t="str">
        <f>'your model'!L32</f>
        <v>eeeee</v>
      </c>
      <c r="E6" t="s">
        <v>55</v>
      </c>
      <c r="F6" t="str">
        <f>'your model'!L33</f>
        <v>fffff</v>
      </c>
      <c r="G6" t="str">
        <f t="shared" si="0"/>
        <v>Leadership Alternative ci5: fffff vs eeeee</v>
      </c>
    </row>
    <row r="7" spans="1:7" hidden="1" x14ac:dyDescent="0.25">
      <c r="A7" t="str">
        <f>_xlfn.CONCAT('your model'!$B$5," ","Alternative")</f>
        <v>Leadership Alternative</v>
      </c>
      <c r="B7" t="s">
        <v>1091</v>
      </c>
      <c r="C7" t="s">
        <v>1146</v>
      </c>
      <c r="D7" t="str">
        <f>'your model'!L33</f>
        <v>fffff</v>
      </c>
      <c r="E7" t="s">
        <v>55</v>
      </c>
      <c r="F7" t="str">
        <f>'your model'!L34</f>
        <v>ggggg</v>
      </c>
      <c r="G7" t="str">
        <f t="shared" si="0"/>
        <v>Leadership Alternative ci6: ggggg vs fffff</v>
      </c>
    </row>
    <row r="8" spans="1:7" hidden="1" x14ac:dyDescent="0.25">
      <c r="A8" t="str">
        <f>_xlfn.CONCAT('your model'!$B$5," ","Alternative")</f>
        <v>Leadership Alternative</v>
      </c>
      <c r="B8" t="s">
        <v>1092</v>
      </c>
      <c r="C8" t="s">
        <v>1147</v>
      </c>
      <c r="D8" t="str">
        <f>'your model'!L34</f>
        <v>ggggg</v>
      </c>
      <c r="E8" t="s">
        <v>55</v>
      </c>
      <c r="F8" t="str">
        <f>'your model'!L35</f>
        <v>hhhhh</v>
      </c>
      <c r="G8" t="str">
        <f t="shared" si="0"/>
        <v>Leadership Alternative ci7: hhhhh vs ggggg</v>
      </c>
    </row>
    <row r="9" spans="1:7" hidden="1" x14ac:dyDescent="0.25">
      <c r="A9" t="str">
        <f>_xlfn.CONCAT('your model'!$B$5," ","Alternative")</f>
        <v>Leadership Alternative</v>
      </c>
      <c r="B9" t="s">
        <v>1093</v>
      </c>
      <c r="C9" t="s">
        <v>1148</v>
      </c>
      <c r="D9" t="str">
        <f>'your model'!L35</f>
        <v>hhhhh</v>
      </c>
      <c r="E9" t="s">
        <v>55</v>
      </c>
      <c r="F9" t="str">
        <f>'your model'!L36</f>
        <v>iiiii</v>
      </c>
      <c r="G9" t="str">
        <f t="shared" si="0"/>
        <v>Leadership Alternative ci8: iiiii vs hhhhh</v>
      </c>
    </row>
    <row r="10" spans="1:7" hidden="1" x14ac:dyDescent="0.25">
      <c r="A10" t="str">
        <f>_xlfn.CONCAT('your model'!$B$5," ","Alternative")</f>
        <v>Leadership Alternative</v>
      </c>
      <c r="B10" t="s">
        <v>1094</v>
      </c>
      <c r="C10" t="s">
        <v>1149</v>
      </c>
      <c r="D10" t="str">
        <f>'your model'!L36</f>
        <v>iiiii</v>
      </c>
      <c r="E10" t="s">
        <v>55</v>
      </c>
      <c r="F10" t="str">
        <f>'your model'!B37</f>
        <v>jjjj</v>
      </c>
      <c r="G10" t="str">
        <f t="shared" si="0"/>
        <v>Leadership Alternative ci9: jjjj vs iiiii</v>
      </c>
    </row>
    <row r="11" spans="1:7" hidden="1" x14ac:dyDescent="0.25">
      <c r="A11" t="str">
        <f>_xlfn.CONCAT('your model'!$B$5," ","Alternative")</f>
        <v>Leadership Alternative</v>
      </c>
      <c r="B11" t="s">
        <v>1095</v>
      </c>
      <c r="C11" t="s">
        <v>1150</v>
      </c>
      <c r="D11" t="str">
        <f>'your model'!B37</f>
        <v>jjjj</v>
      </c>
      <c r="E11" t="s">
        <v>55</v>
      </c>
      <c r="F11" t="str">
        <f>'your model'!B38</f>
        <v>kkkk</v>
      </c>
      <c r="G11" t="str">
        <f t="shared" si="0"/>
        <v>Leadership Alternative ci10: kkkk vs jjjj</v>
      </c>
    </row>
    <row r="12" spans="1:7" hidden="1" x14ac:dyDescent="0.25">
      <c r="A12" t="str">
        <f>_xlfn.CONCAT('your model'!$B$5," ","Alternative")</f>
        <v>Leadership Alternative</v>
      </c>
      <c r="B12" t="s">
        <v>1096</v>
      </c>
      <c r="C12" t="s">
        <v>1151</v>
      </c>
      <c r="D12" t="str">
        <f>'your model'!B38</f>
        <v>kkkk</v>
      </c>
      <c r="E12" t="s">
        <v>55</v>
      </c>
      <c r="F12" t="str">
        <f>'your model'!L28</f>
        <v>First Mover</v>
      </c>
      <c r="G12" t="str">
        <f t="shared" si="0"/>
        <v>Leadership Alternative ci11: First Mover vs kkkk</v>
      </c>
    </row>
    <row r="13" spans="1:7" x14ac:dyDescent="0.25">
      <c r="A13" t="str">
        <f>_xlfn.CONCAT('your model'!$B$5," ","Alternative")</f>
        <v>Leadership Alternative</v>
      </c>
      <c r="B13" t="s">
        <v>1097</v>
      </c>
      <c r="C13" t="s">
        <v>1152</v>
      </c>
      <c r="D13" t="str">
        <f>'your model'!L28</f>
        <v>First Mover</v>
      </c>
      <c r="E13" t="s">
        <v>55</v>
      </c>
      <c r="F13" t="str">
        <f>'your model'!L30</f>
        <v>Slow Mover</v>
      </c>
      <c r="G13" t="str">
        <f t="shared" si="0"/>
        <v>Leadership Alternative ci12: Slow Mover vs First Mover</v>
      </c>
    </row>
    <row r="14" spans="1:7" x14ac:dyDescent="0.25">
      <c r="A14" t="str">
        <f>_xlfn.CONCAT('your model'!$B$5," ","Alternative")</f>
        <v>Leadership Alternative</v>
      </c>
      <c r="B14" t="s">
        <v>1098</v>
      </c>
      <c r="C14" t="s">
        <v>1153</v>
      </c>
      <c r="D14" t="str">
        <f>'your model'!L29</f>
        <v>Follower</v>
      </c>
      <c r="E14" t="s">
        <v>55</v>
      </c>
      <c r="F14" t="str">
        <f>'your model'!L31</f>
        <v>Do Nothing</v>
      </c>
      <c r="G14" t="str">
        <f t="shared" si="0"/>
        <v>Leadership Alternative ci13: Do Nothing vs Follower</v>
      </c>
    </row>
    <row r="15" spans="1:7" hidden="1" x14ac:dyDescent="0.25">
      <c r="A15" t="str">
        <f>_xlfn.CONCAT('your model'!$B$5," ","Alternative")</f>
        <v>Leadership Alternative</v>
      </c>
      <c r="B15" t="s">
        <v>1099</v>
      </c>
      <c r="C15" t="s">
        <v>1154</v>
      </c>
      <c r="D15" t="str">
        <f>'your model'!L30</f>
        <v>Slow Mover</v>
      </c>
      <c r="E15" t="s">
        <v>55</v>
      </c>
      <c r="F15" t="str">
        <f>'your model'!L32</f>
        <v>eeeee</v>
      </c>
      <c r="G15" t="str">
        <f t="shared" si="0"/>
        <v>Leadership Alternative ci14: eeeee vs Slow Mover</v>
      </c>
    </row>
    <row r="16" spans="1:7" hidden="1" x14ac:dyDescent="0.25">
      <c r="A16" t="str">
        <f>_xlfn.CONCAT('your model'!$B$5," ","Alternative")</f>
        <v>Leadership Alternative</v>
      </c>
      <c r="B16" t="s">
        <v>1100</v>
      </c>
      <c r="C16" t="s">
        <v>1155</v>
      </c>
      <c r="D16" t="str">
        <f>'your model'!L31</f>
        <v>Do Nothing</v>
      </c>
      <c r="E16" t="s">
        <v>55</v>
      </c>
      <c r="F16" t="str">
        <f>'your model'!L33</f>
        <v>fffff</v>
      </c>
      <c r="G16" t="str">
        <f t="shared" si="0"/>
        <v>Leadership Alternative ci15: fffff vs Do Nothing</v>
      </c>
    </row>
    <row r="17" spans="1:7" hidden="1" x14ac:dyDescent="0.25">
      <c r="A17" t="str">
        <f>_xlfn.CONCAT('your model'!$B$5," ","Alternative")</f>
        <v>Leadership Alternative</v>
      </c>
      <c r="B17" t="s">
        <v>1101</v>
      </c>
      <c r="C17" t="s">
        <v>1156</v>
      </c>
      <c r="D17" t="str">
        <f>'your model'!L32</f>
        <v>eeeee</v>
      </c>
      <c r="E17" t="s">
        <v>55</v>
      </c>
      <c r="F17" t="str">
        <f>'your model'!L34</f>
        <v>ggggg</v>
      </c>
      <c r="G17" t="str">
        <f t="shared" si="0"/>
        <v>Leadership Alternative ci16: ggggg vs eeeee</v>
      </c>
    </row>
    <row r="18" spans="1:7" hidden="1" x14ac:dyDescent="0.25">
      <c r="A18" t="str">
        <f>_xlfn.CONCAT('your model'!$B$5," ","Alternative")</f>
        <v>Leadership Alternative</v>
      </c>
      <c r="B18" t="s">
        <v>1102</v>
      </c>
      <c r="C18" t="s">
        <v>1157</v>
      </c>
      <c r="D18" t="str">
        <f>'your model'!L33</f>
        <v>fffff</v>
      </c>
      <c r="E18" t="s">
        <v>55</v>
      </c>
      <c r="F18" t="str">
        <f>'your model'!L35</f>
        <v>hhhhh</v>
      </c>
      <c r="G18" t="str">
        <f t="shared" si="0"/>
        <v>Leadership Alternative ci17: hhhhh vs fffff</v>
      </c>
    </row>
    <row r="19" spans="1:7" hidden="1" x14ac:dyDescent="0.25">
      <c r="A19" t="str">
        <f>_xlfn.CONCAT('your model'!$B$5," ","Alternative")</f>
        <v>Leadership Alternative</v>
      </c>
      <c r="B19" t="s">
        <v>1103</v>
      </c>
      <c r="C19" t="s">
        <v>1158</v>
      </c>
      <c r="D19" t="str">
        <f>'your model'!L34</f>
        <v>ggggg</v>
      </c>
      <c r="E19" t="s">
        <v>55</v>
      </c>
      <c r="F19" t="str">
        <f>'your model'!L36</f>
        <v>iiiii</v>
      </c>
      <c r="G19" t="str">
        <f t="shared" si="0"/>
        <v>Leadership Alternative ci18: iiiii vs ggggg</v>
      </c>
    </row>
    <row r="20" spans="1:7" hidden="1" x14ac:dyDescent="0.25">
      <c r="A20" t="str">
        <f>_xlfn.CONCAT('your model'!$B$5," ","Alternative")</f>
        <v>Leadership Alternative</v>
      </c>
      <c r="B20" t="s">
        <v>1104</v>
      </c>
      <c r="C20" t="s">
        <v>1159</v>
      </c>
      <c r="D20" t="str">
        <f>'your model'!L35</f>
        <v>hhhhh</v>
      </c>
      <c r="E20" t="s">
        <v>55</v>
      </c>
      <c r="F20" t="str">
        <f>'your model'!B37</f>
        <v>jjjj</v>
      </c>
      <c r="G20" t="str">
        <f t="shared" si="0"/>
        <v>Leadership Alternative ci19: jjjj vs hhhhh</v>
      </c>
    </row>
    <row r="21" spans="1:7" hidden="1" x14ac:dyDescent="0.25">
      <c r="A21" t="str">
        <f>_xlfn.CONCAT('your model'!$B$5," ","Alternative")</f>
        <v>Leadership Alternative</v>
      </c>
      <c r="B21" t="s">
        <v>1105</v>
      </c>
      <c r="C21" t="s">
        <v>1160</v>
      </c>
      <c r="D21" t="str">
        <f>'your model'!L36</f>
        <v>iiiii</v>
      </c>
      <c r="E21" t="s">
        <v>55</v>
      </c>
      <c r="F21" t="str">
        <f>'your model'!B38</f>
        <v>kkkk</v>
      </c>
      <c r="G21" t="str">
        <f t="shared" si="0"/>
        <v>Leadership Alternative ci20: kkkk vs iiiii</v>
      </c>
    </row>
    <row r="22" spans="1:7" hidden="1" x14ac:dyDescent="0.25">
      <c r="A22" t="str">
        <f>_xlfn.CONCAT('your model'!$B$5," ","Alternative")</f>
        <v>Leadership Alternative</v>
      </c>
      <c r="B22" t="s">
        <v>1106</v>
      </c>
      <c r="C22" t="s">
        <v>1161</v>
      </c>
      <c r="D22" t="str">
        <f>'your model'!B37</f>
        <v>jjjj</v>
      </c>
      <c r="E22" t="s">
        <v>55</v>
      </c>
      <c r="F22" t="str">
        <f>'your model'!L28</f>
        <v>First Mover</v>
      </c>
      <c r="G22" t="str">
        <f t="shared" si="0"/>
        <v>Leadership Alternative ci21: First Mover vs jjjj</v>
      </c>
    </row>
    <row r="23" spans="1:7" hidden="1" x14ac:dyDescent="0.25">
      <c r="A23" t="str">
        <f>_xlfn.CONCAT('your model'!$B$5," ","Alternative")</f>
        <v>Leadership Alternative</v>
      </c>
      <c r="B23" t="s">
        <v>1107</v>
      </c>
      <c r="C23" t="s">
        <v>1162</v>
      </c>
      <c r="D23" t="str">
        <f>'your model'!B38</f>
        <v>kkkk</v>
      </c>
      <c r="E23" t="s">
        <v>55</v>
      </c>
      <c r="F23" t="str">
        <f>'your model'!L29</f>
        <v>Follower</v>
      </c>
      <c r="G23" t="str">
        <f t="shared" si="0"/>
        <v>Leadership Alternative ci22: Follower vs kkkk</v>
      </c>
    </row>
    <row r="24" spans="1:7" x14ac:dyDescent="0.25">
      <c r="A24" t="str">
        <f>_xlfn.CONCAT('your model'!$B$5," ","Alternative")</f>
        <v>Leadership Alternative</v>
      </c>
      <c r="B24" t="s">
        <v>1108</v>
      </c>
      <c r="C24" t="s">
        <v>1163</v>
      </c>
      <c r="D24" t="str">
        <f>'your model'!L28</f>
        <v>First Mover</v>
      </c>
      <c r="E24" t="s">
        <v>55</v>
      </c>
      <c r="F24" t="str">
        <f>'your model'!L31</f>
        <v>Do Nothing</v>
      </c>
      <c r="G24" t="str">
        <f t="shared" si="0"/>
        <v>Leadership Alternative ci23: Do Nothing vs First Mover</v>
      </c>
    </row>
    <row r="25" spans="1:7" hidden="1" x14ac:dyDescent="0.25">
      <c r="A25" t="str">
        <f>_xlfn.CONCAT('your model'!$B$5," ","Alternative")</f>
        <v>Leadership Alternative</v>
      </c>
      <c r="B25" t="s">
        <v>1109</v>
      </c>
      <c r="C25" t="s">
        <v>1164</v>
      </c>
      <c r="D25" t="str">
        <f>'your model'!L29</f>
        <v>Follower</v>
      </c>
      <c r="E25" t="s">
        <v>55</v>
      </c>
      <c r="F25" t="str">
        <f>'your model'!L32</f>
        <v>eeeee</v>
      </c>
      <c r="G25" t="str">
        <f t="shared" si="0"/>
        <v>Leadership Alternative ci24: eeeee vs Follower</v>
      </c>
    </row>
    <row r="26" spans="1:7" hidden="1" x14ac:dyDescent="0.25">
      <c r="A26" t="str">
        <f>_xlfn.CONCAT('your model'!$B$5," ","Alternative")</f>
        <v>Leadership Alternative</v>
      </c>
      <c r="B26" t="s">
        <v>1110</v>
      </c>
      <c r="C26" t="s">
        <v>1165</v>
      </c>
      <c r="D26" t="str">
        <f>'your model'!L30</f>
        <v>Slow Mover</v>
      </c>
      <c r="E26" t="s">
        <v>55</v>
      </c>
      <c r="F26" t="str">
        <f>'your model'!L33</f>
        <v>fffff</v>
      </c>
      <c r="G26" t="str">
        <f t="shared" si="0"/>
        <v>Leadership Alternative ci25: fffff vs Slow Mover</v>
      </c>
    </row>
    <row r="27" spans="1:7" hidden="1" x14ac:dyDescent="0.25">
      <c r="A27" t="str">
        <f>_xlfn.CONCAT('your model'!$B$5," ","Alternative")</f>
        <v>Leadership Alternative</v>
      </c>
      <c r="B27" t="s">
        <v>1111</v>
      </c>
      <c r="C27" t="s">
        <v>1166</v>
      </c>
      <c r="D27" t="str">
        <f>'your model'!L31</f>
        <v>Do Nothing</v>
      </c>
      <c r="E27" t="s">
        <v>55</v>
      </c>
      <c r="F27" t="str">
        <f>'your model'!L34</f>
        <v>ggggg</v>
      </c>
      <c r="G27" t="str">
        <f t="shared" si="0"/>
        <v>Leadership Alternative ci26: ggggg vs Do Nothing</v>
      </c>
    </row>
    <row r="28" spans="1:7" hidden="1" x14ac:dyDescent="0.25">
      <c r="A28" t="str">
        <f>_xlfn.CONCAT('your model'!$B$5," ","Alternative")</f>
        <v>Leadership Alternative</v>
      </c>
      <c r="B28" t="s">
        <v>1112</v>
      </c>
      <c r="C28" t="s">
        <v>1167</v>
      </c>
      <c r="D28" t="str">
        <f>'your model'!L32</f>
        <v>eeeee</v>
      </c>
      <c r="E28" t="s">
        <v>55</v>
      </c>
      <c r="F28" t="str">
        <f>'your model'!L35</f>
        <v>hhhhh</v>
      </c>
      <c r="G28" t="str">
        <f t="shared" si="0"/>
        <v>Leadership Alternative ci27: hhhhh vs eeeee</v>
      </c>
    </row>
    <row r="29" spans="1:7" hidden="1" x14ac:dyDescent="0.25">
      <c r="A29" t="str">
        <f>_xlfn.CONCAT('your model'!$B$5," ","Alternative")</f>
        <v>Leadership Alternative</v>
      </c>
      <c r="B29" t="s">
        <v>1113</v>
      </c>
      <c r="C29" t="s">
        <v>1168</v>
      </c>
      <c r="D29" t="str">
        <f>'your model'!L33</f>
        <v>fffff</v>
      </c>
      <c r="E29" t="s">
        <v>55</v>
      </c>
      <c r="F29" t="str">
        <f>'your model'!L36</f>
        <v>iiiii</v>
      </c>
      <c r="G29" t="str">
        <f t="shared" si="0"/>
        <v>Leadership Alternative ci28: iiiii vs fffff</v>
      </c>
    </row>
    <row r="30" spans="1:7" hidden="1" x14ac:dyDescent="0.25">
      <c r="A30" t="str">
        <f>_xlfn.CONCAT('your model'!$B$5," ","Alternative")</f>
        <v>Leadership Alternative</v>
      </c>
      <c r="B30" t="s">
        <v>1114</v>
      </c>
      <c r="C30" t="s">
        <v>1169</v>
      </c>
      <c r="D30" t="str">
        <f>'your model'!L34</f>
        <v>ggggg</v>
      </c>
      <c r="E30" t="s">
        <v>55</v>
      </c>
      <c r="F30" t="str">
        <f>'your model'!B37</f>
        <v>jjjj</v>
      </c>
      <c r="G30" t="str">
        <f t="shared" si="0"/>
        <v>Leadership Alternative ci29: jjjj vs ggggg</v>
      </c>
    </row>
    <row r="31" spans="1:7" hidden="1" x14ac:dyDescent="0.25">
      <c r="A31" t="str">
        <f>_xlfn.CONCAT('your model'!$B$5," ","Alternative")</f>
        <v>Leadership Alternative</v>
      </c>
      <c r="B31" t="s">
        <v>1115</v>
      </c>
      <c r="C31" t="s">
        <v>1170</v>
      </c>
      <c r="D31" t="str">
        <f>'your model'!L35</f>
        <v>hhhhh</v>
      </c>
      <c r="E31" t="s">
        <v>55</v>
      </c>
      <c r="F31" t="str">
        <f>'your model'!B38</f>
        <v>kkkk</v>
      </c>
      <c r="G31" t="str">
        <f t="shared" si="0"/>
        <v>Leadership Alternative ci30: kkkk vs hhhhh</v>
      </c>
    </row>
    <row r="32" spans="1:7" hidden="1" x14ac:dyDescent="0.25">
      <c r="A32" t="str">
        <f>_xlfn.CONCAT('your model'!$B$5," ","Alternative")</f>
        <v>Leadership Alternative</v>
      </c>
      <c r="B32" t="s">
        <v>1116</v>
      </c>
      <c r="C32" t="s">
        <v>1171</v>
      </c>
      <c r="D32" t="str">
        <f>'your model'!L36</f>
        <v>iiiii</v>
      </c>
      <c r="E32" t="s">
        <v>55</v>
      </c>
      <c r="F32" t="str">
        <f>'your model'!L28</f>
        <v>First Mover</v>
      </c>
      <c r="G32" t="str">
        <f t="shared" si="0"/>
        <v>Leadership Alternative ci31: First Mover vs iiiii</v>
      </c>
    </row>
    <row r="33" spans="1:7" hidden="1" x14ac:dyDescent="0.25">
      <c r="A33" t="str">
        <f>_xlfn.CONCAT('your model'!$B$5," ","Alternative")</f>
        <v>Leadership Alternative</v>
      </c>
      <c r="B33" t="s">
        <v>1117</v>
      </c>
      <c r="C33" t="s">
        <v>1172</v>
      </c>
      <c r="D33" t="str">
        <f>'your model'!B37</f>
        <v>jjjj</v>
      </c>
      <c r="E33" t="s">
        <v>55</v>
      </c>
      <c r="F33" t="str">
        <f>'your model'!L29</f>
        <v>Follower</v>
      </c>
      <c r="G33" t="str">
        <f t="shared" si="0"/>
        <v>Leadership Alternative ci32: Follower vs jjjj</v>
      </c>
    </row>
    <row r="34" spans="1:7" hidden="1" x14ac:dyDescent="0.25">
      <c r="A34" t="str">
        <f>_xlfn.CONCAT('your model'!$B$5," ","Alternative")</f>
        <v>Leadership Alternative</v>
      </c>
      <c r="B34" t="s">
        <v>1118</v>
      </c>
      <c r="C34" t="s">
        <v>1173</v>
      </c>
      <c r="D34" t="str">
        <f>'your model'!B38</f>
        <v>kkkk</v>
      </c>
      <c r="E34" t="s">
        <v>55</v>
      </c>
      <c r="F34" t="str">
        <f>'your model'!L30</f>
        <v>Slow Mover</v>
      </c>
      <c r="G34" t="str">
        <f t="shared" si="0"/>
        <v>Leadership Alternative ci33: Slow Mover vs kkkk</v>
      </c>
    </row>
    <row r="35" spans="1:7" hidden="1" x14ac:dyDescent="0.25">
      <c r="A35" t="str">
        <f>_xlfn.CONCAT('your model'!$B$5," ","Alternative")</f>
        <v>Leadership Alternative</v>
      </c>
      <c r="B35" t="s">
        <v>1119</v>
      </c>
      <c r="C35" t="s">
        <v>1174</v>
      </c>
      <c r="D35" t="str">
        <f>'your model'!L28</f>
        <v>First Mover</v>
      </c>
      <c r="E35" t="s">
        <v>55</v>
      </c>
      <c r="F35" t="str">
        <f>'your model'!L32</f>
        <v>eeeee</v>
      </c>
      <c r="G35" t="str">
        <f t="shared" si="0"/>
        <v>Leadership Alternative ci34: eeeee vs First Mover</v>
      </c>
    </row>
    <row r="36" spans="1:7" hidden="1" x14ac:dyDescent="0.25">
      <c r="A36" t="str">
        <f>_xlfn.CONCAT('your model'!$B$5," ","Alternative")</f>
        <v>Leadership Alternative</v>
      </c>
      <c r="B36" t="s">
        <v>1120</v>
      </c>
      <c r="C36" t="s">
        <v>1175</v>
      </c>
      <c r="D36" t="str">
        <f>'your model'!L29</f>
        <v>Follower</v>
      </c>
      <c r="E36" t="s">
        <v>55</v>
      </c>
      <c r="F36" t="str">
        <f>'your model'!L33</f>
        <v>fffff</v>
      </c>
      <c r="G36" t="str">
        <f t="shared" si="0"/>
        <v>Leadership Alternative ci35: fffff vs Follower</v>
      </c>
    </row>
    <row r="37" spans="1:7" hidden="1" x14ac:dyDescent="0.25">
      <c r="A37" t="str">
        <f>_xlfn.CONCAT('your model'!$B$5," ","Alternative")</f>
        <v>Leadership Alternative</v>
      </c>
      <c r="B37" t="s">
        <v>1121</v>
      </c>
      <c r="C37" t="s">
        <v>1176</v>
      </c>
      <c r="D37" t="str">
        <f>'your model'!L30</f>
        <v>Slow Mover</v>
      </c>
      <c r="E37" t="s">
        <v>55</v>
      </c>
      <c r="F37" t="str">
        <f>'your model'!L34</f>
        <v>ggggg</v>
      </c>
      <c r="G37" t="str">
        <f t="shared" si="0"/>
        <v>Leadership Alternative ci36: ggggg vs Slow Mover</v>
      </c>
    </row>
    <row r="38" spans="1:7" hidden="1" x14ac:dyDescent="0.25">
      <c r="A38" t="str">
        <f>_xlfn.CONCAT('your model'!$B$5," ","Alternative")</f>
        <v>Leadership Alternative</v>
      </c>
      <c r="B38" t="s">
        <v>1122</v>
      </c>
      <c r="C38" t="s">
        <v>1177</v>
      </c>
      <c r="D38" t="str">
        <f>'your model'!L31</f>
        <v>Do Nothing</v>
      </c>
      <c r="E38" t="s">
        <v>55</v>
      </c>
      <c r="F38" t="str">
        <f>'your model'!L35</f>
        <v>hhhhh</v>
      </c>
      <c r="G38" t="str">
        <f t="shared" si="0"/>
        <v>Leadership Alternative ci37: hhhhh vs Do Nothing</v>
      </c>
    </row>
    <row r="39" spans="1:7" hidden="1" x14ac:dyDescent="0.25">
      <c r="A39" t="str">
        <f>_xlfn.CONCAT('your model'!$B$5," ","Alternative")</f>
        <v>Leadership Alternative</v>
      </c>
      <c r="B39" t="s">
        <v>1123</v>
      </c>
      <c r="C39" t="s">
        <v>1178</v>
      </c>
      <c r="D39" t="str">
        <f>'your model'!L32</f>
        <v>eeeee</v>
      </c>
      <c r="E39" t="s">
        <v>55</v>
      </c>
      <c r="F39" t="str">
        <f>'your model'!L36</f>
        <v>iiiii</v>
      </c>
      <c r="G39" t="str">
        <f t="shared" si="0"/>
        <v>Leadership Alternative ci38: iiiii vs eeeee</v>
      </c>
    </row>
    <row r="40" spans="1:7" hidden="1" x14ac:dyDescent="0.25">
      <c r="A40" t="str">
        <f>_xlfn.CONCAT('your model'!$B$5," ","Alternative")</f>
        <v>Leadership Alternative</v>
      </c>
      <c r="B40" t="s">
        <v>1124</v>
      </c>
      <c r="C40" t="s">
        <v>1179</v>
      </c>
      <c r="D40" t="str">
        <f>'your model'!L33</f>
        <v>fffff</v>
      </c>
      <c r="E40" t="s">
        <v>55</v>
      </c>
      <c r="F40" t="str">
        <f>'your model'!B37</f>
        <v>jjjj</v>
      </c>
      <c r="G40" t="str">
        <f t="shared" si="0"/>
        <v>Leadership Alternative ci39: jjjj vs fffff</v>
      </c>
    </row>
    <row r="41" spans="1:7" hidden="1" x14ac:dyDescent="0.25">
      <c r="A41" t="str">
        <f>_xlfn.CONCAT('your model'!$B$5," ","Alternative")</f>
        <v>Leadership Alternative</v>
      </c>
      <c r="B41" t="s">
        <v>1125</v>
      </c>
      <c r="C41" t="s">
        <v>1180</v>
      </c>
      <c r="D41" t="str">
        <f>'your model'!L34</f>
        <v>ggggg</v>
      </c>
      <c r="E41" t="s">
        <v>55</v>
      </c>
      <c r="F41" t="str">
        <f>'your model'!B38</f>
        <v>kkkk</v>
      </c>
      <c r="G41" t="str">
        <f t="shared" si="0"/>
        <v>Leadership Alternative ci40: kkkk vs ggggg</v>
      </c>
    </row>
    <row r="42" spans="1:7" hidden="1" x14ac:dyDescent="0.25">
      <c r="A42" t="str">
        <f>_xlfn.CONCAT('your model'!$B$5," ","Alternative")</f>
        <v>Leadership Alternative</v>
      </c>
      <c r="B42" t="s">
        <v>1126</v>
      </c>
      <c r="C42" t="s">
        <v>1181</v>
      </c>
      <c r="D42" t="str">
        <f>'your model'!L35</f>
        <v>hhhhh</v>
      </c>
      <c r="E42" t="s">
        <v>55</v>
      </c>
      <c r="F42" t="str">
        <f>'your model'!L28</f>
        <v>First Mover</v>
      </c>
      <c r="G42" t="str">
        <f t="shared" si="0"/>
        <v>Leadership Alternative ci41: First Mover vs hhhhh</v>
      </c>
    </row>
    <row r="43" spans="1:7" hidden="1" x14ac:dyDescent="0.25">
      <c r="A43" t="str">
        <f>_xlfn.CONCAT('your model'!$B$5," ","Alternative")</f>
        <v>Leadership Alternative</v>
      </c>
      <c r="B43" t="s">
        <v>1127</v>
      </c>
      <c r="C43" t="s">
        <v>1182</v>
      </c>
      <c r="D43" t="str">
        <f>'your model'!L36</f>
        <v>iiiii</v>
      </c>
      <c r="E43" t="s">
        <v>55</v>
      </c>
      <c r="F43" t="str">
        <f>'your model'!L29</f>
        <v>Follower</v>
      </c>
      <c r="G43" t="str">
        <f t="shared" si="0"/>
        <v>Leadership Alternative ci42: Follower vs iiiii</v>
      </c>
    </row>
    <row r="44" spans="1:7" hidden="1" x14ac:dyDescent="0.25">
      <c r="A44" t="str">
        <f>_xlfn.CONCAT('your model'!$B$5," ","Alternative")</f>
        <v>Leadership Alternative</v>
      </c>
      <c r="B44" t="s">
        <v>1128</v>
      </c>
      <c r="C44" t="s">
        <v>1183</v>
      </c>
      <c r="D44" t="str">
        <f>'your model'!B37</f>
        <v>jjjj</v>
      </c>
      <c r="E44" t="s">
        <v>55</v>
      </c>
      <c r="F44" t="str">
        <f>'your model'!L30</f>
        <v>Slow Mover</v>
      </c>
      <c r="G44" t="str">
        <f t="shared" si="0"/>
        <v>Leadership Alternative ci43: Slow Mover vs jjjj</v>
      </c>
    </row>
    <row r="45" spans="1:7" hidden="1" x14ac:dyDescent="0.25">
      <c r="A45" t="str">
        <f>_xlfn.CONCAT('your model'!$B$5," ","Alternative")</f>
        <v>Leadership Alternative</v>
      </c>
      <c r="B45" t="s">
        <v>1129</v>
      </c>
      <c r="C45" t="s">
        <v>1184</v>
      </c>
      <c r="D45" t="str">
        <f>'your model'!B38</f>
        <v>kkkk</v>
      </c>
      <c r="E45" t="s">
        <v>55</v>
      </c>
      <c r="F45" t="str">
        <f>'your model'!L31</f>
        <v>Do Nothing</v>
      </c>
      <c r="G45" t="str">
        <f t="shared" si="0"/>
        <v>Leadership Alternative ci44: Do Nothing vs kkkk</v>
      </c>
    </row>
    <row r="46" spans="1:7" hidden="1" x14ac:dyDescent="0.25">
      <c r="A46" t="str">
        <f>_xlfn.CONCAT('your model'!$B$5," ","Alternative")</f>
        <v>Leadership Alternative</v>
      </c>
      <c r="B46" t="s">
        <v>1130</v>
      </c>
      <c r="C46" t="s">
        <v>1185</v>
      </c>
      <c r="D46" t="str">
        <f>'your model'!L28</f>
        <v>First Mover</v>
      </c>
      <c r="E46" t="s">
        <v>55</v>
      </c>
      <c r="F46" t="str">
        <f>'your model'!L33</f>
        <v>fffff</v>
      </c>
      <c r="G46" t="str">
        <f t="shared" si="0"/>
        <v>Leadership Alternative ci45: fffff vs First Mover</v>
      </c>
    </row>
    <row r="47" spans="1:7" hidden="1" x14ac:dyDescent="0.25">
      <c r="A47" t="str">
        <f>_xlfn.CONCAT('your model'!$B$5," ","Alternative")</f>
        <v>Leadership Alternative</v>
      </c>
      <c r="B47" t="s">
        <v>1131</v>
      </c>
      <c r="C47" t="s">
        <v>1186</v>
      </c>
      <c r="D47" t="str">
        <f>'your model'!L29</f>
        <v>Follower</v>
      </c>
      <c r="E47" t="s">
        <v>55</v>
      </c>
      <c r="F47" t="str">
        <f>'your model'!L34</f>
        <v>ggggg</v>
      </c>
      <c r="G47" t="str">
        <f t="shared" si="0"/>
        <v>Leadership Alternative ci46: ggggg vs Follower</v>
      </c>
    </row>
    <row r="48" spans="1:7" hidden="1" x14ac:dyDescent="0.25">
      <c r="A48" t="str">
        <f>_xlfn.CONCAT('your model'!$B$5," ","Alternative")</f>
        <v>Leadership Alternative</v>
      </c>
      <c r="B48" t="s">
        <v>1132</v>
      </c>
      <c r="C48" t="s">
        <v>1187</v>
      </c>
      <c r="D48" t="str">
        <f>'your model'!L30</f>
        <v>Slow Mover</v>
      </c>
      <c r="E48" t="s">
        <v>55</v>
      </c>
      <c r="F48" t="str">
        <f>'your model'!L35</f>
        <v>hhhhh</v>
      </c>
      <c r="G48" t="str">
        <f t="shared" si="0"/>
        <v>Leadership Alternative ci47: hhhhh vs Slow Mover</v>
      </c>
    </row>
    <row r="49" spans="1:7" hidden="1" x14ac:dyDescent="0.25">
      <c r="A49" t="str">
        <f>_xlfn.CONCAT('your model'!$B$5," ","Alternative")</f>
        <v>Leadership Alternative</v>
      </c>
      <c r="B49" t="s">
        <v>1133</v>
      </c>
      <c r="C49" t="s">
        <v>1188</v>
      </c>
      <c r="D49" t="str">
        <f>'your model'!L31</f>
        <v>Do Nothing</v>
      </c>
      <c r="E49" t="s">
        <v>55</v>
      </c>
      <c r="F49" t="str">
        <f>'your model'!L36</f>
        <v>iiiii</v>
      </c>
      <c r="G49" t="str">
        <f t="shared" si="0"/>
        <v>Leadership Alternative ci48: iiiii vs Do Nothing</v>
      </c>
    </row>
    <row r="50" spans="1:7" hidden="1" x14ac:dyDescent="0.25">
      <c r="A50" t="str">
        <f>_xlfn.CONCAT('your model'!$B$5," ","Alternative")</f>
        <v>Leadership Alternative</v>
      </c>
      <c r="B50" t="s">
        <v>1134</v>
      </c>
      <c r="C50" t="s">
        <v>1189</v>
      </c>
      <c r="D50" t="str">
        <f>'your model'!L32</f>
        <v>eeeee</v>
      </c>
      <c r="E50" t="s">
        <v>55</v>
      </c>
      <c r="F50" t="str">
        <f>'your model'!B37</f>
        <v>jjjj</v>
      </c>
      <c r="G50" t="str">
        <f t="shared" si="0"/>
        <v>Leadership Alternative ci49: jjjj vs eeeee</v>
      </c>
    </row>
    <row r="51" spans="1:7" hidden="1" x14ac:dyDescent="0.25">
      <c r="A51" t="str">
        <f>_xlfn.CONCAT('your model'!$B$5," ","Alternative")</f>
        <v>Leadership Alternative</v>
      </c>
      <c r="B51" t="s">
        <v>1135</v>
      </c>
      <c r="C51" t="s">
        <v>1190</v>
      </c>
      <c r="D51" t="str">
        <f>'your model'!L33</f>
        <v>fffff</v>
      </c>
      <c r="E51" t="s">
        <v>55</v>
      </c>
      <c r="F51" t="str">
        <f>'your model'!B38</f>
        <v>kkkk</v>
      </c>
      <c r="G51" t="str">
        <f t="shared" si="0"/>
        <v>Leadership Alternative ci50: kkkk vs fffff</v>
      </c>
    </row>
    <row r="52" spans="1:7" hidden="1" x14ac:dyDescent="0.25">
      <c r="A52" t="str">
        <f>_xlfn.CONCAT('your model'!$B$5," ","Alternative")</f>
        <v>Leadership Alternative</v>
      </c>
      <c r="B52" t="s">
        <v>1136</v>
      </c>
      <c r="C52" t="s">
        <v>1191</v>
      </c>
      <c r="D52" t="str">
        <f>'your model'!L34</f>
        <v>ggggg</v>
      </c>
      <c r="E52" t="s">
        <v>55</v>
      </c>
      <c r="F52" t="str">
        <f>'your model'!L28</f>
        <v>First Mover</v>
      </c>
      <c r="G52" t="str">
        <f t="shared" si="0"/>
        <v>Leadership Alternative ci51: First Mover vs ggggg</v>
      </c>
    </row>
    <row r="53" spans="1:7" hidden="1" x14ac:dyDescent="0.25">
      <c r="A53" t="str">
        <f>_xlfn.CONCAT('your model'!$B$5," ","Alternative")</f>
        <v>Leadership Alternative</v>
      </c>
      <c r="B53" t="s">
        <v>1137</v>
      </c>
      <c r="C53" t="s">
        <v>1192</v>
      </c>
      <c r="D53" t="str">
        <f>'your model'!L35</f>
        <v>hhhhh</v>
      </c>
      <c r="E53" t="s">
        <v>55</v>
      </c>
      <c r="F53" t="str">
        <f>'your model'!L29</f>
        <v>Follower</v>
      </c>
      <c r="G53" t="str">
        <f t="shared" si="0"/>
        <v>Leadership Alternative ci52: Follower vs hhhhh</v>
      </c>
    </row>
    <row r="54" spans="1:7" hidden="1" x14ac:dyDescent="0.25">
      <c r="A54" t="str">
        <f>_xlfn.CONCAT('your model'!$B$5," ","Alternative")</f>
        <v>Leadership Alternative</v>
      </c>
      <c r="B54" t="s">
        <v>1138</v>
      </c>
      <c r="C54" t="s">
        <v>1193</v>
      </c>
      <c r="D54" t="str">
        <f>'your model'!L36</f>
        <v>iiiii</v>
      </c>
      <c r="E54" t="s">
        <v>55</v>
      </c>
      <c r="F54" t="str">
        <f>'your model'!L30</f>
        <v>Slow Mover</v>
      </c>
      <c r="G54" t="str">
        <f t="shared" si="0"/>
        <v>Leadership Alternative ci53: Slow Mover vs iiiii</v>
      </c>
    </row>
    <row r="55" spans="1:7" hidden="1" x14ac:dyDescent="0.25">
      <c r="A55" t="str">
        <f>_xlfn.CONCAT('your model'!$B$5," ","Alternative")</f>
        <v>Leadership Alternative</v>
      </c>
      <c r="B55" t="s">
        <v>1139</v>
      </c>
      <c r="C55" t="s">
        <v>1194</v>
      </c>
      <c r="D55" t="str">
        <f>'your model'!B37</f>
        <v>jjjj</v>
      </c>
      <c r="E55" t="s">
        <v>55</v>
      </c>
      <c r="F55" t="str">
        <f>'your model'!L31</f>
        <v>Do Nothing</v>
      </c>
      <c r="G55" t="str">
        <f t="shared" si="0"/>
        <v>Leadership Alternative ci54: Do Nothing vs jjjj</v>
      </c>
    </row>
    <row r="56" spans="1:7" hidden="1" x14ac:dyDescent="0.25">
      <c r="A56" t="str">
        <f>_xlfn.CONCAT('your model'!$B$5," ","Alternative")</f>
        <v>Leadership Alternative</v>
      </c>
      <c r="B56" t="s">
        <v>1140</v>
      </c>
      <c r="C56" t="s">
        <v>1195</v>
      </c>
      <c r="D56" t="str">
        <f>'your model'!B38</f>
        <v>kkkk</v>
      </c>
      <c r="E56" t="s">
        <v>55</v>
      </c>
      <c r="F56" t="str">
        <f>'your model'!L32</f>
        <v>eeeee</v>
      </c>
      <c r="G56" t="str">
        <f t="shared" si="0"/>
        <v>Leadership Alternative ci55: eeeee vs kkkk</v>
      </c>
    </row>
  </sheetData>
  <autoFilter ref="B1:G56" xr:uid="{1854B1D5-9417-49DA-94BC-3580B4C8C064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0230-987D-41A5-A48A-6A50B3C5CB90}">
  <sheetPr>
    <tabColor rgb="FF92D050"/>
  </sheetPr>
  <dimension ref="A1:A131"/>
  <sheetViews>
    <sheetView workbookViewId="0"/>
  </sheetViews>
  <sheetFormatPr defaultRowHeight="15" x14ac:dyDescent="0.25"/>
  <cols>
    <col min="1" max="1" width="92.5703125" customWidth="1"/>
  </cols>
  <sheetData>
    <row r="1" spans="1:1" x14ac:dyDescent="0.25">
      <c r="A1" s="2" t="s">
        <v>1199</v>
      </c>
    </row>
    <row r="2" spans="1:1" x14ac:dyDescent="0.25">
      <c r="A2" s="2" t="s">
        <v>1200</v>
      </c>
    </row>
    <row r="3" spans="1:1" x14ac:dyDescent="0.25">
      <c r="A3" s="2" t="s">
        <v>1201</v>
      </c>
    </row>
    <row r="4" spans="1:1" x14ac:dyDescent="0.25">
      <c r="A4" s="2" t="s">
        <v>1202</v>
      </c>
    </row>
    <row r="5" spans="1:1" x14ac:dyDescent="0.25">
      <c r="A5" s="2" t="s">
        <v>1203</v>
      </c>
    </row>
    <row r="6" spans="1:1" x14ac:dyDescent="0.25">
      <c r="A6" s="2" t="s">
        <v>1204</v>
      </c>
    </row>
    <row r="7" spans="1:1" x14ac:dyDescent="0.25">
      <c r="A7" s="2" t="s">
        <v>1205</v>
      </c>
    </row>
    <row r="8" spans="1:1" x14ac:dyDescent="0.25">
      <c r="A8" s="2" t="s">
        <v>1206</v>
      </c>
    </row>
    <row r="9" spans="1:1" x14ac:dyDescent="0.25">
      <c r="A9" s="2" t="s">
        <v>1207</v>
      </c>
    </row>
    <row r="10" spans="1:1" x14ac:dyDescent="0.25">
      <c r="A10" s="2" t="s">
        <v>1208</v>
      </c>
    </row>
    <row r="11" spans="1:1" x14ac:dyDescent="0.25">
      <c r="A11" s="2" t="s">
        <v>1209</v>
      </c>
    </row>
    <row r="12" spans="1:1" x14ac:dyDescent="0.25">
      <c r="A12" s="2" t="s">
        <v>1210</v>
      </c>
    </row>
    <row r="13" spans="1:1" x14ac:dyDescent="0.25">
      <c r="A13" s="2" t="s">
        <v>1211</v>
      </c>
    </row>
    <row r="14" spans="1:1" x14ac:dyDescent="0.25">
      <c r="A14" s="2" t="s">
        <v>1212</v>
      </c>
    </row>
    <row r="15" spans="1:1" x14ac:dyDescent="0.25">
      <c r="A15" s="2" t="s">
        <v>1213</v>
      </c>
    </row>
    <row r="16" spans="1:1" x14ac:dyDescent="0.25">
      <c r="A16" s="2" t="s">
        <v>1214</v>
      </c>
    </row>
    <row r="17" spans="1:1" x14ac:dyDescent="0.25">
      <c r="A17" s="2" t="s">
        <v>1215</v>
      </c>
    </row>
    <row r="18" spans="1:1" x14ac:dyDescent="0.25">
      <c r="A18" s="2" t="s">
        <v>1216</v>
      </c>
    </row>
    <row r="19" spans="1:1" x14ac:dyDescent="0.25">
      <c r="A19" s="2" t="s">
        <v>1217</v>
      </c>
    </row>
    <row r="20" spans="1:1" x14ac:dyDescent="0.25">
      <c r="A20" s="2" t="s">
        <v>1218</v>
      </c>
    </row>
    <row r="21" spans="1:1" x14ac:dyDescent="0.25">
      <c r="A21" s="2" t="s">
        <v>1219</v>
      </c>
    </row>
    <row r="22" spans="1:1" x14ac:dyDescent="0.25">
      <c r="A22" s="2" t="s">
        <v>1220</v>
      </c>
    </row>
    <row r="23" spans="1:1" x14ac:dyDescent="0.25">
      <c r="A23" s="2" t="s">
        <v>1221</v>
      </c>
    </row>
    <row r="24" spans="1:1" x14ac:dyDescent="0.25">
      <c r="A24" s="2" t="s">
        <v>1222</v>
      </c>
    </row>
    <row r="25" spans="1:1" x14ac:dyDescent="0.25">
      <c r="A25" s="2" t="s">
        <v>1223</v>
      </c>
    </row>
    <row r="26" spans="1:1" x14ac:dyDescent="0.25">
      <c r="A26" s="2" t="s">
        <v>1224</v>
      </c>
    </row>
    <row r="27" spans="1:1" x14ac:dyDescent="0.25">
      <c r="A27" s="2" t="s">
        <v>1225</v>
      </c>
    </row>
    <row r="28" spans="1:1" x14ac:dyDescent="0.25">
      <c r="A28" s="2" t="s">
        <v>1226</v>
      </c>
    </row>
    <row r="29" spans="1:1" x14ac:dyDescent="0.25">
      <c r="A29" s="2" t="s">
        <v>1227</v>
      </c>
    </row>
    <row r="30" spans="1:1" x14ac:dyDescent="0.25">
      <c r="A30" s="2" t="s">
        <v>1228</v>
      </c>
    </row>
    <row r="31" spans="1:1" x14ac:dyDescent="0.25">
      <c r="A31" s="2" t="s">
        <v>1229</v>
      </c>
    </row>
    <row r="32" spans="1:1" x14ac:dyDescent="0.25">
      <c r="A32" s="2" t="s">
        <v>1230</v>
      </c>
    </row>
    <row r="33" spans="1:1" x14ac:dyDescent="0.25">
      <c r="A33" s="2" t="s">
        <v>1231</v>
      </c>
    </row>
    <row r="34" spans="1:1" x14ac:dyDescent="0.25">
      <c r="A34" s="2" t="s">
        <v>1232</v>
      </c>
    </row>
    <row r="35" spans="1:1" x14ac:dyDescent="0.25">
      <c r="A35" s="2" t="s">
        <v>1233</v>
      </c>
    </row>
    <row r="36" spans="1:1" x14ac:dyDescent="0.25">
      <c r="A36" s="2" t="s">
        <v>1234</v>
      </c>
    </row>
    <row r="37" spans="1:1" x14ac:dyDescent="0.25">
      <c r="A37" s="2" t="s">
        <v>1235</v>
      </c>
    </row>
    <row r="38" spans="1:1" x14ac:dyDescent="0.25">
      <c r="A38" s="2" t="s">
        <v>1236</v>
      </c>
    </row>
    <row r="39" spans="1:1" x14ac:dyDescent="0.25">
      <c r="A39" s="2" t="s">
        <v>1237</v>
      </c>
    </row>
    <row r="40" spans="1:1" x14ac:dyDescent="0.25">
      <c r="A40" s="2" t="s">
        <v>1238</v>
      </c>
    </row>
    <row r="41" spans="1:1" x14ac:dyDescent="0.25">
      <c r="A41" s="2" t="s">
        <v>1239</v>
      </c>
    </row>
    <row r="42" spans="1:1" x14ac:dyDescent="0.25">
      <c r="A42" s="2" t="s">
        <v>1240</v>
      </c>
    </row>
    <row r="43" spans="1:1" x14ac:dyDescent="0.25">
      <c r="A43" s="2" t="s">
        <v>1241</v>
      </c>
    </row>
    <row r="44" spans="1:1" x14ac:dyDescent="0.25">
      <c r="A44" s="2" t="s">
        <v>1242</v>
      </c>
    </row>
    <row r="45" spans="1:1" x14ac:dyDescent="0.25">
      <c r="A45" s="2" t="s">
        <v>1243</v>
      </c>
    </row>
    <row r="46" spans="1:1" x14ac:dyDescent="0.25">
      <c r="A46" s="2" t="s">
        <v>1244</v>
      </c>
    </row>
    <row r="47" spans="1:1" x14ac:dyDescent="0.25">
      <c r="A47" s="2" t="s">
        <v>1245</v>
      </c>
    </row>
    <row r="48" spans="1:1" x14ac:dyDescent="0.25">
      <c r="A48" s="2" t="s">
        <v>1246</v>
      </c>
    </row>
    <row r="49" spans="1:1" x14ac:dyDescent="0.25">
      <c r="A49" s="2" t="s">
        <v>1247</v>
      </c>
    </row>
    <row r="50" spans="1:1" x14ac:dyDescent="0.25">
      <c r="A50" s="2" t="s">
        <v>1248</v>
      </c>
    </row>
    <row r="51" spans="1:1" x14ac:dyDescent="0.25">
      <c r="A51" s="2" t="s">
        <v>1249</v>
      </c>
    </row>
    <row r="52" spans="1:1" x14ac:dyDescent="0.25">
      <c r="A52" s="2" t="s">
        <v>1250</v>
      </c>
    </row>
    <row r="53" spans="1:1" x14ac:dyDescent="0.25">
      <c r="A53" s="2" t="s">
        <v>1251</v>
      </c>
    </row>
    <row r="54" spans="1:1" x14ac:dyDescent="0.25">
      <c r="A54" s="2" t="s">
        <v>1252</v>
      </c>
    </row>
    <row r="55" spans="1:1" x14ac:dyDescent="0.25">
      <c r="A55" s="2" t="s">
        <v>1253</v>
      </c>
    </row>
    <row r="56" spans="1:1" x14ac:dyDescent="0.25">
      <c r="A56" s="2" t="s">
        <v>1254</v>
      </c>
    </row>
    <row r="57" spans="1:1" x14ac:dyDescent="0.25">
      <c r="A57" s="2" t="s">
        <v>1255</v>
      </c>
    </row>
    <row r="58" spans="1:1" x14ac:dyDescent="0.25">
      <c r="A58" s="2" t="s">
        <v>1256</v>
      </c>
    </row>
    <row r="59" spans="1:1" x14ac:dyDescent="0.25">
      <c r="A59" s="2" t="s">
        <v>1257</v>
      </c>
    </row>
    <row r="60" spans="1:1" x14ac:dyDescent="0.25">
      <c r="A60" s="2" t="s">
        <v>1258</v>
      </c>
    </row>
    <row r="61" spans="1:1" x14ac:dyDescent="0.25">
      <c r="A61" s="2" t="s">
        <v>1259</v>
      </c>
    </row>
    <row r="62" spans="1:1" x14ac:dyDescent="0.25">
      <c r="A62" s="2" t="s">
        <v>1260</v>
      </c>
    </row>
    <row r="63" spans="1:1" x14ac:dyDescent="0.25">
      <c r="A63" s="2" t="s">
        <v>1261</v>
      </c>
    </row>
    <row r="64" spans="1:1" x14ac:dyDescent="0.25">
      <c r="A64" s="2" t="s">
        <v>1262</v>
      </c>
    </row>
    <row r="65" spans="1:1" x14ac:dyDescent="0.25">
      <c r="A65" s="2" t="s">
        <v>1263</v>
      </c>
    </row>
    <row r="66" spans="1:1" x14ac:dyDescent="0.25">
      <c r="A66" s="2" t="s">
        <v>1264</v>
      </c>
    </row>
    <row r="67" spans="1:1" x14ac:dyDescent="0.25">
      <c r="A67" s="2" t="s">
        <v>1265</v>
      </c>
    </row>
    <row r="68" spans="1:1" x14ac:dyDescent="0.25">
      <c r="A68" s="2" t="s">
        <v>1266</v>
      </c>
    </row>
    <row r="69" spans="1:1" x14ac:dyDescent="0.25">
      <c r="A69" s="2" t="s">
        <v>1267</v>
      </c>
    </row>
    <row r="70" spans="1:1" x14ac:dyDescent="0.25">
      <c r="A70" s="2" t="s">
        <v>1268</v>
      </c>
    </row>
    <row r="71" spans="1:1" x14ac:dyDescent="0.25">
      <c r="A71" s="2" t="s">
        <v>1269</v>
      </c>
    </row>
    <row r="72" spans="1:1" x14ac:dyDescent="0.25">
      <c r="A72" s="2" t="s">
        <v>1270</v>
      </c>
    </row>
    <row r="73" spans="1:1" x14ac:dyDescent="0.25">
      <c r="A73" s="2" t="s">
        <v>1271</v>
      </c>
    </row>
    <row r="74" spans="1:1" x14ac:dyDescent="0.25">
      <c r="A74" s="2" t="s">
        <v>1272</v>
      </c>
    </row>
    <row r="75" spans="1:1" x14ac:dyDescent="0.25">
      <c r="A75" s="2" t="s">
        <v>1273</v>
      </c>
    </row>
    <row r="76" spans="1:1" x14ac:dyDescent="0.25">
      <c r="A76" s="2" t="s">
        <v>1274</v>
      </c>
    </row>
    <row r="77" spans="1:1" x14ac:dyDescent="0.25">
      <c r="A77" s="2" t="s">
        <v>1275</v>
      </c>
    </row>
    <row r="78" spans="1:1" x14ac:dyDescent="0.25">
      <c r="A78" s="2" t="s">
        <v>1276</v>
      </c>
    </row>
    <row r="79" spans="1:1" x14ac:dyDescent="0.25">
      <c r="A79" s="2" t="s">
        <v>1277</v>
      </c>
    </row>
    <row r="80" spans="1:1" x14ac:dyDescent="0.25">
      <c r="A80" s="2" t="s">
        <v>1278</v>
      </c>
    </row>
    <row r="81" spans="1:1" x14ac:dyDescent="0.25">
      <c r="A81" s="2" t="s">
        <v>1279</v>
      </c>
    </row>
    <row r="82" spans="1:1" x14ac:dyDescent="0.25">
      <c r="A82" s="2" t="s">
        <v>1280</v>
      </c>
    </row>
    <row r="83" spans="1:1" x14ac:dyDescent="0.25">
      <c r="A83" s="2" t="s">
        <v>1281</v>
      </c>
    </row>
    <row r="84" spans="1:1" x14ac:dyDescent="0.25">
      <c r="A84" s="2" t="s">
        <v>1282</v>
      </c>
    </row>
    <row r="85" spans="1:1" x14ac:dyDescent="0.25">
      <c r="A85" s="2" t="s">
        <v>1283</v>
      </c>
    </row>
    <row r="86" spans="1:1" x14ac:dyDescent="0.25">
      <c r="A86" s="2" t="s">
        <v>1284</v>
      </c>
    </row>
    <row r="87" spans="1:1" x14ac:dyDescent="0.25">
      <c r="A87" s="2" t="s">
        <v>1285</v>
      </c>
    </row>
    <row r="88" spans="1:1" x14ac:dyDescent="0.25">
      <c r="A88" s="2" t="s">
        <v>1286</v>
      </c>
    </row>
    <row r="89" spans="1:1" x14ac:dyDescent="0.25">
      <c r="A89" s="2" t="s">
        <v>1287</v>
      </c>
    </row>
    <row r="90" spans="1:1" x14ac:dyDescent="0.25">
      <c r="A90" s="2" t="s">
        <v>1288</v>
      </c>
    </row>
    <row r="91" spans="1:1" x14ac:dyDescent="0.25">
      <c r="A91" s="2" t="s">
        <v>1289</v>
      </c>
    </row>
    <row r="92" spans="1:1" x14ac:dyDescent="0.25">
      <c r="A92" s="2" t="s">
        <v>1290</v>
      </c>
    </row>
    <row r="93" spans="1:1" x14ac:dyDescent="0.25">
      <c r="A93" s="2" t="s">
        <v>1291</v>
      </c>
    </row>
    <row r="94" spans="1:1" x14ac:dyDescent="0.25">
      <c r="A94" s="2" t="s">
        <v>1292</v>
      </c>
    </row>
    <row r="95" spans="1:1" x14ac:dyDescent="0.25">
      <c r="A95" s="2" t="s">
        <v>1293</v>
      </c>
    </row>
    <row r="96" spans="1:1" x14ac:dyDescent="0.25">
      <c r="A96" s="2" t="s">
        <v>1294</v>
      </c>
    </row>
    <row r="97" spans="1:1" x14ac:dyDescent="0.25">
      <c r="A97" s="2" t="s">
        <v>1295</v>
      </c>
    </row>
    <row r="98" spans="1:1" x14ac:dyDescent="0.25">
      <c r="A98" s="2" t="s">
        <v>1296</v>
      </c>
    </row>
    <row r="99" spans="1:1" x14ac:dyDescent="0.25">
      <c r="A99" s="2" t="s">
        <v>1297</v>
      </c>
    </row>
    <row r="100" spans="1:1" x14ac:dyDescent="0.25">
      <c r="A100" s="2" t="s">
        <v>1298</v>
      </c>
    </row>
    <row r="101" spans="1:1" x14ac:dyDescent="0.25">
      <c r="A101" s="2" t="s">
        <v>1299</v>
      </c>
    </row>
    <row r="102" spans="1:1" x14ac:dyDescent="0.25">
      <c r="A102" s="2" t="s">
        <v>1300</v>
      </c>
    </row>
    <row r="103" spans="1:1" x14ac:dyDescent="0.25">
      <c r="A103" s="2" t="s">
        <v>1301</v>
      </c>
    </row>
    <row r="104" spans="1:1" x14ac:dyDescent="0.25">
      <c r="A104" s="2" t="s">
        <v>1302</v>
      </c>
    </row>
    <row r="105" spans="1:1" x14ac:dyDescent="0.25">
      <c r="A105" s="2" t="s">
        <v>1303</v>
      </c>
    </row>
    <row r="106" spans="1:1" x14ac:dyDescent="0.25">
      <c r="A106" s="2" t="s">
        <v>1304</v>
      </c>
    </row>
    <row r="107" spans="1:1" x14ac:dyDescent="0.25">
      <c r="A107" s="2" t="s">
        <v>1305</v>
      </c>
    </row>
    <row r="108" spans="1:1" x14ac:dyDescent="0.25">
      <c r="A108" s="2" t="s">
        <v>1306</v>
      </c>
    </row>
    <row r="109" spans="1:1" x14ac:dyDescent="0.25">
      <c r="A109" s="2" t="s">
        <v>1307</v>
      </c>
    </row>
    <row r="110" spans="1:1" x14ac:dyDescent="0.25">
      <c r="A110" s="2" t="s">
        <v>1308</v>
      </c>
    </row>
    <row r="111" spans="1:1" x14ac:dyDescent="0.25">
      <c r="A111" s="2" t="s">
        <v>1309</v>
      </c>
    </row>
    <row r="112" spans="1:1" x14ac:dyDescent="0.25">
      <c r="A112" s="2" t="s">
        <v>1310</v>
      </c>
    </row>
    <row r="113" spans="1:1" x14ac:dyDescent="0.25">
      <c r="A113" s="2" t="s">
        <v>1311</v>
      </c>
    </row>
    <row r="114" spans="1:1" x14ac:dyDescent="0.25">
      <c r="A114" s="2" t="s">
        <v>1312</v>
      </c>
    </row>
    <row r="115" spans="1:1" x14ac:dyDescent="0.25">
      <c r="A115" s="2" t="s">
        <v>1313</v>
      </c>
    </row>
    <row r="116" spans="1:1" x14ac:dyDescent="0.25">
      <c r="A116" s="2" t="s">
        <v>1314</v>
      </c>
    </row>
    <row r="117" spans="1:1" x14ac:dyDescent="0.25">
      <c r="A117" s="2" t="s">
        <v>1315</v>
      </c>
    </row>
    <row r="118" spans="1:1" x14ac:dyDescent="0.25">
      <c r="A118" s="2" t="s">
        <v>1316</v>
      </c>
    </row>
    <row r="119" spans="1:1" x14ac:dyDescent="0.25">
      <c r="A119" s="2" t="s">
        <v>1317</v>
      </c>
    </row>
    <row r="120" spans="1:1" x14ac:dyDescent="0.25">
      <c r="A120" s="2" t="s">
        <v>1318</v>
      </c>
    </row>
    <row r="121" spans="1:1" x14ac:dyDescent="0.25">
      <c r="A121" s="2" t="s">
        <v>1319</v>
      </c>
    </row>
    <row r="122" spans="1:1" x14ac:dyDescent="0.25">
      <c r="A122" s="2" t="s">
        <v>1320</v>
      </c>
    </row>
    <row r="123" spans="1:1" x14ac:dyDescent="0.25">
      <c r="A123" s="2" t="s">
        <v>1321</v>
      </c>
    </row>
    <row r="124" spans="1:1" x14ac:dyDescent="0.25">
      <c r="A124" s="2" t="s">
        <v>1322</v>
      </c>
    </row>
    <row r="125" spans="1:1" x14ac:dyDescent="0.25">
      <c r="A125" s="2" t="s">
        <v>1323</v>
      </c>
    </row>
    <row r="126" spans="1:1" x14ac:dyDescent="0.25">
      <c r="A126" s="2" t="s">
        <v>1324</v>
      </c>
    </row>
    <row r="127" spans="1:1" x14ac:dyDescent="0.25">
      <c r="A127" s="2" t="s">
        <v>1325</v>
      </c>
    </row>
    <row r="128" spans="1:1" x14ac:dyDescent="0.25">
      <c r="A128" s="2" t="s">
        <v>1326</v>
      </c>
    </row>
    <row r="129" spans="1:1" x14ac:dyDescent="0.25">
      <c r="A129" s="2" t="s">
        <v>1327</v>
      </c>
    </row>
    <row r="130" spans="1:1" x14ac:dyDescent="0.25">
      <c r="A130" s="2" t="s">
        <v>1328</v>
      </c>
    </row>
    <row r="131" spans="1:1" x14ac:dyDescent="0.25">
      <c r="A131" s="2" t="s">
        <v>1329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B30"/>
  <sheetViews>
    <sheetView zoomScale="90" zoomScaleNormal="90" workbookViewId="0"/>
  </sheetViews>
  <sheetFormatPr defaultRowHeight="15" x14ac:dyDescent="0.25"/>
  <sheetData>
    <row r="1" spans="1:132" x14ac:dyDescent="0.25">
      <c r="B1" s="15" t="s">
        <v>1477</v>
      </c>
      <c r="C1" s="15" t="s">
        <v>1478</v>
      </c>
      <c r="D1" s="15" t="s">
        <v>1479</v>
      </c>
      <c r="E1" s="15" t="s">
        <v>1480</v>
      </c>
      <c r="F1" s="15" t="s">
        <v>1481</v>
      </c>
      <c r="G1" s="15" t="s">
        <v>1482</v>
      </c>
    </row>
    <row r="2" spans="1:132" x14ac:dyDescent="0.25">
      <c r="B2" s="15" t="s">
        <v>1485</v>
      </c>
      <c r="D2" s="15" t="s">
        <v>1483</v>
      </c>
      <c r="E2" s="15" t="s">
        <v>1486</v>
      </c>
      <c r="F2" s="15" t="s">
        <v>1487</v>
      </c>
      <c r="G2" s="15" t="s">
        <v>1484</v>
      </c>
    </row>
    <row r="3" spans="1:132" x14ac:dyDescent="0.25">
      <c r="B3" t="s">
        <v>800</v>
      </c>
    </row>
    <row r="4" spans="1:132" x14ac:dyDescent="0.25"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</row>
    <row r="5" spans="1:132" x14ac:dyDescent="0.25">
      <c r="A5">
        <v>3</v>
      </c>
    </row>
    <row r="6" spans="1:132" x14ac:dyDescent="0.25">
      <c r="B6" t="s">
        <v>800</v>
      </c>
    </row>
    <row r="7" spans="1:132" x14ac:dyDescent="0.25">
      <c r="B7" s="15" t="s">
        <v>1330</v>
      </c>
      <c r="C7" s="15" t="s">
        <v>1331</v>
      </c>
      <c r="D7" s="15" t="s">
        <v>1332</v>
      </c>
      <c r="E7" s="15" t="s">
        <v>1333</v>
      </c>
      <c r="F7" s="15" t="s">
        <v>1334</v>
      </c>
      <c r="G7" s="15" t="s">
        <v>1335</v>
      </c>
    </row>
    <row r="8" spans="1:132" x14ac:dyDescent="0.25">
      <c r="A8">
        <v>4</v>
      </c>
      <c r="B8" s="15">
        <v>2</v>
      </c>
      <c r="C8" s="15">
        <v>8</v>
      </c>
      <c r="D8" s="15">
        <v>7</v>
      </c>
      <c r="E8" s="15">
        <v>4</v>
      </c>
      <c r="F8" s="15">
        <v>9</v>
      </c>
      <c r="G8" s="15">
        <v>8</v>
      </c>
    </row>
    <row r="9" spans="1:132" x14ac:dyDescent="0.25">
      <c r="B9" t="s">
        <v>800</v>
      </c>
    </row>
    <row r="10" spans="1:132" x14ac:dyDescent="0.25">
      <c r="B10" s="15" t="s">
        <v>1432</v>
      </c>
      <c r="C10" s="15" t="s">
        <v>1433</v>
      </c>
      <c r="D10" s="15" t="s">
        <v>1434</v>
      </c>
      <c r="E10" s="15" t="s">
        <v>1435</v>
      </c>
      <c r="F10" s="15" t="s">
        <v>1436</v>
      </c>
      <c r="G10" s="15" t="s">
        <v>1437</v>
      </c>
      <c r="H10" s="15" t="s">
        <v>1438</v>
      </c>
      <c r="I10" s="15" t="s">
        <v>1439</v>
      </c>
      <c r="J10" s="15" t="s">
        <v>1440</v>
      </c>
      <c r="K10" s="15" t="s">
        <v>1441</v>
      </c>
    </row>
    <row r="11" spans="1:132" x14ac:dyDescent="0.25">
      <c r="A11">
        <v>5</v>
      </c>
      <c r="B11" s="15">
        <v>9</v>
      </c>
      <c r="C11" s="15">
        <v>3</v>
      </c>
      <c r="D11" s="15">
        <v>3</v>
      </c>
      <c r="E11" s="15">
        <v>8</v>
      </c>
      <c r="F11" s="15">
        <v>3</v>
      </c>
      <c r="G11" s="15">
        <v>4</v>
      </c>
      <c r="H11" s="15">
        <v>9</v>
      </c>
      <c r="I11" s="15">
        <v>4</v>
      </c>
      <c r="J11" s="15">
        <v>7</v>
      </c>
      <c r="K11" s="15">
        <v>7</v>
      </c>
    </row>
    <row r="12" spans="1:132" x14ac:dyDescent="0.25">
      <c r="B12" t="s">
        <v>800</v>
      </c>
    </row>
    <row r="13" spans="1:132" x14ac:dyDescent="0.25">
      <c r="B13" s="15" t="s">
        <v>1488</v>
      </c>
      <c r="C13" s="15" t="s">
        <v>1489</v>
      </c>
      <c r="D13" s="15" t="s">
        <v>1490</v>
      </c>
      <c r="E13" s="15" t="s">
        <v>1491</v>
      </c>
      <c r="F13" s="15" t="s">
        <v>1492</v>
      </c>
      <c r="G13" s="15" t="s">
        <v>1493</v>
      </c>
      <c r="H13" s="15" t="s">
        <v>1494</v>
      </c>
      <c r="I13" s="15" t="s">
        <v>1495</v>
      </c>
      <c r="J13" s="15" t="s">
        <v>1496</v>
      </c>
      <c r="K13" s="15" t="s">
        <v>1497</v>
      </c>
      <c r="L13" s="15" t="s">
        <v>1498</v>
      </c>
      <c r="M13" s="15" t="s">
        <v>1499</v>
      </c>
      <c r="N13" s="15" t="s">
        <v>1500</v>
      </c>
      <c r="O13" s="15" t="s">
        <v>1501</v>
      </c>
      <c r="P13" s="15" t="s">
        <v>1502</v>
      </c>
    </row>
    <row r="14" spans="1:132" x14ac:dyDescent="0.25">
      <c r="A14">
        <v>6</v>
      </c>
      <c r="B14" s="15">
        <v>6</v>
      </c>
      <c r="C14" s="15">
        <v>5</v>
      </c>
      <c r="D14" s="15">
        <v>3</v>
      </c>
      <c r="E14" s="15">
        <v>8</v>
      </c>
      <c r="F14" s="15">
        <v>4</v>
      </c>
      <c r="G14" s="15">
        <v>4</v>
      </c>
      <c r="H14" s="15">
        <v>4</v>
      </c>
      <c r="I14" s="15">
        <v>8</v>
      </c>
      <c r="J14" s="15">
        <v>7</v>
      </c>
      <c r="K14" s="15">
        <v>3</v>
      </c>
      <c r="L14" s="15">
        <v>6</v>
      </c>
      <c r="M14" s="15">
        <v>8</v>
      </c>
      <c r="N14" s="15">
        <v>6</v>
      </c>
      <c r="O14" s="15">
        <v>5</v>
      </c>
      <c r="P14" s="15">
        <v>7</v>
      </c>
    </row>
    <row r="15" spans="1:132" x14ac:dyDescent="0.25">
      <c r="B15" t="s">
        <v>800</v>
      </c>
    </row>
    <row r="16" spans="1:132" ht="14.25" customHeight="1" x14ac:dyDescent="0.25">
      <c r="B16" s="15" t="s">
        <v>1336</v>
      </c>
      <c r="C16" s="17" t="s">
        <v>1337</v>
      </c>
      <c r="D16" s="15" t="s">
        <v>1338</v>
      </c>
      <c r="E16" s="17" t="s">
        <v>1339</v>
      </c>
      <c r="F16" s="17" t="s">
        <v>1340</v>
      </c>
      <c r="G16" s="17" t="s">
        <v>1341</v>
      </c>
      <c r="H16" s="17" t="s">
        <v>1342</v>
      </c>
      <c r="I16" s="17" t="s">
        <v>1343</v>
      </c>
      <c r="J16" s="17" t="s">
        <v>1344</v>
      </c>
      <c r="K16" s="17" t="s">
        <v>1345</v>
      </c>
      <c r="L16" s="17" t="s">
        <v>1346</v>
      </c>
      <c r="M16" s="17" t="s">
        <v>1347</v>
      </c>
      <c r="N16" s="17" t="s">
        <v>1348</v>
      </c>
      <c r="O16" s="17" t="s">
        <v>1349</v>
      </c>
      <c r="P16" s="17" t="s">
        <v>1350</v>
      </c>
      <c r="Q16" s="17" t="s">
        <v>1351</v>
      </c>
      <c r="R16" s="17" t="s">
        <v>1352</v>
      </c>
      <c r="S16" s="17" t="s">
        <v>1353</v>
      </c>
      <c r="T16" s="17" t="s">
        <v>1354</v>
      </c>
      <c r="U16" s="17" t="s">
        <v>1355</v>
      </c>
      <c r="V16" s="15" t="s">
        <v>1356</v>
      </c>
    </row>
    <row r="17" spans="1:56" x14ac:dyDescent="0.25">
      <c r="A17">
        <v>7</v>
      </c>
      <c r="B17" s="15">
        <v>4</v>
      </c>
      <c r="C17" s="15">
        <v>7</v>
      </c>
      <c r="D17" s="15">
        <v>7</v>
      </c>
      <c r="E17" s="15">
        <v>8</v>
      </c>
      <c r="F17" s="15">
        <v>3</v>
      </c>
      <c r="G17" s="15">
        <v>10</v>
      </c>
      <c r="H17" s="15">
        <v>8</v>
      </c>
      <c r="I17" s="15">
        <v>8</v>
      </c>
      <c r="J17" s="15">
        <v>9</v>
      </c>
      <c r="K17" s="15">
        <v>4</v>
      </c>
      <c r="L17" s="15">
        <v>9</v>
      </c>
      <c r="M17" s="15">
        <v>7</v>
      </c>
      <c r="N17" s="15">
        <v>8</v>
      </c>
      <c r="O17" s="15">
        <v>4</v>
      </c>
      <c r="P17" s="15">
        <v>9</v>
      </c>
      <c r="Q17" s="15">
        <v>9</v>
      </c>
      <c r="R17" s="15">
        <v>8</v>
      </c>
      <c r="S17" s="15">
        <v>9</v>
      </c>
      <c r="T17" s="15">
        <v>4</v>
      </c>
      <c r="U17" s="15">
        <v>10</v>
      </c>
      <c r="V17" s="15">
        <v>1</v>
      </c>
    </row>
    <row r="18" spans="1:56" x14ac:dyDescent="0.25">
      <c r="B18" t="s">
        <v>800</v>
      </c>
    </row>
    <row r="20" spans="1:56" x14ac:dyDescent="0.25">
      <c r="A20">
        <v>8</v>
      </c>
    </row>
    <row r="21" spans="1:56" x14ac:dyDescent="0.25">
      <c r="B21" t="s">
        <v>800</v>
      </c>
    </row>
    <row r="23" spans="1:56" x14ac:dyDescent="0.25">
      <c r="A23">
        <v>9</v>
      </c>
    </row>
    <row r="24" spans="1:56" x14ac:dyDescent="0.25">
      <c r="B24" t="s">
        <v>800</v>
      </c>
    </row>
    <row r="26" spans="1:56" x14ac:dyDescent="0.25">
      <c r="A26">
        <v>10</v>
      </c>
    </row>
    <row r="27" spans="1:56" x14ac:dyDescent="0.25">
      <c r="B27" t="s">
        <v>800</v>
      </c>
    </row>
    <row r="28" spans="1:56" x14ac:dyDescent="0.25">
      <c r="B28" s="15" t="s">
        <v>1357</v>
      </c>
      <c r="C28" s="15" t="s">
        <v>1358</v>
      </c>
      <c r="D28" s="15" t="s">
        <v>1359</v>
      </c>
      <c r="E28" s="15" t="s">
        <v>1360</v>
      </c>
      <c r="F28" s="15" t="s">
        <v>1361</v>
      </c>
      <c r="G28" s="15" t="s">
        <v>1362</v>
      </c>
      <c r="H28" s="15" t="s">
        <v>1363</v>
      </c>
      <c r="I28" s="15" t="s">
        <v>1364</v>
      </c>
      <c r="J28" s="15" t="s">
        <v>1365</v>
      </c>
      <c r="K28" s="15" t="s">
        <v>1366</v>
      </c>
      <c r="L28" s="15" t="s">
        <v>1367</v>
      </c>
      <c r="M28" s="15" t="s">
        <v>1368</v>
      </c>
      <c r="N28" s="15" t="s">
        <v>1369</v>
      </c>
      <c r="O28" s="15" t="s">
        <v>1370</v>
      </c>
      <c r="P28" s="15" t="s">
        <v>1371</v>
      </c>
      <c r="Q28" s="15" t="s">
        <v>1372</v>
      </c>
      <c r="R28" s="15" t="s">
        <v>1373</v>
      </c>
      <c r="S28" s="15" t="s">
        <v>1374</v>
      </c>
      <c r="T28" s="15" t="s">
        <v>1375</v>
      </c>
      <c r="U28" s="15" t="s">
        <v>1376</v>
      </c>
      <c r="V28" s="15" t="s">
        <v>1377</v>
      </c>
      <c r="W28" s="15" t="s">
        <v>1378</v>
      </c>
      <c r="X28" s="15" t="s">
        <v>1379</v>
      </c>
      <c r="Y28" s="15" t="s">
        <v>1380</v>
      </c>
      <c r="Z28" s="15" t="s">
        <v>1381</v>
      </c>
      <c r="AA28" s="15" t="s">
        <v>1382</v>
      </c>
      <c r="AB28" s="15" t="s">
        <v>1383</v>
      </c>
      <c r="AC28" s="15" t="s">
        <v>1384</v>
      </c>
      <c r="AD28" s="15" t="s">
        <v>1385</v>
      </c>
      <c r="AE28" s="15" t="s">
        <v>1386</v>
      </c>
      <c r="AF28" s="15" t="s">
        <v>1387</v>
      </c>
      <c r="AG28" s="15" t="s">
        <v>1388</v>
      </c>
      <c r="AH28" s="15" t="s">
        <v>1389</v>
      </c>
      <c r="AI28" s="15" t="s">
        <v>1390</v>
      </c>
      <c r="AJ28" s="15" t="s">
        <v>1391</v>
      </c>
      <c r="AK28" s="15" t="s">
        <v>1392</v>
      </c>
      <c r="AL28" s="15" t="s">
        <v>1393</v>
      </c>
      <c r="AM28" s="15" t="s">
        <v>1394</v>
      </c>
      <c r="AN28" s="15" t="s">
        <v>1395</v>
      </c>
      <c r="AO28" s="15" t="s">
        <v>1396</v>
      </c>
      <c r="AP28" s="15" t="s">
        <v>1397</v>
      </c>
      <c r="AQ28" s="15" t="s">
        <v>1398</v>
      </c>
      <c r="AR28" s="15" t="s">
        <v>1399</v>
      </c>
      <c r="AS28" s="15" t="s">
        <v>1400</v>
      </c>
      <c r="AT28" s="15" t="s">
        <v>1401</v>
      </c>
      <c r="AU28" s="15" t="s">
        <v>1402</v>
      </c>
      <c r="AV28" s="15" t="s">
        <v>1403</v>
      </c>
      <c r="AW28" s="15" t="s">
        <v>1404</v>
      </c>
      <c r="AX28" s="15" t="s">
        <v>1405</v>
      </c>
      <c r="AY28" s="15" t="s">
        <v>1406</v>
      </c>
      <c r="AZ28" s="15" t="s">
        <v>1407</v>
      </c>
      <c r="BA28" s="15" t="s">
        <v>1408</v>
      </c>
      <c r="BB28" s="15" t="s">
        <v>1409</v>
      </c>
      <c r="BC28" s="15" t="s">
        <v>1410</v>
      </c>
      <c r="BD28" s="15" t="s">
        <v>1411</v>
      </c>
    </row>
    <row r="29" spans="1:56" x14ac:dyDescent="0.25">
      <c r="A29">
        <v>11</v>
      </c>
      <c r="B29" s="15">
        <v>5</v>
      </c>
      <c r="C29" s="15">
        <v>7</v>
      </c>
      <c r="D29" s="15">
        <v>3</v>
      </c>
      <c r="E29" s="15">
        <v>3</v>
      </c>
      <c r="F29" s="15">
        <v>6</v>
      </c>
      <c r="G29" s="15">
        <v>4</v>
      </c>
      <c r="H29" s="15">
        <v>8</v>
      </c>
      <c r="I29" s="15">
        <v>8</v>
      </c>
      <c r="J29" s="15">
        <v>9</v>
      </c>
      <c r="K29" s="15">
        <v>3</v>
      </c>
      <c r="L29" s="15">
        <v>4</v>
      </c>
      <c r="M29" s="15">
        <v>8</v>
      </c>
      <c r="N29" s="15">
        <v>6</v>
      </c>
      <c r="O29" s="15">
        <v>2</v>
      </c>
      <c r="P29" s="15">
        <v>3</v>
      </c>
      <c r="Q29" s="15">
        <v>7</v>
      </c>
      <c r="R29" s="15">
        <v>6</v>
      </c>
      <c r="S29" s="15">
        <v>4</v>
      </c>
      <c r="T29" s="15">
        <v>9</v>
      </c>
      <c r="U29" s="15">
        <v>7</v>
      </c>
      <c r="V29" s="15">
        <v>3</v>
      </c>
      <c r="W29" s="15">
        <v>4</v>
      </c>
      <c r="X29" s="15">
        <v>4</v>
      </c>
      <c r="Y29" s="15">
        <v>4</v>
      </c>
      <c r="Z29" s="15">
        <v>3</v>
      </c>
      <c r="AA29" s="15">
        <v>6</v>
      </c>
      <c r="AB29" s="15">
        <v>8</v>
      </c>
      <c r="AC29" s="15">
        <v>7</v>
      </c>
      <c r="AD29" s="15">
        <v>8</v>
      </c>
      <c r="AE29" s="15">
        <v>7</v>
      </c>
      <c r="AF29" s="15">
        <v>7</v>
      </c>
      <c r="AG29" s="15">
        <v>2</v>
      </c>
      <c r="AH29" s="15">
        <v>7</v>
      </c>
      <c r="AI29" s="15">
        <v>3</v>
      </c>
      <c r="AJ29" s="15">
        <v>7</v>
      </c>
      <c r="AK29" s="15">
        <v>4</v>
      </c>
      <c r="AL29" s="15">
        <v>4</v>
      </c>
      <c r="AM29" s="15">
        <v>8</v>
      </c>
      <c r="AN29" s="15">
        <v>10</v>
      </c>
      <c r="AO29" s="15">
        <v>4</v>
      </c>
      <c r="AP29" s="15">
        <v>8</v>
      </c>
      <c r="AQ29" s="15">
        <v>3</v>
      </c>
      <c r="AR29" s="15">
        <v>2</v>
      </c>
      <c r="AS29" s="15">
        <v>4</v>
      </c>
      <c r="AT29" s="15">
        <v>2</v>
      </c>
      <c r="AU29" s="15">
        <v>8</v>
      </c>
      <c r="AV29" s="15">
        <v>4</v>
      </c>
      <c r="AW29" s="15">
        <v>7</v>
      </c>
      <c r="AX29" s="15">
        <v>9</v>
      </c>
      <c r="AY29" s="15">
        <v>7</v>
      </c>
      <c r="AZ29" s="15">
        <v>4</v>
      </c>
      <c r="BA29" s="15">
        <v>4</v>
      </c>
      <c r="BB29" s="15">
        <v>8</v>
      </c>
      <c r="BC29" s="15">
        <v>2</v>
      </c>
      <c r="BD29" s="15">
        <v>4</v>
      </c>
    </row>
    <row r="30" spans="1:56" x14ac:dyDescent="0.25">
      <c r="B30" t="s">
        <v>800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579E-50D7-4D58-B6C9-1BC0B469389F}">
  <dimension ref="A2:Z66"/>
  <sheetViews>
    <sheetView zoomScale="90" zoomScaleNormal="90" workbookViewId="0"/>
  </sheetViews>
  <sheetFormatPr defaultRowHeight="15" x14ac:dyDescent="0.25"/>
  <cols>
    <col min="1" max="1" width="3.5703125" bestFit="1" customWidth="1"/>
    <col min="2" max="11" width="4.5703125" bestFit="1" customWidth="1"/>
    <col min="12" max="12" width="5.85546875" bestFit="1" customWidth="1"/>
    <col min="14" max="14" width="3.5703125" bestFit="1" customWidth="1"/>
    <col min="20" max="20" width="11.5703125" bestFit="1" customWidth="1"/>
  </cols>
  <sheetData>
    <row r="2" spans="1:26" x14ac:dyDescent="0.25">
      <c r="A2">
        <v>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N2">
        <v>4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1412</v>
      </c>
    </row>
    <row r="3" spans="1:26" x14ac:dyDescent="0.25">
      <c r="A3" t="s">
        <v>0</v>
      </c>
      <c r="B3">
        <v>0</v>
      </c>
      <c r="C3" s="2"/>
      <c r="D3" s="3"/>
      <c r="E3" s="4"/>
      <c r="F3" s="12"/>
      <c r="G3" s="13"/>
      <c r="H3" s="12"/>
      <c r="I3" s="12"/>
      <c r="J3" s="12"/>
      <c r="K3" s="12"/>
      <c r="L3" s="12"/>
      <c r="N3" t="s">
        <v>0</v>
      </c>
      <c r="O3">
        <v>1</v>
      </c>
      <c r="P3" s="2">
        <f>IFERROR(((10-B4)/B4),9)</f>
        <v>9</v>
      </c>
      <c r="Q3" s="3">
        <f>IFERROR(((10-B5)/B5),9)</f>
        <v>2.3333333333333335</v>
      </c>
      <c r="R3" s="4">
        <f>IFERROR(((10-B6)/B6),9)</f>
        <v>0.42857142857142855</v>
      </c>
      <c r="S3" s="12"/>
      <c r="T3" s="13"/>
      <c r="U3" s="12"/>
      <c r="V3" s="12"/>
      <c r="W3" s="12"/>
      <c r="X3" s="12"/>
      <c r="Y3" s="12"/>
      <c r="Z3">
        <f>SUM(O3:Y3)</f>
        <v>12.761904761904763</v>
      </c>
    </row>
    <row r="4" spans="1:26" x14ac:dyDescent="0.25">
      <c r="A4" t="s">
        <v>1</v>
      </c>
      <c r="B4" s="2">
        <f>'Import Sheet (paste survey)'!B8-1</f>
        <v>1</v>
      </c>
      <c r="C4">
        <v>0</v>
      </c>
      <c r="D4" s="2"/>
      <c r="E4" s="3"/>
      <c r="F4" s="12"/>
      <c r="G4" s="13"/>
      <c r="H4" s="12"/>
      <c r="I4" s="12"/>
      <c r="J4" s="12"/>
      <c r="K4" s="12"/>
      <c r="L4" s="12"/>
      <c r="N4" t="s">
        <v>1</v>
      </c>
      <c r="O4" s="2">
        <f>IFERROR(B4/(10-B4),9)</f>
        <v>0.1111111111111111</v>
      </c>
      <c r="P4">
        <v>1</v>
      </c>
      <c r="Q4" s="2">
        <f>IFERROR(((10-C5)/C5),9)</f>
        <v>0.42857142857142855</v>
      </c>
      <c r="R4" s="3">
        <f>IFERROR(((10-C6)/C6),9)</f>
        <v>0.25</v>
      </c>
      <c r="S4" s="12"/>
      <c r="T4" s="13"/>
      <c r="U4" s="12"/>
      <c r="V4" s="12"/>
      <c r="W4" s="12"/>
      <c r="X4" s="12"/>
      <c r="Y4" s="12"/>
      <c r="Z4">
        <f t="shared" ref="Z4:Z6" si="0">SUM(O4:Y4)</f>
        <v>1.7896825396825398</v>
      </c>
    </row>
    <row r="5" spans="1:26" x14ac:dyDescent="0.25">
      <c r="A5" t="s">
        <v>2</v>
      </c>
      <c r="B5" s="3">
        <f>'Import Sheet (paste survey)'!E8-1</f>
        <v>3</v>
      </c>
      <c r="C5" s="2">
        <f>'Import Sheet (paste survey)'!C8-1</f>
        <v>7</v>
      </c>
      <c r="D5">
        <v>0</v>
      </c>
      <c r="E5" s="2"/>
      <c r="F5" s="12"/>
      <c r="G5" s="13"/>
      <c r="H5" s="12"/>
      <c r="I5" s="12"/>
      <c r="J5" s="12"/>
      <c r="K5" s="12"/>
      <c r="L5" s="12"/>
      <c r="N5" t="s">
        <v>2</v>
      </c>
      <c r="O5" s="3">
        <f>IFERROR(B5/(10-B5),9)</f>
        <v>0.42857142857142855</v>
      </c>
      <c r="P5" s="2">
        <f>IFERROR(C5/(10-C5),9)</f>
        <v>2.3333333333333335</v>
      </c>
      <c r="Q5">
        <v>1</v>
      </c>
      <c r="R5" s="2">
        <f>IFERROR(((10-D6)/D6),9)</f>
        <v>0.66666666666666663</v>
      </c>
      <c r="S5" s="12"/>
      <c r="T5" s="13"/>
      <c r="U5" s="12"/>
      <c r="V5" s="12"/>
      <c r="W5" s="12"/>
      <c r="X5" s="12"/>
      <c r="Y5" s="12"/>
      <c r="Z5">
        <f t="shared" si="0"/>
        <v>4.4285714285714288</v>
      </c>
    </row>
    <row r="6" spans="1:26" x14ac:dyDescent="0.25">
      <c r="A6" t="s">
        <v>3</v>
      </c>
      <c r="B6" s="4">
        <f>'Import Sheet (paste survey)'!G8-1</f>
        <v>7</v>
      </c>
      <c r="C6" s="3">
        <f>'Import Sheet (paste survey)'!F8-1</f>
        <v>8</v>
      </c>
      <c r="D6" s="2">
        <f>'Import Sheet (paste survey)'!D8-1</f>
        <v>6</v>
      </c>
      <c r="E6">
        <v>0</v>
      </c>
      <c r="F6" s="12"/>
      <c r="G6" s="13"/>
      <c r="H6" s="12"/>
      <c r="I6" s="12"/>
      <c r="J6" s="12"/>
      <c r="K6" s="12"/>
      <c r="L6" s="12"/>
      <c r="N6" t="s">
        <v>3</v>
      </c>
      <c r="O6" s="4">
        <f>IFERROR(B6/(10-B6),9)</f>
        <v>2.3333333333333335</v>
      </c>
      <c r="P6" s="3">
        <f>IFERROR(C6/(10-C6),9)</f>
        <v>4</v>
      </c>
      <c r="Q6" s="2">
        <f>IFERROR(D6/(10-D6),9)</f>
        <v>1.5</v>
      </c>
      <c r="R6">
        <v>1</v>
      </c>
      <c r="S6" s="12"/>
      <c r="T6" s="13"/>
      <c r="U6" s="12"/>
      <c r="V6" s="12"/>
      <c r="W6" s="12"/>
      <c r="X6" s="12"/>
      <c r="Y6" s="12"/>
      <c r="Z6">
        <f t="shared" si="0"/>
        <v>8.8333333333333339</v>
      </c>
    </row>
    <row r="7" spans="1:26" x14ac:dyDescent="0.25">
      <c r="A7" t="s">
        <v>4</v>
      </c>
      <c r="B7" s="12"/>
      <c r="C7" s="12"/>
      <c r="D7" s="12"/>
      <c r="E7" s="12"/>
      <c r="F7" s="12"/>
      <c r="G7" s="13"/>
      <c r="H7" s="12"/>
      <c r="I7" s="12"/>
      <c r="J7" s="12"/>
      <c r="K7" s="12"/>
      <c r="L7" s="12"/>
      <c r="N7" t="s">
        <v>4</v>
      </c>
      <c r="O7" s="12"/>
      <c r="P7" s="12"/>
      <c r="Q7" s="12"/>
      <c r="R7" s="12"/>
      <c r="S7" s="12"/>
      <c r="T7" s="13"/>
      <c r="U7" s="12"/>
      <c r="V7" s="12"/>
      <c r="W7" s="12"/>
      <c r="X7" s="12"/>
      <c r="Y7" s="12"/>
      <c r="Z7" s="12"/>
    </row>
    <row r="8" spans="1:26" x14ac:dyDescent="0.25">
      <c r="A8" t="s">
        <v>5</v>
      </c>
      <c r="B8" s="12"/>
      <c r="C8" s="12"/>
      <c r="D8" s="12"/>
      <c r="E8" s="12"/>
      <c r="F8" s="12"/>
      <c r="G8" s="13"/>
      <c r="H8" s="12"/>
      <c r="I8" s="12"/>
      <c r="J8" s="12"/>
      <c r="K8" s="12"/>
      <c r="L8" s="12"/>
      <c r="N8" t="s">
        <v>5</v>
      </c>
      <c r="O8" s="12"/>
      <c r="P8" s="12"/>
      <c r="Q8" s="12"/>
      <c r="R8" s="12"/>
      <c r="S8" s="12"/>
      <c r="T8" s="13"/>
      <c r="U8" s="12"/>
      <c r="V8" s="12"/>
      <c r="W8" s="12"/>
      <c r="X8" s="12"/>
      <c r="Y8" s="12"/>
      <c r="Z8" s="12"/>
    </row>
    <row r="9" spans="1:26" x14ac:dyDescent="0.25">
      <c r="A9" t="s">
        <v>6</v>
      </c>
      <c r="B9" s="12"/>
      <c r="C9" s="12"/>
      <c r="D9" s="12"/>
      <c r="E9" s="12"/>
      <c r="F9" s="12"/>
      <c r="G9" s="13"/>
      <c r="H9" s="12"/>
      <c r="I9" s="12"/>
      <c r="J9" s="12"/>
      <c r="K9" s="12"/>
      <c r="L9" s="12"/>
      <c r="N9" t="s">
        <v>6</v>
      </c>
      <c r="O9" s="12"/>
      <c r="P9" s="12"/>
      <c r="Q9" s="12"/>
      <c r="R9" s="12"/>
      <c r="S9" s="12"/>
      <c r="T9" s="13"/>
      <c r="U9" s="12"/>
      <c r="V9" s="12"/>
      <c r="W9" s="12"/>
      <c r="X9" s="12"/>
      <c r="Y9" s="12"/>
      <c r="Z9" s="12"/>
    </row>
    <row r="10" spans="1:26" x14ac:dyDescent="0.25">
      <c r="A10" t="s">
        <v>7</v>
      </c>
      <c r="B10" s="12"/>
      <c r="C10" s="12"/>
      <c r="D10" s="12"/>
      <c r="E10" s="12"/>
      <c r="F10" s="12"/>
      <c r="G10" s="13"/>
      <c r="H10" s="12"/>
      <c r="I10" s="12"/>
      <c r="J10" s="12"/>
      <c r="K10" s="12"/>
      <c r="L10" s="12"/>
      <c r="N10" t="s">
        <v>7</v>
      </c>
      <c r="O10" s="12"/>
      <c r="P10" s="12"/>
      <c r="Q10" s="12"/>
      <c r="R10" s="12"/>
      <c r="S10" s="12"/>
      <c r="T10" s="13"/>
      <c r="U10" s="12"/>
      <c r="V10" s="12"/>
      <c r="W10" s="12"/>
      <c r="X10" s="12"/>
      <c r="Y10" s="12"/>
      <c r="Z10" s="12"/>
    </row>
    <row r="11" spans="1:26" x14ac:dyDescent="0.25">
      <c r="A11" t="s">
        <v>8</v>
      </c>
      <c r="B11" s="12"/>
      <c r="C11" s="12"/>
      <c r="D11" s="12"/>
      <c r="E11" s="12"/>
      <c r="F11" s="12"/>
      <c r="G11" s="13"/>
      <c r="H11" s="12"/>
      <c r="I11" s="12"/>
      <c r="J11" s="12"/>
      <c r="K11" s="12"/>
      <c r="L11" s="12"/>
      <c r="N11" t="s">
        <v>8</v>
      </c>
      <c r="O11" s="12"/>
      <c r="P11" s="12"/>
      <c r="Q11" s="12"/>
      <c r="R11" s="12"/>
      <c r="S11" s="12"/>
      <c r="T11" s="13"/>
      <c r="U11" s="12"/>
      <c r="V11" s="12"/>
      <c r="W11" s="12"/>
      <c r="X11" s="12"/>
      <c r="Y11" s="12"/>
      <c r="Z11" s="12"/>
    </row>
    <row r="12" spans="1:26" x14ac:dyDescent="0.25">
      <c r="A12" t="s">
        <v>9</v>
      </c>
      <c r="B12" s="12"/>
      <c r="C12" s="12"/>
      <c r="D12" s="12"/>
      <c r="E12" s="12"/>
      <c r="F12" s="12"/>
      <c r="G12" s="13"/>
      <c r="H12" s="12"/>
      <c r="I12" s="12"/>
      <c r="J12" s="12"/>
      <c r="K12" s="12"/>
      <c r="L12" s="12"/>
      <c r="N12" t="s">
        <v>9</v>
      </c>
      <c r="O12" s="12"/>
      <c r="P12" s="12"/>
      <c r="Q12" s="12"/>
      <c r="R12" s="12"/>
      <c r="S12" s="12"/>
      <c r="T12" s="13"/>
      <c r="U12" s="12"/>
      <c r="V12" s="12"/>
      <c r="W12" s="12"/>
      <c r="X12" s="12"/>
      <c r="Y12" s="12"/>
      <c r="Z12" s="12"/>
    </row>
    <row r="13" spans="1:26" x14ac:dyDescent="0.25">
      <c r="A13" t="s">
        <v>10</v>
      </c>
      <c r="B13" s="12"/>
      <c r="C13" s="12"/>
      <c r="D13" s="12"/>
      <c r="E13" s="12"/>
      <c r="F13" s="12"/>
      <c r="G13" s="13"/>
      <c r="H13" s="12"/>
      <c r="I13" s="12"/>
      <c r="J13" s="12"/>
      <c r="K13" s="12"/>
      <c r="L13" s="12"/>
      <c r="N13" t="s">
        <v>10</v>
      </c>
      <c r="O13" s="12"/>
      <c r="P13" s="12"/>
      <c r="Q13" s="12"/>
      <c r="R13" s="12"/>
      <c r="S13" s="12"/>
      <c r="T13" s="13"/>
      <c r="U13" s="12"/>
      <c r="V13" s="12"/>
      <c r="W13" s="12"/>
      <c r="X13" s="12"/>
      <c r="Y13" s="12"/>
      <c r="Z13" s="12"/>
    </row>
    <row r="16" spans="1:26" x14ac:dyDescent="0.25">
      <c r="A16">
        <v>5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s="12" t="s">
        <v>7</v>
      </c>
      <c r="J16" s="12" t="s">
        <v>8</v>
      </c>
      <c r="K16" s="12" t="s">
        <v>9</v>
      </c>
      <c r="L16" s="12" t="s">
        <v>10</v>
      </c>
      <c r="N16">
        <v>5</v>
      </c>
      <c r="O16" t="s">
        <v>0</v>
      </c>
      <c r="P16" t="s">
        <v>1</v>
      </c>
      <c r="Q16" t="s">
        <v>2</v>
      </c>
      <c r="R16" t="s">
        <v>3</v>
      </c>
      <c r="S16" t="s">
        <v>4</v>
      </c>
      <c r="T16" t="s">
        <v>5</v>
      </c>
      <c r="U16" t="s">
        <v>6</v>
      </c>
      <c r="V16" t="s">
        <v>7</v>
      </c>
      <c r="W16" t="s">
        <v>8</v>
      </c>
      <c r="X16" t="s">
        <v>9</v>
      </c>
      <c r="Y16" t="s">
        <v>10</v>
      </c>
      <c r="Z16" t="s">
        <v>1412</v>
      </c>
    </row>
    <row r="17" spans="1:26" x14ac:dyDescent="0.25">
      <c r="A17" t="s">
        <v>0</v>
      </c>
      <c r="B17">
        <v>0</v>
      </c>
      <c r="C17" s="2"/>
      <c r="D17" s="3"/>
      <c r="E17" s="4"/>
      <c r="F17" s="5"/>
      <c r="G17" s="13"/>
      <c r="H17" s="12"/>
      <c r="I17" s="12"/>
      <c r="J17" s="12"/>
      <c r="K17" s="12"/>
      <c r="L17" s="12"/>
      <c r="N17" t="s">
        <v>0</v>
      </c>
      <c r="O17">
        <v>1</v>
      </c>
      <c r="P17" s="2">
        <f>IFERROR(((10-B18)/B18),9)</f>
        <v>0.25</v>
      </c>
      <c r="Q17" s="3">
        <f>IFERROR(((10-B19)/B19),9)</f>
        <v>4</v>
      </c>
      <c r="R17" s="4">
        <f>IFERROR(((10-B20)/B20),9)</f>
        <v>2.3333333333333335</v>
      </c>
      <c r="S17" s="5">
        <f>IFERROR(((10-B21)/B21),9)</f>
        <v>0.66666666666666663</v>
      </c>
      <c r="T17" s="13"/>
      <c r="U17" s="12"/>
      <c r="V17" s="12"/>
      <c r="W17" s="12"/>
      <c r="X17" s="12"/>
      <c r="Y17" s="12"/>
      <c r="Z17">
        <f>SUM(O17:Y17)</f>
        <v>8.25</v>
      </c>
    </row>
    <row r="18" spans="1:26" x14ac:dyDescent="0.25">
      <c r="A18" t="s">
        <v>1</v>
      </c>
      <c r="B18" s="2">
        <f>'Import Sheet (paste survey)'!B11-1</f>
        <v>8</v>
      </c>
      <c r="C18">
        <v>0</v>
      </c>
      <c r="D18" s="2"/>
      <c r="E18" s="3"/>
      <c r="F18" s="4"/>
      <c r="G18" s="13"/>
      <c r="H18" s="12"/>
      <c r="I18" s="12"/>
      <c r="J18" s="12"/>
      <c r="K18" s="12"/>
      <c r="L18" s="12"/>
      <c r="N18" t="s">
        <v>1</v>
      </c>
      <c r="O18" s="2">
        <f>IFERROR(B18/(10-B18),9)</f>
        <v>4</v>
      </c>
      <c r="P18">
        <v>1</v>
      </c>
      <c r="Q18" s="2">
        <f>IFERROR(((10-C19)/C19),9)</f>
        <v>4</v>
      </c>
      <c r="R18" s="3">
        <f>IFERROR(((10-C20)/C20),9)</f>
        <v>2.3333333333333335</v>
      </c>
      <c r="S18" s="4">
        <f>IFERROR(((10-C21)/C21),9)</f>
        <v>0.66666666666666663</v>
      </c>
      <c r="T18" s="13"/>
      <c r="U18" s="12"/>
      <c r="V18" s="12"/>
      <c r="W18" s="12"/>
      <c r="X18" s="12"/>
      <c r="Y18" s="12"/>
      <c r="Z18">
        <f t="shared" ref="Z18:Z21" si="1">SUM(O18:Y18)</f>
        <v>12</v>
      </c>
    </row>
    <row r="19" spans="1:26" x14ac:dyDescent="0.25">
      <c r="A19" t="s">
        <v>2</v>
      </c>
      <c r="B19" s="3">
        <f>'Import Sheet (paste survey)'!F11-1</f>
        <v>2</v>
      </c>
      <c r="C19" s="2">
        <f>'Import Sheet (paste survey)'!C11-1</f>
        <v>2</v>
      </c>
      <c r="D19">
        <v>0</v>
      </c>
      <c r="E19" s="2"/>
      <c r="F19" s="3"/>
      <c r="G19" s="13"/>
      <c r="H19" s="12"/>
      <c r="I19" s="12"/>
      <c r="J19" s="12"/>
      <c r="K19" s="12"/>
      <c r="L19" s="12"/>
      <c r="N19" t="s">
        <v>2</v>
      </c>
      <c r="O19" s="3">
        <f>IFERROR(B19/(10-B19),9)</f>
        <v>0.25</v>
      </c>
      <c r="P19" s="2">
        <f>IFERROR(C19/(10-C19),9)</f>
        <v>0.25</v>
      </c>
      <c r="Q19">
        <v>1</v>
      </c>
      <c r="R19" s="2">
        <f>IFERROR(((10-D20)/D20),9)</f>
        <v>4</v>
      </c>
      <c r="S19" s="3">
        <f>IFERROR(((10-D21)/D21),9)</f>
        <v>0.25</v>
      </c>
      <c r="T19" s="13"/>
      <c r="U19" s="12"/>
      <c r="V19" s="12"/>
      <c r="W19" s="12"/>
      <c r="X19" s="12"/>
      <c r="Y19" s="12"/>
      <c r="Z19">
        <f t="shared" si="1"/>
        <v>5.75</v>
      </c>
    </row>
    <row r="20" spans="1:26" x14ac:dyDescent="0.25">
      <c r="A20" t="s">
        <v>3</v>
      </c>
      <c r="B20" s="4">
        <f>'Import Sheet (paste survey)'!I11-1</f>
        <v>3</v>
      </c>
      <c r="C20" s="3">
        <f>'Import Sheet (paste survey)'!G11-1</f>
        <v>3</v>
      </c>
      <c r="D20" s="2">
        <f>'Import Sheet (paste survey)'!D11-1</f>
        <v>2</v>
      </c>
      <c r="E20">
        <v>0</v>
      </c>
      <c r="F20" s="2"/>
      <c r="G20" s="13"/>
      <c r="H20" s="12"/>
      <c r="I20" s="12"/>
      <c r="J20" s="12"/>
      <c r="K20" s="12"/>
      <c r="L20" s="12"/>
      <c r="N20" t="s">
        <v>3</v>
      </c>
      <c r="O20" s="4">
        <f>IFERROR(B20/(10-B20),9)</f>
        <v>0.42857142857142855</v>
      </c>
      <c r="P20" s="3">
        <f>IFERROR(C20/(10-C20),9)</f>
        <v>0.42857142857142855</v>
      </c>
      <c r="Q20" s="2">
        <f>IFERROR(D20/(10-D20),9)</f>
        <v>0.25</v>
      </c>
      <c r="R20">
        <v>1</v>
      </c>
      <c r="S20" s="2">
        <f>IFERROR(((10-E21)/E21),9)</f>
        <v>0.42857142857142855</v>
      </c>
      <c r="T20" s="13"/>
      <c r="U20" s="12"/>
      <c r="V20" s="12"/>
      <c r="W20" s="12"/>
      <c r="X20" s="12"/>
      <c r="Y20" s="12"/>
      <c r="Z20">
        <f t="shared" si="1"/>
        <v>2.5357142857142856</v>
      </c>
    </row>
    <row r="21" spans="1:26" x14ac:dyDescent="0.25">
      <c r="A21" t="s">
        <v>4</v>
      </c>
      <c r="B21" s="5">
        <f>'Import Sheet (paste survey)'!K11-1</f>
        <v>6</v>
      </c>
      <c r="C21" s="4">
        <f>'Import Sheet (paste survey)'!J11-1</f>
        <v>6</v>
      </c>
      <c r="D21" s="3">
        <f>'Import Sheet (paste survey)'!H11-1</f>
        <v>8</v>
      </c>
      <c r="E21" s="2">
        <f>'Import Sheet (paste survey)'!E11-1</f>
        <v>7</v>
      </c>
      <c r="F21">
        <v>0</v>
      </c>
      <c r="G21" s="13"/>
      <c r="H21" s="12"/>
      <c r="I21" s="12"/>
      <c r="J21" s="12"/>
      <c r="K21" s="12"/>
      <c r="L21" s="12"/>
      <c r="N21" t="s">
        <v>4</v>
      </c>
      <c r="O21" s="5">
        <f>IFERROR(B21/(10-B21),9)</f>
        <v>1.5</v>
      </c>
      <c r="P21" s="4">
        <f>IFERROR(C21/(10-C21),9)</f>
        <v>1.5</v>
      </c>
      <c r="Q21" s="3">
        <f>IFERROR(D21/(10-D21),9)</f>
        <v>4</v>
      </c>
      <c r="R21" s="2">
        <f>IFERROR(E21/(10-E21),9)</f>
        <v>2.3333333333333335</v>
      </c>
      <c r="S21">
        <v>1</v>
      </c>
      <c r="T21" s="13"/>
      <c r="U21" s="12"/>
      <c r="V21" s="12"/>
      <c r="W21" s="12"/>
      <c r="X21" s="12"/>
      <c r="Y21" s="12"/>
      <c r="Z21">
        <f t="shared" si="1"/>
        <v>10.333333333333334</v>
      </c>
    </row>
    <row r="22" spans="1:26" x14ac:dyDescent="0.25">
      <c r="A22" t="s">
        <v>5</v>
      </c>
      <c r="B22" s="12"/>
      <c r="C22" s="12"/>
      <c r="D22" s="12"/>
      <c r="E22" s="12"/>
      <c r="F22" s="12"/>
      <c r="G22" s="13"/>
      <c r="H22" s="12"/>
      <c r="I22" s="12"/>
      <c r="J22" s="12"/>
      <c r="K22" s="12"/>
      <c r="L22" s="12"/>
      <c r="N22" t="s">
        <v>5</v>
      </c>
      <c r="O22" s="12"/>
      <c r="P22" s="12"/>
      <c r="Q22" s="12"/>
      <c r="R22" s="12"/>
      <c r="S22" s="12"/>
      <c r="T22" s="13"/>
      <c r="U22" s="12"/>
      <c r="V22" s="12"/>
      <c r="W22" s="12"/>
      <c r="X22" s="12"/>
      <c r="Y22" s="12"/>
      <c r="Z22" s="12"/>
    </row>
    <row r="23" spans="1:26" x14ac:dyDescent="0.25">
      <c r="A23" t="s">
        <v>6</v>
      </c>
      <c r="B23" s="12"/>
      <c r="C23" s="12"/>
      <c r="D23" s="12"/>
      <c r="E23" s="12"/>
      <c r="F23" s="12"/>
      <c r="G23" s="13"/>
      <c r="H23" s="12"/>
      <c r="I23" s="12"/>
      <c r="J23" s="12"/>
      <c r="K23" s="12"/>
      <c r="L23" s="12"/>
      <c r="N23" t="s">
        <v>6</v>
      </c>
      <c r="O23" s="12"/>
      <c r="P23" s="12"/>
      <c r="Q23" s="12"/>
      <c r="R23" s="12"/>
      <c r="S23" s="12"/>
      <c r="T23" s="13"/>
      <c r="U23" s="12"/>
      <c r="V23" s="12"/>
      <c r="W23" s="12"/>
      <c r="X23" s="12"/>
      <c r="Y23" s="12"/>
      <c r="Z23" s="12"/>
    </row>
    <row r="24" spans="1:26" x14ac:dyDescent="0.25">
      <c r="A24" t="s">
        <v>7</v>
      </c>
      <c r="B24" s="12"/>
      <c r="C24" s="12"/>
      <c r="D24" s="12"/>
      <c r="E24" s="12"/>
      <c r="F24" s="12"/>
      <c r="G24" s="13"/>
      <c r="H24" s="12"/>
      <c r="I24" s="12"/>
      <c r="J24" s="12"/>
      <c r="K24" s="12"/>
      <c r="L24" s="12"/>
      <c r="N24" t="s">
        <v>7</v>
      </c>
      <c r="O24" s="12"/>
      <c r="P24" s="12"/>
      <c r="Q24" s="12"/>
      <c r="R24" s="12"/>
      <c r="S24" s="12"/>
      <c r="T24" s="13"/>
      <c r="U24" s="12"/>
      <c r="V24" s="12"/>
      <c r="W24" s="12"/>
      <c r="X24" s="12"/>
      <c r="Y24" s="12"/>
      <c r="Z24" s="12"/>
    </row>
    <row r="25" spans="1:26" x14ac:dyDescent="0.25">
      <c r="A25" t="s">
        <v>8</v>
      </c>
      <c r="B25" s="12"/>
      <c r="C25" s="12"/>
      <c r="D25" s="12"/>
      <c r="E25" s="12"/>
      <c r="F25" s="12"/>
      <c r="G25" s="13"/>
      <c r="H25" s="12"/>
      <c r="I25" s="12"/>
      <c r="J25" s="12"/>
      <c r="K25" s="12"/>
      <c r="L25" s="12"/>
      <c r="N25" t="s">
        <v>8</v>
      </c>
      <c r="O25" s="12"/>
      <c r="P25" s="12"/>
      <c r="Q25" s="12"/>
      <c r="R25" s="12"/>
      <c r="S25" s="12"/>
      <c r="T25" s="13"/>
      <c r="U25" s="12"/>
      <c r="V25" s="12"/>
      <c r="W25" s="12"/>
      <c r="X25" s="12"/>
      <c r="Y25" s="12"/>
      <c r="Z25" s="12"/>
    </row>
    <row r="26" spans="1:26" x14ac:dyDescent="0.25">
      <c r="A26" t="s">
        <v>9</v>
      </c>
      <c r="B26" s="12"/>
      <c r="C26" s="12"/>
      <c r="D26" s="12"/>
      <c r="E26" s="12"/>
      <c r="F26" s="12"/>
      <c r="G26" s="13"/>
      <c r="H26" s="12"/>
      <c r="I26" s="12"/>
      <c r="J26" s="12"/>
      <c r="K26" s="12"/>
      <c r="L26" s="12"/>
      <c r="N26" t="s">
        <v>9</v>
      </c>
      <c r="O26" s="12"/>
      <c r="P26" s="12"/>
      <c r="Q26" s="12"/>
      <c r="R26" s="12"/>
      <c r="S26" s="12"/>
      <c r="T26" s="13"/>
      <c r="U26" s="12"/>
      <c r="V26" s="12"/>
      <c r="W26" s="12"/>
      <c r="X26" s="12"/>
      <c r="Y26" s="12"/>
      <c r="Z26" s="12"/>
    </row>
    <row r="27" spans="1:26" x14ac:dyDescent="0.25">
      <c r="A27" t="s">
        <v>10</v>
      </c>
      <c r="B27" s="12"/>
      <c r="C27" s="12"/>
      <c r="D27" s="12"/>
      <c r="E27" s="12"/>
      <c r="F27" s="12"/>
      <c r="G27" s="13"/>
      <c r="H27" s="12"/>
      <c r="I27" s="12"/>
      <c r="J27" s="12"/>
      <c r="K27" s="12"/>
      <c r="L27" s="12"/>
      <c r="N27" t="s">
        <v>10</v>
      </c>
      <c r="O27" s="12"/>
      <c r="P27" s="12"/>
      <c r="Q27" s="12"/>
      <c r="R27" s="12"/>
      <c r="S27" s="12"/>
      <c r="T27" s="13"/>
      <c r="U27" s="12"/>
      <c r="V27" s="12"/>
      <c r="W27" s="12"/>
      <c r="X27" s="12"/>
      <c r="Y27" s="12"/>
      <c r="Z27" s="12"/>
    </row>
    <row r="28" spans="1:26" x14ac:dyDescent="0.25">
      <c r="G28" s="1"/>
      <c r="T28" s="1"/>
    </row>
    <row r="29" spans="1:26" x14ac:dyDescent="0.25">
      <c r="A29">
        <v>6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s="12"/>
      <c r="I29" s="12" t="s">
        <v>7</v>
      </c>
      <c r="J29" s="12" t="s">
        <v>8</v>
      </c>
      <c r="K29" s="12" t="s">
        <v>9</v>
      </c>
      <c r="L29" s="12" t="s">
        <v>10</v>
      </c>
      <c r="N29">
        <v>6</v>
      </c>
      <c r="O29" t="s">
        <v>0</v>
      </c>
      <c r="P29" t="s">
        <v>1</v>
      </c>
      <c r="Q29" t="s">
        <v>2</v>
      </c>
      <c r="R29" t="s">
        <v>3</v>
      </c>
      <c r="S29" t="s">
        <v>4</v>
      </c>
      <c r="T29" t="s">
        <v>5</v>
      </c>
      <c r="U29" t="s">
        <v>6</v>
      </c>
      <c r="V29" t="s">
        <v>7</v>
      </c>
      <c r="W29" t="s">
        <v>8</v>
      </c>
      <c r="X29" t="s">
        <v>9</v>
      </c>
      <c r="Y29" t="s">
        <v>10</v>
      </c>
      <c r="Z29" t="s">
        <v>1412</v>
      </c>
    </row>
    <row r="30" spans="1:26" x14ac:dyDescent="0.25">
      <c r="A30" t="s">
        <v>0</v>
      </c>
      <c r="B30">
        <v>0</v>
      </c>
      <c r="C30" s="2"/>
      <c r="D30" s="3"/>
      <c r="E30" s="4"/>
      <c r="F30" s="5"/>
      <c r="G30" s="6"/>
      <c r="H30" s="12"/>
      <c r="I30" s="12"/>
      <c r="J30" s="12"/>
      <c r="K30" s="12"/>
      <c r="L30" s="12"/>
      <c r="N30" t="s">
        <v>0</v>
      </c>
      <c r="O30">
        <v>1</v>
      </c>
      <c r="P30" s="2">
        <f>IFERROR(((10-B31)/B31),9)</f>
        <v>1</v>
      </c>
      <c r="Q30" s="3">
        <f>IFERROR(((10-B32)/B32),9)</f>
        <v>2.3333333333333335</v>
      </c>
      <c r="R30" s="4">
        <f>IFERROR(((10-B33)/B33),9)</f>
        <v>4</v>
      </c>
      <c r="S30" s="5">
        <f>IFERROR(((10-B34)/B34),9)</f>
        <v>1</v>
      </c>
      <c r="T30" s="6">
        <f>IFERROR(((10-B35)/B35),9)</f>
        <v>0.66666666666666663</v>
      </c>
      <c r="U30" s="12"/>
      <c r="V30" s="12"/>
      <c r="W30" s="12"/>
      <c r="X30" s="12"/>
      <c r="Y30" s="12"/>
      <c r="Z30">
        <f>SUM(O30:Y30)</f>
        <v>10</v>
      </c>
    </row>
    <row r="31" spans="1:26" x14ac:dyDescent="0.25">
      <c r="A31" t="s">
        <v>1</v>
      </c>
      <c r="B31" s="2">
        <f>'Import Sheet (paste survey)'!B14-1</f>
        <v>5</v>
      </c>
      <c r="C31">
        <v>0</v>
      </c>
      <c r="D31" s="2"/>
      <c r="E31" s="3"/>
      <c r="F31" s="4"/>
      <c r="G31" s="7"/>
      <c r="H31" s="12"/>
      <c r="I31" s="12"/>
      <c r="J31" s="12"/>
      <c r="K31" s="12"/>
      <c r="L31" s="12"/>
      <c r="N31" t="s">
        <v>1</v>
      </c>
      <c r="O31" s="2">
        <f>IFERROR(B31/(10-B31),9)</f>
        <v>1</v>
      </c>
      <c r="P31">
        <v>1</v>
      </c>
      <c r="Q31" s="2">
        <f>IFERROR(((10-C32)/C32),9)</f>
        <v>1.5</v>
      </c>
      <c r="R31" s="3">
        <f>IFERROR(((10-C33)/C33),9)</f>
        <v>2.3333333333333335</v>
      </c>
      <c r="S31" s="4">
        <f>IFERROR(((10-C34)/C34),9)</f>
        <v>1</v>
      </c>
      <c r="T31" s="7">
        <f>IFERROR(((10-C35)/C35),9)</f>
        <v>1.5</v>
      </c>
      <c r="U31" s="12"/>
      <c r="V31" s="12"/>
      <c r="W31" s="12"/>
      <c r="X31" s="12"/>
      <c r="Y31" s="12"/>
      <c r="Z31">
        <f t="shared" ref="Z31:Z35" si="2">SUM(O31:Y31)</f>
        <v>8.3333333333333339</v>
      </c>
    </row>
    <row r="32" spans="1:26" x14ac:dyDescent="0.25">
      <c r="A32" t="s">
        <v>2</v>
      </c>
      <c r="B32" s="3">
        <f>'Import Sheet (paste survey)'!G14-1</f>
        <v>3</v>
      </c>
      <c r="C32" s="2">
        <f>'Import Sheet (paste survey)'!C14-1</f>
        <v>4</v>
      </c>
      <c r="D32">
        <v>0</v>
      </c>
      <c r="E32" s="2"/>
      <c r="F32" s="3"/>
      <c r="G32" s="9"/>
      <c r="H32" s="12"/>
      <c r="I32" s="12"/>
      <c r="J32" s="12"/>
      <c r="K32" s="12"/>
      <c r="L32" s="12"/>
      <c r="N32" t="s">
        <v>2</v>
      </c>
      <c r="O32" s="3">
        <f>IFERROR(B32/(10-B32),9)</f>
        <v>0.42857142857142855</v>
      </c>
      <c r="P32" s="2">
        <f>IFERROR(C32/(10-C32),9)</f>
        <v>0.66666666666666663</v>
      </c>
      <c r="Q32">
        <v>1</v>
      </c>
      <c r="R32" s="2">
        <f>IFERROR(((10-D33)/D33),9)</f>
        <v>4</v>
      </c>
      <c r="S32" s="3">
        <f>IFERROR(((10-D34)/D34),9)</f>
        <v>0.42857142857142855</v>
      </c>
      <c r="T32" s="9">
        <f>IFERROR(((10-D35)/D35),9)</f>
        <v>0.42857142857142855</v>
      </c>
      <c r="U32" s="12"/>
      <c r="V32" s="12"/>
      <c r="W32" s="12"/>
      <c r="X32" s="12"/>
      <c r="Y32" s="12"/>
      <c r="Z32">
        <f t="shared" si="2"/>
        <v>6.9523809523809526</v>
      </c>
    </row>
    <row r="33" spans="1:26" x14ac:dyDescent="0.25">
      <c r="A33" t="s">
        <v>3</v>
      </c>
      <c r="B33" s="4">
        <f>'Import Sheet (paste survey)'!K14-1</f>
        <v>2</v>
      </c>
      <c r="C33" s="3">
        <f>'Import Sheet (paste survey)'!H14-1</f>
        <v>3</v>
      </c>
      <c r="D33" s="2">
        <f>'Import Sheet (paste survey)'!D14-1</f>
        <v>2</v>
      </c>
      <c r="E33">
        <v>0</v>
      </c>
      <c r="F33" s="2"/>
      <c r="G33" s="10"/>
      <c r="H33" s="12"/>
      <c r="I33" s="12"/>
      <c r="J33" s="12"/>
      <c r="K33" s="12"/>
      <c r="L33" s="12"/>
      <c r="N33" t="s">
        <v>3</v>
      </c>
      <c r="O33" s="4">
        <f>IFERROR(B33/(10-B33),9)</f>
        <v>0.25</v>
      </c>
      <c r="P33" s="3">
        <f>IFERROR(C33/(10-C33),9)</f>
        <v>0.42857142857142855</v>
      </c>
      <c r="Q33" s="2">
        <f>IFERROR(D33/(10-D33),9)</f>
        <v>0.25</v>
      </c>
      <c r="R33">
        <v>1</v>
      </c>
      <c r="S33" s="2">
        <f>IFERROR(((10-E34)/E34),9)</f>
        <v>0.42857142857142855</v>
      </c>
      <c r="T33" s="10">
        <f>IFERROR(((10-E35)/E35),9)</f>
        <v>0.66666666666666663</v>
      </c>
      <c r="U33" s="12"/>
      <c r="V33" s="12"/>
      <c r="W33" s="12"/>
      <c r="X33" s="12"/>
      <c r="Y33" s="12"/>
      <c r="Z33">
        <f t="shared" si="2"/>
        <v>3.0238095238095237</v>
      </c>
    </row>
    <row r="34" spans="1:26" x14ac:dyDescent="0.25">
      <c r="A34" t="s">
        <v>4</v>
      </c>
      <c r="B34" s="5">
        <f>'Import Sheet (paste survey)'!N14-1</f>
        <v>5</v>
      </c>
      <c r="C34" s="4">
        <f>'Import Sheet (paste survey)'!L14-1</f>
        <v>5</v>
      </c>
      <c r="D34" s="3">
        <f>'Import Sheet (paste survey)'!I14-1</f>
        <v>7</v>
      </c>
      <c r="E34" s="2">
        <f>'Import Sheet (paste survey)'!E14-1</f>
        <v>7</v>
      </c>
      <c r="F34">
        <v>0</v>
      </c>
      <c r="G34" s="11"/>
      <c r="H34" s="12"/>
      <c r="I34" s="12"/>
      <c r="J34" s="12"/>
      <c r="K34" s="12"/>
      <c r="L34" s="12"/>
      <c r="N34" t="s">
        <v>4</v>
      </c>
      <c r="O34" s="5">
        <f>IFERROR(B34/(10-B34),9)</f>
        <v>1</v>
      </c>
      <c r="P34" s="4">
        <f>IFERROR(C34/(10-C34),9)</f>
        <v>1</v>
      </c>
      <c r="Q34" s="3">
        <f>IFERROR(D34/(10-D34),9)</f>
        <v>2.3333333333333335</v>
      </c>
      <c r="R34" s="2">
        <f>IFERROR(E34/(10-E34),9)</f>
        <v>2.3333333333333335</v>
      </c>
      <c r="S34">
        <v>1</v>
      </c>
      <c r="T34" s="11">
        <f>IFERROR(((10-F35)/F35),9)</f>
        <v>2.3333333333333335</v>
      </c>
      <c r="U34" s="12"/>
      <c r="V34" s="12"/>
      <c r="W34" s="12"/>
      <c r="X34" s="12"/>
      <c r="Y34" s="12"/>
      <c r="Z34">
        <f t="shared" si="2"/>
        <v>10.000000000000002</v>
      </c>
    </row>
    <row r="35" spans="1:26" x14ac:dyDescent="0.25">
      <c r="A35" t="s">
        <v>5</v>
      </c>
      <c r="B35" s="8">
        <f>'Import Sheet (paste survey)'!P14-1</f>
        <v>6</v>
      </c>
      <c r="C35" s="5">
        <f>'Import Sheet (paste survey)'!O14-1</f>
        <v>4</v>
      </c>
      <c r="D35" s="4">
        <f>'Import Sheet (paste survey)'!M14-1</f>
        <v>7</v>
      </c>
      <c r="E35" s="3">
        <f>'Import Sheet (paste survey)'!J14-1</f>
        <v>6</v>
      </c>
      <c r="F35" s="2">
        <f>'Import Sheet (paste survey)'!F14-1</f>
        <v>3</v>
      </c>
      <c r="G35" s="1">
        <v>0</v>
      </c>
      <c r="H35" s="12"/>
      <c r="I35" s="12"/>
      <c r="J35" s="12"/>
      <c r="K35" s="12"/>
      <c r="L35" s="12"/>
      <c r="N35" t="s">
        <v>5</v>
      </c>
      <c r="O35" s="8">
        <f>IFERROR(B35/(10-B35),9)</f>
        <v>1.5</v>
      </c>
      <c r="P35" s="5">
        <f>IFERROR(C35/(10-C35),9)</f>
        <v>0.66666666666666663</v>
      </c>
      <c r="Q35" s="4">
        <f>IFERROR(D35/(10-D35),9)</f>
        <v>2.3333333333333335</v>
      </c>
      <c r="R35" s="3">
        <f>IFERROR(E35/(10-E35),9)</f>
        <v>1.5</v>
      </c>
      <c r="S35" s="2">
        <f>IFERROR(F35/(10-F35),9)</f>
        <v>0.42857142857142855</v>
      </c>
      <c r="T35" s="1">
        <v>1</v>
      </c>
      <c r="U35" s="12"/>
      <c r="V35" s="12"/>
      <c r="W35" s="12"/>
      <c r="X35" s="12"/>
      <c r="Y35" s="12"/>
      <c r="Z35">
        <f t="shared" si="2"/>
        <v>7.4285714285714288</v>
      </c>
    </row>
    <row r="36" spans="1:26" x14ac:dyDescent="0.25">
      <c r="A36" t="s">
        <v>6</v>
      </c>
      <c r="B36" s="12"/>
      <c r="C36" s="12"/>
      <c r="D36" s="12"/>
      <c r="E36" s="12"/>
      <c r="F36" s="12"/>
      <c r="G36" s="13"/>
      <c r="H36" s="12"/>
      <c r="I36" s="12"/>
      <c r="J36" s="12"/>
      <c r="K36" s="12"/>
      <c r="L36" s="12"/>
      <c r="N36" t="s">
        <v>6</v>
      </c>
      <c r="O36" s="12"/>
      <c r="P36" s="12"/>
      <c r="Q36" s="12"/>
      <c r="R36" s="12"/>
      <c r="S36" s="12"/>
      <c r="T36" s="13"/>
      <c r="U36" s="12"/>
      <c r="V36" s="12"/>
      <c r="W36" s="12"/>
      <c r="X36" s="12"/>
      <c r="Y36" s="12"/>
      <c r="Z36" s="12"/>
    </row>
    <row r="37" spans="1:26" x14ac:dyDescent="0.25">
      <c r="A37" t="s">
        <v>7</v>
      </c>
      <c r="B37" s="12"/>
      <c r="C37" s="12"/>
      <c r="D37" s="12"/>
      <c r="E37" s="12"/>
      <c r="F37" s="12"/>
      <c r="G37" s="13"/>
      <c r="H37" s="12"/>
      <c r="I37" s="12"/>
      <c r="J37" s="12"/>
      <c r="K37" s="12"/>
      <c r="L37" s="12"/>
      <c r="N37" t="s">
        <v>7</v>
      </c>
      <c r="O37" s="12"/>
      <c r="P37" s="12"/>
      <c r="Q37" s="12"/>
      <c r="R37" s="12"/>
      <c r="S37" s="12"/>
      <c r="T37" s="13"/>
      <c r="U37" s="12"/>
      <c r="V37" s="12"/>
      <c r="W37" s="12"/>
      <c r="X37" s="12"/>
      <c r="Y37" s="12"/>
      <c r="Z37" s="12"/>
    </row>
    <row r="38" spans="1:26" x14ac:dyDescent="0.25">
      <c r="A38" t="s">
        <v>8</v>
      </c>
      <c r="B38" s="12"/>
      <c r="C38" s="12"/>
      <c r="D38" s="12"/>
      <c r="E38" s="12"/>
      <c r="F38" s="12"/>
      <c r="G38" s="13"/>
      <c r="H38" s="12"/>
      <c r="I38" s="12"/>
      <c r="J38" s="12"/>
      <c r="K38" s="12"/>
      <c r="L38" s="12"/>
      <c r="N38" t="s">
        <v>8</v>
      </c>
      <c r="O38" s="12"/>
      <c r="P38" s="12"/>
      <c r="Q38" s="12"/>
      <c r="R38" s="12"/>
      <c r="S38" s="12"/>
      <c r="T38" s="13"/>
      <c r="U38" s="12"/>
      <c r="V38" s="12"/>
      <c r="W38" s="12"/>
      <c r="X38" s="12"/>
      <c r="Y38" s="12"/>
      <c r="Z38" s="12"/>
    </row>
    <row r="39" spans="1:26" x14ac:dyDescent="0.25">
      <c r="A39" t="s">
        <v>9</v>
      </c>
      <c r="B39" s="12"/>
      <c r="C39" s="12"/>
      <c r="D39" s="12"/>
      <c r="E39" s="12"/>
      <c r="F39" s="12"/>
      <c r="G39" s="13"/>
      <c r="H39" s="12"/>
      <c r="I39" s="12"/>
      <c r="J39" s="12"/>
      <c r="K39" s="12"/>
      <c r="L39" s="12"/>
      <c r="N39" t="s">
        <v>9</v>
      </c>
      <c r="O39" s="12"/>
      <c r="P39" s="12"/>
      <c r="Q39" s="12"/>
      <c r="R39" s="12"/>
      <c r="S39" s="12"/>
      <c r="T39" s="13"/>
      <c r="U39" s="12"/>
      <c r="V39" s="12"/>
      <c r="W39" s="12"/>
      <c r="X39" s="12"/>
      <c r="Y39" s="12"/>
      <c r="Z39" s="12"/>
    </row>
    <row r="40" spans="1:26" x14ac:dyDescent="0.25">
      <c r="A40" t="s">
        <v>10</v>
      </c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N40" t="s">
        <v>10</v>
      </c>
      <c r="O40" s="12"/>
      <c r="P40" s="12"/>
      <c r="Q40" s="12"/>
      <c r="R40" s="12"/>
      <c r="S40" s="12"/>
      <c r="T40" s="13"/>
      <c r="U40" s="12"/>
      <c r="V40" s="12"/>
      <c r="W40" s="12"/>
      <c r="X40" s="12"/>
      <c r="Y40" s="12"/>
      <c r="Z40" s="12"/>
    </row>
    <row r="42" spans="1:26" x14ac:dyDescent="0.25">
      <c r="A42">
        <v>7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s="12" t="s">
        <v>7</v>
      </c>
      <c r="J42" s="12" t="s">
        <v>8</v>
      </c>
      <c r="K42" s="12" t="s">
        <v>9</v>
      </c>
      <c r="L42" s="12" t="s">
        <v>10</v>
      </c>
      <c r="N42">
        <v>7</v>
      </c>
      <c r="O42" t="s">
        <v>0</v>
      </c>
      <c r="P42" t="s">
        <v>1</v>
      </c>
      <c r="Q42" t="s">
        <v>2</v>
      </c>
      <c r="R42" t="s">
        <v>3</v>
      </c>
      <c r="S42" t="s">
        <v>4</v>
      </c>
      <c r="T42" t="s">
        <v>5</v>
      </c>
      <c r="U42" t="s">
        <v>6</v>
      </c>
      <c r="V42" t="s">
        <v>7</v>
      </c>
      <c r="W42" t="s">
        <v>8</v>
      </c>
      <c r="X42" t="s">
        <v>9</v>
      </c>
      <c r="Y42" t="s">
        <v>10</v>
      </c>
      <c r="Z42" t="s">
        <v>1412</v>
      </c>
    </row>
    <row r="43" spans="1:26" x14ac:dyDescent="0.25">
      <c r="A43" t="s">
        <v>0</v>
      </c>
      <c r="B43">
        <v>0</v>
      </c>
      <c r="C43" s="2"/>
      <c r="D43" s="3"/>
      <c r="E43" s="4"/>
      <c r="F43" s="5"/>
      <c r="G43" s="6"/>
      <c r="H43">
        <f>'Import Sheet (paste survey)'!V17-1</f>
        <v>0</v>
      </c>
      <c r="I43" s="12"/>
      <c r="J43" s="12"/>
      <c r="K43" s="12"/>
      <c r="L43" s="12"/>
      <c r="N43" t="s">
        <v>0</v>
      </c>
      <c r="O43">
        <v>1</v>
      </c>
      <c r="P43" s="2">
        <f>IFERROR(((10-B44)/B44),9)</f>
        <v>2.3333333333333335</v>
      </c>
      <c r="Q43" s="3">
        <f>IFERROR(((10-B45)/B45),9)</f>
        <v>0.42857142857142855</v>
      </c>
      <c r="R43" s="4">
        <f>IFERROR(((10-B46)/B46),9)</f>
        <v>0.66666666666666663</v>
      </c>
      <c r="S43" s="5">
        <f>IFERROR(((10-B47)/B47),9)</f>
        <v>0.25</v>
      </c>
      <c r="T43" s="6">
        <f>IFERROR(((10-B48)/B48),9)</f>
        <v>2.3333333333333335</v>
      </c>
      <c r="U43">
        <f>IFERROR(H43/(10-H43),9)</f>
        <v>0</v>
      </c>
      <c r="V43" s="12"/>
      <c r="W43" s="12"/>
      <c r="X43" s="12"/>
      <c r="Y43" s="12"/>
      <c r="Z43">
        <f>SUM(O43:Y43)</f>
        <v>7.0119047619047628</v>
      </c>
    </row>
    <row r="44" spans="1:26" x14ac:dyDescent="0.25">
      <c r="A44" t="s">
        <v>1</v>
      </c>
      <c r="B44" s="2">
        <f>'Import Sheet (paste survey)'!B17-1</f>
        <v>3</v>
      </c>
      <c r="C44">
        <v>0</v>
      </c>
      <c r="D44" s="2"/>
      <c r="E44" s="3"/>
      <c r="F44" s="4"/>
      <c r="G44" s="7"/>
      <c r="H44" s="8"/>
      <c r="I44" s="12"/>
      <c r="J44" s="12"/>
      <c r="K44" s="12"/>
      <c r="L44" s="12"/>
      <c r="N44" t="s">
        <v>1</v>
      </c>
      <c r="O44" s="2">
        <f>IFERROR(B44/(10-B44),9)</f>
        <v>0.42857142857142855</v>
      </c>
      <c r="P44">
        <v>1</v>
      </c>
      <c r="Q44" s="2">
        <f>IFERROR(((10-C45)/C45),9)</f>
        <v>0.66666666666666663</v>
      </c>
      <c r="R44" s="3">
        <f>IFERROR(((10-C46)/C46),9)</f>
        <v>0.42857142857142855</v>
      </c>
      <c r="S44" s="4">
        <f>IFERROR(((10-C47)/C47),9)</f>
        <v>0.42857142857142855</v>
      </c>
      <c r="T44" s="7">
        <f>IFERROR(((10-C48)/C48),9)</f>
        <v>0.42857142857142855</v>
      </c>
      <c r="U44" s="8">
        <f>IFERROR(((10-C49)/C49),9)</f>
        <v>0.1111111111111111</v>
      </c>
      <c r="V44" s="12"/>
      <c r="W44" s="12"/>
      <c r="X44" s="12"/>
      <c r="Y44" s="12"/>
      <c r="Z44">
        <f t="shared" ref="Z44:Z49" si="3">SUM(O44:Y44)</f>
        <v>3.4920634920634916</v>
      </c>
    </row>
    <row r="45" spans="1:26" x14ac:dyDescent="0.25">
      <c r="A45" t="s">
        <v>2</v>
      </c>
      <c r="B45" s="3">
        <f>'Import Sheet (paste survey)'!H17-1</f>
        <v>7</v>
      </c>
      <c r="C45" s="2">
        <f>'Import Sheet (paste survey)'!C17-1</f>
        <v>6</v>
      </c>
      <c r="D45">
        <v>0</v>
      </c>
      <c r="E45" s="2"/>
      <c r="F45" s="3"/>
      <c r="G45" s="9"/>
      <c r="H45" s="5"/>
      <c r="I45" s="12"/>
      <c r="J45" s="12"/>
      <c r="K45" s="12"/>
      <c r="L45" s="12"/>
      <c r="N45" t="s">
        <v>2</v>
      </c>
      <c r="O45" s="3">
        <f>IFERROR(B45/(10-B45),9)</f>
        <v>2.3333333333333335</v>
      </c>
      <c r="P45" s="2">
        <f>IFERROR(C45/(10-C45),9)</f>
        <v>1.5</v>
      </c>
      <c r="Q45">
        <v>1</v>
      </c>
      <c r="R45" s="2">
        <f>IFERROR(((10-D46)/D46),9)</f>
        <v>0.66666666666666663</v>
      </c>
      <c r="S45" s="3">
        <f>IFERROR(((10-D47)/D47),9)</f>
        <v>0.25</v>
      </c>
      <c r="T45" s="9">
        <f>IFERROR(((10-D48)/D48),9)</f>
        <v>2.3333333333333335</v>
      </c>
      <c r="U45" s="5">
        <f>IFERROR(((10-D49)/D49),9)</f>
        <v>0.25</v>
      </c>
      <c r="V45" s="12"/>
      <c r="W45" s="12"/>
      <c r="X45" s="12"/>
      <c r="Y45" s="12"/>
      <c r="Z45">
        <f t="shared" si="3"/>
        <v>8.3333333333333339</v>
      </c>
    </row>
    <row r="46" spans="1:26" x14ac:dyDescent="0.25">
      <c r="A46" t="s">
        <v>3</v>
      </c>
      <c r="B46" s="4">
        <f>'Import Sheet (paste survey)'!M17-1</f>
        <v>6</v>
      </c>
      <c r="C46" s="3">
        <f>'Import Sheet (paste survey)'!I17-1</f>
        <v>7</v>
      </c>
      <c r="D46" s="2">
        <f>'Import Sheet (paste survey)'!D17-1</f>
        <v>6</v>
      </c>
      <c r="E46">
        <v>0</v>
      </c>
      <c r="F46" s="2"/>
      <c r="G46" s="10"/>
      <c r="H46" s="4"/>
      <c r="I46" s="12"/>
      <c r="J46" s="12"/>
      <c r="K46" s="12"/>
      <c r="L46" s="12"/>
      <c r="N46" t="s">
        <v>3</v>
      </c>
      <c r="O46" s="4">
        <f>IFERROR(B46/(10-B46),9)</f>
        <v>1.5</v>
      </c>
      <c r="P46" s="3">
        <f>IFERROR(C46/(10-C46),9)</f>
        <v>2.3333333333333335</v>
      </c>
      <c r="Q46" s="2">
        <f>IFERROR(D46/(10-D46),9)</f>
        <v>1.5</v>
      </c>
      <c r="R46">
        <v>1</v>
      </c>
      <c r="S46" s="2">
        <f>IFERROR(((10-E47)/E47),9)</f>
        <v>0.42857142857142855</v>
      </c>
      <c r="T46" s="10">
        <f>IFERROR(((10-E48)/E48),9)</f>
        <v>2.3333333333333335</v>
      </c>
      <c r="U46" s="4">
        <f>IFERROR(((10-E49)/E49),9)</f>
        <v>0.25</v>
      </c>
      <c r="V46" s="12"/>
      <c r="W46" s="12"/>
      <c r="X46" s="12"/>
      <c r="Y46" s="12"/>
      <c r="Z46">
        <f t="shared" si="3"/>
        <v>9.3452380952380967</v>
      </c>
    </row>
    <row r="47" spans="1:26" x14ac:dyDescent="0.25">
      <c r="A47" t="s">
        <v>4</v>
      </c>
      <c r="B47" s="5">
        <f>'Import Sheet (paste survey)'!Q17-1</f>
        <v>8</v>
      </c>
      <c r="C47" s="4">
        <f>'Import Sheet (paste survey)'!N17-1</f>
        <v>7</v>
      </c>
      <c r="D47" s="3">
        <f>'Import Sheet (paste survey)'!J17-1</f>
        <v>8</v>
      </c>
      <c r="E47" s="2">
        <f>'Import Sheet (paste survey)'!E17-1</f>
        <v>7</v>
      </c>
      <c r="F47">
        <v>0</v>
      </c>
      <c r="G47" s="11"/>
      <c r="H47" s="3"/>
      <c r="I47" s="12"/>
      <c r="J47" s="12"/>
      <c r="K47" s="12"/>
      <c r="L47" s="12"/>
      <c r="N47" t="s">
        <v>4</v>
      </c>
      <c r="O47" s="5">
        <f>IFERROR(B47/(10-B47),9)</f>
        <v>4</v>
      </c>
      <c r="P47" s="4">
        <f>IFERROR(C47/(10-C47),9)</f>
        <v>2.3333333333333335</v>
      </c>
      <c r="Q47" s="3">
        <f>IFERROR(D47/(10-D47),9)</f>
        <v>4</v>
      </c>
      <c r="R47" s="2">
        <f>IFERROR(E47/(10-E47),9)</f>
        <v>2.3333333333333335</v>
      </c>
      <c r="S47">
        <v>1</v>
      </c>
      <c r="T47" s="11">
        <f>IFERROR(((10-F48)/F48),9)</f>
        <v>4</v>
      </c>
      <c r="U47" s="3">
        <f>IFERROR(((10-F49)/F49),9)</f>
        <v>0.25</v>
      </c>
      <c r="V47" s="12"/>
      <c r="W47" s="12"/>
      <c r="X47" s="12"/>
      <c r="Y47" s="12"/>
      <c r="Z47">
        <f t="shared" si="3"/>
        <v>17.916666666666668</v>
      </c>
    </row>
    <row r="48" spans="1:26" x14ac:dyDescent="0.25">
      <c r="A48" t="s">
        <v>5</v>
      </c>
      <c r="B48" s="8">
        <f>'Import Sheet (paste survey)'!T17-1</f>
        <v>3</v>
      </c>
      <c r="C48" s="5">
        <f>'Import Sheet (paste survey)'!R17-1</f>
        <v>7</v>
      </c>
      <c r="D48" s="4">
        <f>'Import Sheet (paste survey)'!O17-1</f>
        <v>3</v>
      </c>
      <c r="E48" s="3">
        <f>'Import Sheet (paste survey)'!K17-1</f>
        <v>3</v>
      </c>
      <c r="F48" s="2">
        <f>'Import Sheet (paste survey)'!F17-1</f>
        <v>2</v>
      </c>
      <c r="G48" s="1">
        <v>0</v>
      </c>
      <c r="H48" s="2"/>
      <c r="I48" s="12"/>
      <c r="J48" s="12"/>
      <c r="K48" s="12"/>
      <c r="L48" s="12"/>
      <c r="N48" t="s">
        <v>5</v>
      </c>
      <c r="O48" s="8">
        <f>IFERROR(B48/(10-B48),9)</f>
        <v>0.42857142857142855</v>
      </c>
      <c r="P48" s="5">
        <f>IFERROR(C48/(10-C48),9)</f>
        <v>2.3333333333333335</v>
      </c>
      <c r="Q48" s="4">
        <f>IFERROR(D48/(10-D48),9)</f>
        <v>0.42857142857142855</v>
      </c>
      <c r="R48" s="3">
        <f>IFERROR(E48/(10-E48),9)</f>
        <v>0.42857142857142855</v>
      </c>
      <c r="S48" s="2">
        <f>IFERROR(F48/(10-F48),9)</f>
        <v>0.25</v>
      </c>
      <c r="T48" s="1">
        <v>1</v>
      </c>
      <c r="U48" s="2">
        <f>IFERROR(((10-G49)/G49),9)</f>
        <v>0.1111111111111111</v>
      </c>
      <c r="V48" s="12"/>
      <c r="W48" s="12"/>
      <c r="X48" s="12"/>
      <c r="Y48" s="12"/>
      <c r="Z48">
        <f t="shared" si="3"/>
        <v>4.9801587301587293</v>
      </c>
    </row>
    <row r="49" spans="1:26" x14ac:dyDescent="0.25">
      <c r="A49" t="s">
        <v>6</v>
      </c>
      <c r="C49" s="8">
        <f>'Import Sheet (paste survey)'!U17-1</f>
        <v>9</v>
      </c>
      <c r="D49" s="5">
        <f>'Import Sheet (paste survey)'!S17-1</f>
        <v>8</v>
      </c>
      <c r="E49" s="4">
        <f>'Import Sheet (paste survey)'!P17-1</f>
        <v>8</v>
      </c>
      <c r="F49" s="3">
        <f>'Import Sheet (paste survey)'!L17-1</f>
        <v>8</v>
      </c>
      <c r="G49" s="11">
        <f>'Import Sheet (paste survey)'!G17-1</f>
        <v>9</v>
      </c>
      <c r="H49">
        <v>0</v>
      </c>
      <c r="I49" s="12"/>
      <c r="J49" s="12"/>
      <c r="K49" s="12"/>
      <c r="L49" s="12"/>
      <c r="N49" t="s">
        <v>6</v>
      </c>
      <c r="O49">
        <f>IFERROR(((10-H43)/H43),9)</f>
        <v>9</v>
      </c>
      <c r="P49" s="8">
        <f>IFERROR(C49/(10-C49),9)</f>
        <v>9</v>
      </c>
      <c r="Q49" s="5">
        <f>IFERROR(D49/(10-D49),9)</f>
        <v>4</v>
      </c>
      <c r="R49" s="4">
        <f>IFERROR(E49/(10-E49),9)</f>
        <v>4</v>
      </c>
      <c r="S49" s="3">
        <f>IFERROR(F49/(10-F49),9)</f>
        <v>4</v>
      </c>
      <c r="T49" s="11">
        <f>IFERROR(G49/(10-G49),9)</f>
        <v>9</v>
      </c>
      <c r="U49">
        <v>1</v>
      </c>
      <c r="V49" s="12"/>
      <c r="W49" s="12"/>
      <c r="X49" s="12"/>
      <c r="Y49" s="12"/>
      <c r="Z49">
        <f t="shared" si="3"/>
        <v>40</v>
      </c>
    </row>
    <row r="50" spans="1:26" x14ac:dyDescent="0.25">
      <c r="A50" t="s">
        <v>7</v>
      </c>
      <c r="B50" s="12"/>
      <c r="C50" s="12"/>
      <c r="D50" s="12"/>
      <c r="E50" s="12"/>
      <c r="F50" s="12"/>
      <c r="G50" s="13"/>
      <c r="H50" s="12"/>
      <c r="I50" s="12"/>
      <c r="J50" s="12"/>
      <c r="K50" s="12"/>
      <c r="L50" s="12"/>
      <c r="N50" t="s">
        <v>7</v>
      </c>
      <c r="O50" s="12"/>
      <c r="P50" s="12"/>
      <c r="Q50" s="12"/>
      <c r="R50" s="12"/>
      <c r="S50" s="12"/>
      <c r="T50" s="13"/>
      <c r="U50" s="12"/>
      <c r="V50" s="12"/>
      <c r="W50" s="12"/>
      <c r="X50" s="12"/>
      <c r="Y50" s="12"/>
      <c r="Z50" s="12"/>
    </row>
    <row r="51" spans="1:26" x14ac:dyDescent="0.25">
      <c r="A51" t="s">
        <v>8</v>
      </c>
      <c r="B51" s="12"/>
      <c r="C51" s="12"/>
      <c r="D51" s="12"/>
      <c r="E51" s="12"/>
      <c r="F51" s="12"/>
      <c r="G51" s="13"/>
      <c r="H51" s="12"/>
      <c r="I51" s="12"/>
      <c r="J51" s="12"/>
      <c r="K51" s="12"/>
      <c r="L51" s="12"/>
      <c r="N51" t="s">
        <v>8</v>
      </c>
      <c r="O51" s="12"/>
      <c r="P51" s="12"/>
      <c r="Q51" s="12"/>
      <c r="R51" s="12"/>
      <c r="S51" s="12"/>
      <c r="T51" s="13"/>
      <c r="U51" s="12"/>
      <c r="V51" s="12"/>
      <c r="W51" s="12"/>
      <c r="X51" s="12"/>
      <c r="Y51" s="12"/>
      <c r="Z51" s="12"/>
    </row>
    <row r="52" spans="1:26" x14ac:dyDescent="0.25">
      <c r="A52" t="s">
        <v>9</v>
      </c>
      <c r="B52" s="12"/>
      <c r="C52" s="12"/>
      <c r="D52" s="12"/>
      <c r="E52" s="12"/>
      <c r="F52" s="12"/>
      <c r="G52" s="13"/>
      <c r="H52" s="12"/>
      <c r="I52" s="12"/>
      <c r="J52" s="12"/>
      <c r="K52" s="12"/>
      <c r="L52" s="12"/>
      <c r="N52" t="s">
        <v>9</v>
      </c>
      <c r="O52" s="12"/>
      <c r="P52" s="12"/>
      <c r="Q52" s="12"/>
      <c r="R52" s="12"/>
      <c r="S52" s="12"/>
      <c r="T52" s="13"/>
      <c r="U52" s="12"/>
      <c r="V52" s="12"/>
      <c r="W52" s="12"/>
      <c r="X52" s="12"/>
      <c r="Y52" s="12"/>
      <c r="Z52" s="12"/>
    </row>
    <row r="53" spans="1:26" x14ac:dyDescent="0.25">
      <c r="A53" t="s">
        <v>10</v>
      </c>
      <c r="B53" s="12"/>
      <c r="C53" s="12"/>
      <c r="D53" s="12"/>
      <c r="E53" s="12"/>
      <c r="F53" s="12"/>
      <c r="G53" s="13"/>
      <c r="H53" s="12"/>
      <c r="I53" s="12"/>
      <c r="J53" s="12"/>
      <c r="K53" s="12"/>
      <c r="L53" s="12"/>
      <c r="N53" t="s">
        <v>10</v>
      </c>
      <c r="O53" s="12"/>
      <c r="P53" s="12"/>
      <c r="Q53" s="12"/>
      <c r="R53" s="12"/>
      <c r="S53" s="12"/>
      <c r="T53" s="13"/>
      <c r="U53" s="12"/>
      <c r="V53" s="12"/>
      <c r="W53" s="12"/>
      <c r="X53" s="12"/>
      <c r="Y53" s="12"/>
      <c r="Z53" s="12"/>
    </row>
    <row r="55" spans="1:26" x14ac:dyDescent="0.25">
      <c r="A55">
        <v>11</v>
      </c>
      <c r="B55" t="s">
        <v>0</v>
      </c>
      <c r="C55" t="s">
        <v>1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N55">
        <v>11</v>
      </c>
      <c r="O55" t="s">
        <v>0</v>
      </c>
      <c r="P55" t="s">
        <v>1</v>
      </c>
      <c r="Q55" t="s">
        <v>2</v>
      </c>
      <c r="R55" t="s">
        <v>3</v>
      </c>
      <c r="S55" t="s">
        <v>4</v>
      </c>
      <c r="T55" t="s">
        <v>5</v>
      </c>
      <c r="U55" t="s">
        <v>6</v>
      </c>
      <c r="V55" t="s">
        <v>7</v>
      </c>
      <c r="W55" t="s">
        <v>8</v>
      </c>
      <c r="X55" t="s">
        <v>9</v>
      </c>
      <c r="Y55" t="s">
        <v>10</v>
      </c>
      <c r="Z55" t="s">
        <v>1412</v>
      </c>
    </row>
    <row r="56" spans="1:26" x14ac:dyDescent="0.25">
      <c r="A56" t="s">
        <v>0</v>
      </c>
      <c r="B56">
        <v>0</v>
      </c>
      <c r="C56" s="2"/>
      <c r="D56" s="3"/>
      <c r="E56" s="4"/>
      <c r="F56" s="5"/>
      <c r="G56" s="6"/>
      <c r="H56">
        <f>'Import Sheet (paste survey)'!AZ29-1</f>
        <v>3</v>
      </c>
      <c r="I56" s="5">
        <f>'Import Sheet (paste survey)'!AP29-1</f>
        <v>7</v>
      </c>
      <c r="J56" s="4">
        <f>'Import Sheet (paste survey)'!AF29-1</f>
        <v>6</v>
      </c>
      <c r="K56" s="3">
        <f>'Import Sheet (paste survey)'!V29-1</f>
        <v>2</v>
      </c>
      <c r="L56" s="2">
        <f>'Import Sheet (paste survey)'!L29-1</f>
        <v>3</v>
      </c>
      <c r="N56" t="s">
        <v>0</v>
      </c>
      <c r="O56">
        <v>1</v>
      </c>
      <c r="P56" s="2">
        <f>IFERROR(((10-B57)/B57),9)</f>
        <v>1.5</v>
      </c>
      <c r="Q56" s="3">
        <f>IFERROR(((10-B58)/B58),9)</f>
        <v>0.42857142857142855</v>
      </c>
      <c r="R56" s="4">
        <f>IFERROR(((10-B59)/B59),9)</f>
        <v>2.3333333333333335</v>
      </c>
      <c r="S56" s="5">
        <f>IFERROR(((10-B60)/B60),9)</f>
        <v>4</v>
      </c>
      <c r="T56" s="6">
        <f>IFERROR(((10-B61)/B61),9)</f>
        <v>9</v>
      </c>
      <c r="U56">
        <f>IFERROR(H56/(10-H56),9)</f>
        <v>0.42857142857142855</v>
      </c>
      <c r="V56" s="5">
        <f>IFERROR(I56/(10-I56),9)</f>
        <v>2.3333333333333335</v>
      </c>
      <c r="W56" s="4">
        <f>IFERROR(J56/(10-J56),9)</f>
        <v>1.5</v>
      </c>
      <c r="X56" s="3">
        <f>IFERROR(K56/(10-K56),9)</f>
        <v>0.25</v>
      </c>
      <c r="Y56" s="2">
        <f>IFERROR(L56/(10-L56),9)</f>
        <v>0.42857142857142855</v>
      </c>
      <c r="Z56">
        <f>SUM(O56:Y56)</f>
        <v>23.202380952380949</v>
      </c>
    </row>
    <row r="57" spans="1:26" x14ac:dyDescent="0.25">
      <c r="A57" t="s">
        <v>1</v>
      </c>
      <c r="B57" s="2">
        <f>'Import Sheet (paste survey)'!B29-1</f>
        <v>4</v>
      </c>
      <c r="C57">
        <v>0</v>
      </c>
      <c r="D57" s="2"/>
      <c r="E57" s="3"/>
      <c r="F57" s="4"/>
      <c r="G57" s="7"/>
      <c r="H57" s="8"/>
      <c r="I57">
        <f>'Import Sheet (paste survey)'!BA29-1</f>
        <v>3</v>
      </c>
      <c r="J57" s="5">
        <f>'Import Sheet (paste survey)'!AQ29-1</f>
        <v>2</v>
      </c>
      <c r="K57" s="4">
        <f>'Import Sheet (paste survey)'!AG29-1</f>
        <v>1</v>
      </c>
      <c r="L57" s="3">
        <f>'Import Sheet (paste survey)'!W29-1</f>
        <v>3</v>
      </c>
      <c r="N57" t="s">
        <v>1</v>
      </c>
      <c r="O57" s="2">
        <f>IFERROR(B57/(10-B57),9)</f>
        <v>0.66666666666666663</v>
      </c>
      <c r="P57">
        <v>1</v>
      </c>
      <c r="Q57" s="2">
        <f>IFERROR(((10-C58)/C58),9)</f>
        <v>0.66666666666666663</v>
      </c>
      <c r="R57" s="3">
        <f>IFERROR(((10-C59)/C59),9)</f>
        <v>1</v>
      </c>
      <c r="S57" s="4">
        <f>IFERROR(((10-C60)/C60),9)</f>
        <v>2.3333333333333335</v>
      </c>
      <c r="T57" s="7">
        <f>IFERROR(((10-C61)/C61),9)</f>
        <v>0.66666666666666663</v>
      </c>
      <c r="U57" s="8">
        <f>IFERROR(((10-C62)/C62),9)</f>
        <v>0.42857142857142855</v>
      </c>
      <c r="V57">
        <f>IFERROR(I57/(10-I57),9)</f>
        <v>0.42857142857142855</v>
      </c>
      <c r="W57" s="5">
        <f>IFERROR(J57/(10-J57),9)</f>
        <v>0.25</v>
      </c>
      <c r="X57" s="4">
        <f>IFERROR(K57/(10-K57),9)</f>
        <v>0.1111111111111111</v>
      </c>
      <c r="Y57" s="3">
        <f>IFERROR(L57/(10-L57),9)</f>
        <v>0.42857142857142855</v>
      </c>
      <c r="Z57">
        <f t="shared" ref="Z57:Z66" si="4">SUM(O57:Y57)</f>
        <v>7.9801587301587302</v>
      </c>
    </row>
    <row r="58" spans="1:26" x14ac:dyDescent="0.25">
      <c r="A58" t="s">
        <v>2</v>
      </c>
      <c r="B58" s="3">
        <f>'Import Sheet (paste survey)'!M29-1</f>
        <v>7</v>
      </c>
      <c r="C58" s="2">
        <f>'Import Sheet (paste survey)'!C29-1</f>
        <v>6</v>
      </c>
      <c r="D58">
        <v>0</v>
      </c>
      <c r="E58" s="2"/>
      <c r="F58" s="3"/>
      <c r="G58" s="9"/>
      <c r="H58" s="5"/>
      <c r="I58" s="8"/>
      <c r="J58">
        <f>'Import Sheet (paste survey)'!BB29-1</f>
        <v>7</v>
      </c>
      <c r="K58" s="5">
        <f>'Import Sheet (paste survey)'!AR29-1</f>
        <v>1</v>
      </c>
      <c r="L58" s="4">
        <f>'Import Sheet (paste survey)'!AH29-1</f>
        <v>6</v>
      </c>
      <c r="N58" t="s">
        <v>2</v>
      </c>
      <c r="O58" s="3">
        <f>IFERROR(B58/(10-B58),9)</f>
        <v>2.3333333333333335</v>
      </c>
      <c r="P58" s="2">
        <f>IFERROR(C58/(10-C58),9)</f>
        <v>1.5</v>
      </c>
      <c r="Q58">
        <v>1</v>
      </c>
      <c r="R58" s="2">
        <f>IFERROR(((10-D59)/D59),9)</f>
        <v>4</v>
      </c>
      <c r="S58" s="3">
        <f>IFERROR(((10-D60)/D60),9)</f>
        <v>9</v>
      </c>
      <c r="T58" s="9">
        <f>IFERROR(((10-D61)/D61),9)</f>
        <v>4</v>
      </c>
      <c r="U58" s="5">
        <f>IFERROR(((10-D62)/D62),9)</f>
        <v>2.3333333333333335</v>
      </c>
      <c r="V58" s="8">
        <f>IFERROR(((10-D63)/D63),9)</f>
        <v>2.3333333333333335</v>
      </c>
      <c r="W58">
        <f>IFERROR(J58/(10-J58),9)</f>
        <v>2.3333333333333335</v>
      </c>
      <c r="X58" s="5">
        <f>IFERROR(K58/(10-K58),9)</f>
        <v>0.1111111111111111</v>
      </c>
      <c r="Y58" s="4">
        <f>IFERROR(L58/(10-L58),9)</f>
        <v>1.5</v>
      </c>
      <c r="Z58">
        <f t="shared" si="4"/>
        <v>30.444444444444443</v>
      </c>
    </row>
    <row r="59" spans="1:26" x14ac:dyDescent="0.25">
      <c r="A59" t="s">
        <v>3</v>
      </c>
      <c r="B59" s="4">
        <f>'Import Sheet (paste survey)'!X29-1</f>
        <v>3</v>
      </c>
      <c r="C59" s="3">
        <f>'Import Sheet (paste survey)'!N29-1</f>
        <v>5</v>
      </c>
      <c r="D59" s="2">
        <f>'Import Sheet (paste survey)'!D29-1</f>
        <v>2</v>
      </c>
      <c r="E59">
        <v>0</v>
      </c>
      <c r="F59" s="2"/>
      <c r="G59" s="10"/>
      <c r="H59" s="4"/>
      <c r="I59" s="5"/>
      <c r="J59" s="8"/>
      <c r="K59">
        <f>'Import Sheet (paste survey)'!BC29-1</f>
        <v>1</v>
      </c>
      <c r="L59" s="5">
        <f>'Import Sheet (paste survey)'!AS29-1</f>
        <v>3</v>
      </c>
      <c r="N59" t="s">
        <v>3</v>
      </c>
      <c r="O59" s="4">
        <f>IFERROR(B59/(10-B59),9)</f>
        <v>0.42857142857142855</v>
      </c>
      <c r="P59" s="3">
        <f>IFERROR(C59/(10-C59),9)</f>
        <v>1</v>
      </c>
      <c r="Q59" s="2">
        <f>IFERROR(D59/(10-D59),9)</f>
        <v>0.25</v>
      </c>
      <c r="R59">
        <v>1</v>
      </c>
      <c r="S59" s="2">
        <f>IFERROR(((10-E60)/E60),9)</f>
        <v>4</v>
      </c>
      <c r="T59" s="10">
        <f>IFERROR(((10-E61)/E61),9)</f>
        <v>4</v>
      </c>
      <c r="U59" s="4">
        <f>IFERROR(((10-E62)/E62),9)</f>
        <v>1</v>
      </c>
      <c r="V59" s="5">
        <f>IFERROR(((10-E63)/E63),9)</f>
        <v>2.3333333333333335</v>
      </c>
      <c r="W59" s="8">
        <f>IFERROR(((10-E64)/E64),9)</f>
        <v>0.66666666666666663</v>
      </c>
      <c r="X59">
        <f>IFERROR(K59/(10-K59),9)</f>
        <v>0.1111111111111111</v>
      </c>
      <c r="Y59" s="5">
        <f>IFERROR(L59/(10-L59),9)</f>
        <v>0.42857142857142855</v>
      </c>
      <c r="Z59">
        <f t="shared" si="4"/>
        <v>15.218253968253968</v>
      </c>
    </row>
    <row r="60" spans="1:26" x14ac:dyDescent="0.25">
      <c r="A60" t="s">
        <v>4</v>
      </c>
      <c r="B60" s="5">
        <f>'Import Sheet (paste survey)'!AI29-1</f>
        <v>2</v>
      </c>
      <c r="C60" s="4">
        <f>'Import Sheet (paste survey)'!Y29-1</f>
        <v>3</v>
      </c>
      <c r="D60" s="3">
        <f>'Import Sheet (paste survey)'!O29-1</f>
        <v>1</v>
      </c>
      <c r="E60" s="2">
        <f>'Import Sheet (paste survey)'!E29-1</f>
        <v>2</v>
      </c>
      <c r="F60">
        <v>0</v>
      </c>
      <c r="G60" s="11"/>
      <c r="H60" s="3"/>
      <c r="I60" s="4"/>
      <c r="J60" s="5"/>
      <c r="K60" s="8"/>
      <c r="L60">
        <f>'Import Sheet (paste survey)'!BD29-1</f>
        <v>3</v>
      </c>
      <c r="N60" t="s">
        <v>4</v>
      </c>
      <c r="O60" s="5">
        <f>IFERROR(B60/(10-B60),9)</f>
        <v>0.25</v>
      </c>
      <c r="P60" s="4">
        <f>IFERROR(C60/(10-C60),9)</f>
        <v>0.42857142857142855</v>
      </c>
      <c r="Q60" s="3">
        <f>IFERROR(D60/(10-D60),9)</f>
        <v>0.1111111111111111</v>
      </c>
      <c r="R60" s="2">
        <f>IFERROR(E60/(10-E60),9)</f>
        <v>0.25</v>
      </c>
      <c r="S60">
        <v>1</v>
      </c>
      <c r="T60" s="11">
        <f>IFERROR(((10-F61)/F61),9)</f>
        <v>1</v>
      </c>
      <c r="U60" s="3">
        <f>IFERROR(((10-F62)/F62),9)</f>
        <v>0.66666666666666663</v>
      </c>
      <c r="V60" s="4">
        <f>IFERROR(((10-F63)/F63),9)</f>
        <v>0.42857142857142855</v>
      </c>
      <c r="W60" s="5">
        <f>IFERROR(((10-F64)/F64),9)</f>
        <v>0.42857142857142855</v>
      </c>
      <c r="X60" s="8">
        <f>IFERROR(((10-F65)/F65),9)</f>
        <v>0.25</v>
      </c>
      <c r="Y60">
        <f>IFERROR(L60/(10-L60),9)</f>
        <v>0.42857142857142855</v>
      </c>
      <c r="Z60">
        <f t="shared" si="4"/>
        <v>5.2420634920634921</v>
      </c>
    </row>
    <row r="61" spans="1:26" x14ac:dyDescent="0.25">
      <c r="A61" t="s">
        <v>5</v>
      </c>
      <c r="B61" s="8">
        <f>'Import Sheet (paste survey)'!AT29-1</f>
        <v>1</v>
      </c>
      <c r="C61" s="5">
        <f>'Import Sheet (paste survey)'!AJ29-1</f>
        <v>6</v>
      </c>
      <c r="D61" s="4">
        <f>'Import Sheet (paste survey)'!Z29-1</f>
        <v>2</v>
      </c>
      <c r="E61" s="3">
        <f>'Import Sheet (paste survey)'!P29-1</f>
        <v>2</v>
      </c>
      <c r="F61" s="2">
        <f>'Import Sheet (paste survey)'!F29-1</f>
        <v>5</v>
      </c>
      <c r="G61" s="1">
        <v>0</v>
      </c>
      <c r="H61" s="2"/>
      <c r="I61" s="3"/>
      <c r="J61" s="4"/>
      <c r="K61" s="5"/>
      <c r="N61" t="s">
        <v>5</v>
      </c>
      <c r="O61" s="8">
        <f>IFERROR(B61/(10-B61),9)</f>
        <v>0.1111111111111111</v>
      </c>
      <c r="P61" s="5">
        <f>IFERROR(C61/(10-C61),9)</f>
        <v>1.5</v>
      </c>
      <c r="Q61" s="4">
        <f>IFERROR(D61/(10-D61),9)</f>
        <v>0.25</v>
      </c>
      <c r="R61" s="3">
        <f>IFERROR(E61/(10-E61),9)</f>
        <v>0.25</v>
      </c>
      <c r="S61" s="2">
        <f>IFERROR(F61/(10-F61),9)</f>
        <v>1</v>
      </c>
      <c r="T61" s="1">
        <v>1</v>
      </c>
      <c r="U61" s="2">
        <f>IFERROR(((10-G62)/G62),9)</f>
        <v>2.3333333333333335</v>
      </c>
      <c r="V61" s="3">
        <f>IFERROR(((10-G63)/G63),9)</f>
        <v>1</v>
      </c>
      <c r="W61" s="4">
        <f>IFERROR(((10-G64)/G64),9)</f>
        <v>0.66666666666666663</v>
      </c>
      <c r="X61" s="5">
        <f>IFERROR(((10-G65)/G65),9)</f>
        <v>0.1111111111111111</v>
      </c>
      <c r="Y61">
        <f>IFERROR(((10-G66)/G66),9)</f>
        <v>0.66666666666666663</v>
      </c>
      <c r="Z61">
        <f t="shared" si="4"/>
        <v>8.8888888888888875</v>
      </c>
    </row>
    <row r="62" spans="1:26" x14ac:dyDescent="0.25">
      <c r="A62" t="s">
        <v>6</v>
      </c>
      <c r="C62" s="8">
        <f>'Import Sheet (paste survey)'!AU29-1</f>
        <v>7</v>
      </c>
      <c r="D62" s="5">
        <f>'Import Sheet (paste survey)'!AK29-1</f>
        <v>3</v>
      </c>
      <c r="E62" s="4">
        <f>'Import Sheet (paste survey)'!AA29-1</f>
        <v>5</v>
      </c>
      <c r="F62" s="3">
        <f>'Import Sheet (paste survey)'!Q29-1</f>
        <v>6</v>
      </c>
      <c r="G62" s="11">
        <f>'Import Sheet (paste survey)'!G29-1</f>
        <v>3</v>
      </c>
      <c r="H62">
        <v>0</v>
      </c>
      <c r="I62" s="2"/>
      <c r="J62" s="3"/>
      <c r="K62" s="4"/>
      <c r="L62" s="5"/>
      <c r="N62" t="s">
        <v>6</v>
      </c>
      <c r="O62">
        <f>IFERROR(((10-H56)/H56),9)</f>
        <v>2.3333333333333335</v>
      </c>
      <c r="P62" s="8">
        <f>IFERROR(C62/(10-C62),9)</f>
        <v>2.3333333333333335</v>
      </c>
      <c r="Q62" s="5">
        <f>IFERROR(D62/(10-D62),9)</f>
        <v>0.42857142857142855</v>
      </c>
      <c r="R62" s="4">
        <f>IFERROR(E62/(10-E62),9)</f>
        <v>1</v>
      </c>
      <c r="S62" s="3">
        <f>IFERROR(F62/(10-F62),9)</f>
        <v>1.5</v>
      </c>
      <c r="T62" s="11">
        <f>IFERROR(G62/(10-G62),9)</f>
        <v>0.42857142857142855</v>
      </c>
      <c r="U62">
        <v>1</v>
      </c>
      <c r="V62" s="2">
        <f>IFERROR(((10-H63)/H63),9)</f>
        <v>0.42857142857142855</v>
      </c>
      <c r="W62" s="3">
        <f>IFERROR(((10-H64)/H64),9)</f>
        <v>2.3333333333333335</v>
      </c>
      <c r="X62" s="4">
        <f>IFERROR(((10-H65)/H65),9)</f>
        <v>0.42857142857142855</v>
      </c>
      <c r="Y62" s="5">
        <f>IFERROR(((10-H66)/H66),9)</f>
        <v>2.3333333333333335</v>
      </c>
      <c r="Z62">
        <f t="shared" si="4"/>
        <v>14.547619047619049</v>
      </c>
    </row>
    <row r="63" spans="1:26" x14ac:dyDescent="0.25">
      <c r="A63" t="s">
        <v>7</v>
      </c>
      <c r="B63" s="5"/>
      <c r="D63" s="8">
        <f>'Import Sheet (paste survey)'!AV29-1</f>
        <v>3</v>
      </c>
      <c r="E63" s="5">
        <f>'Import Sheet (paste survey)'!AL29-1</f>
        <v>3</v>
      </c>
      <c r="F63" s="4">
        <f>'Import Sheet (paste survey)'!AB29-1</f>
        <v>7</v>
      </c>
      <c r="G63" s="10">
        <f>'Import Sheet (paste survey)'!R29-1</f>
        <v>5</v>
      </c>
      <c r="H63" s="2">
        <f>'Import Sheet (paste survey)'!H29-1</f>
        <v>7</v>
      </c>
      <c r="I63">
        <v>0</v>
      </c>
      <c r="J63" s="2"/>
      <c r="K63" s="3"/>
      <c r="L63" s="4"/>
      <c r="N63" t="s">
        <v>7</v>
      </c>
      <c r="O63" s="5">
        <f>IFERROR(((10-I56)/I56),9)</f>
        <v>0.42857142857142855</v>
      </c>
      <c r="P63">
        <f>IFERROR(((10-I57)/I57),9)</f>
        <v>2.3333333333333335</v>
      </c>
      <c r="Q63" s="8">
        <f>IFERROR(D63/(10-D63),9)</f>
        <v>0.42857142857142855</v>
      </c>
      <c r="R63" s="5">
        <f>IFERROR(E63/(10-E63),9)</f>
        <v>0.42857142857142855</v>
      </c>
      <c r="S63" s="4">
        <f>IFERROR(F63/(10-F63),9)</f>
        <v>2.3333333333333335</v>
      </c>
      <c r="T63" s="10">
        <f>IFERROR(G63/(10-G63),9)</f>
        <v>1</v>
      </c>
      <c r="U63" s="2">
        <f>IFERROR(H63/(10-H63),9)</f>
        <v>2.3333333333333335</v>
      </c>
      <c r="V63">
        <v>1</v>
      </c>
      <c r="W63" s="2">
        <f>IFERROR(((10-I64)/I64),9)</f>
        <v>0.42857142857142855</v>
      </c>
      <c r="X63" s="3">
        <f>IFERROR(((10-I65)/I65),9)</f>
        <v>0.25</v>
      </c>
      <c r="Y63" s="4">
        <f>IFERROR(((10-I66)/I66),9)</f>
        <v>0.66666666666666663</v>
      </c>
      <c r="Z63">
        <f t="shared" si="4"/>
        <v>11.630952380952381</v>
      </c>
    </row>
    <row r="64" spans="1:26" x14ac:dyDescent="0.25">
      <c r="A64" t="s">
        <v>8</v>
      </c>
      <c r="B64" s="4"/>
      <c r="C64" s="5"/>
      <c r="E64" s="8">
        <f>'Import Sheet (paste survey)'!AW29-1</f>
        <v>6</v>
      </c>
      <c r="F64" s="5">
        <f>'Import Sheet (paste survey)'!AM29-1</f>
        <v>7</v>
      </c>
      <c r="G64" s="9">
        <f>'Import Sheet (paste survey)'!AC29-1</f>
        <v>6</v>
      </c>
      <c r="H64" s="3">
        <f>'Import Sheet (paste survey)'!S29-1</f>
        <v>3</v>
      </c>
      <c r="I64" s="2">
        <f>'Import Sheet (paste survey)'!I29-1</f>
        <v>7</v>
      </c>
      <c r="J64">
        <v>0</v>
      </c>
      <c r="K64" s="2"/>
      <c r="L64" s="3"/>
      <c r="N64" t="s">
        <v>8</v>
      </c>
      <c r="O64" s="4">
        <f>IFERROR(((10-J56)/J56),9)</f>
        <v>0.66666666666666663</v>
      </c>
      <c r="P64" s="5">
        <f>IFERROR(((10-J57)/J57),9)</f>
        <v>4</v>
      </c>
      <c r="Q64">
        <f>IFERROR(((10-J58)/J58),9)</f>
        <v>0.42857142857142855</v>
      </c>
      <c r="R64" s="8">
        <f>IFERROR(E64/(10-E64),9)</f>
        <v>1.5</v>
      </c>
      <c r="S64" s="5">
        <f>IFERROR(F64/(10-F64),9)</f>
        <v>2.3333333333333335</v>
      </c>
      <c r="T64" s="9">
        <f>IFERROR(G64/(10-G64),9)</f>
        <v>1.5</v>
      </c>
      <c r="U64" s="3">
        <f>IFERROR(H64/(10-H64),9)</f>
        <v>0.42857142857142855</v>
      </c>
      <c r="V64" s="2">
        <f>IFERROR(I64/(10-I64),9)</f>
        <v>2.3333333333333335</v>
      </c>
      <c r="W64">
        <v>1</v>
      </c>
      <c r="X64" s="2">
        <f>IFERROR(((10-J65)/J65),9)</f>
        <v>0.25</v>
      </c>
      <c r="Y64" s="3">
        <f>IFERROR(((10-J66)/J66),9)</f>
        <v>0.66666666666666663</v>
      </c>
      <c r="Z64">
        <f t="shared" si="4"/>
        <v>15.107142857142858</v>
      </c>
    </row>
    <row r="65" spans="1:26" x14ac:dyDescent="0.25">
      <c r="A65" t="s">
        <v>9</v>
      </c>
      <c r="B65" s="3"/>
      <c r="C65" s="4"/>
      <c r="D65" s="5"/>
      <c r="F65" s="8">
        <f>'Import Sheet (paste survey)'!AX29-1</f>
        <v>8</v>
      </c>
      <c r="G65" s="7">
        <f>'Import Sheet (paste survey)'!AN29-1</f>
        <v>9</v>
      </c>
      <c r="H65" s="4">
        <f>'Import Sheet (paste survey)'!AD29-1</f>
        <v>7</v>
      </c>
      <c r="I65" s="3">
        <f>'Import Sheet (paste survey)'!T29-1</f>
        <v>8</v>
      </c>
      <c r="J65" s="2">
        <f>'Import Sheet (paste survey)'!J29-1</f>
        <v>8</v>
      </c>
      <c r="K65">
        <v>0</v>
      </c>
      <c r="L65" s="2"/>
      <c r="N65" t="s">
        <v>9</v>
      </c>
      <c r="O65" s="3">
        <f>IFERROR(((10-K56)/K56),9)</f>
        <v>4</v>
      </c>
      <c r="P65" s="4">
        <f>IFERROR(((10-K57)/K57),9)</f>
        <v>9</v>
      </c>
      <c r="Q65" s="5">
        <f>IFERROR(((10-K58)/K58),9)</f>
        <v>9</v>
      </c>
      <c r="R65">
        <f>IFERROR(((10-K59)/K59),9)</f>
        <v>9</v>
      </c>
      <c r="S65" s="8">
        <f>IFERROR(F65/(10-F65),9)</f>
        <v>4</v>
      </c>
      <c r="T65" s="7">
        <f>IFERROR(G65/(10-G65),9)</f>
        <v>9</v>
      </c>
      <c r="U65" s="4">
        <f>IFERROR(H65/(10-H65),9)</f>
        <v>2.3333333333333335</v>
      </c>
      <c r="V65" s="3">
        <f>IFERROR(I65/(10-I65),9)</f>
        <v>4</v>
      </c>
      <c r="W65" s="2">
        <f>IFERROR(J65/(10-J65),9)</f>
        <v>4</v>
      </c>
      <c r="X65">
        <v>1</v>
      </c>
      <c r="Y65" s="2">
        <f>IFERROR(((10-K66)/K66),9)</f>
        <v>4</v>
      </c>
      <c r="Z65">
        <f t="shared" si="4"/>
        <v>59.333333333333336</v>
      </c>
    </row>
    <row r="66" spans="1:26" x14ac:dyDescent="0.25">
      <c r="A66" t="s">
        <v>10</v>
      </c>
      <c r="B66" s="2"/>
      <c r="C66" s="3"/>
      <c r="D66" s="4"/>
      <c r="E66" s="5"/>
      <c r="G66" s="6">
        <f>'Import Sheet (paste survey)'!AY29-1</f>
        <v>6</v>
      </c>
      <c r="H66" s="5">
        <f>'Import Sheet (paste survey)'!AO29-1</f>
        <v>3</v>
      </c>
      <c r="I66" s="4">
        <f>'Import Sheet (paste survey)'!AE29-1</f>
        <v>6</v>
      </c>
      <c r="J66" s="3">
        <f>'Import Sheet (paste survey)'!U29-1</f>
        <v>6</v>
      </c>
      <c r="K66" s="2">
        <f>'Import Sheet (paste survey)'!K29-1</f>
        <v>2</v>
      </c>
      <c r="L66">
        <v>0</v>
      </c>
      <c r="N66" t="s">
        <v>10</v>
      </c>
      <c r="O66" s="2">
        <f>IFERROR(((10-L56)/L56),9)</f>
        <v>2.3333333333333335</v>
      </c>
      <c r="P66" s="3">
        <f>IFERROR(((10-L57)/L57),9)</f>
        <v>2.3333333333333335</v>
      </c>
      <c r="Q66" s="4">
        <f>IFERROR(((10-L58)/L58),9)</f>
        <v>0.66666666666666663</v>
      </c>
      <c r="R66" s="5">
        <f>IFERROR(((10-L59)/L59),9)</f>
        <v>2.3333333333333335</v>
      </c>
      <c r="S66">
        <f>IFERROR(((10-L60)/L60),9)</f>
        <v>2.3333333333333335</v>
      </c>
      <c r="T66" s="6">
        <f>IFERROR(G66/(10-G66),9)</f>
        <v>1.5</v>
      </c>
      <c r="U66" s="5">
        <f>IFERROR(H66/(10-H66),9)</f>
        <v>0.42857142857142855</v>
      </c>
      <c r="V66" s="4">
        <f>IFERROR(I66/(10-I66),9)</f>
        <v>1.5</v>
      </c>
      <c r="W66" s="3">
        <f>IFERROR(J66/(10-J66),9)</f>
        <v>1.5</v>
      </c>
      <c r="X66" s="2">
        <f>IFERROR(K66/(10-K66),9)</f>
        <v>0.25</v>
      </c>
      <c r="Y66">
        <v>1</v>
      </c>
      <c r="Z66">
        <f t="shared" si="4"/>
        <v>16.178571428571431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9718-536D-417E-B4FD-A1B3B9FB9D30}">
  <dimension ref="A1:AJ112"/>
  <sheetViews>
    <sheetView zoomScale="70" zoomScaleNormal="70" workbookViewId="0"/>
  </sheetViews>
  <sheetFormatPr defaultRowHeight="15" x14ac:dyDescent="0.25"/>
  <cols>
    <col min="1" max="1" width="11.42578125" bestFit="1" customWidth="1"/>
    <col min="2" max="2" width="7.140625" bestFit="1" customWidth="1"/>
    <col min="8" max="8" width="3.85546875" bestFit="1" customWidth="1"/>
    <col min="22" max="22" width="9.5703125" bestFit="1" customWidth="1"/>
    <col min="24" max="24" width="18.85546875" customWidth="1"/>
    <col min="25" max="25" width="21.7109375" bestFit="1" customWidth="1"/>
    <col min="26" max="35" width="14.85546875" bestFit="1" customWidth="1"/>
    <col min="36" max="36" width="15" bestFit="1" customWidth="1"/>
    <col min="37" max="37" width="24.42578125" bestFit="1" customWidth="1"/>
    <col min="38" max="38" width="22.5703125" bestFit="1" customWidth="1"/>
    <col min="39" max="39" width="23.140625" bestFit="1" customWidth="1"/>
    <col min="40" max="40" width="25.85546875" bestFit="1" customWidth="1"/>
    <col min="41" max="41" width="27.42578125" bestFit="1" customWidth="1"/>
    <col min="42" max="42" width="29.28515625" bestFit="1" customWidth="1"/>
    <col min="43" max="43" width="23.85546875" bestFit="1" customWidth="1"/>
    <col min="44" max="44" width="24.28515625" bestFit="1" customWidth="1"/>
    <col min="45" max="45" width="24.42578125" bestFit="1" customWidth="1"/>
  </cols>
  <sheetData>
    <row r="1" spans="1:36" x14ac:dyDescent="0.25">
      <c r="C1" t="s">
        <v>1511</v>
      </c>
      <c r="I1" t="s">
        <v>1446</v>
      </c>
      <c r="J1" t="s">
        <v>1447</v>
      </c>
      <c r="K1" t="s">
        <v>1448</v>
      </c>
      <c r="L1" t="s">
        <v>1449</v>
      </c>
      <c r="M1" t="s">
        <v>1450</v>
      </c>
      <c r="N1" t="s">
        <v>1451</v>
      </c>
      <c r="O1" t="s">
        <v>1452</v>
      </c>
      <c r="P1" t="s">
        <v>1453</v>
      </c>
      <c r="Q1" t="s">
        <v>1454</v>
      </c>
      <c r="R1" t="s">
        <v>1455</v>
      </c>
      <c r="S1" t="s">
        <v>1456</v>
      </c>
      <c r="U1" t="s">
        <v>1569</v>
      </c>
      <c r="X1" t="s">
        <v>1572</v>
      </c>
    </row>
    <row r="2" spans="1:36" x14ac:dyDescent="0.25">
      <c r="A2" t="s">
        <v>1512</v>
      </c>
      <c r="B2" t="s">
        <v>310</v>
      </c>
      <c r="C2" s="22" t="s">
        <v>1573</v>
      </c>
      <c r="D2">
        <f>I5+1</f>
        <v>5</v>
      </c>
      <c r="E2" s="24" t="s">
        <v>1574</v>
      </c>
      <c r="F2">
        <f>10-D2</f>
        <v>5</v>
      </c>
      <c r="H2" t="s">
        <v>1567</v>
      </c>
      <c r="U2" t="s">
        <v>1582</v>
      </c>
      <c r="V2" t="s">
        <v>1583</v>
      </c>
      <c r="Y2" s="26" t="s">
        <v>1570</v>
      </c>
    </row>
    <row r="3" spans="1:36" x14ac:dyDescent="0.25">
      <c r="A3" t="s">
        <v>1513</v>
      </c>
      <c r="B3" t="s">
        <v>311</v>
      </c>
      <c r="C3" s="23" t="s">
        <v>1574</v>
      </c>
      <c r="D3">
        <f>J6+1</f>
        <v>7</v>
      </c>
      <c r="E3" s="25" t="s">
        <v>1575</v>
      </c>
      <c r="F3">
        <f t="shared" ref="F3:F56" si="0">10-D3</f>
        <v>3</v>
      </c>
      <c r="H3">
        <f>'grid and decimal'!A55</f>
        <v>11</v>
      </c>
      <c r="I3" t="str">
        <f>'grid and decimal'!B55</f>
        <v>j1</v>
      </c>
      <c r="J3" t="str">
        <f>'grid and decimal'!C55</f>
        <v>j2</v>
      </c>
      <c r="K3" t="str">
        <f>'grid and decimal'!D55</f>
        <v>j3</v>
      </c>
      <c r="L3" t="str">
        <f>'grid and decimal'!E55</f>
        <v>j4</v>
      </c>
      <c r="M3" t="str">
        <f>'grid and decimal'!F55</f>
        <v>j5</v>
      </c>
      <c r="N3" t="str">
        <f>'grid and decimal'!G55</f>
        <v>j6</v>
      </c>
      <c r="O3" t="str">
        <f>'grid and decimal'!H55</f>
        <v>j7</v>
      </c>
      <c r="P3" t="str">
        <f>'grid and decimal'!I55</f>
        <v>j8</v>
      </c>
      <c r="Q3" t="str">
        <f>'grid and decimal'!J55</f>
        <v>j9</v>
      </c>
      <c r="R3" t="str">
        <f>'grid and decimal'!K55</f>
        <v>j10</v>
      </c>
      <c r="S3" t="str">
        <f>'grid and decimal'!L55</f>
        <v>j11</v>
      </c>
      <c r="U3" t="str">
        <f t="shared" ref="U3:U34" si="1">C2</f>
        <v>j01</v>
      </c>
      <c r="V3">
        <f t="shared" ref="V3:V34" si="2">D2</f>
        <v>5</v>
      </c>
      <c r="Y3" t="s">
        <v>1573</v>
      </c>
      <c r="Z3" t="s">
        <v>1574</v>
      </c>
      <c r="AA3" t="s">
        <v>1575</v>
      </c>
      <c r="AB3" t="s">
        <v>1576</v>
      </c>
      <c r="AC3" t="s">
        <v>1577</v>
      </c>
      <c r="AD3" t="s">
        <v>1578</v>
      </c>
      <c r="AE3" t="s">
        <v>1579</v>
      </c>
      <c r="AF3" t="s">
        <v>1580</v>
      </c>
      <c r="AG3" t="s">
        <v>1581</v>
      </c>
      <c r="AH3" t="s">
        <v>9</v>
      </c>
      <c r="AI3" t="s">
        <v>10</v>
      </c>
      <c r="AJ3" t="s">
        <v>1571</v>
      </c>
    </row>
    <row r="4" spans="1:36" x14ac:dyDescent="0.25">
      <c r="A4" t="s">
        <v>1514</v>
      </c>
      <c r="B4" t="s">
        <v>312</v>
      </c>
      <c r="C4" s="22" t="s">
        <v>1575</v>
      </c>
      <c r="D4">
        <f>K7+1</f>
        <v>3</v>
      </c>
      <c r="E4" s="24" t="s">
        <v>1576</v>
      </c>
      <c r="F4">
        <f t="shared" si="0"/>
        <v>7</v>
      </c>
      <c r="H4" t="str">
        <f>'grid and decimal'!A56</f>
        <v>j1</v>
      </c>
      <c r="I4">
        <f>'grid and decimal'!B56</f>
        <v>0</v>
      </c>
      <c r="J4" s="2">
        <f>'grid and decimal'!C56</f>
        <v>0</v>
      </c>
      <c r="K4" s="3">
        <f>'grid and decimal'!D56</f>
        <v>0</v>
      </c>
      <c r="L4" s="4">
        <f>'grid and decimal'!E56</f>
        <v>0</v>
      </c>
      <c r="M4" s="5">
        <f>'grid and decimal'!F56</f>
        <v>0</v>
      </c>
      <c r="N4" s="6">
        <f>'grid and decimal'!G56</f>
        <v>0</v>
      </c>
      <c r="O4">
        <f>'grid and decimal'!H56</f>
        <v>3</v>
      </c>
      <c r="P4" s="5">
        <f>'grid and decimal'!I56</f>
        <v>7</v>
      </c>
      <c r="Q4" s="4">
        <f>'grid and decimal'!J56</f>
        <v>6</v>
      </c>
      <c r="R4" s="3">
        <f>'grid and decimal'!K56</f>
        <v>2</v>
      </c>
      <c r="S4" s="2">
        <f>'grid and decimal'!L56</f>
        <v>3</v>
      </c>
      <c r="U4" t="str">
        <f t="shared" si="1"/>
        <v>j02</v>
      </c>
      <c r="V4">
        <f t="shared" si="2"/>
        <v>7</v>
      </c>
      <c r="X4" t="s">
        <v>1584</v>
      </c>
      <c r="Y4">
        <v>46</v>
      </c>
      <c r="Z4">
        <v>64</v>
      </c>
      <c r="AA4">
        <v>34</v>
      </c>
      <c r="AB4">
        <v>54</v>
      </c>
      <c r="AC4">
        <v>72</v>
      </c>
      <c r="AD4">
        <v>63</v>
      </c>
      <c r="AE4">
        <v>49</v>
      </c>
      <c r="AF4">
        <v>56</v>
      </c>
      <c r="AG4">
        <v>50</v>
      </c>
      <c r="AH4">
        <v>17</v>
      </c>
      <c r="AI4">
        <v>45</v>
      </c>
      <c r="AJ4">
        <v>550</v>
      </c>
    </row>
    <row r="5" spans="1:36" x14ac:dyDescent="0.25">
      <c r="A5" t="s">
        <v>1515</v>
      </c>
      <c r="B5" t="s">
        <v>313</v>
      </c>
      <c r="C5" s="23" t="s">
        <v>1576</v>
      </c>
      <c r="D5">
        <f>L8+1</f>
        <v>3</v>
      </c>
      <c r="E5" s="25" t="s">
        <v>1577</v>
      </c>
      <c r="F5">
        <f t="shared" si="0"/>
        <v>7</v>
      </c>
      <c r="H5" t="str">
        <f>'grid and decimal'!A57</f>
        <v>j2</v>
      </c>
      <c r="I5" s="2">
        <f>'grid and decimal'!B57</f>
        <v>4</v>
      </c>
      <c r="J5">
        <f>'grid and decimal'!C57</f>
        <v>0</v>
      </c>
      <c r="K5" s="2">
        <f>'grid and decimal'!D57</f>
        <v>0</v>
      </c>
      <c r="L5" s="3">
        <f>'grid and decimal'!E57</f>
        <v>0</v>
      </c>
      <c r="M5" s="4">
        <f>'grid and decimal'!F57</f>
        <v>0</v>
      </c>
      <c r="N5" s="7">
        <f>'grid and decimal'!G57</f>
        <v>0</v>
      </c>
      <c r="O5" s="8">
        <f>'grid and decimal'!H57</f>
        <v>0</v>
      </c>
      <c r="P5">
        <f>'grid and decimal'!I57</f>
        <v>3</v>
      </c>
      <c r="Q5" s="5">
        <f>'grid and decimal'!J57</f>
        <v>2</v>
      </c>
      <c r="R5" s="4">
        <f>'grid and decimal'!K57</f>
        <v>1</v>
      </c>
      <c r="S5" s="3">
        <f>'grid and decimal'!L57</f>
        <v>3</v>
      </c>
      <c r="U5" t="str">
        <f t="shared" si="1"/>
        <v>j03</v>
      </c>
      <c r="V5">
        <f t="shared" si="2"/>
        <v>3</v>
      </c>
    </row>
    <row r="6" spans="1:36" x14ac:dyDescent="0.25">
      <c r="A6" t="s">
        <v>1516</v>
      </c>
      <c r="B6" t="s">
        <v>314</v>
      </c>
      <c r="C6" s="22" t="s">
        <v>1577</v>
      </c>
      <c r="D6">
        <f>M9+1</f>
        <v>6</v>
      </c>
      <c r="E6" s="24" t="s">
        <v>1578</v>
      </c>
      <c r="F6">
        <f t="shared" si="0"/>
        <v>4</v>
      </c>
      <c r="H6" t="str">
        <f>'grid and decimal'!A58</f>
        <v>j3</v>
      </c>
      <c r="I6" s="3">
        <f>'grid and decimal'!B58</f>
        <v>7</v>
      </c>
      <c r="J6" s="2">
        <f>'grid and decimal'!C58</f>
        <v>6</v>
      </c>
      <c r="K6">
        <f>'grid and decimal'!D58</f>
        <v>0</v>
      </c>
      <c r="L6" s="2">
        <f>'grid and decimal'!E58</f>
        <v>0</v>
      </c>
      <c r="M6" s="3">
        <f>'grid and decimal'!F58</f>
        <v>0</v>
      </c>
      <c r="N6" s="9">
        <f>'grid and decimal'!G58</f>
        <v>0</v>
      </c>
      <c r="O6" s="5">
        <f>'grid and decimal'!H58</f>
        <v>0</v>
      </c>
      <c r="P6" s="8">
        <f>'grid and decimal'!I58</f>
        <v>0</v>
      </c>
      <c r="Q6">
        <f>'grid and decimal'!J58</f>
        <v>7</v>
      </c>
      <c r="R6" s="5">
        <f>'grid and decimal'!K58</f>
        <v>1</v>
      </c>
      <c r="S6" s="4">
        <f>'grid and decimal'!L58</f>
        <v>6</v>
      </c>
      <c r="U6" t="str">
        <f t="shared" si="1"/>
        <v>j04</v>
      </c>
      <c r="V6">
        <f t="shared" si="2"/>
        <v>3</v>
      </c>
      <c r="X6" t="s">
        <v>1413</v>
      </c>
      <c r="Y6">
        <f>'average and sum'!B87</f>
        <v>6.7694877343989504E-2</v>
      </c>
      <c r="Z6">
        <f>'average and sum'!C87</f>
        <v>0.13428523924323846</v>
      </c>
      <c r="AA6">
        <f>'average and sum'!D87</f>
        <v>4.4379573485530732E-2</v>
      </c>
      <c r="AB6">
        <f>'average and sum'!E87</f>
        <v>9.0870534376739434E-2</v>
      </c>
      <c r="AC6">
        <f>'average and sum'!F87</f>
        <v>0.18148461165807453</v>
      </c>
      <c r="AD6">
        <f>'average and sum'!G87</f>
        <v>0.14800492895985221</v>
      </c>
      <c r="AE6">
        <f>'average and sum'!H87</f>
        <v>8.7976682931686909E-2</v>
      </c>
      <c r="AF6">
        <f>'average and sum'!I87</f>
        <v>9.1682991794071189E-2</v>
      </c>
      <c r="AG6">
        <f>'average and sum'!J87</f>
        <v>7.2431542126730405E-2</v>
      </c>
      <c r="AH6">
        <f>'average and sum'!K87</f>
        <v>1.7786303261498444E-2</v>
      </c>
      <c r="AI6">
        <f>'average and sum'!L87</f>
        <v>6.3402714818588224E-2</v>
      </c>
    </row>
    <row r="7" spans="1:36" x14ac:dyDescent="0.25">
      <c r="A7" t="s">
        <v>1517</v>
      </c>
      <c r="B7" t="s">
        <v>315</v>
      </c>
      <c r="C7" s="23" t="s">
        <v>1578</v>
      </c>
      <c r="D7">
        <f>N10+1</f>
        <v>4</v>
      </c>
      <c r="E7" s="25" t="s">
        <v>1579</v>
      </c>
      <c r="F7">
        <f t="shared" si="0"/>
        <v>6</v>
      </c>
      <c r="H7" t="str">
        <f>'grid and decimal'!A59</f>
        <v>j4</v>
      </c>
      <c r="I7" s="4">
        <f>'grid and decimal'!B59</f>
        <v>3</v>
      </c>
      <c r="J7" s="3">
        <f>'grid and decimal'!C59</f>
        <v>5</v>
      </c>
      <c r="K7" s="2">
        <f>'grid and decimal'!D59</f>
        <v>2</v>
      </c>
      <c r="L7">
        <f>'grid and decimal'!E59</f>
        <v>0</v>
      </c>
      <c r="M7" s="2">
        <f>'grid and decimal'!F59</f>
        <v>0</v>
      </c>
      <c r="N7" s="10">
        <f>'grid and decimal'!G59</f>
        <v>0</v>
      </c>
      <c r="O7" s="4">
        <f>'grid and decimal'!H59</f>
        <v>0</v>
      </c>
      <c r="P7" s="5">
        <f>'grid and decimal'!I59</f>
        <v>0</v>
      </c>
      <c r="Q7" s="8">
        <f>'grid and decimal'!J59</f>
        <v>0</v>
      </c>
      <c r="R7">
        <f>'grid and decimal'!K59</f>
        <v>1</v>
      </c>
      <c r="S7" s="5">
        <f>'grid and decimal'!L59</f>
        <v>3</v>
      </c>
      <c r="U7" t="str">
        <f t="shared" si="1"/>
        <v>j05</v>
      </c>
      <c r="V7">
        <f t="shared" si="2"/>
        <v>6</v>
      </c>
    </row>
    <row r="8" spans="1:36" x14ac:dyDescent="0.25">
      <c r="A8" t="s">
        <v>1518</v>
      </c>
      <c r="B8" t="s">
        <v>316</v>
      </c>
      <c r="C8" s="22" t="s">
        <v>1579</v>
      </c>
      <c r="D8">
        <f>O11+1</f>
        <v>8</v>
      </c>
      <c r="E8" s="24" t="s">
        <v>1580</v>
      </c>
      <c r="F8">
        <f t="shared" si="0"/>
        <v>2</v>
      </c>
      <c r="H8" t="str">
        <f>'grid and decimal'!A60</f>
        <v>j5</v>
      </c>
      <c r="I8" s="5">
        <f>'grid and decimal'!B60</f>
        <v>2</v>
      </c>
      <c r="J8" s="4">
        <f>'grid and decimal'!C60</f>
        <v>3</v>
      </c>
      <c r="K8" s="3">
        <f>'grid and decimal'!D60</f>
        <v>1</v>
      </c>
      <c r="L8" s="2">
        <f>'grid and decimal'!E60</f>
        <v>2</v>
      </c>
      <c r="M8">
        <f>'grid and decimal'!F60</f>
        <v>0</v>
      </c>
      <c r="N8" s="11">
        <f>'grid and decimal'!G60</f>
        <v>0</v>
      </c>
      <c r="O8" s="3">
        <f>'grid and decimal'!H60</f>
        <v>0</v>
      </c>
      <c r="P8" s="4">
        <f>'grid and decimal'!I60</f>
        <v>0</v>
      </c>
      <c r="Q8" s="5">
        <f>'grid and decimal'!J60</f>
        <v>0</v>
      </c>
      <c r="R8" s="8">
        <f>'grid and decimal'!K60</f>
        <v>0</v>
      </c>
      <c r="S8">
        <f>'grid and decimal'!L60</f>
        <v>3</v>
      </c>
      <c r="U8" t="str">
        <f t="shared" si="1"/>
        <v>j06</v>
      </c>
      <c r="V8">
        <f t="shared" si="2"/>
        <v>4</v>
      </c>
    </row>
    <row r="9" spans="1:36" x14ac:dyDescent="0.25">
      <c r="A9" t="s">
        <v>1519</v>
      </c>
      <c r="B9" t="s">
        <v>317</v>
      </c>
      <c r="C9" s="23" t="s">
        <v>1580</v>
      </c>
      <c r="D9">
        <f>P12+1</f>
        <v>8</v>
      </c>
      <c r="E9" s="25" t="s">
        <v>1581</v>
      </c>
      <c r="F9">
        <f t="shared" si="0"/>
        <v>2</v>
      </c>
      <c r="H9" t="str">
        <f>'grid and decimal'!A61</f>
        <v>j6</v>
      </c>
      <c r="I9" s="8">
        <f>'grid and decimal'!B61</f>
        <v>1</v>
      </c>
      <c r="J9" s="5">
        <f>'grid and decimal'!C61</f>
        <v>6</v>
      </c>
      <c r="K9" s="4">
        <f>'grid and decimal'!D61</f>
        <v>2</v>
      </c>
      <c r="L9" s="3">
        <f>'grid and decimal'!E61</f>
        <v>2</v>
      </c>
      <c r="M9" s="2">
        <f>'grid and decimal'!F61</f>
        <v>5</v>
      </c>
      <c r="N9" s="1">
        <f>'grid and decimal'!G61</f>
        <v>0</v>
      </c>
      <c r="O9" s="2">
        <f>'grid and decimal'!H61</f>
        <v>0</v>
      </c>
      <c r="P9" s="3">
        <f>'grid and decimal'!I61</f>
        <v>0</v>
      </c>
      <c r="Q9" s="4">
        <f>'grid and decimal'!J61</f>
        <v>0</v>
      </c>
      <c r="R9" s="5">
        <f>'grid and decimal'!K61</f>
        <v>0</v>
      </c>
      <c r="S9">
        <f>'grid and decimal'!L61</f>
        <v>0</v>
      </c>
      <c r="U9" t="str">
        <f t="shared" si="1"/>
        <v>j07</v>
      </c>
      <c r="V9">
        <f t="shared" si="2"/>
        <v>8</v>
      </c>
    </row>
    <row r="10" spans="1:36" x14ac:dyDescent="0.25">
      <c r="A10" t="s">
        <v>1520</v>
      </c>
      <c r="B10" t="s">
        <v>318</v>
      </c>
      <c r="C10" s="22" t="s">
        <v>1581</v>
      </c>
      <c r="D10">
        <f>Q13+1</f>
        <v>9</v>
      </c>
      <c r="E10" s="24" t="s">
        <v>9</v>
      </c>
      <c r="F10">
        <f t="shared" si="0"/>
        <v>1</v>
      </c>
      <c r="H10" t="str">
        <f>'grid and decimal'!A62</f>
        <v>j7</v>
      </c>
      <c r="I10">
        <f>'grid and decimal'!B62</f>
        <v>0</v>
      </c>
      <c r="J10" s="8">
        <f>'grid and decimal'!C62</f>
        <v>7</v>
      </c>
      <c r="K10" s="5">
        <f>'grid and decimal'!D62</f>
        <v>3</v>
      </c>
      <c r="L10" s="4">
        <f>'grid and decimal'!E62</f>
        <v>5</v>
      </c>
      <c r="M10" s="3">
        <f>'grid and decimal'!F62</f>
        <v>6</v>
      </c>
      <c r="N10" s="11">
        <f>'grid and decimal'!G62</f>
        <v>3</v>
      </c>
      <c r="O10">
        <f>'grid and decimal'!H62</f>
        <v>0</v>
      </c>
      <c r="P10" s="2">
        <f>'grid and decimal'!I62</f>
        <v>0</v>
      </c>
      <c r="Q10" s="3">
        <f>'grid and decimal'!J62</f>
        <v>0</v>
      </c>
      <c r="R10" s="4">
        <f>'grid and decimal'!K62</f>
        <v>0</v>
      </c>
      <c r="S10" s="5">
        <f>'grid and decimal'!L62</f>
        <v>0</v>
      </c>
      <c r="U10" t="str">
        <f t="shared" si="1"/>
        <v>j08</v>
      </c>
      <c r="V10">
        <f t="shared" si="2"/>
        <v>8</v>
      </c>
    </row>
    <row r="11" spans="1:36" x14ac:dyDescent="0.25">
      <c r="A11" t="s">
        <v>1521</v>
      </c>
      <c r="B11" t="s">
        <v>319</v>
      </c>
      <c r="C11" s="23" t="s">
        <v>9</v>
      </c>
      <c r="D11">
        <f>R14+1</f>
        <v>3</v>
      </c>
      <c r="E11" s="25" t="s">
        <v>10</v>
      </c>
      <c r="F11">
        <f t="shared" si="0"/>
        <v>7</v>
      </c>
      <c r="H11" t="str">
        <f>'grid and decimal'!A63</f>
        <v>j8</v>
      </c>
      <c r="I11" s="5">
        <f>'grid and decimal'!B63</f>
        <v>0</v>
      </c>
      <c r="J11">
        <f>'grid and decimal'!C63</f>
        <v>0</v>
      </c>
      <c r="K11" s="8">
        <f>'grid and decimal'!D63</f>
        <v>3</v>
      </c>
      <c r="L11" s="5">
        <f>'grid and decimal'!E63</f>
        <v>3</v>
      </c>
      <c r="M11" s="4">
        <f>'grid and decimal'!F63</f>
        <v>7</v>
      </c>
      <c r="N11" s="10">
        <f>'grid and decimal'!G63</f>
        <v>5</v>
      </c>
      <c r="O11" s="2">
        <f>'grid and decimal'!H63</f>
        <v>7</v>
      </c>
      <c r="P11">
        <f>'grid and decimal'!I63</f>
        <v>0</v>
      </c>
      <c r="Q11" s="2">
        <f>'grid and decimal'!J63</f>
        <v>0</v>
      </c>
      <c r="R11" s="3">
        <f>'grid and decimal'!K63</f>
        <v>0</v>
      </c>
      <c r="S11" s="4">
        <f>'grid and decimal'!L63</f>
        <v>0</v>
      </c>
      <c r="U11" t="str">
        <f t="shared" si="1"/>
        <v>j09</v>
      </c>
      <c r="V11">
        <f t="shared" si="2"/>
        <v>9</v>
      </c>
    </row>
    <row r="12" spans="1:36" x14ac:dyDescent="0.25">
      <c r="A12" t="s">
        <v>1522</v>
      </c>
      <c r="B12" t="s">
        <v>320</v>
      </c>
      <c r="C12" s="22" t="s">
        <v>10</v>
      </c>
      <c r="D12">
        <f>S4+1</f>
        <v>4</v>
      </c>
      <c r="E12" s="24" t="s">
        <v>1573</v>
      </c>
      <c r="F12">
        <f t="shared" si="0"/>
        <v>6</v>
      </c>
      <c r="H12" t="str">
        <f>'grid and decimal'!A64</f>
        <v>j9</v>
      </c>
      <c r="I12" s="4">
        <f>'grid and decimal'!B64</f>
        <v>0</v>
      </c>
      <c r="J12" s="5">
        <f>'grid and decimal'!C64</f>
        <v>0</v>
      </c>
      <c r="K12">
        <f>'grid and decimal'!D64</f>
        <v>0</v>
      </c>
      <c r="L12" s="8">
        <f>'grid and decimal'!E64</f>
        <v>6</v>
      </c>
      <c r="M12" s="5">
        <f>'grid and decimal'!F64</f>
        <v>7</v>
      </c>
      <c r="N12" s="9">
        <f>'grid and decimal'!G64</f>
        <v>6</v>
      </c>
      <c r="O12" s="3">
        <f>'grid and decimal'!H64</f>
        <v>3</v>
      </c>
      <c r="P12" s="2">
        <f>'grid and decimal'!I64</f>
        <v>7</v>
      </c>
      <c r="Q12">
        <f>'grid and decimal'!J64</f>
        <v>0</v>
      </c>
      <c r="R12" s="2">
        <f>'grid and decimal'!K64</f>
        <v>0</v>
      </c>
      <c r="S12" s="3">
        <f>'grid and decimal'!L64</f>
        <v>0</v>
      </c>
      <c r="U12" t="str">
        <f t="shared" si="1"/>
        <v>j10</v>
      </c>
      <c r="V12">
        <f t="shared" si="2"/>
        <v>3</v>
      </c>
    </row>
    <row r="13" spans="1:36" x14ac:dyDescent="0.25">
      <c r="A13" t="s">
        <v>1523</v>
      </c>
      <c r="B13" t="s">
        <v>321</v>
      </c>
      <c r="C13" s="23" t="s">
        <v>1573</v>
      </c>
      <c r="D13">
        <f>I6+1</f>
        <v>8</v>
      </c>
      <c r="E13" s="25" t="s">
        <v>1575</v>
      </c>
      <c r="F13">
        <f t="shared" si="0"/>
        <v>2</v>
      </c>
      <c r="H13" t="str">
        <f>'grid and decimal'!A65</f>
        <v>j10</v>
      </c>
      <c r="I13" s="3">
        <f>'grid and decimal'!B65</f>
        <v>0</v>
      </c>
      <c r="J13" s="4">
        <f>'grid and decimal'!C65</f>
        <v>0</v>
      </c>
      <c r="K13" s="5">
        <f>'grid and decimal'!D65</f>
        <v>0</v>
      </c>
      <c r="L13">
        <f>'grid and decimal'!E65</f>
        <v>0</v>
      </c>
      <c r="M13" s="8">
        <f>'grid and decimal'!F65</f>
        <v>8</v>
      </c>
      <c r="N13" s="7">
        <f>'grid and decimal'!G65</f>
        <v>9</v>
      </c>
      <c r="O13" s="4">
        <f>'grid and decimal'!H65</f>
        <v>7</v>
      </c>
      <c r="P13" s="3">
        <f>'grid and decimal'!I65</f>
        <v>8</v>
      </c>
      <c r="Q13" s="2">
        <f>'grid and decimal'!J65</f>
        <v>8</v>
      </c>
      <c r="R13">
        <f>'grid and decimal'!K65</f>
        <v>0</v>
      </c>
      <c r="S13" s="2">
        <f>'grid and decimal'!L65</f>
        <v>0</v>
      </c>
      <c r="U13" t="str">
        <f t="shared" si="1"/>
        <v>j11</v>
      </c>
      <c r="V13">
        <f t="shared" si="2"/>
        <v>4</v>
      </c>
    </row>
    <row r="14" spans="1:36" x14ac:dyDescent="0.25">
      <c r="A14" t="s">
        <v>1524</v>
      </c>
      <c r="B14" t="s">
        <v>322</v>
      </c>
      <c r="C14" s="22" t="s">
        <v>1574</v>
      </c>
      <c r="D14">
        <f>J7+1</f>
        <v>6</v>
      </c>
      <c r="E14" s="24" t="s">
        <v>1576</v>
      </c>
      <c r="F14">
        <f t="shared" si="0"/>
        <v>4</v>
      </c>
      <c r="H14" t="str">
        <f>'grid and decimal'!A66</f>
        <v>j11</v>
      </c>
      <c r="I14" s="2">
        <f>'grid and decimal'!B66</f>
        <v>0</v>
      </c>
      <c r="J14" s="3">
        <f>'grid and decimal'!C66</f>
        <v>0</v>
      </c>
      <c r="K14" s="4">
        <f>'grid and decimal'!D66</f>
        <v>0</v>
      </c>
      <c r="L14" s="5">
        <f>'grid and decimal'!E66</f>
        <v>0</v>
      </c>
      <c r="M14">
        <f>'grid and decimal'!F66</f>
        <v>0</v>
      </c>
      <c r="N14" s="6">
        <f>'grid and decimal'!G66</f>
        <v>6</v>
      </c>
      <c r="O14" s="5">
        <f>'grid and decimal'!H66</f>
        <v>3</v>
      </c>
      <c r="P14" s="4">
        <f>'grid and decimal'!I66</f>
        <v>6</v>
      </c>
      <c r="Q14" s="3">
        <f>'grid and decimal'!J66</f>
        <v>6</v>
      </c>
      <c r="R14" s="2">
        <f>'grid and decimal'!K66</f>
        <v>2</v>
      </c>
      <c r="S14">
        <f>'grid and decimal'!L66</f>
        <v>0</v>
      </c>
      <c r="U14" t="str">
        <f t="shared" si="1"/>
        <v>j01</v>
      </c>
      <c r="V14">
        <f t="shared" si="2"/>
        <v>8</v>
      </c>
    </row>
    <row r="15" spans="1:36" x14ac:dyDescent="0.25">
      <c r="A15" t="s">
        <v>1525</v>
      </c>
      <c r="B15" t="s">
        <v>323</v>
      </c>
      <c r="C15" s="23" t="s">
        <v>1575</v>
      </c>
      <c r="D15">
        <f>K8+1</f>
        <v>2</v>
      </c>
      <c r="E15" s="25" t="s">
        <v>1577</v>
      </c>
      <c r="F15">
        <f t="shared" si="0"/>
        <v>8</v>
      </c>
      <c r="U15" t="str">
        <f t="shared" si="1"/>
        <v>j02</v>
      </c>
      <c r="V15">
        <f t="shared" si="2"/>
        <v>6</v>
      </c>
    </row>
    <row r="16" spans="1:36" x14ac:dyDescent="0.25">
      <c r="A16" t="s">
        <v>1526</v>
      </c>
      <c r="B16" t="s">
        <v>324</v>
      </c>
      <c r="C16" s="22" t="s">
        <v>1576</v>
      </c>
      <c r="D16">
        <f>L9+1</f>
        <v>3</v>
      </c>
      <c r="E16" s="24" t="s">
        <v>1578</v>
      </c>
      <c r="F16">
        <f t="shared" si="0"/>
        <v>7</v>
      </c>
      <c r="H16" t="s">
        <v>1568</v>
      </c>
      <c r="U16" t="str">
        <f t="shared" si="1"/>
        <v>j03</v>
      </c>
      <c r="V16">
        <f t="shared" si="2"/>
        <v>2</v>
      </c>
    </row>
    <row r="17" spans="1:22" x14ac:dyDescent="0.25">
      <c r="A17" t="s">
        <v>1527</v>
      </c>
      <c r="B17" t="s">
        <v>325</v>
      </c>
      <c r="C17" s="23" t="s">
        <v>1577</v>
      </c>
      <c r="D17">
        <f>M10+1</f>
        <v>7</v>
      </c>
      <c r="E17" s="25" t="s">
        <v>1579</v>
      </c>
      <c r="F17">
        <f t="shared" si="0"/>
        <v>3</v>
      </c>
      <c r="H17">
        <f>templates!A105</f>
        <v>11</v>
      </c>
      <c r="I17" t="str">
        <f>templates!B105</f>
        <v>j1</v>
      </c>
      <c r="J17" t="str">
        <f>templates!C105</f>
        <v>j2</v>
      </c>
      <c r="K17" t="str">
        <f>templates!D105</f>
        <v>j3</v>
      </c>
      <c r="L17" t="str">
        <f>templates!E105</f>
        <v>j4</v>
      </c>
      <c r="M17" t="str">
        <f>templates!F105</f>
        <v>j5</v>
      </c>
      <c r="N17" t="str">
        <f>templates!G105</f>
        <v>j6</v>
      </c>
      <c r="O17" t="str">
        <f>templates!H105</f>
        <v>j7</v>
      </c>
      <c r="P17" t="str">
        <f>templates!I105</f>
        <v>j8</v>
      </c>
      <c r="Q17" t="str">
        <f>templates!J105</f>
        <v>j9</v>
      </c>
      <c r="R17" t="str">
        <f>templates!K105</f>
        <v>j10</v>
      </c>
      <c r="S17" t="str">
        <f>templates!L105</f>
        <v>j11</v>
      </c>
      <c r="U17" t="str">
        <f t="shared" si="1"/>
        <v>j04</v>
      </c>
      <c r="V17">
        <f t="shared" si="2"/>
        <v>3</v>
      </c>
    </row>
    <row r="18" spans="1:22" x14ac:dyDescent="0.25">
      <c r="A18" t="s">
        <v>1528</v>
      </c>
      <c r="B18" t="s">
        <v>326</v>
      </c>
      <c r="C18" s="22" t="s">
        <v>1578</v>
      </c>
      <c r="D18">
        <f>N11+1</f>
        <v>6</v>
      </c>
      <c r="E18" s="24" t="s">
        <v>1580</v>
      </c>
      <c r="F18">
        <f t="shared" si="0"/>
        <v>4</v>
      </c>
      <c r="H18" t="str">
        <f>templates!A106</f>
        <v>j1</v>
      </c>
      <c r="I18">
        <f>templates!B106</f>
        <v>0</v>
      </c>
      <c r="J18" s="2">
        <f>templates!C106</f>
        <v>0</v>
      </c>
      <c r="K18" s="3">
        <f>templates!D106</f>
        <v>0</v>
      </c>
      <c r="L18" s="4">
        <f>templates!E106</f>
        <v>0</v>
      </c>
      <c r="M18" s="5">
        <f>templates!F106</f>
        <v>0</v>
      </c>
      <c r="N18" s="6">
        <f>templates!G106</f>
        <v>0</v>
      </c>
      <c r="O18" t="str">
        <f>templates!H106</f>
        <v>cx51</v>
      </c>
      <c r="P18" s="5" t="str">
        <f>templates!I106</f>
        <v>cx41</v>
      </c>
      <c r="Q18" s="4" t="str">
        <f>templates!J106</f>
        <v>cx31</v>
      </c>
      <c r="R18" s="3" t="str">
        <f>templates!K106</f>
        <v>cx21</v>
      </c>
      <c r="S18" s="2" t="str">
        <f>templates!L106</f>
        <v>cx11</v>
      </c>
      <c r="U18" t="str">
        <f t="shared" si="1"/>
        <v>j05</v>
      </c>
      <c r="V18">
        <f t="shared" si="2"/>
        <v>7</v>
      </c>
    </row>
    <row r="19" spans="1:22" x14ac:dyDescent="0.25">
      <c r="A19" t="s">
        <v>1529</v>
      </c>
      <c r="B19" t="s">
        <v>327</v>
      </c>
      <c r="C19" s="23" t="s">
        <v>1579</v>
      </c>
      <c r="D19">
        <f>O12+1</f>
        <v>4</v>
      </c>
      <c r="E19" s="25" t="s">
        <v>1581</v>
      </c>
      <c r="F19">
        <f t="shared" si="0"/>
        <v>6</v>
      </c>
      <c r="H19" t="str">
        <f>templates!A107</f>
        <v>j2</v>
      </c>
      <c r="I19" s="2" t="str">
        <f>templates!B107</f>
        <v>cx1</v>
      </c>
      <c r="J19">
        <f>templates!C107</f>
        <v>0</v>
      </c>
      <c r="K19" s="2">
        <f>templates!D107</f>
        <v>0</v>
      </c>
      <c r="L19" s="3">
        <f>templates!E107</f>
        <v>0</v>
      </c>
      <c r="M19" s="4">
        <f>templates!F107</f>
        <v>0</v>
      </c>
      <c r="N19" s="7">
        <f>templates!G107</f>
        <v>0</v>
      </c>
      <c r="O19" s="8">
        <f>templates!H107</f>
        <v>0</v>
      </c>
      <c r="P19" t="str">
        <f>templates!I107</f>
        <v>cx52</v>
      </c>
      <c r="Q19" s="5" t="str">
        <f>templates!J107</f>
        <v>cx42</v>
      </c>
      <c r="R19" s="4" t="str">
        <f>templates!K107</f>
        <v>cx32</v>
      </c>
      <c r="S19" s="3" t="str">
        <f>templates!L107</f>
        <v>cx22</v>
      </c>
      <c r="U19" t="str">
        <f t="shared" si="1"/>
        <v>j06</v>
      </c>
      <c r="V19">
        <f t="shared" si="2"/>
        <v>6</v>
      </c>
    </row>
    <row r="20" spans="1:22" x14ac:dyDescent="0.25">
      <c r="A20" t="s">
        <v>1530</v>
      </c>
      <c r="B20" t="s">
        <v>328</v>
      </c>
      <c r="C20" s="22" t="s">
        <v>1580</v>
      </c>
      <c r="D20">
        <f>P13+1</f>
        <v>9</v>
      </c>
      <c r="E20" s="24" t="s">
        <v>9</v>
      </c>
      <c r="F20">
        <f t="shared" si="0"/>
        <v>1</v>
      </c>
      <c r="H20" t="str">
        <f>templates!A108</f>
        <v>j3</v>
      </c>
      <c r="I20" s="3" t="str">
        <f>templates!B108</f>
        <v>cx12</v>
      </c>
      <c r="J20" s="2" t="str">
        <f>templates!C108</f>
        <v>cx2</v>
      </c>
      <c r="K20">
        <f>templates!D108</f>
        <v>0</v>
      </c>
      <c r="L20" s="2">
        <f>templates!E108</f>
        <v>0</v>
      </c>
      <c r="M20" s="3">
        <f>templates!F108</f>
        <v>0</v>
      </c>
      <c r="N20" s="9">
        <f>templates!G108</f>
        <v>0</v>
      </c>
      <c r="O20" s="5">
        <f>templates!H108</f>
        <v>0</v>
      </c>
      <c r="P20" s="8">
        <f>templates!I108</f>
        <v>0</v>
      </c>
      <c r="Q20" t="str">
        <f>templates!J108</f>
        <v>cx53</v>
      </c>
      <c r="R20" s="5" t="str">
        <f>templates!K108</f>
        <v>cx43</v>
      </c>
      <c r="S20" s="4" t="str">
        <f>templates!L108</f>
        <v>cx33</v>
      </c>
      <c r="U20" t="str">
        <f t="shared" si="1"/>
        <v>j07</v>
      </c>
      <c r="V20">
        <f t="shared" si="2"/>
        <v>4</v>
      </c>
    </row>
    <row r="21" spans="1:22" x14ac:dyDescent="0.25">
      <c r="A21" t="s">
        <v>1531</v>
      </c>
      <c r="B21" t="s">
        <v>329</v>
      </c>
      <c r="C21" s="23" t="s">
        <v>1581</v>
      </c>
      <c r="D21">
        <f>Q14+1</f>
        <v>7</v>
      </c>
      <c r="E21" s="25" t="s">
        <v>10</v>
      </c>
      <c r="F21">
        <f t="shared" si="0"/>
        <v>3</v>
      </c>
      <c r="H21" t="str">
        <f>templates!A109</f>
        <v>j4</v>
      </c>
      <c r="I21" s="4" t="str">
        <f>templates!B109</f>
        <v>cx23</v>
      </c>
      <c r="J21" s="3" t="str">
        <f>templates!C109</f>
        <v>cx13</v>
      </c>
      <c r="K21" s="2" t="str">
        <f>templates!D109</f>
        <v>cx3</v>
      </c>
      <c r="L21">
        <f>templates!E109</f>
        <v>0</v>
      </c>
      <c r="M21" s="2">
        <f>templates!F109</f>
        <v>0</v>
      </c>
      <c r="N21" s="10">
        <f>templates!G109</f>
        <v>0</v>
      </c>
      <c r="O21" s="4">
        <f>templates!H109</f>
        <v>0</v>
      </c>
      <c r="P21" s="5">
        <f>templates!I109</f>
        <v>0</v>
      </c>
      <c r="Q21" s="8">
        <f>templates!J109</f>
        <v>0</v>
      </c>
      <c r="R21" t="str">
        <f>templates!K109</f>
        <v>cx54</v>
      </c>
      <c r="S21" s="5" t="str">
        <f>templates!L109</f>
        <v>cx44</v>
      </c>
      <c r="U21" t="str">
        <f t="shared" si="1"/>
        <v>j08</v>
      </c>
      <c r="V21">
        <f t="shared" si="2"/>
        <v>9</v>
      </c>
    </row>
    <row r="22" spans="1:22" x14ac:dyDescent="0.25">
      <c r="A22" t="s">
        <v>1532</v>
      </c>
      <c r="B22" t="s">
        <v>330</v>
      </c>
      <c r="C22" s="22" t="s">
        <v>9</v>
      </c>
      <c r="D22">
        <f>R4+1</f>
        <v>3</v>
      </c>
      <c r="E22" s="24" t="s">
        <v>1573</v>
      </c>
      <c r="F22">
        <f t="shared" si="0"/>
        <v>7</v>
      </c>
      <c r="H22" t="str">
        <f>templates!A110</f>
        <v>j5</v>
      </c>
      <c r="I22" s="5" t="str">
        <f>templates!B110</f>
        <v>cx34</v>
      </c>
      <c r="J22" s="4" t="str">
        <f>templates!C110</f>
        <v>cx24</v>
      </c>
      <c r="K22" s="3" t="str">
        <f>templates!D110</f>
        <v>cx14</v>
      </c>
      <c r="L22" s="2" t="str">
        <f>templates!E110</f>
        <v>cx4</v>
      </c>
      <c r="M22">
        <f>templates!F110</f>
        <v>0</v>
      </c>
      <c r="N22" s="11">
        <f>templates!G110</f>
        <v>0</v>
      </c>
      <c r="O22" s="3">
        <f>templates!H110</f>
        <v>0</v>
      </c>
      <c r="P22" s="4">
        <f>templates!I110</f>
        <v>0</v>
      </c>
      <c r="Q22" s="5">
        <f>templates!J110</f>
        <v>0</v>
      </c>
      <c r="R22" s="8">
        <f>templates!K110</f>
        <v>0</v>
      </c>
      <c r="S22" t="str">
        <f>templates!L110</f>
        <v>cx55</v>
      </c>
      <c r="U22" t="str">
        <f t="shared" si="1"/>
        <v>j09</v>
      </c>
      <c r="V22">
        <f t="shared" si="2"/>
        <v>7</v>
      </c>
    </row>
    <row r="23" spans="1:22" x14ac:dyDescent="0.25">
      <c r="A23" t="s">
        <v>1533</v>
      </c>
      <c r="B23" t="s">
        <v>305</v>
      </c>
      <c r="C23" s="23" t="s">
        <v>10</v>
      </c>
      <c r="D23">
        <f>S5+1</f>
        <v>4</v>
      </c>
      <c r="E23" s="25" t="s">
        <v>1574</v>
      </c>
      <c r="F23">
        <f t="shared" si="0"/>
        <v>6</v>
      </c>
      <c r="H23" t="str">
        <f>templates!A111</f>
        <v>j6</v>
      </c>
      <c r="I23" s="8" t="str">
        <f>templates!B111</f>
        <v>cx45</v>
      </c>
      <c r="J23" s="5" t="str">
        <f>templates!C111</f>
        <v>cx35</v>
      </c>
      <c r="K23" s="4" t="str">
        <f>templates!D111</f>
        <v>cx25</v>
      </c>
      <c r="L23" s="3" t="str">
        <f>templates!E111</f>
        <v>cx15</v>
      </c>
      <c r="M23" s="2" t="str">
        <f>templates!F111</f>
        <v>cx5</v>
      </c>
      <c r="N23" s="1">
        <f>templates!G111</f>
        <v>0</v>
      </c>
      <c r="O23" s="2">
        <f>templates!H111</f>
        <v>0</v>
      </c>
      <c r="P23" s="3">
        <f>templates!I111</f>
        <v>0</v>
      </c>
      <c r="Q23" s="4">
        <f>templates!J111</f>
        <v>0</v>
      </c>
      <c r="R23" s="5">
        <f>templates!K111</f>
        <v>0</v>
      </c>
      <c r="S23">
        <f>templates!L111</f>
        <v>0</v>
      </c>
      <c r="U23" t="str">
        <f t="shared" si="1"/>
        <v>j10</v>
      </c>
      <c r="V23">
        <f t="shared" si="2"/>
        <v>3</v>
      </c>
    </row>
    <row r="24" spans="1:22" x14ac:dyDescent="0.25">
      <c r="A24" t="s">
        <v>1534</v>
      </c>
      <c r="B24" t="s">
        <v>306</v>
      </c>
      <c r="C24" s="22" t="s">
        <v>1573</v>
      </c>
      <c r="D24">
        <f>I7+1</f>
        <v>4</v>
      </c>
      <c r="E24" s="24" t="s">
        <v>1576</v>
      </c>
      <c r="F24">
        <f t="shared" si="0"/>
        <v>6</v>
      </c>
      <c r="H24" t="str">
        <f>templates!A112</f>
        <v>j7</v>
      </c>
      <c r="I24">
        <f>templates!B112</f>
        <v>0</v>
      </c>
      <c r="J24" s="8" t="str">
        <f>templates!C112</f>
        <v>cx46</v>
      </c>
      <c r="K24" s="5" t="str">
        <f>templates!D112</f>
        <v>cx36</v>
      </c>
      <c r="L24" s="4" t="str">
        <f>templates!E112</f>
        <v>cx26</v>
      </c>
      <c r="M24" s="3" t="str">
        <f>templates!F112</f>
        <v>cx16</v>
      </c>
      <c r="N24" s="11" t="str">
        <f>templates!G112</f>
        <v>cx6</v>
      </c>
      <c r="O24">
        <f>templates!H112</f>
        <v>0</v>
      </c>
      <c r="P24" s="2">
        <f>templates!I112</f>
        <v>0</v>
      </c>
      <c r="Q24" s="3">
        <f>templates!J112</f>
        <v>0</v>
      </c>
      <c r="R24" s="4">
        <f>templates!K112</f>
        <v>0</v>
      </c>
      <c r="S24" s="5">
        <f>templates!L112</f>
        <v>0</v>
      </c>
      <c r="U24" t="str">
        <f t="shared" si="1"/>
        <v>j11</v>
      </c>
      <c r="V24">
        <f t="shared" si="2"/>
        <v>4</v>
      </c>
    </row>
    <row r="25" spans="1:22" x14ac:dyDescent="0.25">
      <c r="A25" t="s">
        <v>1535</v>
      </c>
      <c r="B25" t="s">
        <v>331</v>
      </c>
      <c r="C25" s="23" t="s">
        <v>1574</v>
      </c>
      <c r="D25">
        <f>J8+1</f>
        <v>4</v>
      </c>
      <c r="E25" s="25" t="s">
        <v>1577</v>
      </c>
      <c r="F25">
        <f t="shared" si="0"/>
        <v>6</v>
      </c>
      <c r="H25" t="str">
        <f>templates!A113</f>
        <v>j8</v>
      </c>
      <c r="I25" s="5">
        <f>templates!B113</f>
        <v>0</v>
      </c>
      <c r="J25">
        <f>templates!C113</f>
        <v>0</v>
      </c>
      <c r="K25" s="8" t="str">
        <f>templates!D113</f>
        <v>cx47</v>
      </c>
      <c r="L25" s="5" t="str">
        <f>templates!E113</f>
        <v>cx37</v>
      </c>
      <c r="M25" s="4" t="str">
        <f>templates!F113</f>
        <v>cx27</v>
      </c>
      <c r="N25" s="10" t="str">
        <f>templates!G113</f>
        <v>cx17</v>
      </c>
      <c r="O25" s="2" t="str">
        <f>templates!H113</f>
        <v>cx7</v>
      </c>
      <c r="P25">
        <f>templates!I113</f>
        <v>0</v>
      </c>
      <c r="Q25" s="2">
        <f>templates!J113</f>
        <v>0</v>
      </c>
      <c r="R25" s="3">
        <f>templates!K113</f>
        <v>0</v>
      </c>
      <c r="S25" s="4">
        <f>templates!L113</f>
        <v>0</v>
      </c>
      <c r="U25" t="str">
        <f t="shared" si="1"/>
        <v>j01</v>
      </c>
      <c r="V25">
        <f t="shared" si="2"/>
        <v>4</v>
      </c>
    </row>
    <row r="26" spans="1:22" x14ac:dyDescent="0.25">
      <c r="A26" t="s">
        <v>1536</v>
      </c>
      <c r="B26" t="s">
        <v>332</v>
      </c>
      <c r="C26" s="22" t="s">
        <v>1575</v>
      </c>
      <c r="D26">
        <f>K9+1</f>
        <v>3</v>
      </c>
      <c r="E26" s="24" t="s">
        <v>1578</v>
      </c>
      <c r="F26">
        <f t="shared" si="0"/>
        <v>7</v>
      </c>
      <c r="H26" t="str">
        <f>templates!A114</f>
        <v>j9</v>
      </c>
      <c r="I26" s="4">
        <f>templates!B114</f>
        <v>0</v>
      </c>
      <c r="J26" s="5">
        <f>templates!C114</f>
        <v>0</v>
      </c>
      <c r="K26">
        <f>templates!D114</f>
        <v>0</v>
      </c>
      <c r="L26" s="8" t="str">
        <f>templates!E114</f>
        <v>cx48</v>
      </c>
      <c r="M26" s="5" t="str">
        <f>templates!F114</f>
        <v>cx38</v>
      </c>
      <c r="N26" s="9" t="str">
        <f>templates!G114</f>
        <v>cx28</v>
      </c>
      <c r="O26" s="3" t="str">
        <f>templates!H114</f>
        <v>cx18</v>
      </c>
      <c r="P26" s="2" t="str">
        <f>templates!I114</f>
        <v>cx8</v>
      </c>
      <c r="Q26">
        <f>templates!J114</f>
        <v>0</v>
      </c>
      <c r="R26" s="2">
        <f>templates!K114</f>
        <v>0</v>
      </c>
      <c r="S26" s="3">
        <f>templates!L114</f>
        <v>0</v>
      </c>
      <c r="U26" t="str">
        <f t="shared" si="1"/>
        <v>j02</v>
      </c>
      <c r="V26">
        <f t="shared" si="2"/>
        <v>4</v>
      </c>
    </row>
    <row r="27" spans="1:22" x14ac:dyDescent="0.25">
      <c r="A27" t="s">
        <v>1537</v>
      </c>
      <c r="B27" t="s">
        <v>307</v>
      </c>
      <c r="C27" s="23" t="s">
        <v>1576</v>
      </c>
      <c r="D27">
        <f>L10+1</f>
        <v>6</v>
      </c>
      <c r="E27" s="25" t="s">
        <v>1579</v>
      </c>
      <c r="F27">
        <f t="shared" si="0"/>
        <v>4</v>
      </c>
      <c r="H27" t="str">
        <f>templates!A115</f>
        <v>j10</v>
      </c>
      <c r="I27" s="3">
        <f>templates!B115</f>
        <v>0</v>
      </c>
      <c r="J27" s="4">
        <f>templates!C115</f>
        <v>0</v>
      </c>
      <c r="K27" s="5">
        <f>templates!D115</f>
        <v>0</v>
      </c>
      <c r="L27">
        <f>templates!E115</f>
        <v>0</v>
      </c>
      <c r="M27" s="8" t="str">
        <f>templates!F115</f>
        <v>cx49</v>
      </c>
      <c r="N27" s="7" t="str">
        <f>templates!G115</f>
        <v>cx39</v>
      </c>
      <c r="O27" s="4" t="str">
        <f>templates!H115</f>
        <v>cx29</v>
      </c>
      <c r="P27" s="3" t="str">
        <f>templates!I115</f>
        <v>cx19</v>
      </c>
      <c r="Q27" s="2" t="str">
        <f>templates!J115</f>
        <v>cx9</v>
      </c>
      <c r="R27">
        <f>templates!K115</f>
        <v>0</v>
      </c>
      <c r="S27" s="2">
        <f>templates!L115</f>
        <v>0</v>
      </c>
      <c r="U27" t="str">
        <f t="shared" si="1"/>
        <v>j03</v>
      </c>
      <c r="V27">
        <f t="shared" si="2"/>
        <v>3</v>
      </c>
    </row>
    <row r="28" spans="1:22" x14ac:dyDescent="0.25">
      <c r="A28" t="s">
        <v>1538</v>
      </c>
      <c r="B28" t="s">
        <v>333</v>
      </c>
      <c r="C28" s="22" t="s">
        <v>1577</v>
      </c>
      <c r="D28">
        <f>M11+1</f>
        <v>8</v>
      </c>
      <c r="E28" s="24" t="s">
        <v>1580</v>
      </c>
      <c r="F28">
        <f t="shared" si="0"/>
        <v>2</v>
      </c>
      <c r="H28" t="str">
        <f>templates!A116</f>
        <v>j11</v>
      </c>
      <c r="I28" s="2">
        <f>templates!B116</f>
        <v>0</v>
      </c>
      <c r="J28" s="3">
        <f>templates!C116</f>
        <v>0</v>
      </c>
      <c r="K28" s="4">
        <f>templates!D116</f>
        <v>0</v>
      </c>
      <c r="L28" s="5">
        <f>templates!E116</f>
        <v>0</v>
      </c>
      <c r="M28">
        <f>templates!F116</f>
        <v>0</v>
      </c>
      <c r="N28" s="6" t="str">
        <f>templates!G116</f>
        <v>cx50</v>
      </c>
      <c r="O28" s="5" t="str">
        <f>templates!H116</f>
        <v>cx40</v>
      </c>
      <c r="P28" s="4" t="str">
        <f>templates!I116</f>
        <v>cx30</v>
      </c>
      <c r="Q28" s="3" t="str">
        <f>templates!J116</f>
        <v>cx20</v>
      </c>
      <c r="R28" s="2" t="str">
        <f>templates!K116</f>
        <v>cx10</v>
      </c>
      <c r="S28">
        <f>templates!L116</f>
        <v>0</v>
      </c>
      <c r="U28" t="str">
        <f t="shared" si="1"/>
        <v>j04</v>
      </c>
      <c r="V28">
        <f t="shared" si="2"/>
        <v>6</v>
      </c>
    </row>
    <row r="29" spans="1:22" x14ac:dyDescent="0.25">
      <c r="A29" t="s">
        <v>1539</v>
      </c>
      <c r="B29" t="s">
        <v>334</v>
      </c>
      <c r="C29" s="23" t="s">
        <v>1578</v>
      </c>
      <c r="D29">
        <f>N12+1</f>
        <v>7</v>
      </c>
      <c r="E29" s="25" t="s">
        <v>1581</v>
      </c>
      <c r="F29">
        <f t="shared" si="0"/>
        <v>3</v>
      </c>
      <c r="U29" t="str">
        <f t="shared" si="1"/>
        <v>j05</v>
      </c>
      <c r="V29">
        <f t="shared" si="2"/>
        <v>8</v>
      </c>
    </row>
    <row r="30" spans="1:22" x14ac:dyDescent="0.25">
      <c r="A30" t="s">
        <v>1540</v>
      </c>
      <c r="B30" t="s">
        <v>335</v>
      </c>
      <c r="C30" s="22" t="s">
        <v>1579</v>
      </c>
      <c r="D30">
        <f>O13+1</f>
        <v>8</v>
      </c>
      <c r="E30" s="24" t="s">
        <v>9</v>
      </c>
      <c r="F30">
        <f t="shared" si="0"/>
        <v>2</v>
      </c>
      <c r="U30" t="str">
        <f t="shared" si="1"/>
        <v>j06</v>
      </c>
      <c r="V30">
        <f t="shared" si="2"/>
        <v>7</v>
      </c>
    </row>
    <row r="31" spans="1:22" x14ac:dyDescent="0.25">
      <c r="A31" t="s">
        <v>1541</v>
      </c>
      <c r="B31" t="s">
        <v>336</v>
      </c>
      <c r="C31" s="23" t="s">
        <v>1580</v>
      </c>
      <c r="D31">
        <f>P14+1</f>
        <v>7</v>
      </c>
      <c r="E31" s="25" t="s">
        <v>10</v>
      </c>
      <c r="F31">
        <f t="shared" si="0"/>
        <v>3</v>
      </c>
      <c r="U31" t="str">
        <f t="shared" si="1"/>
        <v>j07</v>
      </c>
      <c r="V31">
        <f t="shared" si="2"/>
        <v>8</v>
      </c>
    </row>
    <row r="32" spans="1:22" x14ac:dyDescent="0.25">
      <c r="A32" t="s">
        <v>1542</v>
      </c>
      <c r="B32" t="s">
        <v>308</v>
      </c>
      <c r="C32" s="22" t="s">
        <v>1581</v>
      </c>
      <c r="D32">
        <f>Q4+1</f>
        <v>7</v>
      </c>
      <c r="E32" s="24" t="s">
        <v>1573</v>
      </c>
      <c r="F32">
        <f t="shared" si="0"/>
        <v>3</v>
      </c>
      <c r="U32" t="str">
        <f t="shared" si="1"/>
        <v>j08</v>
      </c>
      <c r="V32">
        <f t="shared" si="2"/>
        <v>7</v>
      </c>
    </row>
    <row r="33" spans="1:22" x14ac:dyDescent="0.25">
      <c r="A33" t="s">
        <v>1543</v>
      </c>
      <c r="B33" t="s">
        <v>309</v>
      </c>
      <c r="C33" s="23" t="s">
        <v>9</v>
      </c>
      <c r="D33">
        <f>R5+1</f>
        <v>2</v>
      </c>
      <c r="E33" s="25" t="s">
        <v>1574</v>
      </c>
      <c r="F33">
        <f t="shared" si="0"/>
        <v>8</v>
      </c>
      <c r="U33" t="str">
        <f t="shared" si="1"/>
        <v>j09</v>
      </c>
      <c r="V33">
        <f t="shared" si="2"/>
        <v>7</v>
      </c>
    </row>
    <row r="34" spans="1:22" x14ac:dyDescent="0.25">
      <c r="A34" t="s">
        <v>1544</v>
      </c>
      <c r="B34" t="s">
        <v>337</v>
      </c>
      <c r="C34" s="22" t="s">
        <v>10</v>
      </c>
      <c r="D34">
        <f>S6+1</f>
        <v>7</v>
      </c>
      <c r="E34" s="24" t="s">
        <v>1575</v>
      </c>
      <c r="F34">
        <f t="shared" si="0"/>
        <v>3</v>
      </c>
      <c r="U34" t="str">
        <f t="shared" si="1"/>
        <v>j10</v>
      </c>
      <c r="V34">
        <f t="shared" si="2"/>
        <v>2</v>
      </c>
    </row>
    <row r="35" spans="1:22" x14ac:dyDescent="0.25">
      <c r="A35" t="s">
        <v>1545</v>
      </c>
      <c r="B35" t="s">
        <v>338</v>
      </c>
      <c r="C35" s="23" t="s">
        <v>1573</v>
      </c>
      <c r="D35">
        <f>I8+1</f>
        <v>3</v>
      </c>
      <c r="E35" s="25" t="s">
        <v>1577</v>
      </c>
      <c r="F35">
        <f t="shared" si="0"/>
        <v>7</v>
      </c>
      <c r="U35" t="str">
        <f t="shared" ref="U35:U57" si="3">C34</f>
        <v>j11</v>
      </c>
      <c r="V35">
        <f t="shared" ref="V35:V57" si="4">D34</f>
        <v>7</v>
      </c>
    </row>
    <row r="36" spans="1:22" x14ac:dyDescent="0.25">
      <c r="A36" t="s">
        <v>1546</v>
      </c>
      <c r="B36" t="s">
        <v>339</v>
      </c>
      <c r="C36" s="22" t="s">
        <v>1574</v>
      </c>
      <c r="D36">
        <f>J9+1</f>
        <v>7</v>
      </c>
      <c r="E36" s="24" t="s">
        <v>1578</v>
      </c>
      <c r="F36">
        <f t="shared" si="0"/>
        <v>3</v>
      </c>
      <c r="U36" t="str">
        <f t="shared" si="3"/>
        <v>j01</v>
      </c>
      <c r="V36">
        <f t="shared" si="4"/>
        <v>3</v>
      </c>
    </row>
    <row r="37" spans="1:22" x14ac:dyDescent="0.25">
      <c r="A37" t="s">
        <v>1547</v>
      </c>
      <c r="B37" t="s">
        <v>340</v>
      </c>
      <c r="C37" s="23" t="s">
        <v>1575</v>
      </c>
      <c r="D37">
        <f>K10+1</f>
        <v>4</v>
      </c>
      <c r="E37" s="25" t="s">
        <v>1579</v>
      </c>
      <c r="F37">
        <f t="shared" si="0"/>
        <v>6</v>
      </c>
      <c r="U37" t="str">
        <f t="shared" si="3"/>
        <v>j02</v>
      </c>
      <c r="V37">
        <f t="shared" si="4"/>
        <v>7</v>
      </c>
    </row>
    <row r="38" spans="1:22" x14ac:dyDescent="0.25">
      <c r="A38" t="s">
        <v>1548</v>
      </c>
      <c r="B38" t="s">
        <v>341</v>
      </c>
      <c r="C38" s="22" t="s">
        <v>1576</v>
      </c>
      <c r="D38">
        <f>L11+1</f>
        <v>4</v>
      </c>
      <c r="E38" s="24" t="s">
        <v>1580</v>
      </c>
      <c r="F38">
        <f t="shared" si="0"/>
        <v>6</v>
      </c>
      <c r="U38" t="str">
        <f t="shared" si="3"/>
        <v>j03</v>
      </c>
      <c r="V38">
        <f t="shared" si="4"/>
        <v>4</v>
      </c>
    </row>
    <row r="39" spans="1:22" x14ac:dyDescent="0.25">
      <c r="A39" t="s">
        <v>1549</v>
      </c>
      <c r="B39" t="s">
        <v>342</v>
      </c>
      <c r="C39" s="23" t="s">
        <v>1577</v>
      </c>
      <c r="D39">
        <f>M12+1</f>
        <v>8</v>
      </c>
      <c r="E39" s="25" t="s">
        <v>1581</v>
      </c>
      <c r="F39">
        <f t="shared" si="0"/>
        <v>2</v>
      </c>
      <c r="U39" t="str">
        <f t="shared" si="3"/>
        <v>j04</v>
      </c>
      <c r="V39">
        <f t="shared" si="4"/>
        <v>4</v>
      </c>
    </row>
    <row r="40" spans="1:22" x14ac:dyDescent="0.25">
      <c r="A40" t="s">
        <v>1550</v>
      </c>
      <c r="B40" t="s">
        <v>343</v>
      </c>
      <c r="C40" s="22" t="s">
        <v>1578</v>
      </c>
      <c r="D40">
        <f>N13+1</f>
        <v>10</v>
      </c>
      <c r="E40" s="24" t="s">
        <v>9</v>
      </c>
      <c r="F40">
        <f t="shared" si="0"/>
        <v>0</v>
      </c>
      <c r="U40" t="str">
        <f t="shared" si="3"/>
        <v>j05</v>
      </c>
      <c r="V40">
        <f t="shared" si="4"/>
        <v>8</v>
      </c>
    </row>
    <row r="41" spans="1:22" x14ac:dyDescent="0.25">
      <c r="A41" t="s">
        <v>1551</v>
      </c>
      <c r="B41" t="s">
        <v>344</v>
      </c>
      <c r="C41" s="23" t="s">
        <v>1579</v>
      </c>
      <c r="D41">
        <f>O14+1</f>
        <v>4</v>
      </c>
      <c r="E41" s="25" t="s">
        <v>10</v>
      </c>
      <c r="F41">
        <f t="shared" si="0"/>
        <v>6</v>
      </c>
      <c r="U41" t="str">
        <f t="shared" si="3"/>
        <v>j06</v>
      </c>
      <c r="V41">
        <f t="shared" si="4"/>
        <v>10</v>
      </c>
    </row>
    <row r="42" spans="1:22" x14ac:dyDescent="0.25">
      <c r="A42" t="s">
        <v>1552</v>
      </c>
      <c r="B42" t="s">
        <v>345</v>
      </c>
      <c r="C42" s="22" t="s">
        <v>1580</v>
      </c>
      <c r="D42">
        <f>P4+1</f>
        <v>8</v>
      </c>
      <c r="E42" s="24" t="s">
        <v>1573</v>
      </c>
      <c r="F42">
        <f t="shared" si="0"/>
        <v>2</v>
      </c>
      <c r="U42" t="str">
        <f t="shared" si="3"/>
        <v>j07</v>
      </c>
      <c r="V42">
        <f t="shared" si="4"/>
        <v>4</v>
      </c>
    </row>
    <row r="43" spans="1:22" x14ac:dyDescent="0.25">
      <c r="A43" t="s">
        <v>1553</v>
      </c>
      <c r="B43" t="s">
        <v>346</v>
      </c>
      <c r="C43" s="23" t="s">
        <v>1581</v>
      </c>
      <c r="D43">
        <f>Q5+1</f>
        <v>3</v>
      </c>
      <c r="E43" s="25" t="s">
        <v>1574</v>
      </c>
      <c r="F43">
        <f t="shared" si="0"/>
        <v>7</v>
      </c>
      <c r="U43" t="str">
        <f t="shared" si="3"/>
        <v>j08</v>
      </c>
      <c r="V43">
        <f t="shared" si="4"/>
        <v>8</v>
      </c>
    </row>
    <row r="44" spans="1:22" x14ac:dyDescent="0.25">
      <c r="A44" t="s">
        <v>1554</v>
      </c>
      <c r="B44" t="s">
        <v>347</v>
      </c>
      <c r="C44" s="22" t="s">
        <v>9</v>
      </c>
      <c r="D44">
        <f>R6+1</f>
        <v>2</v>
      </c>
      <c r="E44" s="24" t="s">
        <v>1575</v>
      </c>
      <c r="F44">
        <f t="shared" si="0"/>
        <v>8</v>
      </c>
      <c r="U44" t="str">
        <f t="shared" si="3"/>
        <v>j09</v>
      </c>
      <c r="V44">
        <f t="shared" si="4"/>
        <v>3</v>
      </c>
    </row>
    <row r="45" spans="1:22" x14ac:dyDescent="0.25">
      <c r="A45" t="s">
        <v>1555</v>
      </c>
      <c r="B45" t="s">
        <v>348</v>
      </c>
      <c r="C45" s="23" t="s">
        <v>10</v>
      </c>
      <c r="D45">
        <f>S7+1</f>
        <v>4</v>
      </c>
      <c r="E45" s="25" t="s">
        <v>1576</v>
      </c>
      <c r="F45">
        <f t="shared" si="0"/>
        <v>6</v>
      </c>
      <c r="U45" t="str">
        <f t="shared" si="3"/>
        <v>j10</v>
      </c>
      <c r="V45">
        <f t="shared" si="4"/>
        <v>2</v>
      </c>
    </row>
    <row r="46" spans="1:22" x14ac:dyDescent="0.25">
      <c r="A46" t="s">
        <v>1556</v>
      </c>
      <c r="B46" t="s">
        <v>349</v>
      </c>
      <c r="C46" s="22" t="s">
        <v>1573</v>
      </c>
      <c r="D46">
        <f>I9+1</f>
        <v>2</v>
      </c>
      <c r="E46" s="24" t="s">
        <v>1578</v>
      </c>
      <c r="F46">
        <f t="shared" si="0"/>
        <v>8</v>
      </c>
      <c r="U46" t="str">
        <f t="shared" si="3"/>
        <v>j11</v>
      </c>
      <c r="V46">
        <f t="shared" si="4"/>
        <v>4</v>
      </c>
    </row>
    <row r="47" spans="1:22" x14ac:dyDescent="0.25">
      <c r="A47" t="s">
        <v>1557</v>
      </c>
      <c r="B47" t="s">
        <v>350</v>
      </c>
      <c r="C47" s="23" t="s">
        <v>1574</v>
      </c>
      <c r="D47">
        <f>J10+1</f>
        <v>8</v>
      </c>
      <c r="E47" s="25" t="s">
        <v>1579</v>
      </c>
      <c r="F47">
        <f t="shared" si="0"/>
        <v>2</v>
      </c>
      <c r="U47" t="str">
        <f t="shared" si="3"/>
        <v>j01</v>
      </c>
      <c r="V47">
        <f t="shared" si="4"/>
        <v>2</v>
      </c>
    </row>
    <row r="48" spans="1:22" x14ac:dyDescent="0.25">
      <c r="A48" t="s">
        <v>1558</v>
      </c>
      <c r="B48" t="s">
        <v>351</v>
      </c>
      <c r="C48" s="22" t="s">
        <v>1575</v>
      </c>
      <c r="D48">
        <f>K11+1</f>
        <v>4</v>
      </c>
      <c r="E48" s="24" t="s">
        <v>1580</v>
      </c>
      <c r="F48">
        <f t="shared" si="0"/>
        <v>6</v>
      </c>
      <c r="U48" t="str">
        <f t="shared" si="3"/>
        <v>j02</v>
      </c>
      <c r="V48">
        <f t="shared" si="4"/>
        <v>8</v>
      </c>
    </row>
    <row r="49" spans="1:22" x14ac:dyDescent="0.25">
      <c r="A49" t="s">
        <v>1559</v>
      </c>
      <c r="B49" t="s">
        <v>352</v>
      </c>
      <c r="C49" s="23" t="s">
        <v>1576</v>
      </c>
      <c r="D49">
        <f>L12+1</f>
        <v>7</v>
      </c>
      <c r="E49" s="25" t="s">
        <v>1581</v>
      </c>
      <c r="F49">
        <f t="shared" si="0"/>
        <v>3</v>
      </c>
      <c r="U49" t="str">
        <f t="shared" si="3"/>
        <v>j03</v>
      </c>
      <c r="V49">
        <f t="shared" si="4"/>
        <v>4</v>
      </c>
    </row>
    <row r="50" spans="1:22" x14ac:dyDescent="0.25">
      <c r="A50" t="s">
        <v>1560</v>
      </c>
      <c r="B50" t="s">
        <v>353</v>
      </c>
      <c r="C50" s="22" t="s">
        <v>1577</v>
      </c>
      <c r="D50">
        <f>M13+1</f>
        <v>9</v>
      </c>
      <c r="E50" s="24" t="s">
        <v>9</v>
      </c>
      <c r="F50">
        <f t="shared" si="0"/>
        <v>1</v>
      </c>
      <c r="U50" t="str">
        <f t="shared" si="3"/>
        <v>j04</v>
      </c>
      <c r="V50">
        <f t="shared" si="4"/>
        <v>7</v>
      </c>
    </row>
    <row r="51" spans="1:22" x14ac:dyDescent="0.25">
      <c r="A51" t="s">
        <v>1561</v>
      </c>
      <c r="B51" t="s">
        <v>354</v>
      </c>
      <c r="C51" s="23" t="s">
        <v>1578</v>
      </c>
      <c r="D51">
        <f>N14+1</f>
        <v>7</v>
      </c>
      <c r="E51" s="25" t="s">
        <v>10</v>
      </c>
      <c r="F51">
        <f t="shared" si="0"/>
        <v>3</v>
      </c>
      <c r="U51" t="str">
        <f t="shared" si="3"/>
        <v>j05</v>
      </c>
      <c r="V51">
        <f t="shared" si="4"/>
        <v>9</v>
      </c>
    </row>
    <row r="52" spans="1:22" x14ac:dyDescent="0.25">
      <c r="A52" t="s">
        <v>1562</v>
      </c>
      <c r="B52" t="s">
        <v>355</v>
      </c>
      <c r="C52" s="22" t="s">
        <v>1579</v>
      </c>
      <c r="D52">
        <f>O4+1</f>
        <v>4</v>
      </c>
      <c r="E52" s="24" t="s">
        <v>1573</v>
      </c>
      <c r="F52">
        <f t="shared" si="0"/>
        <v>6</v>
      </c>
      <c r="U52" t="str">
        <f t="shared" si="3"/>
        <v>j06</v>
      </c>
      <c r="V52">
        <f t="shared" si="4"/>
        <v>7</v>
      </c>
    </row>
    <row r="53" spans="1:22" x14ac:dyDescent="0.25">
      <c r="A53" t="s">
        <v>1563</v>
      </c>
      <c r="B53" t="s">
        <v>356</v>
      </c>
      <c r="C53" s="23" t="s">
        <v>1580</v>
      </c>
      <c r="D53">
        <f>P5+1</f>
        <v>4</v>
      </c>
      <c r="E53" s="25" t="s">
        <v>1574</v>
      </c>
      <c r="F53">
        <f t="shared" si="0"/>
        <v>6</v>
      </c>
      <c r="U53" t="str">
        <f t="shared" si="3"/>
        <v>j07</v>
      </c>
      <c r="V53">
        <f t="shared" si="4"/>
        <v>4</v>
      </c>
    </row>
    <row r="54" spans="1:22" x14ac:dyDescent="0.25">
      <c r="A54" t="s">
        <v>1564</v>
      </c>
      <c r="B54" t="s">
        <v>357</v>
      </c>
      <c r="C54" s="22" t="s">
        <v>1581</v>
      </c>
      <c r="D54">
        <f>Q6+1</f>
        <v>8</v>
      </c>
      <c r="E54" s="24" t="s">
        <v>1575</v>
      </c>
      <c r="F54">
        <f t="shared" si="0"/>
        <v>2</v>
      </c>
      <c r="U54" t="str">
        <f t="shared" si="3"/>
        <v>j08</v>
      </c>
      <c r="V54">
        <f t="shared" si="4"/>
        <v>4</v>
      </c>
    </row>
    <row r="55" spans="1:22" x14ac:dyDescent="0.25">
      <c r="A55" t="s">
        <v>1565</v>
      </c>
      <c r="B55" t="s">
        <v>358</v>
      </c>
      <c r="C55" s="23" t="s">
        <v>9</v>
      </c>
      <c r="D55">
        <f>R7+1</f>
        <v>2</v>
      </c>
      <c r="E55" s="25" t="s">
        <v>1576</v>
      </c>
      <c r="F55">
        <f t="shared" si="0"/>
        <v>8</v>
      </c>
      <c r="U55" t="str">
        <f t="shared" si="3"/>
        <v>j09</v>
      </c>
      <c r="V55">
        <f t="shared" si="4"/>
        <v>8</v>
      </c>
    </row>
    <row r="56" spans="1:22" x14ac:dyDescent="0.25">
      <c r="A56" t="s">
        <v>1566</v>
      </c>
      <c r="B56" t="s">
        <v>359</v>
      </c>
      <c r="C56" s="22" t="s">
        <v>10</v>
      </c>
      <c r="D56">
        <f>S8+1</f>
        <v>4</v>
      </c>
      <c r="E56" s="24" t="s">
        <v>1577</v>
      </c>
      <c r="F56">
        <f t="shared" si="0"/>
        <v>6</v>
      </c>
      <c r="U56" t="str">
        <f t="shared" si="3"/>
        <v>j10</v>
      </c>
      <c r="V56">
        <f t="shared" si="4"/>
        <v>2</v>
      </c>
    </row>
    <row r="57" spans="1:22" x14ac:dyDescent="0.25">
      <c r="U57" t="str">
        <f t="shared" si="3"/>
        <v>j11</v>
      </c>
      <c r="V57">
        <f t="shared" si="4"/>
        <v>4</v>
      </c>
    </row>
    <row r="58" spans="1:22" x14ac:dyDescent="0.25">
      <c r="U58" t="str">
        <f t="shared" ref="U58:U89" si="5">E2</f>
        <v>j02</v>
      </c>
      <c r="V58">
        <f t="shared" ref="V58:V89" si="6">F2</f>
        <v>5</v>
      </c>
    </row>
    <row r="59" spans="1:22" x14ac:dyDescent="0.25">
      <c r="U59" t="str">
        <f t="shared" si="5"/>
        <v>j03</v>
      </c>
      <c r="V59">
        <f t="shared" si="6"/>
        <v>3</v>
      </c>
    </row>
    <row r="60" spans="1:22" x14ac:dyDescent="0.25">
      <c r="U60" t="str">
        <f t="shared" si="5"/>
        <v>j04</v>
      </c>
      <c r="V60">
        <f t="shared" si="6"/>
        <v>7</v>
      </c>
    </row>
    <row r="61" spans="1:22" x14ac:dyDescent="0.25">
      <c r="U61" t="str">
        <f t="shared" si="5"/>
        <v>j05</v>
      </c>
      <c r="V61">
        <f t="shared" si="6"/>
        <v>7</v>
      </c>
    </row>
    <row r="62" spans="1:22" x14ac:dyDescent="0.25">
      <c r="U62" t="str">
        <f t="shared" si="5"/>
        <v>j06</v>
      </c>
      <c r="V62">
        <f t="shared" si="6"/>
        <v>4</v>
      </c>
    </row>
    <row r="63" spans="1:22" x14ac:dyDescent="0.25">
      <c r="U63" t="str">
        <f t="shared" si="5"/>
        <v>j07</v>
      </c>
      <c r="V63">
        <f t="shared" si="6"/>
        <v>6</v>
      </c>
    </row>
    <row r="64" spans="1:22" x14ac:dyDescent="0.25">
      <c r="U64" t="str">
        <f t="shared" si="5"/>
        <v>j08</v>
      </c>
      <c r="V64">
        <f t="shared" si="6"/>
        <v>2</v>
      </c>
    </row>
    <row r="65" spans="21:22" x14ac:dyDescent="0.25">
      <c r="U65" t="str">
        <f t="shared" si="5"/>
        <v>j09</v>
      </c>
      <c r="V65">
        <f t="shared" si="6"/>
        <v>2</v>
      </c>
    </row>
    <row r="66" spans="21:22" x14ac:dyDescent="0.25">
      <c r="U66" t="str">
        <f t="shared" si="5"/>
        <v>j10</v>
      </c>
      <c r="V66">
        <f t="shared" si="6"/>
        <v>1</v>
      </c>
    </row>
    <row r="67" spans="21:22" x14ac:dyDescent="0.25">
      <c r="U67" t="str">
        <f t="shared" si="5"/>
        <v>j11</v>
      </c>
      <c r="V67">
        <f t="shared" si="6"/>
        <v>7</v>
      </c>
    </row>
    <row r="68" spans="21:22" x14ac:dyDescent="0.25">
      <c r="U68" t="str">
        <f t="shared" si="5"/>
        <v>j01</v>
      </c>
      <c r="V68">
        <f t="shared" si="6"/>
        <v>6</v>
      </c>
    </row>
    <row r="69" spans="21:22" x14ac:dyDescent="0.25">
      <c r="U69" t="str">
        <f t="shared" si="5"/>
        <v>j03</v>
      </c>
      <c r="V69">
        <f t="shared" si="6"/>
        <v>2</v>
      </c>
    </row>
    <row r="70" spans="21:22" x14ac:dyDescent="0.25">
      <c r="U70" t="str">
        <f t="shared" si="5"/>
        <v>j04</v>
      </c>
      <c r="V70">
        <f t="shared" si="6"/>
        <v>4</v>
      </c>
    </row>
    <row r="71" spans="21:22" x14ac:dyDescent="0.25">
      <c r="U71" t="str">
        <f t="shared" si="5"/>
        <v>j05</v>
      </c>
      <c r="V71">
        <f t="shared" si="6"/>
        <v>8</v>
      </c>
    </row>
    <row r="72" spans="21:22" x14ac:dyDescent="0.25">
      <c r="U72" t="str">
        <f t="shared" si="5"/>
        <v>j06</v>
      </c>
      <c r="V72">
        <f t="shared" si="6"/>
        <v>7</v>
      </c>
    </row>
    <row r="73" spans="21:22" x14ac:dyDescent="0.25">
      <c r="U73" t="str">
        <f t="shared" si="5"/>
        <v>j07</v>
      </c>
      <c r="V73">
        <f t="shared" si="6"/>
        <v>3</v>
      </c>
    </row>
    <row r="74" spans="21:22" x14ac:dyDescent="0.25">
      <c r="U74" t="str">
        <f t="shared" si="5"/>
        <v>j08</v>
      </c>
      <c r="V74">
        <f t="shared" si="6"/>
        <v>4</v>
      </c>
    </row>
    <row r="75" spans="21:22" x14ac:dyDescent="0.25">
      <c r="U75" t="str">
        <f t="shared" si="5"/>
        <v>j09</v>
      </c>
      <c r="V75">
        <f t="shared" si="6"/>
        <v>6</v>
      </c>
    </row>
    <row r="76" spans="21:22" x14ac:dyDescent="0.25">
      <c r="U76" t="str">
        <f t="shared" si="5"/>
        <v>j10</v>
      </c>
      <c r="V76">
        <f t="shared" si="6"/>
        <v>1</v>
      </c>
    </row>
    <row r="77" spans="21:22" x14ac:dyDescent="0.25">
      <c r="U77" t="str">
        <f t="shared" si="5"/>
        <v>j11</v>
      </c>
      <c r="V77">
        <f t="shared" si="6"/>
        <v>3</v>
      </c>
    </row>
    <row r="78" spans="21:22" x14ac:dyDescent="0.25">
      <c r="U78" t="str">
        <f t="shared" si="5"/>
        <v>j01</v>
      </c>
      <c r="V78">
        <f t="shared" si="6"/>
        <v>7</v>
      </c>
    </row>
    <row r="79" spans="21:22" x14ac:dyDescent="0.25">
      <c r="U79" t="str">
        <f t="shared" si="5"/>
        <v>j02</v>
      </c>
      <c r="V79">
        <f t="shared" si="6"/>
        <v>6</v>
      </c>
    </row>
    <row r="80" spans="21:22" x14ac:dyDescent="0.25">
      <c r="U80" t="str">
        <f t="shared" si="5"/>
        <v>j04</v>
      </c>
      <c r="V80">
        <f t="shared" si="6"/>
        <v>6</v>
      </c>
    </row>
    <row r="81" spans="21:22" x14ac:dyDescent="0.25">
      <c r="U81" t="str">
        <f t="shared" si="5"/>
        <v>j05</v>
      </c>
      <c r="V81">
        <f t="shared" si="6"/>
        <v>6</v>
      </c>
    </row>
    <row r="82" spans="21:22" x14ac:dyDescent="0.25">
      <c r="U82" t="str">
        <f t="shared" si="5"/>
        <v>j06</v>
      </c>
      <c r="V82">
        <f t="shared" si="6"/>
        <v>7</v>
      </c>
    </row>
    <row r="83" spans="21:22" x14ac:dyDescent="0.25">
      <c r="U83" t="str">
        <f t="shared" si="5"/>
        <v>j07</v>
      </c>
      <c r="V83">
        <f t="shared" si="6"/>
        <v>4</v>
      </c>
    </row>
    <row r="84" spans="21:22" x14ac:dyDescent="0.25">
      <c r="U84" t="str">
        <f t="shared" si="5"/>
        <v>j08</v>
      </c>
      <c r="V84">
        <f t="shared" si="6"/>
        <v>2</v>
      </c>
    </row>
    <row r="85" spans="21:22" x14ac:dyDescent="0.25">
      <c r="U85" t="str">
        <f t="shared" si="5"/>
        <v>j09</v>
      </c>
      <c r="V85">
        <f t="shared" si="6"/>
        <v>3</v>
      </c>
    </row>
    <row r="86" spans="21:22" x14ac:dyDescent="0.25">
      <c r="U86" t="str">
        <f t="shared" si="5"/>
        <v>j10</v>
      </c>
      <c r="V86">
        <f t="shared" si="6"/>
        <v>2</v>
      </c>
    </row>
    <row r="87" spans="21:22" x14ac:dyDescent="0.25">
      <c r="U87" t="str">
        <f t="shared" si="5"/>
        <v>j11</v>
      </c>
      <c r="V87">
        <f t="shared" si="6"/>
        <v>3</v>
      </c>
    </row>
    <row r="88" spans="21:22" x14ac:dyDescent="0.25">
      <c r="U88" t="str">
        <f t="shared" si="5"/>
        <v>j01</v>
      </c>
      <c r="V88">
        <f t="shared" si="6"/>
        <v>3</v>
      </c>
    </row>
    <row r="89" spans="21:22" x14ac:dyDescent="0.25">
      <c r="U89" t="str">
        <f t="shared" si="5"/>
        <v>j02</v>
      </c>
      <c r="V89">
        <f t="shared" si="6"/>
        <v>8</v>
      </c>
    </row>
    <row r="90" spans="21:22" x14ac:dyDescent="0.25">
      <c r="U90" t="str">
        <f t="shared" ref="U90:U121" si="7">E34</f>
        <v>j03</v>
      </c>
      <c r="V90">
        <f t="shared" ref="V90:V121" si="8">F34</f>
        <v>3</v>
      </c>
    </row>
    <row r="91" spans="21:22" x14ac:dyDescent="0.25">
      <c r="U91" t="str">
        <f t="shared" si="7"/>
        <v>j05</v>
      </c>
      <c r="V91">
        <f t="shared" si="8"/>
        <v>7</v>
      </c>
    </row>
    <row r="92" spans="21:22" x14ac:dyDescent="0.25">
      <c r="U92" t="str">
        <f t="shared" si="7"/>
        <v>j06</v>
      </c>
      <c r="V92">
        <f t="shared" si="8"/>
        <v>3</v>
      </c>
    </row>
    <row r="93" spans="21:22" x14ac:dyDescent="0.25">
      <c r="U93" t="str">
        <f t="shared" si="7"/>
        <v>j07</v>
      </c>
      <c r="V93">
        <f t="shared" si="8"/>
        <v>6</v>
      </c>
    </row>
    <row r="94" spans="21:22" x14ac:dyDescent="0.25">
      <c r="U94" t="str">
        <f t="shared" si="7"/>
        <v>j08</v>
      </c>
      <c r="V94">
        <f t="shared" si="8"/>
        <v>6</v>
      </c>
    </row>
    <row r="95" spans="21:22" x14ac:dyDescent="0.25">
      <c r="U95" t="str">
        <f t="shared" si="7"/>
        <v>j09</v>
      </c>
      <c r="V95">
        <f t="shared" si="8"/>
        <v>2</v>
      </c>
    </row>
    <row r="96" spans="21:22" x14ac:dyDescent="0.25">
      <c r="U96" t="str">
        <f t="shared" si="7"/>
        <v>j10</v>
      </c>
      <c r="V96">
        <f t="shared" si="8"/>
        <v>0</v>
      </c>
    </row>
    <row r="97" spans="21:22" x14ac:dyDescent="0.25">
      <c r="U97" t="str">
        <f t="shared" si="7"/>
        <v>j11</v>
      </c>
      <c r="V97">
        <f t="shared" si="8"/>
        <v>6</v>
      </c>
    </row>
    <row r="98" spans="21:22" x14ac:dyDescent="0.25">
      <c r="U98" t="str">
        <f t="shared" si="7"/>
        <v>j01</v>
      </c>
      <c r="V98">
        <f t="shared" si="8"/>
        <v>2</v>
      </c>
    </row>
    <row r="99" spans="21:22" x14ac:dyDescent="0.25">
      <c r="U99" t="str">
        <f t="shared" si="7"/>
        <v>j02</v>
      </c>
      <c r="V99">
        <f t="shared" si="8"/>
        <v>7</v>
      </c>
    </row>
    <row r="100" spans="21:22" x14ac:dyDescent="0.25">
      <c r="U100" t="str">
        <f t="shared" si="7"/>
        <v>j03</v>
      </c>
      <c r="V100">
        <f t="shared" si="8"/>
        <v>8</v>
      </c>
    </row>
    <row r="101" spans="21:22" x14ac:dyDescent="0.25">
      <c r="U101" t="str">
        <f t="shared" si="7"/>
        <v>j04</v>
      </c>
      <c r="V101">
        <f t="shared" si="8"/>
        <v>6</v>
      </c>
    </row>
    <row r="102" spans="21:22" x14ac:dyDescent="0.25">
      <c r="U102" t="str">
        <f t="shared" si="7"/>
        <v>j06</v>
      </c>
      <c r="V102">
        <f t="shared" si="8"/>
        <v>8</v>
      </c>
    </row>
    <row r="103" spans="21:22" x14ac:dyDescent="0.25">
      <c r="U103" t="str">
        <f t="shared" si="7"/>
        <v>j07</v>
      </c>
      <c r="V103">
        <f t="shared" si="8"/>
        <v>2</v>
      </c>
    </row>
    <row r="104" spans="21:22" x14ac:dyDescent="0.25">
      <c r="U104" t="str">
        <f t="shared" si="7"/>
        <v>j08</v>
      </c>
      <c r="V104">
        <f t="shared" si="8"/>
        <v>6</v>
      </c>
    </row>
    <row r="105" spans="21:22" x14ac:dyDescent="0.25">
      <c r="U105" t="str">
        <f t="shared" si="7"/>
        <v>j09</v>
      </c>
      <c r="V105">
        <f t="shared" si="8"/>
        <v>3</v>
      </c>
    </row>
    <row r="106" spans="21:22" x14ac:dyDescent="0.25">
      <c r="U106" t="str">
        <f t="shared" si="7"/>
        <v>j10</v>
      </c>
      <c r="V106">
        <f t="shared" si="8"/>
        <v>1</v>
      </c>
    </row>
    <row r="107" spans="21:22" x14ac:dyDescent="0.25">
      <c r="U107" t="str">
        <f t="shared" si="7"/>
        <v>j11</v>
      </c>
      <c r="V107">
        <f t="shared" si="8"/>
        <v>3</v>
      </c>
    </row>
    <row r="108" spans="21:22" x14ac:dyDescent="0.25">
      <c r="U108" t="str">
        <f t="shared" si="7"/>
        <v>j01</v>
      </c>
      <c r="V108">
        <f t="shared" si="8"/>
        <v>6</v>
      </c>
    </row>
    <row r="109" spans="21:22" x14ac:dyDescent="0.25">
      <c r="U109" t="str">
        <f t="shared" si="7"/>
        <v>j02</v>
      </c>
      <c r="V109">
        <f t="shared" si="8"/>
        <v>6</v>
      </c>
    </row>
    <row r="110" spans="21:22" x14ac:dyDescent="0.25">
      <c r="U110" t="str">
        <f t="shared" si="7"/>
        <v>j03</v>
      </c>
      <c r="V110">
        <f t="shared" si="8"/>
        <v>2</v>
      </c>
    </row>
    <row r="111" spans="21:22" x14ac:dyDescent="0.25">
      <c r="U111" t="str">
        <f t="shared" si="7"/>
        <v>j04</v>
      </c>
      <c r="V111">
        <f t="shared" si="8"/>
        <v>8</v>
      </c>
    </row>
    <row r="112" spans="21:22" x14ac:dyDescent="0.25">
      <c r="U112" t="str">
        <f t="shared" si="7"/>
        <v>j05</v>
      </c>
      <c r="V112">
        <f t="shared" si="8"/>
        <v>6</v>
      </c>
    </row>
  </sheetData>
  <phoneticPr fontId="1" type="noConversion"/>
  <conditionalFormatting sqref="AA7:AI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EF40-2914-42EC-B7F7-C98EF4655725}">
  <sheetPr>
    <tabColor rgb="FFFFFF00"/>
  </sheetPr>
  <dimension ref="A1:Z87"/>
  <sheetViews>
    <sheetView zoomScale="80" zoomScaleNormal="80" workbookViewId="0"/>
  </sheetViews>
  <sheetFormatPr defaultRowHeight="15" x14ac:dyDescent="0.25"/>
  <cols>
    <col min="14" max="14" width="20" bestFit="1" customWidth="1"/>
  </cols>
  <sheetData>
    <row r="1" spans="1:19" x14ac:dyDescent="0.25">
      <c r="A1" t="s">
        <v>1420</v>
      </c>
    </row>
    <row r="3" spans="1:19" x14ac:dyDescent="0.25">
      <c r="A3">
        <v>4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>
        <v>4</v>
      </c>
      <c r="P3" t="s">
        <v>0</v>
      </c>
      <c r="Q3" t="s">
        <v>1</v>
      </c>
      <c r="R3" t="s">
        <v>2</v>
      </c>
      <c r="S3" t="s">
        <v>3</v>
      </c>
    </row>
    <row r="4" spans="1:19" x14ac:dyDescent="0.25">
      <c r="A4" t="s">
        <v>0</v>
      </c>
      <c r="B4">
        <f>'grid and decimal'!O3/'grid and decimal'!$Z$3</f>
        <v>7.8358208955223871E-2</v>
      </c>
      <c r="C4">
        <f>'grid and decimal'!P3/'grid and decimal'!$Z$3</f>
        <v>0.70522388059701491</v>
      </c>
      <c r="D4">
        <f>'grid and decimal'!Q3/'grid and decimal'!$Z$3</f>
        <v>0.18283582089552239</v>
      </c>
      <c r="E4">
        <f>'grid and decimal'!R3/'grid and decimal'!$Z$3</f>
        <v>3.3582089552238799E-2</v>
      </c>
      <c r="O4" t="str">
        <f>A15</f>
        <v>Average</v>
      </c>
      <c r="P4">
        <f t="shared" ref="P4" si="0">B15</f>
        <v>0.12534190077651144</v>
      </c>
      <c r="Q4">
        <f t="shared" ref="Q4" si="1">C15</f>
        <v>0.56092352614056085</v>
      </c>
      <c r="R4">
        <f t="shared" ref="R4" si="2">D15</f>
        <v>0.20448036062177233</v>
      </c>
      <c r="S4">
        <f t="shared" ref="S4" si="3">E15</f>
        <v>0.1092542124611553</v>
      </c>
    </row>
    <row r="5" spans="1:19" x14ac:dyDescent="0.25">
      <c r="A5" t="s">
        <v>1</v>
      </c>
      <c r="B5">
        <f>'grid and decimal'!O4/'grid and decimal'!$Z$4</f>
        <v>6.2084257206208422E-2</v>
      </c>
      <c r="C5">
        <f>'grid and decimal'!P4/'grid and decimal'!$Z$4</f>
        <v>0.55875831485587579</v>
      </c>
      <c r="D5">
        <f>'grid and decimal'!Q4/'grid and decimal'!$Z$4</f>
        <v>0.23946784922394676</v>
      </c>
      <c r="E5">
        <f>'grid and decimal'!R4/'grid and decimal'!$Z$4</f>
        <v>0.13968957871396895</v>
      </c>
    </row>
    <row r="6" spans="1:19" x14ac:dyDescent="0.25">
      <c r="A6" t="s">
        <v>2</v>
      </c>
      <c r="B6">
        <f>'grid and decimal'!O5/'grid and decimal'!$Z$5</f>
        <v>9.677419354838708E-2</v>
      </c>
      <c r="C6">
        <f>'grid and decimal'!P5/'grid and decimal'!$Z$5</f>
        <v>0.5268817204301075</v>
      </c>
      <c r="D6">
        <f>'grid and decimal'!Q5/'grid and decimal'!$Z$5</f>
        <v>0.22580645161290322</v>
      </c>
      <c r="E6">
        <f>'grid and decimal'!R5/'grid and decimal'!$Z$5</f>
        <v>0.15053763440860213</v>
      </c>
    </row>
    <row r="7" spans="1:19" x14ac:dyDescent="0.25">
      <c r="A7" t="s">
        <v>3</v>
      </c>
      <c r="B7">
        <f>'grid and decimal'!O6/'grid and decimal'!$Z$6</f>
        <v>0.26415094339622641</v>
      </c>
      <c r="C7">
        <f>'grid and decimal'!P6/'grid and decimal'!$Z$6</f>
        <v>0.45283018867924524</v>
      </c>
      <c r="D7">
        <f>'grid and decimal'!Q6/'grid and decimal'!$Z$6</f>
        <v>0.16981132075471697</v>
      </c>
      <c r="E7">
        <f>'grid and decimal'!R6/'grid and decimal'!$Z$6</f>
        <v>0.11320754716981131</v>
      </c>
    </row>
    <row r="8" spans="1:19" x14ac:dyDescent="0.25">
      <c r="A8" t="s">
        <v>4</v>
      </c>
    </row>
    <row r="9" spans="1:19" x14ac:dyDescent="0.25">
      <c r="A9" t="s">
        <v>5</v>
      </c>
    </row>
    <row r="10" spans="1:19" x14ac:dyDescent="0.25">
      <c r="A10" t="s">
        <v>6</v>
      </c>
    </row>
    <row r="11" spans="1:19" x14ac:dyDescent="0.25">
      <c r="A11" t="s">
        <v>7</v>
      </c>
    </row>
    <row r="12" spans="1:19" x14ac:dyDescent="0.25">
      <c r="A12" t="s">
        <v>8</v>
      </c>
    </row>
    <row r="13" spans="1:19" x14ac:dyDescent="0.25">
      <c r="A13" t="s">
        <v>9</v>
      </c>
    </row>
    <row r="14" spans="1:19" x14ac:dyDescent="0.25">
      <c r="A14" t="s">
        <v>10</v>
      </c>
      <c r="M14">
        <f>SUM(B4:L14)</f>
        <v>3.9999999999999996</v>
      </c>
    </row>
    <row r="15" spans="1:19" x14ac:dyDescent="0.25">
      <c r="A15" t="s">
        <v>1413</v>
      </c>
      <c r="B15">
        <f t="shared" ref="B15:E15" si="4">AVERAGE(B4:B14)</f>
        <v>0.12534190077651144</v>
      </c>
      <c r="C15">
        <f t="shared" si="4"/>
        <v>0.56092352614056085</v>
      </c>
      <c r="D15">
        <f t="shared" si="4"/>
        <v>0.20448036062177233</v>
      </c>
      <c r="E15">
        <f t="shared" si="4"/>
        <v>0.1092542124611553</v>
      </c>
      <c r="M15">
        <f>SUM(B15:H15)</f>
        <v>0.99999999999999989</v>
      </c>
    </row>
    <row r="21" spans="1:20" x14ac:dyDescent="0.25">
      <c r="A21">
        <v>5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O21">
        <v>5</v>
      </c>
      <c r="P21" t="s">
        <v>0</v>
      </c>
      <c r="Q21" t="s">
        <v>1</v>
      </c>
      <c r="R21" t="s">
        <v>2</v>
      </c>
      <c r="S21" t="s">
        <v>3</v>
      </c>
      <c r="T21" t="s">
        <v>4</v>
      </c>
    </row>
    <row r="22" spans="1:20" x14ac:dyDescent="0.25">
      <c r="A22" t="s">
        <v>0</v>
      </c>
      <c r="B22">
        <f>'grid and decimal'!O17/'grid and decimal'!$Z$17</f>
        <v>0.12121212121212122</v>
      </c>
      <c r="C22">
        <f>'grid and decimal'!P17/'grid and decimal'!$Z$17</f>
        <v>3.0303030303030304E-2</v>
      </c>
      <c r="D22">
        <f>'grid and decimal'!Q17/'grid and decimal'!$Z$17</f>
        <v>0.48484848484848486</v>
      </c>
      <c r="E22">
        <f>'grid and decimal'!R17/'grid and decimal'!$Z$17</f>
        <v>0.28282828282828287</v>
      </c>
      <c r="F22">
        <f>'grid and decimal'!S17/'grid and decimal'!$Z$17</f>
        <v>8.0808080808080801E-2</v>
      </c>
      <c r="O22" t="str">
        <f>A33</f>
        <v>Average</v>
      </c>
      <c r="P22">
        <f t="shared" ref="P22" si="5">B33</f>
        <v>0.16243981804892854</v>
      </c>
      <c r="Q22">
        <f t="shared" ref="Q22" si="6">C33</f>
        <v>9.4257999867110337E-2</v>
      </c>
      <c r="R22">
        <f t="shared" ref="R22" si="7">D33</f>
        <v>0.29555663702988044</v>
      </c>
      <c r="S22">
        <f t="shared" ref="S22" si="8">E33</f>
        <v>0.35861950999635456</v>
      </c>
      <c r="T22">
        <f t="shared" ref="T22" si="9">F33</f>
        <v>8.9126035057726177E-2</v>
      </c>
    </row>
    <row r="23" spans="1:20" x14ac:dyDescent="0.25">
      <c r="A23" t="s">
        <v>1</v>
      </c>
      <c r="B23">
        <f>'grid and decimal'!O18/'grid and decimal'!$Z$18</f>
        <v>0.33333333333333331</v>
      </c>
      <c r="C23">
        <f>'grid and decimal'!P18/'grid and decimal'!$Z$18</f>
        <v>8.3333333333333329E-2</v>
      </c>
      <c r="D23">
        <f>'grid and decimal'!Q18/'grid and decimal'!$Z$18</f>
        <v>0.33333333333333331</v>
      </c>
      <c r="E23">
        <f>'grid and decimal'!R18/'grid and decimal'!$Z$18</f>
        <v>0.19444444444444445</v>
      </c>
      <c r="F23">
        <f>'grid and decimal'!S18/'grid and decimal'!$Z$18</f>
        <v>5.5555555555555552E-2</v>
      </c>
    </row>
    <row r="24" spans="1:20" x14ac:dyDescent="0.25">
      <c r="A24" t="s">
        <v>2</v>
      </c>
      <c r="B24">
        <f>'grid and decimal'!O19/'grid and decimal'!$Z$19</f>
        <v>4.3478260869565216E-2</v>
      </c>
      <c r="C24">
        <f>'grid and decimal'!P19/'grid and decimal'!$Z$19</f>
        <v>4.3478260869565216E-2</v>
      </c>
      <c r="D24">
        <f>'grid and decimal'!Q19/'grid and decimal'!$Z$19</f>
        <v>0.17391304347826086</v>
      </c>
      <c r="E24">
        <f>'grid and decimal'!R19/'grid and decimal'!$Z$19</f>
        <v>0.69565217391304346</v>
      </c>
      <c r="F24">
        <f>'grid and decimal'!S19/'grid and decimal'!$Z$19</f>
        <v>4.3478260869565216E-2</v>
      </c>
    </row>
    <row r="25" spans="1:20" x14ac:dyDescent="0.25">
      <c r="A25" t="s">
        <v>3</v>
      </c>
      <c r="B25">
        <f>'grid and decimal'!O20/'grid and decimal'!$Z$20</f>
        <v>0.16901408450704225</v>
      </c>
      <c r="C25">
        <f>'grid and decimal'!P20/'grid and decimal'!$Z$20</f>
        <v>0.16901408450704225</v>
      </c>
      <c r="D25">
        <f>'grid and decimal'!Q20/'grid and decimal'!$Z$20</f>
        <v>9.8591549295774655E-2</v>
      </c>
      <c r="E25">
        <f>'grid and decimal'!R20/'grid and decimal'!$Z$20</f>
        <v>0.39436619718309862</v>
      </c>
      <c r="F25">
        <f>'grid and decimal'!S20/'grid and decimal'!$Z$20</f>
        <v>0.16901408450704225</v>
      </c>
    </row>
    <row r="26" spans="1:20" x14ac:dyDescent="0.25">
      <c r="A26" t="s">
        <v>4</v>
      </c>
      <c r="B26">
        <f>'grid and decimal'!O21/'grid and decimal'!$Z$21</f>
        <v>0.14516129032258063</v>
      </c>
      <c r="C26">
        <f>'grid and decimal'!P21/'grid and decimal'!$Z$21</f>
        <v>0.14516129032258063</v>
      </c>
      <c r="D26">
        <f>'grid and decimal'!Q21/'grid and decimal'!$Z$21</f>
        <v>0.38709677419354838</v>
      </c>
      <c r="E26">
        <f>'grid and decimal'!R21/'grid and decimal'!$Z$21</f>
        <v>0.22580645161290322</v>
      </c>
      <c r="F26">
        <f>'grid and decimal'!S21/'grid and decimal'!$Z$21</f>
        <v>9.6774193548387094E-2</v>
      </c>
    </row>
    <row r="27" spans="1:20" x14ac:dyDescent="0.25">
      <c r="A27" t="s">
        <v>5</v>
      </c>
    </row>
    <row r="28" spans="1:20" x14ac:dyDescent="0.25">
      <c r="A28" t="s">
        <v>6</v>
      </c>
    </row>
    <row r="29" spans="1:20" x14ac:dyDescent="0.25">
      <c r="A29" t="s">
        <v>7</v>
      </c>
    </row>
    <row r="30" spans="1:20" x14ac:dyDescent="0.25">
      <c r="A30" t="s">
        <v>8</v>
      </c>
    </row>
    <row r="31" spans="1:20" x14ac:dyDescent="0.25">
      <c r="A31" t="s">
        <v>9</v>
      </c>
    </row>
    <row r="32" spans="1:20" x14ac:dyDescent="0.25">
      <c r="A32" t="s">
        <v>10</v>
      </c>
      <c r="M32">
        <f>SUM(B22:L32)</f>
        <v>4.9999999999999991</v>
      </c>
    </row>
    <row r="33" spans="1:22" x14ac:dyDescent="0.25">
      <c r="A33" t="s">
        <v>1413</v>
      </c>
      <c r="B33">
        <f t="shared" ref="B33:F33" si="10">AVERAGE(B22:B32)</f>
        <v>0.16243981804892854</v>
      </c>
      <c r="C33">
        <f t="shared" si="10"/>
        <v>9.4257999867110337E-2</v>
      </c>
      <c r="D33">
        <f t="shared" si="10"/>
        <v>0.29555663702988044</v>
      </c>
      <c r="E33">
        <f t="shared" si="10"/>
        <v>0.35861950999635456</v>
      </c>
      <c r="F33">
        <f t="shared" si="10"/>
        <v>8.9126035057726177E-2</v>
      </c>
      <c r="M33">
        <f>SUM(B33:H33)</f>
        <v>1</v>
      </c>
    </row>
    <row r="38" spans="1:22" x14ac:dyDescent="0.25">
      <c r="A38">
        <v>6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O38">
        <v>6</v>
      </c>
      <c r="P38" t="s">
        <v>0</v>
      </c>
      <c r="Q38" t="s">
        <v>1</v>
      </c>
      <c r="R38" t="s">
        <v>2</v>
      </c>
      <c r="S38" t="s">
        <v>3</v>
      </c>
      <c r="T38" t="s">
        <v>4</v>
      </c>
      <c r="U38" t="s">
        <v>5</v>
      </c>
      <c r="V38" t="s">
        <v>6</v>
      </c>
    </row>
    <row r="39" spans="1:22" x14ac:dyDescent="0.25">
      <c r="A39" t="s">
        <v>0</v>
      </c>
      <c r="B39">
        <f>'grid and decimal'!O30/'grid and decimal'!$Z$30</f>
        <v>0.1</v>
      </c>
      <c r="C39">
        <f>'grid and decimal'!P30/'grid and decimal'!$Z$30</f>
        <v>0.1</v>
      </c>
      <c r="D39">
        <f>'grid and decimal'!Q30/'grid and decimal'!$Z$30</f>
        <v>0.23333333333333334</v>
      </c>
      <c r="E39">
        <f>'grid and decimal'!R30/'grid and decimal'!$Z$30</f>
        <v>0.4</v>
      </c>
      <c r="F39">
        <f>'grid and decimal'!S30/'grid and decimal'!$Z$30</f>
        <v>0.1</v>
      </c>
      <c r="G39">
        <f>'grid and decimal'!T30/'grid and decimal'!$Z$30</f>
        <v>6.6666666666666666E-2</v>
      </c>
      <c r="O39" t="str">
        <f>A50</f>
        <v>Average</v>
      </c>
      <c r="P39">
        <f t="shared" ref="P39" si="11">B50</f>
        <v>0.11104067964897434</v>
      </c>
      <c r="Q39">
        <f t="shared" ref="Q39" si="12">C50</f>
        <v>0.10789438069451013</v>
      </c>
      <c r="R39">
        <f t="shared" ref="R39" si="13">D50</f>
        <v>0.19788033542698624</v>
      </c>
      <c r="S39">
        <f t="shared" ref="S39" si="14">E50</f>
        <v>0.33688458957119294</v>
      </c>
      <c r="T39">
        <f t="shared" ref="T39" si="15">F50</f>
        <v>9.6844737795552152E-2</v>
      </c>
      <c r="U39">
        <f t="shared" ref="U39" si="16">G50</f>
        <v>0.14945527686278412</v>
      </c>
      <c r="V39">
        <f t="shared" ref="V39" si="17">H50</f>
        <v>0</v>
      </c>
    </row>
    <row r="40" spans="1:22" x14ac:dyDescent="0.25">
      <c r="A40" t="s">
        <v>1</v>
      </c>
      <c r="B40">
        <f>'grid and decimal'!O31/'grid and decimal'!$Z$31</f>
        <v>0.12</v>
      </c>
      <c r="C40">
        <f>'grid and decimal'!P31/'grid and decimal'!$Z$31</f>
        <v>0.12</v>
      </c>
      <c r="D40">
        <f>'grid and decimal'!Q31/'grid and decimal'!$Z$31</f>
        <v>0.18</v>
      </c>
      <c r="E40">
        <f>'grid and decimal'!R31/'grid and decimal'!$Z$31</f>
        <v>0.27999999999999997</v>
      </c>
      <c r="F40">
        <f>'grid and decimal'!S31/'grid and decimal'!$Z$31</f>
        <v>0.12</v>
      </c>
      <c r="G40">
        <f>'grid and decimal'!T31/'grid and decimal'!$Z$31</f>
        <v>0.18</v>
      </c>
    </row>
    <row r="41" spans="1:22" x14ac:dyDescent="0.25">
      <c r="A41" t="s">
        <v>2</v>
      </c>
      <c r="B41">
        <f>'grid and decimal'!O32/'grid and decimal'!$Z$32</f>
        <v>6.1643835616438353E-2</v>
      </c>
      <c r="C41">
        <f>'grid and decimal'!P32/'grid and decimal'!$Z$32</f>
        <v>9.5890410958904104E-2</v>
      </c>
      <c r="D41">
        <f>'grid and decimal'!Q32/'grid and decimal'!$Z$32</f>
        <v>0.14383561643835616</v>
      </c>
      <c r="E41">
        <f>'grid and decimal'!R32/'grid and decimal'!$Z$32</f>
        <v>0.57534246575342463</v>
      </c>
      <c r="F41">
        <f>'grid and decimal'!S32/'grid and decimal'!$Z$32</f>
        <v>6.1643835616438353E-2</v>
      </c>
      <c r="G41">
        <f>'grid and decimal'!T32/'grid and decimal'!$Z$32</f>
        <v>6.1643835616438353E-2</v>
      </c>
    </row>
    <row r="42" spans="1:22" x14ac:dyDescent="0.25">
      <c r="A42" t="s">
        <v>3</v>
      </c>
      <c r="B42">
        <f>'grid and decimal'!O33/'grid and decimal'!$Z$33</f>
        <v>8.2677165354330714E-2</v>
      </c>
      <c r="C42">
        <f>'grid and decimal'!P33/'grid and decimal'!$Z$33</f>
        <v>0.14173228346456693</v>
      </c>
      <c r="D42">
        <f>'grid and decimal'!Q33/'grid and decimal'!$Z$33</f>
        <v>8.2677165354330714E-2</v>
      </c>
      <c r="E42">
        <f>'grid and decimal'!R33/'grid and decimal'!$Z$33</f>
        <v>0.33070866141732286</v>
      </c>
      <c r="F42">
        <f>'grid and decimal'!S33/'grid and decimal'!$Z$33</f>
        <v>0.14173228346456693</v>
      </c>
      <c r="G42">
        <f>'grid and decimal'!T33/'grid and decimal'!$Z$33</f>
        <v>0.22047244094488189</v>
      </c>
    </row>
    <row r="43" spans="1:22" x14ac:dyDescent="0.25">
      <c r="A43" t="s">
        <v>4</v>
      </c>
      <c r="B43">
        <f>'grid and decimal'!O34/'grid and decimal'!$Z$34</f>
        <v>9.9999999999999978E-2</v>
      </c>
      <c r="C43">
        <f>'grid and decimal'!P34/'grid and decimal'!$Z$34</f>
        <v>9.9999999999999978E-2</v>
      </c>
      <c r="D43">
        <f>'grid and decimal'!Q34/'grid and decimal'!$Z$34</f>
        <v>0.23333333333333331</v>
      </c>
      <c r="E43">
        <f>'grid and decimal'!R34/'grid and decimal'!$Z$34</f>
        <v>0.23333333333333331</v>
      </c>
      <c r="F43">
        <f>'grid and decimal'!S34/'grid and decimal'!$Z$34</f>
        <v>9.9999999999999978E-2</v>
      </c>
      <c r="G43">
        <f>'grid and decimal'!T34/'grid and decimal'!$Z$34</f>
        <v>0.23333333333333331</v>
      </c>
    </row>
    <row r="44" spans="1:22" x14ac:dyDescent="0.25">
      <c r="A44" t="s">
        <v>5</v>
      </c>
      <c r="B44">
        <f>'grid and decimal'!O35/'grid and decimal'!$Z$35</f>
        <v>0.20192307692307693</v>
      </c>
      <c r="C44">
        <f>'grid and decimal'!P35/'grid and decimal'!$Z$35</f>
        <v>8.974358974358973E-2</v>
      </c>
      <c r="D44">
        <f>'grid and decimal'!Q35/'grid and decimal'!$Z$35</f>
        <v>0.3141025641025641</v>
      </c>
      <c r="E44">
        <f>'grid and decimal'!R35/'grid and decimal'!$Z$35</f>
        <v>0.20192307692307693</v>
      </c>
      <c r="F44">
        <f>'grid and decimal'!S35/'grid and decimal'!$Z$35</f>
        <v>5.7692307692307689E-2</v>
      </c>
      <c r="G44">
        <f>'grid and decimal'!T35/'grid and decimal'!$Z$35</f>
        <v>0.13461538461538461</v>
      </c>
    </row>
    <row r="45" spans="1:22" x14ac:dyDescent="0.25">
      <c r="A45" t="s">
        <v>6</v>
      </c>
    </row>
    <row r="46" spans="1:22" x14ac:dyDescent="0.25">
      <c r="A46" t="s">
        <v>7</v>
      </c>
    </row>
    <row r="47" spans="1:22" x14ac:dyDescent="0.25">
      <c r="A47" t="s">
        <v>8</v>
      </c>
    </row>
    <row r="48" spans="1:22" x14ac:dyDescent="0.25">
      <c r="A48" t="s">
        <v>9</v>
      </c>
    </row>
    <row r="49" spans="1:22" x14ac:dyDescent="0.25">
      <c r="A49" t="s">
        <v>10</v>
      </c>
      <c r="M49">
        <f>SUM(B39:L49)</f>
        <v>5.9999999999999982</v>
      </c>
    </row>
    <row r="50" spans="1:22" x14ac:dyDescent="0.25">
      <c r="A50" t="s">
        <v>1413</v>
      </c>
      <c r="B50">
        <f t="shared" ref="B50:G50" si="18">AVERAGE(B39:B49)</f>
        <v>0.11104067964897434</v>
      </c>
      <c r="C50">
        <f t="shared" si="18"/>
        <v>0.10789438069451013</v>
      </c>
      <c r="D50">
        <f t="shared" si="18"/>
        <v>0.19788033542698624</v>
      </c>
      <c r="E50">
        <f t="shared" si="18"/>
        <v>0.33688458957119294</v>
      </c>
      <c r="F50">
        <f t="shared" si="18"/>
        <v>9.6844737795552152E-2</v>
      </c>
      <c r="G50">
        <f t="shared" si="18"/>
        <v>0.14945527686278412</v>
      </c>
      <c r="M50">
        <f>SUM(B50:H50)</f>
        <v>1</v>
      </c>
    </row>
    <row r="51" spans="1:22" x14ac:dyDescent="0.25">
      <c r="B51">
        <v>3</v>
      </c>
      <c r="C51">
        <v>1</v>
      </c>
      <c r="D51">
        <v>4</v>
      </c>
      <c r="E51">
        <v>5</v>
      </c>
      <c r="F51">
        <v>6</v>
      </c>
      <c r="G51">
        <v>2</v>
      </c>
      <c r="H51">
        <v>7</v>
      </c>
    </row>
    <row r="52" spans="1:22" x14ac:dyDescent="0.25">
      <c r="A52" t="s">
        <v>1442</v>
      </c>
      <c r="B52">
        <f>SUM(B39:B49)</f>
        <v>0.66624407789384599</v>
      </c>
      <c r="C52">
        <f t="shared" ref="C52:G52" si="19">SUM(C39:C49)</f>
        <v>0.64736628416706077</v>
      </c>
      <c r="D52">
        <f t="shared" si="19"/>
        <v>1.1872820125619175</v>
      </c>
      <c r="E52">
        <f t="shared" si="19"/>
        <v>2.0213075374271576</v>
      </c>
      <c r="F52">
        <f t="shared" si="19"/>
        <v>0.58106842677331294</v>
      </c>
      <c r="G52">
        <f t="shared" si="19"/>
        <v>0.89673166117670478</v>
      </c>
    </row>
    <row r="57" spans="1:22" x14ac:dyDescent="0.25">
      <c r="A57">
        <v>7</v>
      </c>
      <c r="B57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6</v>
      </c>
      <c r="O57">
        <v>7</v>
      </c>
      <c r="P57" t="s">
        <v>0</v>
      </c>
      <c r="Q57" t="s">
        <v>1</v>
      </c>
      <c r="R57" t="s">
        <v>2</v>
      </c>
      <c r="S57" t="s">
        <v>3</v>
      </c>
      <c r="T57" t="s">
        <v>4</v>
      </c>
      <c r="U57" t="s">
        <v>5</v>
      </c>
      <c r="V57" t="s">
        <v>6</v>
      </c>
    </row>
    <row r="58" spans="1:22" x14ac:dyDescent="0.25">
      <c r="A58" t="s">
        <v>0</v>
      </c>
      <c r="B58">
        <f>'grid and decimal'!O43/'grid and decimal'!$Z$43</f>
        <v>0.14261460101867571</v>
      </c>
      <c r="C58">
        <f>'grid and decimal'!P43/'grid and decimal'!$Z$43</f>
        <v>0.33276740237690999</v>
      </c>
      <c r="D58">
        <f>'grid and decimal'!Q43/'grid and decimal'!$Z$43</f>
        <v>6.1120543293718153E-2</v>
      </c>
      <c r="E58">
        <f>'grid and decimal'!R43/'grid and decimal'!$Z$43</f>
        <v>9.5076400679117129E-2</v>
      </c>
      <c r="F58">
        <f>'grid and decimal'!S43/'grid and decimal'!$Z$43</f>
        <v>3.5653650254668927E-2</v>
      </c>
      <c r="G58">
        <f>'grid and decimal'!T43/'grid and decimal'!$Z$43</f>
        <v>0.33276740237690999</v>
      </c>
      <c r="H58">
        <f>'grid and decimal'!U43/'grid and decimal'!$Z$43</f>
        <v>0</v>
      </c>
      <c r="O58" t="str">
        <f>A69</f>
        <v>Average</v>
      </c>
      <c r="P58">
        <f t="shared" ref="P58:V58" si="20">B69</f>
        <v>0.17716614553314208</v>
      </c>
      <c r="Q58">
        <f t="shared" si="20"/>
        <v>0.26751014599383494</v>
      </c>
      <c r="R58">
        <f t="shared" si="20"/>
        <v>0.13455011131269359</v>
      </c>
      <c r="S58">
        <f t="shared" si="20"/>
        <v>0.10301405398072951</v>
      </c>
      <c r="T58">
        <f t="shared" si="20"/>
        <v>6.2893421752718531E-2</v>
      </c>
      <c r="U58">
        <f t="shared" si="20"/>
        <v>0.23346126149558508</v>
      </c>
      <c r="V58">
        <f t="shared" si="20"/>
        <v>2.1404859931296327E-2</v>
      </c>
    </row>
    <row r="59" spans="1:22" x14ac:dyDescent="0.25">
      <c r="A59" t="s">
        <v>1</v>
      </c>
      <c r="B59">
        <f>'grid and decimal'!O44/'grid and decimal'!$Z$44</f>
        <v>0.12272727272727274</v>
      </c>
      <c r="C59">
        <f>'grid and decimal'!P44/'grid and decimal'!$Z$44</f>
        <v>0.28636363636363638</v>
      </c>
      <c r="D59">
        <f>'grid and decimal'!Q44/'grid and decimal'!$Z$44</f>
        <v>0.19090909090909092</v>
      </c>
      <c r="E59">
        <f>'grid and decimal'!R44/'grid and decimal'!$Z$44</f>
        <v>0.12272727272727274</v>
      </c>
      <c r="F59">
        <f>'grid and decimal'!S44/'grid and decimal'!$Z$44</f>
        <v>0.12272727272727274</v>
      </c>
      <c r="G59">
        <f>'grid and decimal'!T44/'grid and decimal'!$Z$44</f>
        <v>0.12272727272727274</v>
      </c>
      <c r="H59">
        <f>'grid and decimal'!U44/'grid and decimal'!$Z$44</f>
        <v>3.1818181818181822E-2</v>
      </c>
    </row>
    <row r="60" spans="1:22" x14ac:dyDescent="0.25">
      <c r="A60" t="s">
        <v>2</v>
      </c>
      <c r="B60">
        <f>'grid and decimal'!O45/'grid and decimal'!$Z$45</f>
        <v>0.27999999999999997</v>
      </c>
      <c r="C60">
        <f>'grid and decimal'!P45/'grid and decimal'!$Z$45</f>
        <v>0.18</v>
      </c>
      <c r="D60">
        <f>'grid and decimal'!Q45/'grid and decimal'!$Z$45</f>
        <v>0.12</v>
      </c>
      <c r="E60">
        <f>'grid and decimal'!R45/'grid and decimal'!$Z$45</f>
        <v>7.9999999999999988E-2</v>
      </c>
      <c r="F60">
        <f>'grid and decimal'!S45/'grid and decimal'!$Z$45</f>
        <v>0.03</v>
      </c>
      <c r="G60">
        <f>'grid and decimal'!T45/'grid and decimal'!$Z$45</f>
        <v>0.27999999999999997</v>
      </c>
      <c r="H60">
        <f>'grid and decimal'!U45/'grid and decimal'!$Z$45</f>
        <v>0.03</v>
      </c>
    </row>
    <row r="61" spans="1:22" x14ac:dyDescent="0.25">
      <c r="A61" t="s">
        <v>3</v>
      </c>
      <c r="B61">
        <f>'grid and decimal'!O46/'grid and decimal'!$Z$46</f>
        <v>0.16050955414012735</v>
      </c>
      <c r="C61">
        <f>'grid and decimal'!P46/'grid and decimal'!$Z$46</f>
        <v>0.24968152866242035</v>
      </c>
      <c r="D61">
        <f>'grid and decimal'!Q46/'grid and decimal'!$Z$46</f>
        <v>0.16050955414012735</v>
      </c>
      <c r="E61">
        <f>'grid and decimal'!R46/'grid and decimal'!$Z$46</f>
        <v>0.10700636942675158</v>
      </c>
      <c r="F61">
        <f>'grid and decimal'!S46/'grid and decimal'!$Z$46</f>
        <v>4.5859872611464958E-2</v>
      </c>
      <c r="G61">
        <f>'grid and decimal'!T46/'grid and decimal'!$Z$46</f>
        <v>0.24968152866242035</v>
      </c>
      <c r="H61">
        <f>'grid and decimal'!U46/'grid and decimal'!$Z$46</f>
        <v>2.6751592356687896E-2</v>
      </c>
    </row>
    <row r="62" spans="1:22" x14ac:dyDescent="0.25">
      <c r="A62" t="s">
        <v>4</v>
      </c>
      <c r="B62">
        <f>'grid and decimal'!O47/'grid and decimal'!$Z$47</f>
        <v>0.22325581395348837</v>
      </c>
      <c r="C62">
        <f>'grid and decimal'!P47/'grid and decimal'!$Z$47</f>
        <v>0.13023255813953488</v>
      </c>
      <c r="D62">
        <f>'grid and decimal'!Q47/'grid and decimal'!$Z$47</f>
        <v>0.22325581395348837</v>
      </c>
      <c r="E62">
        <f>'grid and decimal'!R47/'grid and decimal'!$Z$47</f>
        <v>0.13023255813953488</v>
      </c>
      <c r="F62">
        <f>'grid and decimal'!S47/'grid and decimal'!$Z$47</f>
        <v>5.5813953488372092E-2</v>
      </c>
      <c r="G62">
        <f>'grid and decimal'!T47/'grid and decimal'!$Z$47</f>
        <v>0.22325581395348837</v>
      </c>
      <c r="H62">
        <f>'grid and decimal'!U47/'grid and decimal'!$Z$47</f>
        <v>1.3953488372093023E-2</v>
      </c>
    </row>
    <row r="63" spans="1:22" x14ac:dyDescent="0.25">
      <c r="A63" t="s">
        <v>5</v>
      </c>
      <c r="B63">
        <f>'grid and decimal'!O48/'grid and decimal'!$Z$48</f>
        <v>8.6055776892430283E-2</v>
      </c>
      <c r="C63">
        <f>'grid and decimal'!P48/'grid and decimal'!$Z$48</f>
        <v>0.46852589641434272</v>
      </c>
      <c r="D63">
        <f>'grid and decimal'!Q48/'grid and decimal'!$Z$48</f>
        <v>8.6055776892430283E-2</v>
      </c>
      <c r="E63">
        <f>'grid and decimal'!R48/'grid and decimal'!$Z$48</f>
        <v>8.6055776892430283E-2</v>
      </c>
      <c r="F63">
        <f>'grid and decimal'!S48/'grid and decimal'!$Z$48</f>
        <v>5.0199203187251004E-2</v>
      </c>
      <c r="G63">
        <f>'grid and decimal'!T48/'grid and decimal'!$Z$48</f>
        <v>0.20079681274900402</v>
      </c>
      <c r="H63">
        <f>'grid and decimal'!U48/'grid and decimal'!$Z$48</f>
        <v>2.2310756972111555E-2</v>
      </c>
    </row>
    <row r="64" spans="1:22" x14ac:dyDescent="0.25">
      <c r="A64" t="s">
        <v>6</v>
      </c>
      <c r="B64">
        <f>'grid and decimal'!O49/'grid and decimal'!$Z$49</f>
        <v>0.22500000000000001</v>
      </c>
      <c r="C64">
        <f>'grid and decimal'!P49/'grid and decimal'!$Z$49</f>
        <v>0.22500000000000001</v>
      </c>
      <c r="D64">
        <f>'grid and decimal'!Q49/'grid and decimal'!$Z$49</f>
        <v>0.1</v>
      </c>
      <c r="E64">
        <f>'grid and decimal'!R49/'grid and decimal'!$Z$49</f>
        <v>0.1</v>
      </c>
      <c r="F64">
        <f>'grid and decimal'!S49/'grid and decimal'!$Z$49</f>
        <v>0.1</v>
      </c>
      <c r="G64">
        <f>'grid and decimal'!T49/'grid and decimal'!$Z$49</f>
        <v>0.22500000000000001</v>
      </c>
      <c r="H64">
        <f>'grid and decimal'!U49/'grid and decimal'!$Z$49</f>
        <v>2.5000000000000001E-2</v>
      </c>
    </row>
    <row r="65" spans="1:26" x14ac:dyDescent="0.25">
      <c r="A65" t="s">
        <v>7</v>
      </c>
    </row>
    <row r="66" spans="1:26" x14ac:dyDescent="0.25">
      <c r="A66" t="s">
        <v>8</v>
      </c>
    </row>
    <row r="67" spans="1:26" x14ac:dyDescent="0.25">
      <c r="A67" t="s">
        <v>9</v>
      </c>
    </row>
    <row r="68" spans="1:26" x14ac:dyDescent="0.25">
      <c r="A68" t="s">
        <v>10</v>
      </c>
      <c r="M68">
        <f>SUM(B58:L68)</f>
        <v>6.9999999999999991</v>
      </c>
    </row>
    <row r="69" spans="1:26" x14ac:dyDescent="0.25">
      <c r="A69" t="s">
        <v>1413</v>
      </c>
      <c r="B69">
        <f t="shared" ref="B69:H69" si="21">AVERAGE(B58:B68)</f>
        <v>0.17716614553314208</v>
      </c>
      <c r="C69">
        <f t="shared" si="21"/>
        <v>0.26751014599383494</v>
      </c>
      <c r="D69">
        <f t="shared" si="21"/>
        <v>0.13455011131269359</v>
      </c>
      <c r="E69">
        <f t="shared" si="21"/>
        <v>0.10301405398072951</v>
      </c>
      <c r="F69">
        <f t="shared" si="21"/>
        <v>6.2893421752718531E-2</v>
      </c>
      <c r="G69">
        <f t="shared" si="21"/>
        <v>0.23346126149558508</v>
      </c>
      <c r="H69">
        <f t="shared" si="21"/>
        <v>2.1404859931296327E-2</v>
      </c>
      <c r="M69">
        <f>SUM(B69:H69)</f>
        <v>1</v>
      </c>
    </row>
    <row r="75" spans="1:26" x14ac:dyDescent="0.25">
      <c r="A75">
        <v>11</v>
      </c>
      <c r="B75" t="s">
        <v>0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 t="s">
        <v>6</v>
      </c>
      <c r="I75" t="s">
        <v>7</v>
      </c>
      <c r="J75" t="s">
        <v>8</v>
      </c>
      <c r="K75" t="s">
        <v>9</v>
      </c>
      <c r="L75" t="s">
        <v>10</v>
      </c>
      <c r="O75">
        <v>11</v>
      </c>
      <c r="P75" t="s">
        <v>0</v>
      </c>
      <c r="Q75" t="s">
        <v>1</v>
      </c>
      <c r="R75" t="s">
        <v>2</v>
      </c>
      <c r="S75" t="s">
        <v>3</v>
      </c>
      <c r="T75" t="s">
        <v>4</v>
      </c>
      <c r="U75" t="s">
        <v>5</v>
      </c>
      <c r="V75" t="s">
        <v>6</v>
      </c>
      <c r="W75" t="s">
        <v>7</v>
      </c>
      <c r="X75" t="s">
        <v>8</v>
      </c>
      <c r="Y75" t="s">
        <v>9</v>
      </c>
      <c r="Z75" t="s">
        <v>10</v>
      </c>
    </row>
    <row r="76" spans="1:26" x14ac:dyDescent="0.25">
      <c r="A76" t="s">
        <v>0</v>
      </c>
      <c r="B76">
        <f>'grid and decimal'!O56/'grid and decimal'!$Z$56</f>
        <v>4.3099025141098007E-2</v>
      </c>
      <c r="C76">
        <f>'grid and decimal'!P56/'grid and decimal'!$Z$56</f>
        <v>6.4648537711647011E-2</v>
      </c>
      <c r="D76">
        <f>'grid and decimal'!Q56/'grid and decimal'!$Z$56</f>
        <v>1.8471010774756286E-2</v>
      </c>
      <c r="E76">
        <f>'grid and decimal'!R56/'grid and decimal'!$Z$56</f>
        <v>0.10056439199589536</v>
      </c>
      <c r="F76">
        <f>'grid and decimal'!S56/'grid and decimal'!$Z$56</f>
        <v>0.17239610056439203</v>
      </c>
      <c r="G76">
        <f>'grid and decimal'!T56/'grid and decimal'!$Z$56</f>
        <v>0.38789122626988204</v>
      </c>
      <c r="H76">
        <f>'grid and decimal'!U56/'grid and decimal'!$Z$56</f>
        <v>1.8471010774756286E-2</v>
      </c>
      <c r="I76">
        <f>'grid and decimal'!V56/'grid and decimal'!$Z$56</f>
        <v>0.10056439199589536</v>
      </c>
      <c r="J76">
        <f>'grid and decimal'!W56/'grid and decimal'!$Z$56</f>
        <v>6.4648537711647011E-2</v>
      </c>
      <c r="K76">
        <f>'grid and decimal'!X56/'grid and decimal'!$Z$56</f>
        <v>1.0774756285274502E-2</v>
      </c>
      <c r="L76">
        <f>'grid and decimal'!Y56/'grid and decimal'!$Z$56</f>
        <v>1.8471010774756286E-2</v>
      </c>
      <c r="O76" t="str">
        <f>A87</f>
        <v>Average</v>
      </c>
      <c r="P76">
        <f t="shared" ref="P76:X76" si="22">B87</f>
        <v>6.7694877343989504E-2</v>
      </c>
      <c r="Q76">
        <f t="shared" si="22"/>
        <v>0.13428523924323846</v>
      </c>
      <c r="R76">
        <f t="shared" si="22"/>
        <v>4.4379573485530732E-2</v>
      </c>
      <c r="S76">
        <f t="shared" si="22"/>
        <v>9.0870534376739434E-2</v>
      </c>
      <c r="T76">
        <f t="shared" si="22"/>
        <v>0.18148461165807453</v>
      </c>
      <c r="U76">
        <f t="shared" si="22"/>
        <v>0.14800492895985221</v>
      </c>
      <c r="V76">
        <f t="shared" si="22"/>
        <v>8.7976682931686909E-2</v>
      </c>
      <c r="W76">
        <f t="shared" si="22"/>
        <v>9.1682991794071189E-2</v>
      </c>
      <c r="X76">
        <f t="shared" si="22"/>
        <v>7.2431542126730405E-2</v>
      </c>
      <c r="Y76">
        <f>K87</f>
        <v>1.7786303261498444E-2</v>
      </c>
      <c r="Z76">
        <f>L87</f>
        <v>6.3402714818588224E-2</v>
      </c>
    </row>
    <row r="77" spans="1:26" x14ac:dyDescent="0.25">
      <c r="A77" t="s">
        <v>1</v>
      </c>
      <c r="B77">
        <f>'grid and decimal'!O57/'grid and decimal'!$Z$57</f>
        <v>8.3540527100944798E-2</v>
      </c>
      <c r="C77">
        <f>'grid and decimal'!P57/'grid and decimal'!$Z$57</f>
        <v>0.1253107906514172</v>
      </c>
      <c r="D77">
        <f>'grid and decimal'!Q57/'grid and decimal'!$Z$57</f>
        <v>8.3540527100944798E-2</v>
      </c>
      <c r="E77">
        <f>'grid and decimal'!R57/'grid and decimal'!$Z$57</f>
        <v>0.1253107906514172</v>
      </c>
      <c r="F77">
        <f>'grid and decimal'!S57/'grid and decimal'!$Z$57</f>
        <v>0.29239184485330683</v>
      </c>
      <c r="G77">
        <f>'grid and decimal'!T57/'grid and decimal'!$Z$57</f>
        <v>8.3540527100944798E-2</v>
      </c>
      <c r="H77">
        <f>'grid and decimal'!U57/'grid and decimal'!$Z$57</f>
        <v>5.3704624564893083E-2</v>
      </c>
      <c r="I77">
        <f>'grid and decimal'!V57/'grid and decimal'!$Z$57</f>
        <v>5.3704624564893083E-2</v>
      </c>
      <c r="J77">
        <f>'grid and decimal'!W57/'grid and decimal'!$Z$57</f>
        <v>3.1327697662854301E-2</v>
      </c>
      <c r="K77">
        <f>'grid and decimal'!X57/'grid and decimal'!$Z$57</f>
        <v>1.3923421183490799E-2</v>
      </c>
      <c r="L77">
        <f>'grid and decimal'!Y57/'grid and decimal'!$Z$57</f>
        <v>5.3704624564893083E-2</v>
      </c>
    </row>
    <row r="78" spans="1:26" x14ac:dyDescent="0.25">
      <c r="A78" t="s">
        <v>2</v>
      </c>
      <c r="B78">
        <f>'grid and decimal'!O58/'grid and decimal'!$Z$58</f>
        <v>7.6642335766423361E-2</v>
      </c>
      <c r="C78">
        <f>'grid and decimal'!P58/'grid and decimal'!$Z$58</f>
        <v>4.9270072992700732E-2</v>
      </c>
      <c r="D78">
        <f>'grid and decimal'!Q58/'grid and decimal'!$Z$58</f>
        <v>3.2846715328467155E-2</v>
      </c>
      <c r="E78">
        <f>'grid and decimal'!R58/'grid and decimal'!$Z$58</f>
        <v>0.13138686131386862</v>
      </c>
      <c r="F78">
        <f>'grid and decimal'!S58/'grid and decimal'!$Z$58</f>
        <v>0.29562043795620441</v>
      </c>
      <c r="G78">
        <f>'grid and decimal'!T58/'grid and decimal'!$Z$58</f>
        <v>0.13138686131386862</v>
      </c>
      <c r="H78">
        <f>'grid and decimal'!U58/'grid and decimal'!$Z$58</f>
        <v>7.6642335766423361E-2</v>
      </c>
      <c r="I78">
        <f>'grid and decimal'!V58/'grid and decimal'!$Z$58</f>
        <v>7.6642335766423361E-2</v>
      </c>
      <c r="J78">
        <f>'grid and decimal'!W58/'grid and decimal'!$Z$58</f>
        <v>7.6642335766423361E-2</v>
      </c>
      <c r="K78">
        <f>'grid and decimal'!X58/'grid and decimal'!$Z$58</f>
        <v>3.6496350364963502E-3</v>
      </c>
      <c r="L78">
        <f>'grid and decimal'!Y58/'grid and decimal'!$Z$58</f>
        <v>4.9270072992700732E-2</v>
      </c>
    </row>
    <row r="79" spans="1:26" x14ac:dyDescent="0.25">
      <c r="A79" t="s">
        <v>3</v>
      </c>
      <c r="B79">
        <f>'grid and decimal'!O59/'grid and decimal'!$Z$59</f>
        <v>2.8161668839634939E-2</v>
      </c>
      <c r="C79">
        <f>'grid and decimal'!P59/'grid and decimal'!$Z$59</f>
        <v>6.5710560625814859E-2</v>
      </c>
      <c r="D79">
        <f>'grid and decimal'!Q59/'grid and decimal'!$Z$59</f>
        <v>1.6427640156453715E-2</v>
      </c>
      <c r="E79">
        <f>'grid and decimal'!R59/'grid and decimal'!$Z$59</f>
        <v>6.5710560625814859E-2</v>
      </c>
      <c r="F79">
        <f>'grid and decimal'!S59/'grid and decimal'!$Z$59</f>
        <v>0.26284224250325944</v>
      </c>
      <c r="G79">
        <f>'grid and decimal'!T59/'grid and decimal'!$Z$59</f>
        <v>0.26284224250325944</v>
      </c>
      <c r="H79">
        <f>'grid and decimal'!U59/'grid and decimal'!$Z$59</f>
        <v>6.5710560625814859E-2</v>
      </c>
      <c r="I79">
        <f>'grid and decimal'!V59/'grid and decimal'!$Z$59</f>
        <v>0.1533246414602347</v>
      </c>
      <c r="J79">
        <f>'grid and decimal'!W59/'grid and decimal'!$Z$59</f>
        <v>4.3807040417209904E-2</v>
      </c>
      <c r="K79">
        <f>'grid and decimal'!X59/'grid and decimal'!$Z$59</f>
        <v>7.3011734028683179E-3</v>
      </c>
      <c r="L79">
        <f>'grid and decimal'!Y59/'grid and decimal'!$Z$59</f>
        <v>2.8161668839634939E-2</v>
      </c>
    </row>
    <row r="80" spans="1:26" x14ac:dyDescent="0.25">
      <c r="A80" t="s">
        <v>4</v>
      </c>
      <c r="B80">
        <f>'grid and decimal'!O60/'grid and decimal'!$Z$60</f>
        <v>4.7691143073429219E-2</v>
      </c>
      <c r="C80">
        <f>'grid and decimal'!P60/'grid and decimal'!$Z$60</f>
        <v>8.1756245268735803E-2</v>
      </c>
      <c r="D80">
        <f>'grid and decimal'!Q60/'grid and decimal'!$Z$60</f>
        <v>2.1196063588190765E-2</v>
      </c>
      <c r="E80">
        <f>'grid and decimal'!R60/'grid and decimal'!$Z$60</f>
        <v>4.7691143073429219E-2</v>
      </c>
      <c r="F80">
        <f>'grid and decimal'!S60/'grid and decimal'!$Z$60</f>
        <v>0.19076457229371688</v>
      </c>
      <c r="G80">
        <f>'grid and decimal'!T60/'grid and decimal'!$Z$60</f>
        <v>0.19076457229371688</v>
      </c>
      <c r="H80">
        <f>'grid and decimal'!U60/'grid and decimal'!$Z$60</f>
        <v>0.12717638152914457</v>
      </c>
      <c r="I80">
        <f>'grid and decimal'!V60/'grid and decimal'!$Z$60</f>
        <v>8.1756245268735803E-2</v>
      </c>
      <c r="J80">
        <f>'grid and decimal'!W60/'grid and decimal'!$Z$60</f>
        <v>8.1756245268735803E-2</v>
      </c>
      <c r="K80">
        <f>'grid and decimal'!X60/'grid and decimal'!$Z$60</f>
        <v>4.7691143073429219E-2</v>
      </c>
      <c r="L80">
        <f>'grid and decimal'!Y60/'grid and decimal'!$Z$60</f>
        <v>8.1756245268735803E-2</v>
      </c>
    </row>
    <row r="81" spans="1:13" x14ac:dyDescent="0.25">
      <c r="A81" t="s">
        <v>5</v>
      </c>
      <c r="B81">
        <f>'grid and decimal'!O61/'grid and decimal'!$Z$61</f>
        <v>1.2500000000000001E-2</v>
      </c>
      <c r="C81">
        <f>'grid and decimal'!P61/'grid and decimal'!$Z$61</f>
        <v>0.16875000000000004</v>
      </c>
      <c r="D81">
        <f>'grid and decimal'!Q61/'grid and decimal'!$Z$61</f>
        <v>2.8125000000000004E-2</v>
      </c>
      <c r="E81">
        <f>'grid and decimal'!R61/'grid and decimal'!$Z$61</f>
        <v>2.8125000000000004E-2</v>
      </c>
      <c r="F81">
        <f>'grid and decimal'!S61/'grid and decimal'!$Z$61</f>
        <v>0.11250000000000002</v>
      </c>
      <c r="G81">
        <f>'grid and decimal'!T61/'grid and decimal'!$Z$61</f>
        <v>0.11250000000000002</v>
      </c>
      <c r="H81">
        <f>'grid and decimal'!U61/'grid and decimal'!$Z$61</f>
        <v>0.26250000000000007</v>
      </c>
      <c r="I81">
        <f>'grid and decimal'!V61/'grid and decimal'!$Z$61</f>
        <v>0.11250000000000002</v>
      </c>
      <c r="J81">
        <f>'grid and decimal'!W61/'grid and decimal'!$Z$61</f>
        <v>7.5000000000000011E-2</v>
      </c>
      <c r="K81">
        <f>'grid and decimal'!X61/'grid and decimal'!$Z$61</f>
        <v>1.2500000000000001E-2</v>
      </c>
      <c r="L81">
        <f>'grid and decimal'!Y61/'grid and decimal'!$Z$61</f>
        <v>7.5000000000000011E-2</v>
      </c>
    </row>
    <row r="82" spans="1:13" x14ac:dyDescent="0.25">
      <c r="A82" t="s">
        <v>6</v>
      </c>
      <c r="B82">
        <f>'grid and decimal'!O62/'grid and decimal'!$Z$62</f>
        <v>0.16039279869067102</v>
      </c>
      <c r="C82">
        <f>'grid and decimal'!P62/'grid and decimal'!$Z$62</f>
        <v>0.16039279869067102</v>
      </c>
      <c r="D82">
        <f>'grid and decimal'!Q62/'grid and decimal'!$Z$62</f>
        <v>2.9459901800327329E-2</v>
      </c>
      <c r="E82">
        <f>'grid and decimal'!R62/'grid and decimal'!$Z$62</f>
        <v>6.8739770867430439E-2</v>
      </c>
      <c r="F82">
        <f>'grid and decimal'!S62/'grid and decimal'!$Z$62</f>
        <v>0.10310965630114566</v>
      </c>
      <c r="G82">
        <f>'grid and decimal'!T62/'grid and decimal'!$Z$62</f>
        <v>2.9459901800327329E-2</v>
      </c>
      <c r="H82">
        <f>'grid and decimal'!U62/'grid and decimal'!$Z$62</f>
        <v>6.8739770867430439E-2</v>
      </c>
      <c r="I82">
        <f>'grid and decimal'!V62/'grid and decimal'!$Z$62</f>
        <v>2.9459901800327329E-2</v>
      </c>
      <c r="J82">
        <f>'grid and decimal'!W62/'grid and decimal'!$Z$62</f>
        <v>0.16039279869067102</v>
      </c>
      <c r="K82">
        <f>'grid and decimal'!X62/'grid and decimal'!$Z$62</f>
        <v>2.9459901800327329E-2</v>
      </c>
      <c r="L82">
        <f>'grid and decimal'!Y62/'grid and decimal'!$Z$62</f>
        <v>0.16039279869067102</v>
      </c>
    </row>
    <row r="83" spans="1:13" x14ac:dyDescent="0.25">
      <c r="A83" t="s">
        <v>7</v>
      </c>
      <c r="B83">
        <f>'grid and decimal'!O63/'grid and decimal'!$Z$63</f>
        <v>3.6847492323439097E-2</v>
      </c>
      <c r="C83">
        <f>'grid and decimal'!P63/'grid and decimal'!$Z$63</f>
        <v>0.20061412487205732</v>
      </c>
      <c r="D83">
        <f>'grid and decimal'!Q63/'grid and decimal'!$Z$63</f>
        <v>3.6847492323439097E-2</v>
      </c>
      <c r="E83">
        <f>'grid and decimal'!R63/'grid and decimal'!$Z$63</f>
        <v>3.6847492323439097E-2</v>
      </c>
      <c r="F83">
        <f>'grid and decimal'!S63/'grid and decimal'!$Z$63</f>
        <v>0.20061412487205732</v>
      </c>
      <c r="G83">
        <f>'grid and decimal'!T63/'grid and decimal'!$Z$63</f>
        <v>8.5977482088024568E-2</v>
      </c>
      <c r="H83">
        <f>'grid and decimal'!U63/'grid and decimal'!$Z$63</f>
        <v>0.20061412487205732</v>
      </c>
      <c r="I83">
        <f>'grid and decimal'!V63/'grid and decimal'!$Z$63</f>
        <v>8.5977482088024568E-2</v>
      </c>
      <c r="J83">
        <f>'grid and decimal'!W63/'grid and decimal'!$Z$63</f>
        <v>3.6847492323439097E-2</v>
      </c>
      <c r="K83">
        <f>'grid and decimal'!X63/'grid and decimal'!$Z$63</f>
        <v>2.1494370522006142E-2</v>
      </c>
      <c r="L83">
        <f>'grid and decimal'!Y63/'grid and decimal'!$Z$63</f>
        <v>5.7318321392016369E-2</v>
      </c>
    </row>
    <row r="84" spans="1:13" x14ac:dyDescent="0.25">
      <c r="A84" t="s">
        <v>8</v>
      </c>
      <c r="B84">
        <f>'grid and decimal'!O64/'grid and decimal'!$Z$64</f>
        <v>4.4129235618597315E-2</v>
      </c>
      <c r="C84">
        <f>'grid and decimal'!P64/'grid and decimal'!$Z$64</f>
        <v>0.26477541371158392</v>
      </c>
      <c r="D84">
        <f>'grid and decimal'!Q64/'grid and decimal'!$Z$64</f>
        <v>2.8368794326241131E-2</v>
      </c>
      <c r="E84">
        <f>'grid and decimal'!R64/'grid and decimal'!$Z$64</f>
        <v>9.9290780141843962E-2</v>
      </c>
      <c r="F84">
        <f>'grid and decimal'!S64/'grid and decimal'!$Z$64</f>
        <v>0.15445232466509062</v>
      </c>
      <c r="G84">
        <f>'grid and decimal'!T64/'grid and decimal'!$Z$64</f>
        <v>9.9290780141843962E-2</v>
      </c>
      <c r="H84">
        <f>'grid and decimal'!U64/'grid and decimal'!$Z$64</f>
        <v>2.8368794326241131E-2</v>
      </c>
      <c r="I84">
        <f>'grid and decimal'!V64/'grid and decimal'!$Z$64</f>
        <v>0.15445232466509062</v>
      </c>
      <c r="J84">
        <f>'grid and decimal'!W64/'grid and decimal'!$Z$64</f>
        <v>6.6193853427895979E-2</v>
      </c>
      <c r="K84">
        <f>'grid and decimal'!X64/'grid and decimal'!$Z$64</f>
        <v>1.6548463356973995E-2</v>
      </c>
      <c r="L84">
        <f>'grid and decimal'!Y64/'grid and decimal'!$Z$64</f>
        <v>4.4129235618597315E-2</v>
      </c>
    </row>
    <row r="85" spans="1:13" x14ac:dyDescent="0.25">
      <c r="A85" t="s">
        <v>9</v>
      </c>
      <c r="B85">
        <f>'grid and decimal'!O65/'grid and decimal'!$Z$65</f>
        <v>6.741573033707865E-2</v>
      </c>
      <c r="C85">
        <f>'grid and decimal'!P65/'grid and decimal'!$Z$65</f>
        <v>0.15168539325842695</v>
      </c>
      <c r="D85">
        <f>'grid and decimal'!Q65/'grid and decimal'!$Z$65</f>
        <v>0.15168539325842695</v>
      </c>
      <c r="E85">
        <f>'grid and decimal'!R65/'grid and decimal'!$Z$65</f>
        <v>0.15168539325842695</v>
      </c>
      <c r="F85">
        <f>'grid and decimal'!S65/'grid and decimal'!$Z$65</f>
        <v>6.741573033707865E-2</v>
      </c>
      <c r="G85">
        <f>'grid and decimal'!T65/'grid and decimal'!$Z$65</f>
        <v>0.15168539325842695</v>
      </c>
      <c r="H85">
        <f>'grid and decimal'!U65/'grid and decimal'!$Z$65</f>
        <v>3.9325842696629212E-2</v>
      </c>
      <c r="I85">
        <f>'grid and decimal'!V65/'grid and decimal'!$Z$65</f>
        <v>6.741573033707865E-2</v>
      </c>
      <c r="J85">
        <f>'grid and decimal'!W65/'grid and decimal'!$Z$65</f>
        <v>6.741573033707865E-2</v>
      </c>
      <c r="K85">
        <f>'grid and decimal'!X65/'grid and decimal'!$Z$65</f>
        <v>1.6853932584269662E-2</v>
      </c>
      <c r="L85">
        <f>'grid and decimal'!Y65/'grid and decimal'!$Z$65</f>
        <v>6.741573033707865E-2</v>
      </c>
    </row>
    <row r="86" spans="1:13" x14ac:dyDescent="0.25">
      <c r="A86" t="s">
        <v>10</v>
      </c>
      <c r="B86">
        <f>'grid and decimal'!O66/'grid and decimal'!$Z$66</f>
        <v>0.14422369389256806</v>
      </c>
      <c r="C86">
        <f>'grid and decimal'!P66/'grid and decimal'!$Z$66</f>
        <v>0.14422369389256806</v>
      </c>
      <c r="D86">
        <f>'grid and decimal'!Q66/'grid and decimal'!$Z$66</f>
        <v>4.1206769683590869E-2</v>
      </c>
      <c r="E86">
        <f>'grid and decimal'!R66/'grid and decimal'!$Z$66</f>
        <v>0.14422369389256806</v>
      </c>
      <c r="F86">
        <f>'grid and decimal'!S66/'grid and decimal'!$Z$66</f>
        <v>0.14422369389256806</v>
      </c>
      <c r="G86">
        <f>'grid and decimal'!T66/'grid and decimal'!$Z$66</f>
        <v>9.2715231788079458E-2</v>
      </c>
      <c r="H86">
        <f>'grid and decimal'!U66/'grid and decimal'!$Z$66</f>
        <v>2.6490066225165559E-2</v>
      </c>
      <c r="I86">
        <f>'grid and decimal'!V66/'grid and decimal'!$Z$66</f>
        <v>9.2715231788079458E-2</v>
      </c>
      <c r="J86">
        <f>'grid and decimal'!W66/'grid and decimal'!$Z$66</f>
        <v>9.2715231788079458E-2</v>
      </c>
      <c r="K86">
        <f>'grid and decimal'!X66/'grid and decimal'!$Z$66</f>
        <v>1.5452538631346576E-2</v>
      </c>
      <c r="L86">
        <f>'grid and decimal'!Y66/'grid and decimal'!$Z$66</f>
        <v>6.1810154525386303E-2</v>
      </c>
      <c r="M86">
        <f>SUM(B76:L86)</f>
        <v>10.999999999999993</v>
      </c>
    </row>
    <row r="87" spans="1:13" x14ac:dyDescent="0.25">
      <c r="A87" t="s">
        <v>1413</v>
      </c>
      <c r="B87">
        <f>AVERAGE(B76:B86)</f>
        <v>6.7694877343989504E-2</v>
      </c>
      <c r="C87">
        <f t="shared" ref="C87:L87" si="23">AVERAGE(C76:C86)</f>
        <v>0.13428523924323846</v>
      </c>
      <c r="D87">
        <f t="shared" si="23"/>
        <v>4.4379573485530732E-2</v>
      </c>
      <c r="E87">
        <f t="shared" si="23"/>
        <v>9.0870534376739434E-2</v>
      </c>
      <c r="F87">
        <f t="shared" si="23"/>
        <v>0.18148461165807453</v>
      </c>
      <c r="G87">
        <f t="shared" si="23"/>
        <v>0.14800492895985221</v>
      </c>
      <c r="H87">
        <f t="shared" si="23"/>
        <v>8.7976682931686909E-2</v>
      </c>
      <c r="I87">
        <f t="shared" si="23"/>
        <v>9.1682991794071189E-2</v>
      </c>
      <c r="J87">
        <f t="shared" si="23"/>
        <v>7.2431542126730405E-2</v>
      </c>
      <c r="K87">
        <f t="shared" si="23"/>
        <v>1.7786303261498444E-2</v>
      </c>
      <c r="L87">
        <f t="shared" si="23"/>
        <v>6.3402714818588224E-2</v>
      </c>
      <c r="M87">
        <f>SUM(B87:L87)</f>
        <v>1</v>
      </c>
    </row>
  </sheetData>
  <conditionalFormatting sqref="B87:L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L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0BB0-D0C3-4EE7-A43B-44909067080E}">
  <dimension ref="A2:AA76"/>
  <sheetViews>
    <sheetView zoomScale="90" zoomScaleNormal="90" workbookViewId="0"/>
  </sheetViews>
  <sheetFormatPr defaultRowHeight="15" x14ac:dyDescent="0.25"/>
  <cols>
    <col min="1" max="1" width="3.28515625" bestFit="1" customWidth="1"/>
    <col min="2" max="2" width="6" customWidth="1"/>
    <col min="3" max="12" width="6" bestFit="1" customWidth="1"/>
    <col min="14" max="14" width="6.5703125" bestFit="1" customWidth="1"/>
    <col min="15" max="26" width="13.28515625" bestFit="1" customWidth="1"/>
  </cols>
  <sheetData>
    <row r="2" spans="1:27" x14ac:dyDescent="0.25">
      <c r="A2">
        <v>4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N2">
        <v>4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</row>
    <row r="3" spans="1:27" x14ac:dyDescent="0.25">
      <c r="B3" s="16">
        <f>'average and sum'!B15</f>
        <v>0.12534190077651144</v>
      </c>
      <c r="C3" s="16">
        <f>B3</f>
        <v>0.12534190077651144</v>
      </c>
      <c r="D3" s="16">
        <f t="shared" ref="D3:D13" si="0">C3</f>
        <v>0.12534190077651144</v>
      </c>
      <c r="E3" s="16">
        <f t="shared" ref="E3:E13" si="1">D3</f>
        <v>0.12534190077651144</v>
      </c>
      <c r="F3" s="16">
        <f t="shared" ref="F3:F13" si="2">E3</f>
        <v>0.12534190077651144</v>
      </c>
      <c r="G3" s="16">
        <f t="shared" ref="G3:G13" si="3">F3</f>
        <v>0.12534190077651144</v>
      </c>
      <c r="H3" s="16">
        <f t="shared" ref="H3:H13" si="4">G3</f>
        <v>0.12534190077651144</v>
      </c>
      <c r="I3" s="16">
        <f t="shared" ref="I3:I13" si="5">H3</f>
        <v>0.12534190077651144</v>
      </c>
      <c r="J3" s="16">
        <f t="shared" ref="J3:J13" si="6">I3</f>
        <v>0.12534190077651144</v>
      </c>
      <c r="K3" s="16">
        <f t="shared" ref="K3:K13" si="7">J3</f>
        <v>0.12534190077651144</v>
      </c>
      <c r="L3" s="16">
        <f t="shared" ref="L3:L13" si="8">K3</f>
        <v>0.12534190077651144</v>
      </c>
      <c r="O3">
        <f>B3*'grid and decimal'!O3</f>
        <v>0.12534190077651144</v>
      </c>
      <c r="P3">
        <f>C3*'grid and decimal'!P3</f>
        <v>1.1280771069886031</v>
      </c>
      <c r="Q3">
        <f>D3*'grid and decimal'!Q3</f>
        <v>0.29246443514519338</v>
      </c>
      <c r="R3">
        <f>E3*'grid and decimal'!R3</f>
        <v>5.3717957475647761E-2</v>
      </c>
    </row>
    <row r="4" spans="1:27" x14ac:dyDescent="0.25">
      <c r="B4" s="16">
        <f>'average and sum'!C15</f>
        <v>0.56092352614056085</v>
      </c>
      <c r="C4" s="16">
        <f t="shared" ref="C4:C13" si="9">B4</f>
        <v>0.56092352614056085</v>
      </c>
      <c r="D4" s="16">
        <f t="shared" si="0"/>
        <v>0.56092352614056085</v>
      </c>
      <c r="E4" s="16">
        <f t="shared" si="1"/>
        <v>0.56092352614056085</v>
      </c>
      <c r="F4" s="16">
        <f t="shared" si="2"/>
        <v>0.56092352614056085</v>
      </c>
      <c r="G4" s="16">
        <f t="shared" si="3"/>
        <v>0.56092352614056085</v>
      </c>
      <c r="H4" s="16">
        <f t="shared" si="4"/>
        <v>0.56092352614056085</v>
      </c>
      <c r="I4" s="16">
        <f t="shared" si="5"/>
        <v>0.56092352614056085</v>
      </c>
      <c r="J4" s="16">
        <f t="shared" si="6"/>
        <v>0.56092352614056085</v>
      </c>
      <c r="K4" s="16">
        <f t="shared" si="7"/>
        <v>0.56092352614056085</v>
      </c>
      <c r="L4" s="16">
        <f t="shared" si="8"/>
        <v>0.56092352614056085</v>
      </c>
      <c r="O4">
        <f>B4*'grid and decimal'!O4</f>
        <v>6.2324836237840089E-2</v>
      </c>
      <c r="P4">
        <f>C4*'grid and decimal'!P4</f>
        <v>0.56092352614056085</v>
      </c>
      <c r="Q4">
        <f>D4*'grid and decimal'!Q4</f>
        <v>0.24039579691738322</v>
      </c>
      <c r="R4">
        <f>E4*'grid and decimal'!R4</f>
        <v>0.14023088153514021</v>
      </c>
    </row>
    <row r="5" spans="1:27" x14ac:dyDescent="0.25">
      <c r="B5" s="16">
        <f>'average and sum'!D15</f>
        <v>0.20448036062177233</v>
      </c>
      <c r="C5" s="16">
        <f t="shared" si="9"/>
        <v>0.20448036062177233</v>
      </c>
      <c r="D5" s="16">
        <f t="shared" si="0"/>
        <v>0.20448036062177233</v>
      </c>
      <c r="E5" s="16">
        <f t="shared" si="1"/>
        <v>0.20448036062177233</v>
      </c>
      <c r="F5" s="16">
        <f t="shared" si="2"/>
        <v>0.20448036062177233</v>
      </c>
      <c r="G5" s="16">
        <f t="shared" si="3"/>
        <v>0.20448036062177233</v>
      </c>
      <c r="H5" s="16">
        <f t="shared" si="4"/>
        <v>0.20448036062177233</v>
      </c>
      <c r="I5" s="16">
        <f t="shared" si="5"/>
        <v>0.20448036062177233</v>
      </c>
      <c r="J5" s="16">
        <f t="shared" si="6"/>
        <v>0.20448036062177233</v>
      </c>
      <c r="K5" s="16">
        <f t="shared" si="7"/>
        <v>0.20448036062177233</v>
      </c>
      <c r="L5" s="16">
        <f t="shared" si="8"/>
        <v>0.20448036062177233</v>
      </c>
      <c r="O5">
        <f>B5*'grid and decimal'!O5</f>
        <v>8.7634440266473851E-2</v>
      </c>
      <c r="P5">
        <f>C5*'grid and decimal'!P5</f>
        <v>0.47712084145080214</v>
      </c>
      <c r="Q5">
        <f>D5*'grid and decimal'!Q5</f>
        <v>0.20448036062177233</v>
      </c>
      <c r="R5">
        <f>E5*'grid and decimal'!R5</f>
        <v>0.13632024041451488</v>
      </c>
    </row>
    <row r="6" spans="1:27" x14ac:dyDescent="0.25">
      <c r="B6" s="16">
        <f>'average and sum'!E15</f>
        <v>0.1092542124611553</v>
      </c>
      <c r="C6" s="16">
        <f t="shared" si="9"/>
        <v>0.1092542124611553</v>
      </c>
      <c r="D6" s="16">
        <f t="shared" si="0"/>
        <v>0.1092542124611553</v>
      </c>
      <c r="E6" s="16">
        <f t="shared" si="1"/>
        <v>0.1092542124611553</v>
      </c>
      <c r="F6" s="16">
        <f t="shared" si="2"/>
        <v>0.1092542124611553</v>
      </c>
      <c r="G6" s="16">
        <f t="shared" si="3"/>
        <v>0.1092542124611553</v>
      </c>
      <c r="H6" s="16">
        <f t="shared" si="4"/>
        <v>0.1092542124611553</v>
      </c>
      <c r="I6" s="16">
        <f t="shared" si="5"/>
        <v>0.1092542124611553</v>
      </c>
      <c r="J6" s="16">
        <f t="shared" si="6"/>
        <v>0.1092542124611553</v>
      </c>
      <c r="K6" s="16">
        <f t="shared" si="7"/>
        <v>0.1092542124611553</v>
      </c>
      <c r="L6" s="16">
        <f t="shared" si="8"/>
        <v>0.1092542124611553</v>
      </c>
      <c r="O6">
        <f>B6*'grid and decimal'!O6</f>
        <v>0.25492649574269571</v>
      </c>
      <c r="P6">
        <f>C6*'grid and decimal'!P6</f>
        <v>0.43701684984462119</v>
      </c>
      <c r="Q6">
        <f>D6*'grid and decimal'!Q6</f>
        <v>0.16388131869173295</v>
      </c>
      <c r="R6">
        <f>E6*'grid and decimal'!R6</f>
        <v>0.1092542124611553</v>
      </c>
    </row>
    <row r="7" spans="1:27" x14ac:dyDescent="0.25">
      <c r="B7" s="16">
        <f>'average and sum'!F15</f>
        <v>0</v>
      </c>
      <c r="C7" s="16">
        <f t="shared" si="9"/>
        <v>0</v>
      </c>
      <c r="D7" s="16">
        <f t="shared" si="0"/>
        <v>0</v>
      </c>
      <c r="E7" s="16">
        <f t="shared" si="1"/>
        <v>0</v>
      </c>
      <c r="F7" s="16">
        <f t="shared" si="2"/>
        <v>0</v>
      </c>
      <c r="G7" s="16">
        <f t="shared" si="3"/>
        <v>0</v>
      </c>
      <c r="H7" s="16">
        <f t="shared" si="4"/>
        <v>0</v>
      </c>
      <c r="I7" s="16">
        <f t="shared" si="5"/>
        <v>0</v>
      </c>
      <c r="J7" s="16">
        <f t="shared" si="6"/>
        <v>0</v>
      </c>
      <c r="K7" s="16">
        <f t="shared" si="7"/>
        <v>0</v>
      </c>
      <c r="L7" s="16">
        <f t="shared" si="8"/>
        <v>0</v>
      </c>
    </row>
    <row r="8" spans="1:27" x14ac:dyDescent="0.25">
      <c r="B8" s="16">
        <f>'average and sum'!G15</f>
        <v>0</v>
      </c>
      <c r="C8" s="16">
        <f t="shared" si="9"/>
        <v>0</v>
      </c>
      <c r="D8" s="16">
        <f t="shared" si="0"/>
        <v>0</v>
      </c>
      <c r="E8" s="16">
        <f t="shared" si="1"/>
        <v>0</v>
      </c>
      <c r="F8" s="16">
        <f t="shared" si="2"/>
        <v>0</v>
      </c>
      <c r="G8" s="16">
        <f t="shared" si="3"/>
        <v>0</v>
      </c>
      <c r="H8" s="16">
        <f t="shared" si="4"/>
        <v>0</v>
      </c>
      <c r="I8" s="16">
        <f t="shared" si="5"/>
        <v>0</v>
      </c>
      <c r="J8" s="16">
        <f t="shared" si="6"/>
        <v>0</v>
      </c>
      <c r="K8" s="16">
        <f t="shared" si="7"/>
        <v>0</v>
      </c>
      <c r="L8" s="16">
        <f t="shared" si="8"/>
        <v>0</v>
      </c>
    </row>
    <row r="9" spans="1:27" x14ac:dyDescent="0.25">
      <c r="B9" s="16">
        <f>'average and sum'!H15</f>
        <v>0</v>
      </c>
      <c r="C9" s="16">
        <f t="shared" si="9"/>
        <v>0</v>
      </c>
      <c r="D9" s="16">
        <f t="shared" si="0"/>
        <v>0</v>
      </c>
      <c r="E9" s="16">
        <f t="shared" si="1"/>
        <v>0</v>
      </c>
      <c r="F9" s="16">
        <f t="shared" si="2"/>
        <v>0</v>
      </c>
      <c r="G9" s="16">
        <f t="shared" si="3"/>
        <v>0</v>
      </c>
      <c r="H9" s="16">
        <f t="shared" si="4"/>
        <v>0</v>
      </c>
      <c r="I9" s="16">
        <f t="shared" si="5"/>
        <v>0</v>
      </c>
      <c r="J9" s="16">
        <f t="shared" si="6"/>
        <v>0</v>
      </c>
      <c r="K9" s="16">
        <f t="shared" si="7"/>
        <v>0</v>
      </c>
      <c r="L9" s="16">
        <f t="shared" si="8"/>
        <v>0</v>
      </c>
    </row>
    <row r="10" spans="1:27" x14ac:dyDescent="0.25">
      <c r="B10" s="16">
        <f>'average and sum'!I15</f>
        <v>0</v>
      </c>
      <c r="C10" s="16">
        <f t="shared" si="9"/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</row>
    <row r="11" spans="1:27" x14ac:dyDescent="0.25">
      <c r="B11" s="16">
        <f>'average and sum'!J15</f>
        <v>0</v>
      </c>
      <c r="C11" s="16">
        <f t="shared" si="9"/>
        <v>0</v>
      </c>
      <c r="D11" s="16">
        <f t="shared" si="0"/>
        <v>0</v>
      </c>
      <c r="E11" s="16">
        <f t="shared" si="1"/>
        <v>0</v>
      </c>
      <c r="F11" s="16">
        <f t="shared" si="2"/>
        <v>0</v>
      </c>
      <c r="G11" s="16">
        <f t="shared" si="3"/>
        <v>0</v>
      </c>
      <c r="H11" s="16">
        <f t="shared" si="4"/>
        <v>0</v>
      </c>
      <c r="I11" s="16">
        <f t="shared" si="5"/>
        <v>0</v>
      </c>
      <c r="J11" s="16">
        <f t="shared" si="6"/>
        <v>0</v>
      </c>
      <c r="K11" s="16">
        <f t="shared" si="7"/>
        <v>0</v>
      </c>
      <c r="L11" s="16">
        <f t="shared" si="8"/>
        <v>0</v>
      </c>
    </row>
    <row r="12" spans="1:27" x14ac:dyDescent="0.25">
      <c r="B12" s="16">
        <f>'average and sum'!K15</f>
        <v>0</v>
      </c>
      <c r="C12" s="16">
        <f t="shared" si="9"/>
        <v>0</v>
      </c>
      <c r="D12" s="16">
        <f t="shared" si="0"/>
        <v>0</v>
      </c>
      <c r="E12" s="16">
        <f t="shared" si="1"/>
        <v>0</v>
      </c>
      <c r="F12" s="16">
        <f t="shared" si="2"/>
        <v>0</v>
      </c>
      <c r="G12" s="16">
        <f t="shared" si="3"/>
        <v>0</v>
      </c>
      <c r="H12" s="16">
        <f t="shared" si="4"/>
        <v>0</v>
      </c>
      <c r="I12" s="16">
        <f t="shared" si="5"/>
        <v>0</v>
      </c>
      <c r="J12" s="16">
        <f t="shared" si="6"/>
        <v>0</v>
      </c>
      <c r="K12" s="16">
        <f t="shared" si="7"/>
        <v>0</v>
      </c>
      <c r="L12" s="16">
        <f t="shared" si="8"/>
        <v>0</v>
      </c>
    </row>
    <row r="13" spans="1:27" x14ac:dyDescent="0.25">
      <c r="B13" s="16">
        <f>'average and sum'!L15</f>
        <v>0</v>
      </c>
      <c r="C13" s="16">
        <f t="shared" si="9"/>
        <v>0</v>
      </c>
      <c r="D13" s="16">
        <f t="shared" si="0"/>
        <v>0</v>
      </c>
      <c r="E13" s="16">
        <f t="shared" si="1"/>
        <v>0</v>
      </c>
      <c r="F13" s="16">
        <f t="shared" si="2"/>
        <v>0</v>
      </c>
      <c r="G13" s="16">
        <f t="shared" si="3"/>
        <v>0</v>
      </c>
      <c r="H13" s="16">
        <f t="shared" si="4"/>
        <v>0</v>
      </c>
      <c r="I13" s="16">
        <f t="shared" si="5"/>
        <v>0</v>
      </c>
      <c r="J13" s="16">
        <f t="shared" si="6"/>
        <v>0</v>
      </c>
      <c r="K13" s="16">
        <f t="shared" si="7"/>
        <v>0</v>
      </c>
      <c r="L13" s="16">
        <f t="shared" si="8"/>
        <v>0</v>
      </c>
    </row>
    <row r="14" spans="1:27" x14ac:dyDescent="0.25">
      <c r="N14" t="s">
        <v>1412</v>
      </c>
      <c r="O14">
        <f t="shared" ref="O14:R14" si="10">SUM(O3:O13)</f>
        <v>0.53022767302352114</v>
      </c>
      <c r="P14">
        <f t="shared" si="10"/>
        <v>2.6031383244245871</v>
      </c>
      <c r="Q14">
        <f t="shared" si="10"/>
        <v>0.90122191137608187</v>
      </c>
      <c r="R14">
        <f t="shared" si="10"/>
        <v>0.43952329188645811</v>
      </c>
    </row>
    <row r="15" spans="1:27" x14ac:dyDescent="0.25">
      <c r="N15" t="s">
        <v>1414</v>
      </c>
      <c r="O15">
        <f>O14/'average and sum'!B15</f>
        <v>4.2302507759869847</v>
      </c>
      <c r="P15">
        <f>P14/'average and sum'!C15</f>
        <v>4.6408078875484202</v>
      </c>
      <c r="Q15">
        <f>Q14/'average and sum'!D15</f>
        <v>4.4073763790111542</v>
      </c>
      <c r="R15">
        <f>R14/'average and sum'!E15</f>
        <v>4.0229413766789826</v>
      </c>
      <c r="Z15">
        <f>AVERAGE(O15:Y15)</f>
        <v>4.3253441048063852</v>
      </c>
      <c r="AA15" t="s">
        <v>1415</v>
      </c>
    </row>
    <row r="18" spans="1:27" x14ac:dyDescent="0.25">
      <c r="A18">
        <v>5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N18">
        <v>5</v>
      </c>
      <c r="O18" t="s">
        <v>0</v>
      </c>
      <c r="P18" t="s">
        <v>1</v>
      </c>
      <c r="Q18" t="s">
        <v>2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  <c r="W18" t="s">
        <v>8</v>
      </c>
      <c r="X18" t="s">
        <v>9</v>
      </c>
      <c r="Y18" t="s">
        <v>10</v>
      </c>
    </row>
    <row r="19" spans="1:27" x14ac:dyDescent="0.25">
      <c r="B19" s="16">
        <f>'average and sum'!B33</f>
        <v>0.16243981804892854</v>
      </c>
      <c r="C19" s="16">
        <f>B19</f>
        <v>0.16243981804892854</v>
      </c>
      <c r="D19" s="16">
        <f t="shared" ref="D19:D29" si="11">C19</f>
        <v>0.16243981804892854</v>
      </c>
      <c r="E19" s="16">
        <f t="shared" ref="E19:E29" si="12">D19</f>
        <v>0.16243981804892854</v>
      </c>
      <c r="F19" s="16">
        <f t="shared" ref="F19:F29" si="13">E19</f>
        <v>0.16243981804892854</v>
      </c>
      <c r="G19" s="16">
        <f t="shared" ref="G19:G29" si="14">F19</f>
        <v>0.16243981804892854</v>
      </c>
      <c r="H19" s="16">
        <f t="shared" ref="H19:H29" si="15">G19</f>
        <v>0.16243981804892854</v>
      </c>
      <c r="I19" s="16">
        <f t="shared" ref="I19:I29" si="16">H19</f>
        <v>0.16243981804892854</v>
      </c>
      <c r="J19" s="16">
        <f t="shared" ref="J19:J29" si="17">I19</f>
        <v>0.16243981804892854</v>
      </c>
      <c r="K19" s="16">
        <f t="shared" ref="K19:K29" si="18">J19</f>
        <v>0.16243981804892854</v>
      </c>
      <c r="L19" s="16">
        <f t="shared" ref="L19:L29" si="19">K19</f>
        <v>0.16243981804892854</v>
      </c>
      <c r="O19">
        <f>B19*'grid and decimal'!O17</f>
        <v>0.16243981804892854</v>
      </c>
      <c r="P19">
        <f>C19*'grid and decimal'!P17</f>
        <v>4.0609954512232135E-2</v>
      </c>
      <c r="Q19">
        <f>D19*'grid and decimal'!Q17</f>
        <v>0.64975927219571417</v>
      </c>
      <c r="R19">
        <f>E19*'grid and decimal'!R17</f>
        <v>0.37902624211416663</v>
      </c>
      <c r="S19">
        <f>F19*'grid and decimal'!S17</f>
        <v>0.10829321203261902</v>
      </c>
    </row>
    <row r="20" spans="1:27" x14ac:dyDescent="0.25">
      <c r="B20" s="16">
        <f>'average and sum'!C33</f>
        <v>9.4257999867110337E-2</v>
      </c>
      <c r="C20" s="16">
        <f t="shared" ref="C20:C29" si="20">B20</f>
        <v>9.4257999867110337E-2</v>
      </c>
      <c r="D20" s="16">
        <f t="shared" si="11"/>
        <v>9.4257999867110337E-2</v>
      </c>
      <c r="E20" s="16">
        <f t="shared" si="12"/>
        <v>9.4257999867110337E-2</v>
      </c>
      <c r="F20" s="16">
        <f t="shared" si="13"/>
        <v>9.4257999867110337E-2</v>
      </c>
      <c r="G20" s="16">
        <f t="shared" si="14"/>
        <v>9.4257999867110337E-2</v>
      </c>
      <c r="H20" s="16">
        <f t="shared" si="15"/>
        <v>9.4257999867110337E-2</v>
      </c>
      <c r="I20" s="16">
        <f t="shared" si="16"/>
        <v>9.4257999867110337E-2</v>
      </c>
      <c r="J20" s="16">
        <f t="shared" si="17"/>
        <v>9.4257999867110337E-2</v>
      </c>
      <c r="K20" s="16">
        <f t="shared" si="18"/>
        <v>9.4257999867110337E-2</v>
      </c>
      <c r="L20" s="16">
        <f t="shared" si="19"/>
        <v>9.4257999867110337E-2</v>
      </c>
      <c r="O20">
        <f>B20*'grid and decimal'!O18</f>
        <v>0.37703199946844135</v>
      </c>
      <c r="P20">
        <f>C20*'grid and decimal'!P18</f>
        <v>9.4257999867110337E-2</v>
      </c>
      <c r="Q20">
        <f>D20*'grid and decimal'!Q18</f>
        <v>0.37703199946844135</v>
      </c>
      <c r="R20">
        <f>E20*'grid and decimal'!R18</f>
        <v>0.21993533302325746</v>
      </c>
      <c r="S20">
        <f>F20*'grid and decimal'!S18</f>
        <v>6.2838666578073549E-2</v>
      </c>
    </row>
    <row r="21" spans="1:27" x14ac:dyDescent="0.25">
      <c r="B21" s="16">
        <f>'average and sum'!D33</f>
        <v>0.29555663702988044</v>
      </c>
      <c r="C21" s="16">
        <f t="shared" si="20"/>
        <v>0.29555663702988044</v>
      </c>
      <c r="D21" s="16">
        <f t="shared" si="11"/>
        <v>0.29555663702988044</v>
      </c>
      <c r="E21" s="16">
        <f t="shared" si="12"/>
        <v>0.29555663702988044</v>
      </c>
      <c r="F21" s="16">
        <f t="shared" si="13"/>
        <v>0.29555663702988044</v>
      </c>
      <c r="G21" s="16">
        <f t="shared" si="14"/>
        <v>0.29555663702988044</v>
      </c>
      <c r="H21" s="16">
        <f t="shared" si="15"/>
        <v>0.29555663702988044</v>
      </c>
      <c r="I21" s="16">
        <f t="shared" si="16"/>
        <v>0.29555663702988044</v>
      </c>
      <c r="J21" s="16">
        <f t="shared" si="17"/>
        <v>0.29555663702988044</v>
      </c>
      <c r="K21" s="16">
        <f t="shared" si="18"/>
        <v>0.29555663702988044</v>
      </c>
      <c r="L21" s="16">
        <f t="shared" si="19"/>
        <v>0.29555663702988044</v>
      </c>
      <c r="O21">
        <f>B21*'grid and decimal'!O19</f>
        <v>7.3889159257470111E-2</v>
      </c>
      <c r="P21">
        <f>C21*'grid and decimal'!P19</f>
        <v>7.3889159257470111E-2</v>
      </c>
      <c r="Q21">
        <f>D21*'grid and decimal'!Q19</f>
        <v>0.29555663702988044</v>
      </c>
      <c r="R21">
        <f>E21*'grid and decimal'!R19</f>
        <v>1.1822265481195218</v>
      </c>
      <c r="S21">
        <f>F21*'grid and decimal'!S19</f>
        <v>7.3889159257470111E-2</v>
      </c>
    </row>
    <row r="22" spans="1:27" x14ac:dyDescent="0.25">
      <c r="B22" s="16">
        <f>'average and sum'!E33</f>
        <v>0.35861950999635456</v>
      </c>
      <c r="C22" s="16">
        <f t="shared" si="20"/>
        <v>0.35861950999635456</v>
      </c>
      <c r="D22" s="16">
        <f t="shared" si="11"/>
        <v>0.35861950999635456</v>
      </c>
      <c r="E22" s="16">
        <f t="shared" si="12"/>
        <v>0.35861950999635456</v>
      </c>
      <c r="F22" s="16">
        <f t="shared" si="13"/>
        <v>0.35861950999635456</v>
      </c>
      <c r="G22" s="16">
        <f t="shared" si="14"/>
        <v>0.35861950999635456</v>
      </c>
      <c r="H22" s="16">
        <f t="shared" si="15"/>
        <v>0.35861950999635456</v>
      </c>
      <c r="I22" s="16">
        <f t="shared" si="16"/>
        <v>0.35861950999635456</v>
      </c>
      <c r="J22" s="16">
        <f t="shared" si="17"/>
        <v>0.35861950999635456</v>
      </c>
      <c r="K22" s="16">
        <f t="shared" si="18"/>
        <v>0.35861950999635456</v>
      </c>
      <c r="L22" s="16">
        <f t="shared" si="19"/>
        <v>0.35861950999635456</v>
      </c>
      <c r="O22">
        <f>B22*'grid and decimal'!O20</f>
        <v>0.15369407571272337</v>
      </c>
      <c r="P22">
        <f>C22*'grid and decimal'!P20</f>
        <v>0.15369407571272337</v>
      </c>
      <c r="Q22">
        <f>D22*'grid and decimal'!Q20</f>
        <v>8.9654877499088639E-2</v>
      </c>
      <c r="R22">
        <f>E22*'grid and decimal'!R20</f>
        <v>0.35861950999635456</v>
      </c>
      <c r="S22">
        <f>F22*'grid and decimal'!S20</f>
        <v>0.15369407571272337</v>
      </c>
    </row>
    <row r="23" spans="1:27" x14ac:dyDescent="0.25">
      <c r="B23" s="16">
        <f>'average and sum'!F33</f>
        <v>8.9126035057726177E-2</v>
      </c>
      <c r="C23" s="16">
        <f t="shared" si="20"/>
        <v>8.9126035057726177E-2</v>
      </c>
      <c r="D23" s="16">
        <f t="shared" si="11"/>
        <v>8.9126035057726177E-2</v>
      </c>
      <c r="E23" s="16">
        <f t="shared" si="12"/>
        <v>8.9126035057726177E-2</v>
      </c>
      <c r="F23" s="16">
        <f t="shared" si="13"/>
        <v>8.9126035057726177E-2</v>
      </c>
      <c r="G23" s="16">
        <f t="shared" si="14"/>
        <v>8.9126035057726177E-2</v>
      </c>
      <c r="H23" s="16">
        <f t="shared" si="15"/>
        <v>8.9126035057726177E-2</v>
      </c>
      <c r="I23" s="16">
        <f t="shared" si="16"/>
        <v>8.9126035057726177E-2</v>
      </c>
      <c r="J23" s="16">
        <f t="shared" si="17"/>
        <v>8.9126035057726177E-2</v>
      </c>
      <c r="K23" s="16">
        <f t="shared" si="18"/>
        <v>8.9126035057726177E-2</v>
      </c>
      <c r="L23" s="16">
        <f t="shared" si="19"/>
        <v>8.9126035057726177E-2</v>
      </c>
      <c r="O23">
        <f>B23*'grid and decimal'!O21</f>
        <v>0.13368905258658925</v>
      </c>
      <c r="P23">
        <f>C23*'grid and decimal'!P21</f>
        <v>0.13368905258658925</v>
      </c>
      <c r="Q23">
        <f>D23*'grid and decimal'!Q21</f>
        <v>0.35650414023090471</v>
      </c>
      <c r="R23">
        <f>E23*'grid and decimal'!R21</f>
        <v>0.20796074846802776</v>
      </c>
      <c r="S23">
        <f>F23*'grid and decimal'!S21</f>
        <v>8.9126035057726177E-2</v>
      </c>
    </row>
    <row r="24" spans="1:27" x14ac:dyDescent="0.25">
      <c r="B24" s="16">
        <f>'average and sum'!G33</f>
        <v>0</v>
      </c>
      <c r="C24" s="16">
        <f t="shared" si="20"/>
        <v>0</v>
      </c>
      <c r="D24" s="16">
        <f t="shared" si="11"/>
        <v>0</v>
      </c>
      <c r="E24" s="16">
        <f t="shared" si="12"/>
        <v>0</v>
      </c>
      <c r="F24" s="16">
        <f t="shared" si="13"/>
        <v>0</v>
      </c>
      <c r="G24" s="16">
        <f t="shared" si="14"/>
        <v>0</v>
      </c>
      <c r="H24" s="16">
        <f t="shared" si="15"/>
        <v>0</v>
      </c>
      <c r="I24" s="16">
        <f t="shared" si="16"/>
        <v>0</v>
      </c>
      <c r="J24" s="16">
        <f t="shared" si="17"/>
        <v>0</v>
      </c>
      <c r="K24" s="16">
        <f t="shared" si="18"/>
        <v>0</v>
      </c>
      <c r="L24" s="16">
        <f t="shared" si="19"/>
        <v>0</v>
      </c>
    </row>
    <row r="25" spans="1:27" x14ac:dyDescent="0.25">
      <c r="B25" s="16">
        <f>'average and sum'!H33</f>
        <v>0</v>
      </c>
      <c r="C25" s="16">
        <f t="shared" si="20"/>
        <v>0</v>
      </c>
      <c r="D25" s="16">
        <f t="shared" si="11"/>
        <v>0</v>
      </c>
      <c r="E25" s="16">
        <f t="shared" si="12"/>
        <v>0</v>
      </c>
      <c r="F25" s="16">
        <f t="shared" si="13"/>
        <v>0</v>
      </c>
      <c r="G25" s="16">
        <f t="shared" si="14"/>
        <v>0</v>
      </c>
      <c r="H25" s="16">
        <f t="shared" si="15"/>
        <v>0</v>
      </c>
      <c r="I25" s="16">
        <f t="shared" si="16"/>
        <v>0</v>
      </c>
      <c r="J25" s="16">
        <f t="shared" si="17"/>
        <v>0</v>
      </c>
      <c r="K25" s="16">
        <f t="shared" si="18"/>
        <v>0</v>
      </c>
      <c r="L25" s="16">
        <f t="shared" si="19"/>
        <v>0</v>
      </c>
    </row>
    <row r="26" spans="1:27" x14ac:dyDescent="0.25">
      <c r="B26" s="16">
        <f>'average and sum'!I33</f>
        <v>0</v>
      </c>
      <c r="C26" s="16">
        <f t="shared" si="20"/>
        <v>0</v>
      </c>
      <c r="D26" s="16">
        <f t="shared" si="11"/>
        <v>0</v>
      </c>
      <c r="E26" s="16">
        <f t="shared" si="12"/>
        <v>0</v>
      </c>
      <c r="F26" s="16">
        <f t="shared" si="13"/>
        <v>0</v>
      </c>
      <c r="G26" s="16">
        <f t="shared" si="14"/>
        <v>0</v>
      </c>
      <c r="H26" s="16">
        <f t="shared" si="15"/>
        <v>0</v>
      </c>
      <c r="I26" s="16">
        <f t="shared" si="16"/>
        <v>0</v>
      </c>
      <c r="J26" s="16">
        <f t="shared" si="17"/>
        <v>0</v>
      </c>
      <c r="K26" s="16">
        <f t="shared" si="18"/>
        <v>0</v>
      </c>
      <c r="L26" s="16">
        <f t="shared" si="19"/>
        <v>0</v>
      </c>
    </row>
    <row r="27" spans="1:27" x14ac:dyDescent="0.25">
      <c r="B27" s="16">
        <f>'average and sum'!J33</f>
        <v>0</v>
      </c>
      <c r="C27" s="16">
        <f t="shared" si="20"/>
        <v>0</v>
      </c>
      <c r="D27" s="16">
        <f t="shared" si="11"/>
        <v>0</v>
      </c>
      <c r="E27" s="16">
        <f t="shared" si="12"/>
        <v>0</v>
      </c>
      <c r="F27" s="16">
        <f t="shared" si="13"/>
        <v>0</v>
      </c>
      <c r="G27" s="16">
        <f t="shared" si="14"/>
        <v>0</v>
      </c>
      <c r="H27" s="16">
        <f t="shared" si="15"/>
        <v>0</v>
      </c>
      <c r="I27" s="16">
        <f t="shared" si="16"/>
        <v>0</v>
      </c>
      <c r="J27" s="16">
        <f t="shared" si="17"/>
        <v>0</v>
      </c>
      <c r="K27" s="16">
        <f t="shared" si="18"/>
        <v>0</v>
      </c>
      <c r="L27" s="16">
        <f t="shared" si="19"/>
        <v>0</v>
      </c>
    </row>
    <row r="28" spans="1:27" x14ac:dyDescent="0.25">
      <c r="B28" s="16">
        <f>'average and sum'!K33</f>
        <v>0</v>
      </c>
      <c r="C28" s="16">
        <f t="shared" si="20"/>
        <v>0</v>
      </c>
      <c r="D28" s="16">
        <f t="shared" si="11"/>
        <v>0</v>
      </c>
      <c r="E28" s="16">
        <f t="shared" si="12"/>
        <v>0</v>
      </c>
      <c r="F28" s="16">
        <f t="shared" si="13"/>
        <v>0</v>
      </c>
      <c r="G28" s="16">
        <f t="shared" si="14"/>
        <v>0</v>
      </c>
      <c r="H28" s="16">
        <f t="shared" si="15"/>
        <v>0</v>
      </c>
      <c r="I28" s="16">
        <f t="shared" si="16"/>
        <v>0</v>
      </c>
      <c r="J28" s="16">
        <f t="shared" si="17"/>
        <v>0</v>
      </c>
      <c r="K28" s="16">
        <f t="shared" si="18"/>
        <v>0</v>
      </c>
      <c r="L28" s="16">
        <f t="shared" si="19"/>
        <v>0</v>
      </c>
    </row>
    <row r="29" spans="1:27" x14ac:dyDescent="0.25">
      <c r="B29" s="16">
        <f>'average and sum'!L33</f>
        <v>0</v>
      </c>
      <c r="C29" s="16">
        <f t="shared" si="20"/>
        <v>0</v>
      </c>
      <c r="D29" s="16">
        <f t="shared" si="11"/>
        <v>0</v>
      </c>
      <c r="E29" s="16">
        <f t="shared" si="12"/>
        <v>0</v>
      </c>
      <c r="F29" s="16">
        <f t="shared" si="13"/>
        <v>0</v>
      </c>
      <c r="G29" s="16">
        <f t="shared" si="14"/>
        <v>0</v>
      </c>
      <c r="H29" s="16">
        <f t="shared" si="15"/>
        <v>0</v>
      </c>
      <c r="I29" s="16">
        <f t="shared" si="16"/>
        <v>0</v>
      </c>
      <c r="J29" s="16">
        <f t="shared" si="17"/>
        <v>0</v>
      </c>
      <c r="K29" s="16">
        <f t="shared" si="18"/>
        <v>0</v>
      </c>
      <c r="L29" s="16">
        <f t="shared" si="19"/>
        <v>0</v>
      </c>
    </row>
    <row r="30" spans="1:27" x14ac:dyDescent="0.25">
      <c r="N30" t="s">
        <v>1412</v>
      </c>
      <c r="O30">
        <f t="shared" ref="O30:S30" si="21">SUM(O19:O29)</f>
        <v>0.90074410507415248</v>
      </c>
      <c r="P30">
        <f t="shared" si="21"/>
        <v>0.49614024193612516</v>
      </c>
      <c r="Q30">
        <f t="shared" si="21"/>
        <v>1.768506926424029</v>
      </c>
      <c r="R30">
        <f t="shared" si="21"/>
        <v>2.3477683817213282</v>
      </c>
      <c r="S30">
        <f t="shared" si="21"/>
        <v>0.48784114863861228</v>
      </c>
    </row>
    <row r="31" spans="1:27" x14ac:dyDescent="0.25">
      <c r="N31" t="s">
        <v>1414</v>
      </c>
      <c r="O31">
        <f>O30/'average and sum'!B33</f>
        <v>5.5450942748707037</v>
      </c>
      <c r="P31">
        <f>P30/'average and sum'!C33</f>
        <v>5.2636406738484647</v>
      </c>
      <c r="Q31">
        <f>Q30/'average and sum'!D33</f>
        <v>5.9836481569021061</v>
      </c>
      <c r="R31">
        <f>R30/'average and sum'!E33</f>
        <v>6.546683368523909</v>
      </c>
      <c r="S31">
        <f>S30/'average and sum'!F33</f>
        <v>5.473609908963657</v>
      </c>
      <c r="Z31">
        <f>AVERAGE(O31:Y31)</f>
        <v>5.7625352766217679</v>
      </c>
      <c r="AA31" t="s">
        <v>1415</v>
      </c>
    </row>
    <row r="33" spans="1:27" x14ac:dyDescent="0.25">
      <c r="A33">
        <v>6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10</v>
      </c>
      <c r="N33">
        <v>6</v>
      </c>
      <c r="O33" t="s">
        <v>0</v>
      </c>
      <c r="P33" t="s">
        <v>1</v>
      </c>
      <c r="Q33" t="s">
        <v>2</v>
      </c>
      <c r="R33" t="s">
        <v>3</v>
      </c>
      <c r="S33" t="s">
        <v>4</v>
      </c>
      <c r="T33" t="s">
        <v>5</v>
      </c>
      <c r="U33" t="s">
        <v>6</v>
      </c>
      <c r="V33" t="s">
        <v>7</v>
      </c>
      <c r="W33" t="s">
        <v>8</v>
      </c>
      <c r="X33" t="s">
        <v>9</v>
      </c>
      <c r="Y33" t="s">
        <v>10</v>
      </c>
    </row>
    <row r="34" spans="1:27" x14ac:dyDescent="0.25">
      <c r="B34" s="16">
        <f>'average and sum'!B50</f>
        <v>0.11104067964897434</v>
      </c>
      <c r="C34" s="16">
        <f>B34</f>
        <v>0.11104067964897434</v>
      </c>
      <c r="D34" s="16">
        <f t="shared" ref="D34:D44" si="22">C34</f>
        <v>0.11104067964897434</v>
      </c>
      <c r="E34" s="16">
        <f t="shared" ref="E34:E44" si="23">D34</f>
        <v>0.11104067964897434</v>
      </c>
      <c r="F34" s="16">
        <f t="shared" ref="F34:F44" si="24">E34</f>
        <v>0.11104067964897434</v>
      </c>
      <c r="G34" s="16">
        <f t="shared" ref="G34:G44" si="25">F34</f>
        <v>0.11104067964897434</v>
      </c>
      <c r="H34" s="16">
        <f t="shared" ref="H34:H44" si="26">G34</f>
        <v>0.11104067964897434</v>
      </c>
      <c r="I34" s="16">
        <f t="shared" ref="I34:I44" si="27">H34</f>
        <v>0.11104067964897434</v>
      </c>
      <c r="J34" s="16">
        <f t="shared" ref="J34:J44" si="28">I34</f>
        <v>0.11104067964897434</v>
      </c>
      <c r="K34" s="16">
        <f t="shared" ref="K34:K44" si="29">J34</f>
        <v>0.11104067964897434</v>
      </c>
      <c r="L34" s="16">
        <f t="shared" ref="L34:L44" si="30">K34</f>
        <v>0.11104067964897434</v>
      </c>
      <c r="O34">
        <f>B34*'grid and decimal'!O30</f>
        <v>0.11104067964897434</v>
      </c>
      <c r="P34">
        <f>C34*'grid and decimal'!P30</f>
        <v>0.11104067964897434</v>
      </c>
      <c r="Q34">
        <f>D34*'grid and decimal'!Q30</f>
        <v>0.25909491918094013</v>
      </c>
      <c r="R34">
        <f>E34*'grid and decimal'!R30</f>
        <v>0.44416271859589734</v>
      </c>
      <c r="S34">
        <f>F34*'grid and decimal'!S30</f>
        <v>0.11104067964897434</v>
      </c>
      <c r="T34">
        <f>G34*'grid and decimal'!T30</f>
        <v>7.4027119765982891E-2</v>
      </c>
    </row>
    <row r="35" spans="1:27" x14ac:dyDescent="0.25">
      <c r="B35" s="16">
        <f>'average and sum'!C50</f>
        <v>0.10789438069451013</v>
      </c>
      <c r="C35" s="16">
        <f t="shared" ref="C35:C44" si="31">B35</f>
        <v>0.10789438069451013</v>
      </c>
      <c r="D35" s="16">
        <f t="shared" si="22"/>
        <v>0.10789438069451013</v>
      </c>
      <c r="E35" s="16">
        <f t="shared" si="23"/>
        <v>0.10789438069451013</v>
      </c>
      <c r="F35" s="16">
        <f t="shared" si="24"/>
        <v>0.10789438069451013</v>
      </c>
      <c r="G35" s="16">
        <f t="shared" si="25"/>
        <v>0.10789438069451013</v>
      </c>
      <c r="H35" s="16">
        <f t="shared" si="26"/>
        <v>0.10789438069451013</v>
      </c>
      <c r="I35" s="16">
        <f t="shared" si="27"/>
        <v>0.10789438069451013</v>
      </c>
      <c r="J35" s="16">
        <f t="shared" si="28"/>
        <v>0.10789438069451013</v>
      </c>
      <c r="K35" s="16">
        <f t="shared" si="29"/>
        <v>0.10789438069451013</v>
      </c>
      <c r="L35" s="16">
        <f t="shared" si="30"/>
        <v>0.10789438069451013</v>
      </c>
      <c r="O35">
        <f>B35*'grid and decimal'!O31</f>
        <v>0.10789438069451013</v>
      </c>
      <c r="P35">
        <f>C35*'grid and decimal'!P31</f>
        <v>0.10789438069451013</v>
      </c>
      <c r="Q35">
        <f>D35*'grid and decimal'!Q31</f>
        <v>0.16184157104176519</v>
      </c>
      <c r="R35">
        <f>E35*'grid and decimal'!R31</f>
        <v>0.25175355495385698</v>
      </c>
      <c r="S35">
        <f>F35*'grid and decimal'!S31</f>
        <v>0.10789438069451013</v>
      </c>
      <c r="T35">
        <f>G35*'grid and decimal'!T31</f>
        <v>0.16184157104176519</v>
      </c>
    </row>
    <row r="36" spans="1:27" x14ac:dyDescent="0.25">
      <c r="B36" s="16">
        <f>'average and sum'!D50</f>
        <v>0.19788033542698624</v>
      </c>
      <c r="C36" s="16">
        <f t="shared" si="31"/>
        <v>0.19788033542698624</v>
      </c>
      <c r="D36" s="16">
        <f t="shared" si="22"/>
        <v>0.19788033542698624</v>
      </c>
      <c r="E36" s="16">
        <f t="shared" si="23"/>
        <v>0.19788033542698624</v>
      </c>
      <c r="F36" s="16">
        <f t="shared" si="24"/>
        <v>0.19788033542698624</v>
      </c>
      <c r="G36" s="16">
        <f t="shared" si="25"/>
        <v>0.19788033542698624</v>
      </c>
      <c r="H36" s="16">
        <f t="shared" si="26"/>
        <v>0.19788033542698624</v>
      </c>
      <c r="I36" s="16">
        <f t="shared" si="27"/>
        <v>0.19788033542698624</v>
      </c>
      <c r="J36" s="16">
        <f t="shared" si="28"/>
        <v>0.19788033542698624</v>
      </c>
      <c r="K36" s="16">
        <f t="shared" si="29"/>
        <v>0.19788033542698624</v>
      </c>
      <c r="L36" s="16">
        <f t="shared" si="30"/>
        <v>0.19788033542698624</v>
      </c>
      <c r="O36">
        <f>B36*'grid and decimal'!O32</f>
        <v>8.4805858040136961E-2</v>
      </c>
      <c r="P36">
        <f>C36*'grid and decimal'!P32</f>
        <v>0.13192022361799083</v>
      </c>
      <c r="Q36">
        <f>D36*'grid and decimal'!Q32</f>
        <v>0.19788033542698624</v>
      </c>
      <c r="R36">
        <f>E36*'grid and decimal'!R32</f>
        <v>0.79152134170794497</v>
      </c>
      <c r="S36">
        <f>F36*'grid and decimal'!S32</f>
        <v>8.4805858040136961E-2</v>
      </c>
      <c r="T36">
        <f>G36*'grid and decimal'!T32</f>
        <v>8.4805858040136961E-2</v>
      </c>
    </row>
    <row r="37" spans="1:27" x14ac:dyDescent="0.25">
      <c r="B37" s="16">
        <f>'average and sum'!E50</f>
        <v>0.33688458957119294</v>
      </c>
      <c r="C37" s="16">
        <f t="shared" si="31"/>
        <v>0.33688458957119294</v>
      </c>
      <c r="D37" s="16">
        <f t="shared" si="22"/>
        <v>0.33688458957119294</v>
      </c>
      <c r="E37" s="16">
        <f t="shared" si="23"/>
        <v>0.33688458957119294</v>
      </c>
      <c r="F37" s="16">
        <f t="shared" si="24"/>
        <v>0.33688458957119294</v>
      </c>
      <c r="G37" s="16">
        <f t="shared" si="25"/>
        <v>0.33688458957119294</v>
      </c>
      <c r="H37" s="16">
        <f t="shared" si="26"/>
        <v>0.33688458957119294</v>
      </c>
      <c r="I37" s="16">
        <f t="shared" si="27"/>
        <v>0.33688458957119294</v>
      </c>
      <c r="J37" s="16">
        <f t="shared" si="28"/>
        <v>0.33688458957119294</v>
      </c>
      <c r="K37" s="16">
        <f t="shared" si="29"/>
        <v>0.33688458957119294</v>
      </c>
      <c r="L37" s="16">
        <f t="shared" si="30"/>
        <v>0.33688458957119294</v>
      </c>
      <c r="O37">
        <f>B37*'grid and decimal'!O33</f>
        <v>8.4221147392798235E-2</v>
      </c>
      <c r="P37">
        <f>C37*'grid and decimal'!P33</f>
        <v>0.14437910981622554</v>
      </c>
      <c r="Q37">
        <f>D37*'grid and decimal'!Q33</f>
        <v>8.4221147392798235E-2</v>
      </c>
      <c r="R37">
        <f>E37*'grid and decimal'!R33</f>
        <v>0.33688458957119294</v>
      </c>
      <c r="S37">
        <f>F37*'grid and decimal'!S33</f>
        <v>0.14437910981622554</v>
      </c>
      <c r="T37">
        <f>G37*'grid and decimal'!T33</f>
        <v>0.22458972638079527</v>
      </c>
    </row>
    <row r="38" spans="1:27" x14ac:dyDescent="0.25">
      <c r="B38" s="16">
        <f>'average and sum'!F50</f>
        <v>9.6844737795552152E-2</v>
      </c>
      <c r="C38" s="16">
        <f t="shared" si="31"/>
        <v>9.6844737795552152E-2</v>
      </c>
      <c r="D38" s="16">
        <f t="shared" si="22"/>
        <v>9.6844737795552152E-2</v>
      </c>
      <c r="E38" s="16">
        <f t="shared" si="23"/>
        <v>9.6844737795552152E-2</v>
      </c>
      <c r="F38" s="16">
        <f t="shared" si="24"/>
        <v>9.6844737795552152E-2</v>
      </c>
      <c r="G38" s="16">
        <f t="shared" si="25"/>
        <v>9.6844737795552152E-2</v>
      </c>
      <c r="H38" s="16">
        <f t="shared" si="26"/>
        <v>9.6844737795552152E-2</v>
      </c>
      <c r="I38" s="16">
        <f t="shared" si="27"/>
        <v>9.6844737795552152E-2</v>
      </c>
      <c r="J38" s="16">
        <f t="shared" si="28"/>
        <v>9.6844737795552152E-2</v>
      </c>
      <c r="K38" s="16">
        <f t="shared" si="29"/>
        <v>9.6844737795552152E-2</v>
      </c>
      <c r="L38" s="16">
        <f t="shared" si="30"/>
        <v>9.6844737795552152E-2</v>
      </c>
      <c r="O38">
        <f>B38*'grid and decimal'!O34</f>
        <v>9.6844737795552152E-2</v>
      </c>
      <c r="P38">
        <f>C38*'grid and decimal'!P34</f>
        <v>9.6844737795552152E-2</v>
      </c>
      <c r="Q38">
        <f>D38*'grid and decimal'!Q34</f>
        <v>0.22597105485628838</v>
      </c>
      <c r="R38">
        <f>E38*'grid and decimal'!R34</f>
        <v>0.22597105485628838</v>
      </c>
      <c r="S38">
        <f>F38*'grid and decimal'!S34</f>
        <v>9.6844737795552152E-2</v>
      </c>
      <c r="T38">
        <f>G38*'grid and decimal'!T34</f>
        <v>0.22597105485628838</v>
      </c>
    </row>
    <row r="39" spans="1:27" x14ac:dyDescent="0.25">
      <c r="B39" s="16">
        <f>'average and sum'!G50</f>
        <v>0.14945527686278412</v>
      </c>
      <c r="C39" s="16">
        <f t="shared" si="31"/>
        <v>0.14945527686278412</v>
      </c>
      <c r="D39" s="16">
        <f t="shared" si="22"/>
        <v>0.14945527686278412</v>
      </c>
      <c r="E39" s="16">
        <f t="shared" si="23"/>
        <v>0.14945527686278412</v>
      </c>
      <c r="F39" s="16">
        <f t="shared" si="24"/>
        <v>0.14945527686278412</v>
      </c>
      <c r="G39" s="16">
        <f t="shared" si="25"/>
        <v>0.14945527686278412</v>
      </c>
      <c r="H39" s="16">
        <f t="shared" si="26"/>
        <v>0.14945527686278412</v>
      </c>
      <c r="I39" s="16">
        <f t="shared" si="27"/>
        <v>0.14945527686278412</v>
      </c>
      <c r="J39" s="16">
        <f t="shared" si="28"/>
        <v>0.14945527686278412</v>
      </c>
      <c r="K39" s="16">
        <f t="shared" si="29"/>
        <v>0.14945527686278412</v>
      </c>
      <c r="L39" s="16">
        <f t="shared" si="30"/>
        <v>0.14945527686278412</v>
      </c>
      <c r="O39">
        <f>B39*'grid and decimal'!O35</f>
        <v>0.22418291529417617</v>
      </c>
      <c r="P39">
        <f>C39*'grid and decimal'!P35</f>
        <v>9.9636851241856075E-2</v>
      </c>
      <c r="Q39">
        <f>D39*'grid and decimal'!Q35</f>
        <v>0.34872897934649633</v>
      </c>
      <c r="R39">
        <f>E39*'grid and decimal'!R35</f>
        <v>0.22418291529417617</v>
      </c>
      <c r="S39">
        <f>F39*'grid and decimal'!S35</f>
        <v>6.4052261512621764E-2</v>
      </c>
      <c r="T39">
        <f>G39*'grid and decimal'!T35</f>
        <v>0.14945527686278412</v>
      </c>
    </row>
    <row r="40" spans="1:27" x14ac:dyDescent="0.25">
      <c r="B40" s="16">
        <f>'average and sum'!H50</f>
        <v>0</v>
      </c>
      <c r="C40" s="16">
        <f t="shared" si="31"/>
        <v>0</v>
      </c>
      <c r="D40" s="16">
        <f t="shared" si="22"/>
        <v>0</v>
      </c>
      <c r="E40" s="16">
        <f t="shared" si="23"/>
        <v>0</v>
      </c>
      <c r="F40" s="16">
        <f t="shared" si="24"/>
        <v>0</v>
      </c>
      <c r="G40" s="16">
        <f t="shared" si="25"/>
        <v>0</v>
      </c>
      <c r="H40" s="16">
        <f t="shared" si="26"/>
        <v>0</v>
      </c>
      <c r="I40" s="16">
        <f t="shared" si="27"/>
        <v>0</v>
      </c>
      <c r="J40" s="16">
        <f t="shared" si="28"/>
        <v>0</v>
      </c>
      <c r="K40" s="16">
        <f t="shared" si="29"/>
        <v>0</v>
      </c>
      <c r="L40" s="16">
        <f t="shared" si="30"/>
        <v>0</v>
      </c>
    </row>
    <row r="41" spans="1:27" x14ac:dyDescent="0.25">
      <c r="B41" s="16">
        <f>'average and sum'!I50</f>
        <v>0</v>
      </c>
      <c r="C41" s="16">
        <f t="shared" si="31"/>
        <v>0</v>
      </c>
      <c r="D41" s="16">
        <f t="shared" si="22"/>
        <v>0</v>
      </c>
      <c r="E41" s="16">
        <f t="shared" si="23"/>
        <v>0</v>
      </c>
      <c r="F41" s="16">
        <f t="shared" si="24"/>
        <v>0</v>
      </c>
      <c r="G41" s="16">
        <f t="shared" si="25"/>
        <v>0</v>
      </c>
      <c r="H41" s="16">
        <f t="shared" si="26"/>
        <v>0</v>
      </c>
      <c r="I41" s="16">
        <f t="shared" si="27"/>
        <v>0</v>
      </c>
      <c r="J41" s="16">
        <f t="shared" si="28"/>
        <v>0</v>
      </c>
      <c r="K41" s="16">
        <f t="shared" si="29"/>
        <v>0</v>
      </c>
      <c r="L41" s="16">
        <f t="shared" si="30"/>
        <v>0</v>
      </c>
    </row>
    <row r="42" spans="1:27" x14ac:dyDescent="0.25">
      <c r="B42" s="16">
        <f>'average and sum'!J50</f>
        <v>0</v>
      </c>
      <c r="C42" s="16">
        <f t="shared" si="31"/>
        <v>0</v>
      </c>
      <c r="D42" s="16">
        <f t="shared" si="22"/>
        <v>0</v>
      </c>
      <c r="E42" s="16">
        <f t="shared" si="23"/>
        <v>0</v>
      </c>
      <c r="F42" s="16">
        <f t="shared" si="24"/>
        <v>0</v>
      </c>
      <c r="G42" s="16">
        <f t="shared" si="25"/>
        <v>0</v>
      </c>
      <c r="H42" s="16">
        <f t="shared" si="26"/>
        <v>0</v>
      </c>
      <c r="I42" s="16">
        <f t="shared" si="27"/>
        <v>0</v>
      </c>
      <c r="J42" s="16">
        <f t="shared" si="28"/>
        <v>0</v>
      </c>
      <c r="K42" s="16">
        <f t="shared" si="29"/>
        <v>0</v>
      </c>
      <c r="L42" s="16">
        <f t="shared" si="30"/>
        <v>0</v>
      </c>
    </row>
    <row r="43" spans="1:27" x14ac:dyDescent="0.25">
      <c r="B43" s="16">
        <f>'average and sum'!K50</f>
        <v>0</v>
      </c>
      <c r="C43" s="16">
        <f t="shared" si="31"/>
        <v>0</v>
      </c>
      <c r="D43" s="16">
        <f t="shared" si="22"/>
        <v>0</v>
      </c>
      <c r="E43" s="16">
        <f t="shared" si="23"/>
        <v>0</v>
      </c>
      <c r="F43" s="16">
        <f t="shared" si="24"/>
        <v>0</v>
      </c>
      <c r="G43" s="16">
        <f t="shared" si="25"/>
        <v>0</v>
      </c>
      <c r="H43" s="16">
        <f t="shared" si="26"/>
        <v>0</v>
      </c>
      <c r="I43" s="16">
        <f t="shared" si="27"/>
        <v>0</v>
      </c>
      <c r="J43" s="16">
        <f t="shared" si="28"/>
        <v>0</v>
      </c>
      <c r="K43" s="16">
        <f t="shared" si="29"/>
        <v>0</v>
      </c>
      <c r="L43" s="16">
        <f t="shared" si="30"/>
        <v>0</v>
      </c>
    </row>
    <row r="44" spans="1:27" x14ac:dyDescent="0.25">
      <c r="B44" s="16">
        <f>'average and sum'!L50</f>
        <v>0</v>
      </c>
      <c r="C44" s="16">
        <f t="shared" si="31"/>
        <v>0</v>
      </c>
      <c r="D44" s="16">
        <f t="shared" si="22"/>
        <v>0</v>
      </c>
      <c r="E44" s="16">
        <f t="shared" si="23"/>
        <v>0</v>
      </c>
      <c r="F44" s="16">
        <f t="shared" si="24"/>
        <v>0</v>
      </c>
      <c r="G44" s="16">
        <f t="shared" si="25"/>
        <v>0</v>
      </c>
      <c r="H44" s="16">
        <f t="shared" si="26"/>
        <v>0</v>
      </c>
      <c r="I44" s="16">
        <f t="shared" si="27"/>
        <v>0</v>
      </c>
      <c r="J44" s="16">
        <f t="shared" si="28"/>
        <v>0</v>
      </c>
      <c r="K44" s="16">
        <f t="shared" si="29"/>
        <v>0</v>
      </c>
      <c r="L44" s="16">
        <f t="shared" si="30"/>
        <v>0</v>
      </c>
    </row>
    <row r="45" spans="1:27" x14ac:dyDescent="0.25">
      <c r="N45" t="s">
        <v>1412</v>
      </c>
      <c r="O45">
        <f>SUM(O34:O44)</f>
        <v>0.70898971886614803</v>
      </c>
      <c r="P45">
        <f t="shared" ref="P45:T45" si="32">SUM(P34:P44)</f>
        <v>0.69171598281510904</v>
      </c>
      <c r="Q45">
        <f t="shared" si="32"/>
        <v>1.2777380072452744</v>
      </c>
      <c r="R45">
        <f t="shared" si="32"/>
        <v>2.2744761749793572</v>
      </c>
      <c r="S45">
        <f t="shared" si="32"/>
        <v>0.60901702750802089</v>
      </c>
      <c r="T45">
        <f t="shared" si="32"/>
        <v>0.92069060694775273</v>
      </c>
    </row>
    <row r="46" spans="1:27" x14ac:dyDescent="0.25">
      <c r="N46" t="s">
        <v>1414</v>
      </c>
      <c r="O46">
        <f>O45/'average and sum'!B50</f>
        <v>6.3849547851060624</v>
      </c>
      <c r="P46">
        <f>P45/'average and sum'!C50</f>
        <v>6.4110473442877352</v>
      </c>
      <c r="Q46">
        <f>Q45/'average and sum'!D50</f>
        <v>6.4571247288830946</v>
      </c>
      <c r="R46">
        <f>R45/'average and sum'!E50</f>
        <v>6.7514996096272846</v>
      </c>
      <c r="S46">
        <f>S45/'average and sum'!F50</f>
        <v>6.288591836488937</v>
      </c>
      <c r="T46">
        <f>T45/'average and sum'!G50</f>
        <v>6.1603084633341174</v>
      </c>
      <c r="Z46">
        <f>AVERAGE(O46:Y46)</f>
        <v>6.4089211279545388</v>
      </c>
      <c r="AA46" t="s">
        <v>1415</v>
      </c>
    </row>
    <row r="48" spans="1:27" x14ac:dyDescent="0.25">
      <c r="A48">
        <v>7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N48">
        <v>7</v>
      </c>
      <c r="O48" t="s">
        <v>0</v>
      </c>
      <c r="P48" t="s">
        <v>1</v>
      </c>
      <c r="Q48" t="s">
        <v>2</v>
      </c>
      <c r="R48" t="s">
        <v>3</v>
      </c>
      <c r="S48" t="s">
        <v>4</v>
      </c>
      <c r="T48" t="s">
        <v>5</v>
      </c>
      <c r="U48" t="s">
        <v>6</v>
      </c>
      <c r="V48" t="s">
        <v>7</v>
      </c>
      <c r="W48" t="s">
        <v>8</v>
      </c>
      <c r="X48" t="s">
        <v>9</v>
      </c>
      <c r="Y48" t="s">
        <v>10</v>
      </c>
    </row>
    <row r="49" spans="1:27" x14ac:dyDescent="0.25">
      <c r="B49" s="16">
        <f>'average and sum'!B69</f>
        <v>0.17716614553314208</v>
      </c>
      <c r="C49" s="16">
        <f>B49</f>
        <v>0.17716614553314208</v>
      </c>
      <c r="D49" s="16">
        <f t="shared" ref="D49:L49" si="33">C49</f>
        <v>0.17716614553314208</v>
      </c>
      <c r="E49" s="16">
        <f t="shared" si="33"/>
        <v>0.17716614553314208</v>
      </c>
      <c r="F49" s="16">
        <f t="shared" si="33"/>
        <v>0.17716614553314208</v>
      </c>
      <c r="G49" s="16">
        <f t="shared" si="33"/>
        <v>0.17716614553314208</v>
      </c>
      <c r="H49" s="16">
        <f t="shared" si="33"/>
        <v>0.17716614553314208</v>
      </c>
      <c r="I49" s="16">
        <f t="shared" si="33"/>
        <v>0.17716614553314208</v>
      </c>
      <c r="J49" s="16">
        <f t="shared" si="33"/>
        <v>0.17716614553314208</v>
      </c>
      <c r="K49" s="16">
        <f t="shared" si="33"/>
        <v>0.17716614553314208</v>
      </c>
      <c r="L49" s="16">
        <f t="shared" si="33"/>
        <v>0.17716614553314208</v>
      </c>
      <c r="O49">
        <f>B49*'grid and decimal'!O43</f>
        <v>0.17716614553314208</v>
      </c>
      <c r="P49">
        <f>C49*'grid and decimal'!P43</f>
        <v>0.41338767291066486</v>
      </c>
      <c r="Q49">
        <f>D49*'grid and decimal'!Q43</f>
        <v>7.5928348085632313E-2</v>
      </c>
      <c r="R49">
        <f>E49*'grid and decimal'!R43</f>
        <v>0.11811076368876139</v>
      </c>
      <c r="S49">
        <f>F49*'grid and decimal'!S43</f>
        <v>4.4291536383285521E-2</v>
      </c>
      <c r="T49">
        <f>G49*'grid and decimal'!T43</f>
        <v>0.41338767291066486</v>
      </c>
      <c r="U49">
        <f>H49*'grid and decimal'!U43</f>
        <v>0</v>
      </c>
    </row>
    <row r="50" spans="1:27" x14ac:dyDescent="0.25">
      <c r="B50" s="16">
        <f>'average and sum'!C69</f>
        <v>0.26751014599383494</v>
      </c>
      <c r="C50" s="16">
        <f t="shared" ref="C50:L50" si="34">B50</f>
        <v>0.26751014599383494</v>
      </c>
      <c r="D50" s="16">
        <f t="shared" si="34"/>
        <v>0.26751014599383494</v>
      </c>
      <c r="E50" s="16">
        <f t="shared" si="34"/>
        <v>0.26751014599383494</v>
      </c>
      <c r="F50" s="16">
        <f t="shared" si="34"/>
        <v>0.26751014599383494</v>
      </c>
      <c r="G50" s="16">
        <f t="shared" si="34"/>
        <v>0.26751014599383494</v>
      </c>
      <c r="H50" s="16">
        <f t="shared" si="34"/>
        <v>0.26751014599383494</v>
      </c>
      <c r="I50" s="16">
        <f t="shared" si="34"/>
        <v>0.26751014599383494</v>
      </c>
      <c r="J50" s="16">
        <f t="shared" si="34"/>
        <v>0.26751014599383494</v>
      </c>
      <c r="K50" s="16">
        <f t="shared" si="34"/>
        <v>0.26751014599383494</v>
      </c>
      <c r="L50" s="16">
        <f t="shared" si="34"/>
        <v>0.26751014599383494</v>
      </c>
      <c r="O50">
        <f>B50*'grid and decimal'!O44</f>
        <v>0.11464720542592925</v>
      </c>
      <c r="P50">
        <f>C50*'grid and decimal'!P44</f>
        <v>0.26751014599383494</v>
      </c>
      <c r="Q50">
        <f>D50*'grid and decimal'!Q44</f>
        <v>0.17834009732922329</v>
      </c>
      <c r="R50">
        <f>E50*'grid and decimal'!R44</f>
        <v>0.11464720542592925</v>
      </c>
      <c r="S50">
        <f>F50*'grid and decimal'!S44</f>
        <v>0.11464720542592925</v>
      </c>
      <c r="T50">
        <f>G50*'grid and decimal'!T44</f>
        <v>0.11464720542592925</v>
      </c>
      <c r="U50">
        <f>H50*'grid and decimal'!U44</f>
        <v>2.9723349554870548E-2</v>
      </c>
    </row>
    <row r="51" spans="1:27" x14ac:dyDescent="0.25">
      <c r="B51" s="16">
        <f>'average and sum'!D69</f>
        <v>0.13455011131269359</v>
      </c>
      <c r="C51" s="16">
        <f t="shared" ref="C51:L51" si="35">B51</f>
        <v>0.13455011131269359</v>
      </c>
      <c r="D51" s="16">
        <f t="shared" si="35"/>
        <v>0.13455011131269359</v>
      </c>
      <c r="E51" s="16">
        <f t="shared" si="35"/>
        <v>0.13455011131269359</v>
      </c>
      <c r="F51" s="16">
        <f t="shared" si="35"/>
        <v>0.13455011131269359</v>
      </c>
      <c r="G51" s="16">
        <f t="shared" si="35"/>
        <v>0.13455011131269359</v>
      </c>
      <c r="H51" s="16">
        <f t="shared" si="35"/>
        <v>0.13455011131269359</v>
      </c>
      <c r="I51" s="16">
        <f t="shared" si="35"/>
        <v>0.13455011131269359</v>
      </c>
      <c r="J51" s="16">
        <f t="shared" si="35"/>
        <v>0.13455011131269359</v>
      </c>
      <c r="K51" s="16">
        <f t="shared" si="35"/>
        <v>0.13455011131269359</v>
      </c>
      <c r="L51" s="16">
        <f t="shared" si="35"/>
        <v>0.13455011131269359</v>
      </c>
      <c r="O51">
        <f>B51*'grid and decimal'!O45</f>
        <v>0.31395025972961843</v>
      </c>
      <c r="P51">
        <f>C51*'grid and decimal'!P45</f>
        <v>0.2018251669690404</v>
      </c>
      <c r="Q51">
        <f>D51*'grid and decimal'!Q45</f>
        <v>0.13455011131269359</v>
      </c>
      <c r="R51">
        <f>E51*'grid and decimal'!R45</f>
        <v>8.9700074208462391E-2</v>
      </c>
      <c r="S51">
        <f>F51*'grid and decimal'!S45</f>
        <v>3.3637527828173398E-2</v>
      </c>
      <c r="T51">
        <f>G51*'grid and decimal'!T45</f>
        <v>0.31395025972961843</v>
      </c>
      <c r="U51">
        <f>H51*'grid and decimal'!U45</f>
        <v>3.3637527828173398E-2</v>
      </c>
    </row>
    <row r="52" spans="1:27" x14ac:dyDescent="0.25">
      <c r="B52" s="16">
        <f>'average and sum'!E69</f>
        <v>0.10301405398072951</v>
      </c>
      <c r="C52" s="16">
        <f t="shared" ref="C52:L52" si="36">B52</f>
        <v>0.10301405398072951</v>
      </c>
      <c r="D52" s="16">
        <f t="shared" si="36"/>
        <v>0.10301405398072951</v>
      </c>
      <c r="E52" s="16">
        <f t="shared" si="36"/>
        <v>0.10301405398072951</v>
      </c>
      <c r="F52" s="16">
        <f t="shared" si="36"/>
        <v>0.10301405398072951</v>
      </c>
      <c r="G52" s="16">
        <f t="shared" si="36"/>
        <v>0.10301405398072951</v>
      </c>
      <c r="H52" s="16">
        <f t="shared" si="36"/>
        <v>0.10301405398072951</v>
      </c>
      <c r="I52" s="16">
        <f t="shared" si="36"/>
        <v>0.10301405398072951</v>
      </c>
      <c r="J52" s="16">
        <f t="shared" si="36"/>
        <v>0.10301405398072951</v>
      </c>
      <c r="K52" s="16">
        <f t="shared" si="36"/>
        <v>0.10301405398072951</v>
      </c>
      <c r="L52" s="16">
        <f t="shared" si="36"/>
        <v>0.10301405398072951</v>
      </c>
      <c r="O52">
        <f>B52*'grid and decimal'!O46</f>
        <v>0.15452108097109427</v>
      </c>
      <c r="P52">
        <f>C52*'grid and decimal'!P46</f>
        <v>0.24036612595503554</v>
      </c>
      <c r="Q52">
        <f>D52*'grid and decimal'!Q46</f>
        <v>0.15452108097109427</v>
      </c>
      <c r="R52">
        <f>E52*'grid and decimal'!R46</f>
        <v>0.10301405398072951</v>
      </c>
      <c r="S52">
        <f>F52*'grid and decimal'!S46</f>
        <v>4.4148880277455498E-2</v>
      </c>
      <c r="T52">
        <f>G52*'grid and decimal'!T46</f>
        <v>0.24036612595503554</v>
      </c>
      <c r="U52">
        <f>H52*'grid and decimal'!U46</f>
        <v>2.5753513495182376E-2</v>
      </c>
    </row>
    <row r="53" spans="1:27" x14ac:dyDescent="0.25">
      <c r="B53" s="16">
        <f>'average and sum'!F69</f>
        <v>6.2893421752718531E-2</v>
      </c>
      <c r="C53" s="16">
        <f t="shared" ref="C53:L53" si="37">B53</f>
        <v>6.2893421752718531E-2</v>
      </c>
      <c r="D53" s="16">
        <f t="shared" si="37"/>
        <v>6.2893421752718531E-2</v>
      </c>
      <c r="E53" s="16">
        <f t="shared" si="37"/>
        <v>6.2893421752718531E-2</v>
      </c>
      <c r="F53" s="16">
        <f t="shared" si="37"/>
        <v>6.2893421752718531E-2</v>
      </c>
      <c r="G53" s="16">
        <f t="shared" si="37"/>
        <v>6.2893421752718531E-2</v>
      </c>
      <c r="H53" s="16">
        <f t="shared" si="37"/>
        <v>6.2893421752718531E-2</v>
      </c>
      <c r="I53" s="16">
        <f t="shared" si="37"/>
        <v>6.2893421752718531E-2</v>
      </c>
      <c r="J53" s="16">
        <f t="shared" si="37"/>
        <v>6.2893421752718531E-2</v>
      </c>
      <c r="K53" s="16">
        <f t="shared" si="37"/>
        <v>6.2893421752718531E-2</v>
      </c>
      <c r="L53" s="16">
        <f t="shared" si="37"/>
        <v>6.2893421752718531E-2</v>
      </c>
      <c r="O53">
        <f>B53*'grid and decimal'!O47</f>
        <v>0.25157368701087413</v>
      </c>
      <c r="P53">
        <f>C53*'grid and decimal'!P47</f>
        <v>0.14675131742300992</v>
      </c>
      <c r="Q53">
        <f>D53*'grid and decimal'!Q47</f>
        <v>0.25157368701087413</v>
      </c>
      <c r="R53">
        <f>E53*'grid and decimal'!R47</f>
        <v>0.14675131742300992</v>
      </c>
      <c r="S53">
        <f>F53*'grid and decimal'!S47</f>
        <v>6.2893421752718531E-2</v>
      </c>
      <c r="T53">
        <f>G53*'grid and decimal'!T47</f>
        <v>0.25157368701087413</v>
      </c>
      <c r="U53">
        <f>H53*'grid and decimal'!U47</f>
        <v>1.5723355438179633E-2</v>
      </c>
    </row>
    <row r="54" spans="1:27" x14ac:dyDescent="0.25">
      <c r="B54" s="16">
        <f>'average and sum'!G69</f>
        <v>0.23346126149558508</v>
      </c>
      <c r="C54" s="16">
        <f t="shared" ref="C54:L54" si="38">B54</f>
        <v>0.23346126149558508</v>
      </c>
      <c r="D54" s="16">
        <f t="shared" si="38"/>
        <v>0.23346126149558508</v>
      </c>
      <c r="E54" s="16">
        <f t="shared" si="38"/>
        <v>0.23346126149558508</v>
      </c>
      <c r="F54" s="16">
        <f t="shared" si="38"/>
        <v>0.23346126149558508</v>
      </c>
      <c r="G54" s="16">
        <f t="shared" si="38"/>
        <v>0.23346126149558508</v>
      </c>
      <c r="H54" s="16">
        <f t="shared" si="38"/>
        <v>0.23346126149558508</v>
      </c>
      <c r="I54" s="16">
        <f t="shared" si="38"/>
        <v>0.23346126149558508</v>
      </c>
      <c r="J54" s="16">
        <f t="shared" si="38"/>
        <v>0.23346126149558508</v>
      </c>
      <c r="K54" s="16">
        <f t="shared" si="38"/>
        <v>0.23346126149558508</v>
      </c>
      <c r="L54" s="16">
        <f t="shared" si="38"/>
        <v>0.23346126149558508</v>
      </c>
      <c r="O54">
        <f>B54*'grid and decimal'!O48</f>
        <v>0.10005482635525074</v>
      </c>
      <c r="P54">
        <f>C54*'grid and decimal'!P48</f>
        <v>0.54474294348969854</v>
      </c>
      <c r="Q54">
        <f>D54*'grid and decimal'!Q48</f>
        <v>0.10005482635525074</v>
      </c>
      <c r="R54">
        <f>E54*'grid and decimal'!R48</f>
        <v>0.10005482635525074</v>
      </c>
      <c r="S54">
        <f>F54*'grid and decimal'!S48</f>
        <v>5.8365315373896269E-2</v>
      </c>
      <c r="T54">
        <f>G54*'grid and decimal'!T48</f>
        <v>0.23346126149558508</v>
      </c>
      <c r="U54">
        <f>H54*'grid and decimal'!U48</f>
        <v>2.5940140166176118E-2</v>
      </c>
    </row>
    <row r="55" spans="1:27" x14ac:dyDescent="0.25">
      <c r="B55" s="16">
        <f>'average and sum'!H69</f>
        <v>2.1404859931296327E-2</v>
      </c>
      <c r="C55" s="16">
        <f t="shared" ref="C55:L55" si="39">B55</f>
        <v>2.1404859931296327E-2</v>
      </c>
      <c r="D55" s="16">
        <f t="shared" si="39"/>
        <v>2.1404859931296327E-2</v>
      </c>
      <c r="E55" s="16">
        <f t="shared" si="39"/>
        <v>2.1404859931296327E-2</v>
      </c>
      <c r="F55" s="16">
        <f t="shared" si="39"/>
        <v>2.1404859931296327E-2</v>
      </c>
      <c r="G55" s="16">
        <f t="shared" si="39"/>
        <v>2.1404859931296327E-2</v>
      </c>
      <c r="H55" s="16">
        <f t="shared" si="39"/>
        <v>2.1404859931296327E-2</v>
      </c>
      <c r="I55" s="16">
        <f t="shared" si="39"/>
        <v>2.1404859931296327E-2</v>
      </c>
      <c r="J55" s="16">
        <f t="shared" si="39"/>
        <v>2.1404859931296327E-2</v>
      </c>
      <c r="K55" s="16">
        <f t="shared" si="39"/>
        <v>2.1404859931296327E-2</v>
      </c>
      <c r="L55" s="16">
        <f t="shared" si="39"/>
        <v>2.1404859931296327E-2</v>
      </c>
      <c r="O55">
        <f>B55*'grid and decimal'!O49</f>
        <v>0.19264373938166693</v>
      </c>
      <c r="P55">
        <f>C55*'grid and decimal'!P49</f>
        <v>0.19264373938166693</v>
      </c>
      <c r="Q55">
        <f>D55*'grid and decimal'!Q49</f>
        <v>8.5619439725185306E-2</v>
      </c>
      <c r="R55">
        <f>E55*'grid and decimal'!R49</f>
        <v>8.5619439725185306E-2</v>
      </c>
      <c r="S55">
        <f>F55*'grid and decimal'!S49</f>
        <v>8.5619439725185306E-2</v>
      </c>
      <c r="T55">
        <f>G55*'grid and decimal'!T49</f>
        <v>0.19264373938166693</v>
      </c>
      <c r="U55">
        <f>H55*'grid and decimal'!U49</f>
        <v>2.1404859931296327E-2</v>
      </c>
    </row>
    <row r="56" spans="1:27" x14ac:dyDescent="0.25">
      <c r="B56" s="16">
        <f>'average and sum'!I69</f>
        <v>0</v>
      </c>
      <c r="C56" s="16">
        <f t="shared" ref="C56:L56" si="40">B56</f>
        <v>0</v>
      </c>
      <c r="D56" s="16">
        <f t="shared" si="40"/>
        <v>0</v>
      </c>
      <c r="E56" s="16">
        <f t="shared" si="40"/>
        <v>0</v>
      </c>
      <c r="F56" s="16">
        <f t="shared" si="40"/>
        <v>0</v>
      </c>
      <c r="G56" s="16">
        <f t="shared" si="40"/>
        <v>0</v>
      </c>
      <c r="H56" s="16">
        <f t="shared" si="40"/>
        <v>0</v>
      </c>
      <c r="I56" s="16">
        <f t="shared" si="40"/>
        <v>0</v>
      </c>
      <c r="J56" s="16">
        <f t="shared" si="40"/>
        <v>0</v>
      </c>
      <c r="K56" s="16">
        <f t="shared" si="40"/>
        <v>0</v>
      </c>
      <c r="L56" s="16">
        <f t="shared" si="40"/>
        <v>0</v>
      </c>
    </row>
    <row r="57" spans="1:27" x14ac:dyDescent="0.25">
      <c r="B57" s="16">
        <f>'average and sum'!J69</f>
        <v>0</v>
      </c>
      <c r="C57" s="16">
        <f t="shared" ref="C57:L57" si="41">B57</f>
        <v>0</v>
      </c>
      <c r="D57" s="16">
        <f t="shared" si="41"/>
        <v>0</v>
      </c>
      <c r="E57" s="16">
        <f t="shared" si="41"/>
        <v>0</v>
      </c>
      <c r="F57" s="16">
        <f t="shared" si="41"/>
        <v>0</v>
      </c>
      <c r="G57" s="16">
        <f t="shared" si="41"/>
        <v>0</v>
      </c>
      <c r="H57" s="16">
        <f t="shared" si="41"/>
        <v>0</v>
      </c>
      <c r="I57" s="16">
        <f t="shared" si="41"/>
        <v>0</v>
      </c>
      <c r="J57" s="16">
        <f t="shared" si="41"/>
        <v>0</v>
      </c>
      <c r="K57" s="16">
        <f t="shared" si="41"/>
        <v>0</v>
      </c>
      <c r="L57" s="16">
        <f t="shared" si="41"/>
        <v>0</v>
      </c>
    </row>
    <row r="58" spans="1:27" x14ac:dyDescent="0.25">
      <c r="B58" s="16">
        <f>'average and sum'!K69</f>
        <v>0</v>
      </c>
      <c r="C58" s="16">
        <f t="shared" ref="C58:L58" si="42">B58</f>
        <v>0</v>
      </c>
      <c r="D58" s="16">
        <f t="shared" si="42"/>
        <v>0</v>
      </c>
      <c r="E58" s="16">
        <f t="shared" si="42"/>
        <v>0</v>
      </c>
      <c r="F58" s="16">
        <f t="shared" si="42"/>
        <v>0</v>
      </c>
      <c r="G58" s="16">
        <f t="shared" si="42"/>
        <v>0</v>
      </c>
      <c r="H58" s="16">
        <f t="shared" si="42"/>
        <v>0</v>
      </c>
      <c r="I58" s="16">
        <f t="shared" si="42"/>
        <v>0</v>
      </c>
      <c r="J58" s="16">
        <f t="shared" si="42"/>
        <v>0</v>
      </c>
      <c r="K58" s="16">
        <f t="shared" si="42"/>
        <v>0</v>
      </c>
      <c r="L58" s="16">
        <f t="shared" si="42"/>
        <v>0</v>
      </c>
    </row>
    <row r="59" spans="1:27" x14ac:dyDescent="0.25">
      <c r="B59" s="16">
        <f>'average and sum'!L69</f>
        <v>0</v>
      </c>
      <c r="C59" s="16">
        <f t="shared" ref="C59:L59" si="43">B59</f>
        <v>0</v>
      </c>
      <c r="D59" s="16">
        <f t="shared" si="43"/>
        <v>0</v>
      </c>
      <c r="E59" s="16">
        <f t="shared" si="43"/>
        <v>0</v>
      </c>
      <c r="F59" s="16">
        <f t="shared" si="43"/>
        <v>0</v>
      </c>
      <c r="G59" s="16">
        <f t="shared" si="43"/>
        <v>0</v>
      </c>
      <c r="H59" s="16">
        <f t="shared" si="43"/>
        <v>0</v>
      </c>
      <c r="I59" s="16">
        <f t="shared" si="43"/>
        <v>0</v>
      </c>
      <c r="J59" s="16">
        <f t="shared" si="43"/>
        <v>0</v>
      </c>
      <c r="K59" s="16">
        <f t="shared" si="43"/>
        <v>0</v>
      </c>
      <c r="L59" s="16">
        <f t="shared" si="43"/>
        <v>0</v>
      </c>
    </row>
    <row r="60" spans="1:27" x14ac:dyDescent="0.25">
      <c r="N60" t="s">
        <v>1412</v>
      </c>
      <c r="O60">
        <f t="shared" ref="O60:U60" si="44">SUM(O49:O59)</f>
        <v>1.3045569444075757</v>
      </c>
      <c r="P60">
        <f t="shared" si="44"/>
        <v>2.0072271121229512</v>
      </c>
      <c r="Q60">
        <f t="shared" si="44"/>
        <v>0.98058759078995361</v>
      </c>
      <c r="R60">
        <f t="shared" si="44"/>
        <v>0.75789768080732844</v>
      </c>
      <c r="S60">
        <f t="shared" si="44"/>
        <v>0.44360332676664382</v>
      </c>
      <c r="T60">
        <f t="shared" si="44"/>
        <v>1.7600299519093741</v>
      </c>
      <c r="U60">
        <f t="shared" si="44"/>
        <v>0.15218274641387838</v>
      </c>
    </row>
    <row r="61" spans="1:27" x14ac:dyDescent="0.25">
      <c r="N61" t="s">
        <v>1414</v>
      </c>
      <c r="O61">
        <f>O60/'average and sum'!B69</f>
        <v>7.3634663128319575</v>
      </c>
      <c r="P61">
        <f>P60/'average and sum'!C69</f>
        <v>7.5033681607321538</v>
      </c>
      <c r="Q61">
        <f>Q60/'average and sum'!D69</f>
        <v>7.2878987703776357</v>
      </c>
      <c r="R61">
        <f>R60/'average and sum'!E69</f>
        <v>7.3572260436338697</v>
      </c>
      <c r="S61">
        <f>S60/'average and sum'!F69</f>
        <v>7.0532547666238132</v>
      </c>
      <c r="T61">
        <f>T60/'average and sum'!G69</f>
        <v>7.5388522302774312</v>
      </c>
      <c r="U61">
        <f>U60/'average and sum'!H69</f>
        <v>7.1097286738779353</v>
      </c>
      <c r="Z61">
        <f>AVERAGE(O61:Y61)</f>
        <v>7.3162564226221134</v>
      </c>
      <c r="AA61" t="s">
        <v>1415</v>
      </c>
    </row>
    <row r="63" spans="1:27" x14ac:dyDescent="0.25">
      <c r="A63">
        <v>11</v>
      </c>
      <c r="B63" t="s">
        <v>0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  <c r="N63">
        <v>11</v>
      </c>
      <c r="O63" t="s">
        <v>0</v>
      </c>
      <c r="P63" t="s">
        <v>1</v>
      </c>
      <c r="Q63" t="s">
        <v>2</v>
      </c>
      <c r="R63" t="s">
        <v>3</v>
      </c>
      <c r="S63" t="s">
        <v>4</v>
      </c>
      <c r="T63" t="s">
        <v>5</v>
      </c>
      <c r="U63" t="s">
        <v>6</v>
      </c>
      <c r="V63" t="s">
        <v>7</v>
      </c>
      <c r="W63" t="s">
        <v>8</v>
      </c>
      <c r="X63" t="s">
        <v>9</v>
      </c>
      <c r="Y63" t="s">
        <v>10</v>
      </c>
    </row>
    <row r="64" spans="1:27" x14ac:dyDescent="0.25">
      <c r="B64" s="16">
        <f>'average and sum'!B87</f>
        <v>6.7694877343989504E-2</v>
      </c>
      <c r="C64" s="16">
        <f>B64</f>
        <v>6.7694877343989504E-2</v>
      </c>
      <c r="D64" s="16">
        <f t="shared" ref="D64:L64" si="45">C64</f>
        <v>6.7694877343989504E-2</v>
      </c>
      <c r="E64" s="16">
        <f t="shared" si="45"/>
        <v>6.7694877343989504E-2</v>
      </c>
      <c r="F64" s="16">
        <f t="shared" si="45"/>
        <v>6.7694877343989504E-2</v>
      </c>
      <c r="G64" s="16">
        <f t="shared" si="45"/>
        <v>6.7694877343989504E-2</v>
      </c>
      <c r="H64" s="16">
        <f t="shared" si="45"/>
        <v>6.7694877343989504E-2</v>
      </c>
      <c r="I64" s="16">
        <f t="shared" si="45"/>
        <v>6.7694877343989504E-2</v>
      </c>
      <c r="J64" s="16">
        <f t="shared" si="45"/>
        <v>6.7694877343989504E-2</v>
      </c>
      <c r="K64" s="16">
        <f t="shared" si="45"/>
        <v>6.7694877343989504E-2</v>
      </c>
      <c r="L64" s="16">
        <f t="shared" si="45"/>
        <v>6.7694877343989504E-2</v>
      </c>
      <c r="O64">
        <f>B64*'grid and decimal'!O56</f>
        <v>6.7694877343989504E-2</v>
      </c>
      <c r="P64">
        <f>C64*'grid and decimal'!P56</f>
        <v>0.10154231601598426</v>
      </c>
      <c r="Q64">
        <f>D64*'grid and decimal'!Q56</f>
        <v>2.9012090290281213E-2</v>
      </c>
      <c r="R64">
        <f>E64*'grid and decimal'!R56</f>
        <v>0.1579547138026422</v>
      </c>
      <c r="S64">
        <f>F64*'grid and decimal'!S56</f>
        <v>0.27077950937595802</v>
      </c>
      <c r="T64">
        <f>G64*'grid and decimal'!T56</f>
        <v>0.60925389609590552</v>
      </c>
      <c r="U64">
        <f>H64*'grid and decimal'!U56</f>
        <v>2.9012090290281213E-2</v>
      </c>
      <c r="V64">
        <f>I64*'grid and decimal'!V56</f>
        <v>0.1579547138026422</v>
      </c>
      <c r="W64">
        <f>J64*'grid and decimal'!W56</f>
        <v>0.10154231601598426</v>
      </c>
      <c r="X64">
        <f>K64*'grid and decimal'!X56</f>
        <v>1.6923719335997376E-2</v>
      </c>
      <c r="Y64">
        <f>L64*'grid and decimal'!Y56</f>
        <v>2.9012090290281213E-2</v>
      </c>
    </row>
    <row r="65" spans="2:27" x14ac:dyDescent="0.25">
      <c r="B65" s="16">
        <f>'average and sum'!C87</f>
        <v>0.13428523924323846</v>
      </c>
      <c r="C65" s="16">
        <f t="shared" ref="C65:C74" si="46">B65</f>
        <v>0.13428523924323846</v>
      </c>
      <c r="D65" s="16">
        <f t="shared" ref="D65:L65" si="47">C65</f>
        <v>0.13428523924323846</v>
      </c>
      <c r="E65" s="16">
        <f t="shared" si="47"/>
        <v>0.13428523924323846</v>
      </c>
      <c r="F65" s="16">
        <f t="shared" si="47"/>
        <v>0.13428523924323846</v>
      </c>
      <c r="G65" s="16">
        <f t="shared" si="47"/>
        <v>0.13428523924323846</v>
      </c>
      <c r="H65" s="16">
        <f t="shared" si="47"/>
        <v>0.13428523924323846</v>
      </c>
      <c r="I65" s="16">
        <f t="shared" si="47"/>
        <v>0.13428523924323846</v>
      </c>
      <c r="J65" s="16">
        <f t="shared" si="47"/>
        <v>0.13428523924323846</v>
      </c>
      <c r="K65" s="16">
        <f t="shared" si="47"/>
        <v>0.13428523924323846</v>
      </c>
      <c r="L65" s="16">
        <f t="shared" si="47"/>
        <v>0.13428523924323846</v>
      </c>
      <c r="O65">
        <f>B65*'grid and decimal'!O57</f>
        <v>8.9523492828825629E-2</v>
      </c>
      <c r="P65">
        <f>C65*'grid and decimal'!P57</f>
        <v>0.13428523924323846</v>
      </c>
      <c r="Q65">
        <f>D65*'grid and decimal'!Q57</f>
        <v>8.9523492828825629E-2</v>
      </c>
      <c r="R65">
        <f>E65*'grid and decimal'!R57</f>
        <v>0.13428523924323846</v>
      </c>
      <c r="S65">
        <f>F65*'grid and decimal'!S57</f>
        <v>0.31333222490088974</v>
      </c>
      <c r="T65">
        <f>G65*'grid and decimal'!T57</f>
        <v>8.9523492828825629E-2</v>
      </c>
      <c r="U65">
        <f>H65*'grid and decimal'!U57</f>
        <v>5.7550816818530762E-2</v>
      </c>
      <c r="V65">
        <f>I65*'grid and decimal'!V57</f>
        <v>5.7550816818530762E-2</v>
      </c>
      <c r="W65">
        <f>J65*'grid and decimal'!W57</f>
        <v>3.3571309810809614E-2</v>
      </c>
      <c r="X65">
        <f>K65*'grid and decimal'!X57</f>
        <v>1.4920582138137605E-2</v>
      </c>
      <c r="Y65">
        <f>L65*'grid and decimal'!Y57</f>
        <v>5.7550816818530762E-2</v>
      </c>
    </row>
    <row r="66" spans="2:27" x14ac:dyDescent="0.25">
      <c r="B66" s="16">
        <f>'average and sum'!D87</f>
        <v>4.4379573485530732E-2</v>
      </c>
      <c r="C66" s="16">
        <f t="shared" si="46"/>
        <v>4.4379573485530732E-2</v>
      </c>
      <c r="D66" s="16">
        <f t="shared" ref="D66:L66" si="48">C66</f>
        <v>4.4379573485530732E-2</v>
      </c>
      <c r="E66" s="16">
        <f t="shared" si="48"/>
        <v>4.4379573485530732E-2</v>
      </c>
      <c r="F66" s="16">
        <f t="shared" si="48"/>
        <v>4.4379573485530732E-2</v>
      </c>
      <c r="G66" s="16">
        <f t="shared" si="48"/>
        <v>4.4379573485530732E-2</v>
      </c>
      <c r="H66" s="16">
        <f t="shared" si="48"/>
        <v>4.4379573485530732E-2</v>
      </c>
      <c r="I66" s="16">
        <f t="shared" si="48"/>
        <v>4.4379573485530732E-2</v>
      </c>
      <c r="J66" s="16">
        <f t="shared" si="48"/>
        <v>4.4379573485530732E-2</v>
      </c>
      <c r="K66" s="16">
        <f t="shared" si="48"/>
        <v>4.4379573485530732E-2</v>
      </c>
      <c r="L66" s="16">
        <f t="shared" si="48"/>
        <v>4.4379573485530732E-2</v>
      </c>
      <c r="O66">
        <f>B66*'grid and decimal'!O58</f>
        <v>0.10355233813290504</v>
      </c>
      <c r="P66">
        <f>C66*'grid and decimal'!P58</f>
        <v>6.6569360228296098E-2</v>
      </c>
      <c r="Q66">
        <f>D66*'grid and decimal'!Q58</f>
        <v>4.4379573485530732E-2</v>
      </c>
      <c r="R66">
        <f>E66*'grid and decimal'!R58</f>
        <v>0.17751829394212293</v>
      </c>
      <c r="S66">
        <f>F66*'grid and decimal'!S58</f>
        <v>0.39941616136977659</v>
      </c>
      <c r="T66">
        <f>G66*'grid and decimal'!T58</f>
        <v>0.17751829394212293</v>
      </c>
      <c r="U66">
        <f>H66*'grid and decimal'!U58</f>
        <v>0.10355233813290504</v>
      </c>
      <c r="V66">
        <f>I66*'grid and decimal'!V58</f>
        <v>0.10355233813290504</v>
      </c>
      <c r="W66">
        <f>J66*'grid and decimal'!W58</f>
        <v>0.10355233813290504</v>
      </c>
      <c r="X66">
        <f>K66*'grid and decimal'!X58</f>
        <v>4.9310637206145258E-3</v>
      </c>
      <c r="Y66">
        <f>L66*'grid and decimal'!Y58</f>
        <v>6.6569360228296098E-2</v>
      </c>
    </row>
    <row r="67" spans="2:27" x14ac:dyDescent="0.25">
      <c r="B67" s="16">
        <f>'average and sum'!E87</f>
        <v>9.0870534376739434E-2</v>
      </c>
      <c r="C67" s="16">
        <f t="shared" si="46"/>
        <v>9.0870534376739434E-2</v>
      </c>
      <c r="D67" s="16">
        <f t="shared" ref="D67:L67" si="49">C67</f>
        <v>9.0870534376739434E-2</v>
      </c>
      <c r="E67" s="16">
        <f t="shared" si="49"/>
        <v>9.0870534376739434E-2</v>
      </c>
      <c r="F67" s="16">
        <f t="shared" si="49"/>
        <v>9.0870534376739434E-2</v>
      </c>
      <c r="G67" s="16">
        <f t="shared" si="49"/>
        <v>9.0870534376739434E-2</v>
      </c>
      <c r="H67" s="16">
        <f t="shared" si="49"/>
        <v>9.0870534376739434E-2</v>
      </c>
      <c r="I67" s="16">
        <f t="shared" si="49"/>
        <v>9.0870534376739434E-2</v>
      </c>
      <c r="J67" s="16">
        <f t="shared" si="49"/>
        <v>9.0870534376739434E-2</v>
      </c>
      <c r="K67" s="16">
        <f t="shared" si="49"/>
        <v>9.0870534376739434E-2</v>
      </c>
      <c r="L67" s="16">
        <f t="shared" si="49"/>
        <v>9.0870534376739434E-2</v>
      </c>
      <c r="O67">
        <f>B67*'grid and decimal'!O59</f>
        <v>3.8944514732888326E-2</v>
      </c>
      <c r="P67">
        <f>C67*'grid and decimal'!P59</f>
        <v>9.0870534376739434E-2</v>
      </c>
      <c r="Q67">
        <f>D67*'grid and decimal'!Q59</f>
        <v>2.2717633594184859E-2</v>
      </c>
      <c r="R67">
        <f>E67*'grid and decimal'!R59</f>
        <v>9.0870534376739434E-2</v>
      </c>
      <c r="S67">
        <f>F67*'grid and decimal'!S59</f>
        <v>0.36348213750695774</v>
      </c>
      <c r="T67">
        <f>G67*'grid and decimal'!T59</f>
        <v>0.36348213750695774</v>
      </c>
      <c r="U67">
        <f>H67*'grid and decimal'!U59</f>
        <v>9.0870534376739434E-2</v>
      </c>
      <c r="V67">
        <f>I67*'grid and decimal'!V59</f>
        <v>0.21203124687905869</v>
      </c>
      <c r="W67">
        <f>J67*'grid and decimal'!W59</f>
        <v>6.0580356251159623E-2</v>
      </c>
      <c r="X67">
        <f>K67*'grid and decimal'!X59</f>
        <v>1.0096726041859936E-2</v>
      </c>
      <c r="Y67">
        <f>L67*'grid and decimal'!Y59</f>
        <v>3.8944514732888326E-2</v>
      </c>
    </row>
    <row r="68" spans="2:27" x14ac:dyDescent="0.25">
      <c r="B68" s="16">
        <f>'average and sum'!F87</f>
        <v>0.18148461165807453</v>
      </c>
      <c r="C68" s="16">
        <f t="shared" si="46"/>
        <v>0.18148461165807453</v>
      </c>
      <c r="D68" s="16">
        <f t="shared" ref="D68:L68" si="50">C68</f>
        <v>0.18148461165807453</v>
      </c>
      <c r="E68" s="16">
        <f t="shared" si="50"/>
        <v>0.18148461165807453</v>
      </c>
      <c r="F68" s="16">
        <f t="shared" si="50"/>
        <v>0.18148461165807453</v>
      </c>
      <c r="G68" s="16">
        <f t="shared" si="50"/>
        <v>0.18148461165807453</v>
      </c>
      <c r="H68" s="16">
        <f t="shared" si="50"/>
        <v>0.18148461165807453</v>
      </c>
      <c r="I68" s="16">
        <f t="shared" si="50"/>
        <v>0.18148461165807453</v>
      </c>
      <c r="J68" s="16">
        <f t="shared" si="50"/>
        <v>0.18148461165807453</v>
      </c>
      <c r="K68" s="16">
        <f t="shared" si="50"/>
        <v>0.18148461165807453</v>
      </c>
      <c r="L68" s="16">
        <f t="shared" si="50"/>
        <v>0.18148461165807453</v>
      </c>
      <c r="O68">
        <f>B68*'grid and decimal'!O60</f>
        <v>4.5371152914518632E-2</v>
      </c>
      <c r="P68">
        <f>C68*'grid and decimal'!P60</f>
        <v>7.7779119282031933E-2</v>
      </c>
      <c r="Q68">
        <f>D68*'grid and decimal'!Q60</f>
        <v>2.016495685089717E-2</v>
      </c>
      <c r="R68">
        <f>E68*'grid and decimal'!R60</f>
        <v>4.5371152914518632E-2</v>
      </c>
      <c r="S68">
        <f>F68*'grid and decimal'!S60</f>
        <v>0.18148461165807453</v>
      </c>
      <c r="T68">
        <f>G68*'grid and decimal'!T60</f>
        <v>0.18148461165807453</v>
      </c>
      <c r="U68">
        <f>H68*'grid and decimal'!U60</f>
        <v>0.12098974110538302</v>
      </c>
      <c r="V68">
        <f>I68*'grid and decimal'!V60</f>
        <v>7.7779119282031933E-2</v>
      </c>
      <c r="W68">
        <f>J68*'grid and decimal'!W60</f>
        <v>7.7779119282031933E-2</v>
      </c>
      <c r="X68">
        <f>K68*'grid and decimal'!X60</f>
        <v>4.5371152914518632E-2</v>
      </c>
      <c r="Y68">
        <f>L68*'grid and decimal'!Y60</f>
        <v>7.7779119282031933E-2</v>
      </c>
    </row>
    <row r="69" spans="2:27" x14ac:dyDescent="0.25">
      <c r="B69" s="16">
        <f>'average and sum'!G87</f>
        <v>0.14800492895985221</v>
      </c>
      <c r="C69" s="16">
        <f t="shared" si="46"/>
        <v>0.14800492895985221</v>
      </c>
      <c r="D69" s="16">
        <f t="shared" ref="D69:L69" si="51">C69</f>
        <v>0.14800492895985221</v>
      </c>
      <c r="E69" s="16">
        <f t="shared" si="51"/>
        <v>0.14800492895985221</v>
      </c>
      <c r="F69" s="16">
        <f t="shared" si="51"/>
        <v>0.14800492895985221</v>
      </c>
      <c r="G69" s="16">
        <f t="shared" si="51"/>
        <v>0.14800492895985221</v>
      </c>
      <c r="H69" s="16">
        <f t="shared" si="51"/>
        <v>0.14800492895985221</v>
      </c>
      <c r="I69" s="16">
        <f t="shared" si="51"/>
        <v>0.14800492895985221</v>
      </c>
      <c r="J69" s="16">
        <f t="shared" si="51"/>
        <v>0.14800492895985221</v>
      </c>
      <c r="K69" s="16">
        <f t="shared" si="51"/>
        <v>0.14800492895985221</v>
      </c>
      <c r="L69" s="16">
        <f t="shared" si="51"/>
        <v>0.14800492895985221</v>
      </c>
      <c r="O69">
        <f>B69*'grid and decimal'!O61</f>
        <v>1.6444992106650243E-2</v>
      </c>
      <c r="P69">
        <f>C69*'grid and decimal'!P61</f>
        <v>0.22200739343977832</v>
      </c>
      <c r="Q69">
        <f>D69*'grid and decimal'!Q61</f>
        <v>3.7001232239963051E-2</v>
      </c>
      <c r="R69">
        <f>E69*'grid and decimal'!R61</f>
        <v>3.7001232239963051E-2</v>
      </c>
      <c r="S69">
        <f>F69*'grid and decimal'!S61</f>
        <v>0.14800492895985221</v>
      </c>
      <c r="T69">
        <f>G69*'grid and decimal'!T61</f>
        <v>0.14800492895985221</v>
      </c>
      <c r="U69">
        <f>H69*'grid and decimal'!U61</f>
        <v>0.34534483423965517</v>
      </c>
      <c r="V69">
        <f>I69*'grid and decimal'!V61</f>
        <v>0.14800492895985221</v>
      </c>
      <c r="W69">
        <f>J69*'grid and decimal'!W61</f>
        <v>9.866995263990147E-2</v>
      </c>
      <c r="X69">
        <f>K69*'grid and decimal'!X61</f>
        <v>1.6444992106650243E-2</v>
      </c>
      <c r="Y69">
        <f>L69*'grid and decimal'!Y61</f>
        <v>9.866995263990147E-2</v>
      </c>
    </row>
    <row r="70" spans="2:27" x14ac:dyDescent="0.25">
      <c r="B70" s="16">
        <f>'average and sum'!H87</f>
        <v>8.7976682931686909E-2</v>
      </c>
      <c r="C70" s="16">
        <f t="shared" si="46"/>
        <v>8.7976682931686909E-2</v>
      </c>
      <c r="D70" s="16">
        <f t="shared" ref="D70:L70" si="52">C70</f>
        <v>8.7976682931686909E-2</v>
      </c>
      <c r="E70" s="16">
        <f t="shared" si="52"/>
        <v>8.7976682931686909E-2</v>
      </c>
      <c r="F70" s="16">
        <f t="shared" si="52"/>
        <v>8.7976682931686909E-2</v>
      </c>
      <c r="G70" s="16">
        <f t="shared" si="52"/>
        <v>8.7976682931686909E-2</v>
      </c>
      <c r="H70" s="16">
        <f t="shared" si="52"/>
        <v>8.7976682931686909E-2</v>
      </c>
      <c r="I70" s="16">
        <f t="shared" si="52"/>
        <v>8.7976682931686909E-2</v>
      </c>
      <c r="J70" s="16">
        <f t="shared" si="52"/>
        <v>8.7976682931686909E-2</v>
      </c>
      <c r="K70" s="16">
        <f t="shared" si="52"/>
        <v>8.7976682931686909E-2</v>
      </c>
      <c r="L70" s="16">
        <f t="shared" si="52"/>
        <v>8.7976682931686909E-2</v>
      </c>
      <c r="O70">
        <f>B70*'grid and decimal'!O62</f>
        <v>0.20527892684060281</v>
      </c>
      <c r="P70">
        <f>C70*'grid and decimal'!P62</f>
        <v>0.20527892684060281</v>
      </c>
      <c r="Q70">
        <f>D70*'grid and decimal'!Q62</f>
        <v>3.7704292685008675E-2</v>
      </c>
      <c r="R70">
        <f>E70*'grid and decimal'!R62</f>
        <v>8.7976682931686909E-2</v>
      </c>
      <c r="S70">
        <f>F70*'grid and decimal'!S62</f>
        <v>0.13196502439753036</v>
      </c>
      <c r="T70">
        <f>G70*'grid and decimal'!T62</f>
        <v>3.7704292685008675E-2</v>
      </c>
      <c r="U70">
        <f>H70*'grid and decimal'!U62</f>
        <v>8.7976682931686909E-2</v>
      </c>
      <c r="V70">
        <f>I70*'grid and decimal'!V62</f>
        <v>3.7704292685008675E-2</v>
      </c>
      <c r="W70">
        <f>J70*'grid and decimal'!W62</f>
        <v>0.20527892684060281</v>
      </c>
      <c r="X70">
        <f>K70*'grid and decimal'!X62</f>
        <v>3.7704292685008675E-2</v>
      </c>
      <c r="Y70">
        <f>L70*'grid and decimal'!Y62</f>
        <v>0.20527892684060281</v>
      </c>
    </row>
    <row r="71" spans="2:27" x14ac:dyDescent="0.25">
      <c r="B71" s="16">
        <f>'average and sum'!I87</f>
        <v>9.1682991794071189E-2</v>
      </c>
      <c r="C71" s="16">
        <f t="shared" si="46"/>
        <v>9.1682991794071189E-2</v>
      </c>
      <c r="D71" s="16">
        <f t="shared" ref="D71:L71" si="53">C71</f>
        <v>9.1682991794071189E-2</v>
      </c>
      <c r="E71" s="16">
        <f t="shared" si="53"/>
        <v>9.1682991794071189E-2</v>
      </c>
      <c r="F71" s="16">
        <f t="shared" si="53"/>
        <v>9.1682991794071189E-2</v>
      </c>
      <c r="G71" s="16">
        <f t="shared" si="53"/>
        <v>9.1682991794071189E-2</v>
      </c>
      <c r="H71" s="16">
        <f t="shared" si="53"/>
        <v>9.1682991794071189E-2</v>
      </c>
      <c r="I71" s="16">
        <f t="shared" si="53"/>
        <v>9.1682991794071189E-2</v>
      </c>
      <c r="J71" s="16">
        <f t="shared" si="53"/>
        <v>9.1682991794071189E-2</v>
      </c>
      <c r="K71" s="16">
        <f t="shared" si="53"/>
        <v>9.1682991794071189E-2</v>
      </c>
      <c r="L71" s="16">
        <f t="shared" si="53"/>
        <v>9.1682991794071189E-2</v>
      </c>
      <c r="O71">
        <f>B71*'grid and decimal'!O63</f>
        <v>3.929271076888765E-2</v>
      </c>
      <c r="P71">
        <f>C71*'grid and decimal'!P63</f>
        <v>0.21392698085283279</v>
      </c>
      <c r="Q71">
        <f>D71*'grid and decimal'!Q63</f>
        <v>3.929271076888765E-2</v>
      </c>
      <c r="R71">
        <f>E71*'grid and decimal'!R63</f>
        <v>3.929271076888765E-2</v>
      </c>
      <c r="S71">
        <f>F71*'grid and decimal'!S63</f>
        <v>0.21392698085283279</v>
      </c>
      <c r="T71">
        <f>G71*'grid and decimal'!T63</f>
        <v>9.1682991794071189E-2</v>
      </c>
      <c r="U71">
        <f>H71*'grid and decimal'!U63</f>
        <v>0.21392698085283279</v>
      </c>
      <c r="V71">
        <f>I71*'grid and decimal'!V63</f>
        <v>9.1682991794071189E-2</v>
      </c>
      <c r="W71">
        <f>J71*'grid and decimal'!W63</f>
        <v>3.929271076888765E-2</v>
      </c>
      <c r="X71">
        <f>K71*'grid and decimal'!X63</f>
        <v>2.2920747948517797E-2</v>
      </c>
      <c r="Y71">
        <f>L71*'grid and decimal'!Y63</f>
        <v>6.1121994529380788E-2</v>
      </c>
    </row>
    <row r="72" spans="2:27" x14ac:dyDescent="0.25">
      <c r="B72" s="16">
        <f>'average and sum'!J87</f>
        <v>7.2431542126730405E-2</v>
      </c>
      <c r="C72" s="16">
        <f t="shared" si="46"/>
        <v>7.2431542126730405E-2</v>
      </c>
      <c r="D72" s="16">
        <f t="shared" ref="D72:L72" si="54">C72</f>
        <v>7.2431542126730405E-2</v>
      </c>
      <c r="E72" s="16">
        <f t="shared" si="54"/>
        <v>7.2431542126730405E-2</v>
      </c>
      <c r="F72" s="16">
        <f t="shared" si="54"/>
        <v>7.2431542126730405E-2</v>
      </c>
      <c r="G72" s="16">
        <f t="shared" si="54"/>
        <v>7.2431542126730405E-2</v>
      </c>
      <c r="H72" s="16">
        <f t="shared" si="54"/>
        <v>7.2431542126730405E-2</v>
      </c>
      <c r="I72" s="16">
        <f t="shared" si="54"/>
        <v>7.2431542126730405E-2</v>
      </c>
      <c r="J72" s="16">
        <f t="shared" si="54"/>
        <v>7.2431542126730405E-2</v>
      </c>
      <c r="K72" s="16">
        <f t="shared" si="54"/>
        <v>7.2431542126730405E-2</v>
      </c>
      <c r="L72" s="16">
        <f t="shared" si="54"/>
        <v>7.2431542126730405E-2</v>
      </c>
      <c r="O72">
        <f>B72*'grid and decimal'!O64</f>
        <v>4.8287694751153604E-2</v>
      </c>
      <c r="P72">
        <f>C72*'grid and decimal'!P64</f>
        <v>0.28972616850692162</v>
      </c>
      <c r="Q72">
        <f>D72*'grid and decimal'!Q64</f>
        <v>3.1042089482884457E-2</v>
      </c>
      <c r="R72">
        <f>E72*'grid and decimal'!R64</f>
        <v>0.1086473131900956</v>
      </c>
      <c r="S72">
        <f>F72*'grid and decimal'!S64</f>
        <v>0.16900693162903763</v>
      </c>
      <c r="T72">
        <f>G72*'grid and decimal'!T64</f>
        <v>0.1086473131900956</v>
      </c>
      <c r="U72">
        <f>H72*'grid and decimal'!U64</f>
        <v>3.1042089482884457E-2</v>
      </c>
      <c r="V72">
        <f>I72*'grid and decimal'!V64</f>
        <v>0.16900693162903763</v>
      </c>
      <c r="W72">
        <f>J72*'grid and decimal'!W64</f>
        <v>7.2431542126730405E-2</v>
      </c>
      <c r="X72">
        <f>K72*'grid and decimal'!X64</f>
        <v>1.8107885531682601E-2</v>
      </c>
      <c r="Y72">
        <f>L72*'grid and decimal'!Y64</f>
        <v>4.8287694751153604E-2</v>
      </c>
    </row>
    <row r="73" spans="2:27" x14ac:dyDescent="0.25">
      <c r="B73" s="16">
        <f>'average and sum'!K87</f>
        <v>1.7786303261498444E-2</v>
      </c>
      <c r="C73" s="16">
        <f t="shared" si="46"/>
        <v>1.7786303261498444E-2</v>
      </c>
      <c r="D73" s="16">
        <f t="shared" ref="D73:L73" si="55">C73</f>
        <v>1.7786303261498444E-2</v>
      </c>
      <c r="E73" s="16">
        <f t="shared" si="55"/>
        <v>1.7786303261498444E-2</v>
      </c>
      <c r="F73" s="16">
        <f t="shared" si="55"/>
        <v>1.7786303261498444E-2</v>
      </c>
      <c r="G73" s="16">
        <f t="shared" si="55"/>
        <v>1.7786303261498444E-2</v>
      </c>
      <c r="H73" s="16">
        <f t="shared" si="55"/>
        <v>1.7786303261498444E-2</v>
      </c>
      <c r="I73" s="16">
        <f t="shared" si="55"/>
        <v>1.7786303261498444E-2</v>
      </c>
      <c r="J73" s="16">
        <f t="shared" si="55"/>
        <v>1.7786303261498444E-2</v>
      </c>
      <c r="K73" s="16">
        <f t="shared" si="55"/>
        <v>1.7786303261498444E-2</v>
      </c>
      <c r="L73" s="16">
        <f t="shared" si="55"/>
        <v>1.7786303261498444E-2</v>
      </c>
      <c r="O73">
        <f>B73*'grid and decimal'!O65</f>
        <v>7.1145213045993777E-2</v>
      </c>
      <c r="P73">
        <f>C73*'grid and decimal'!P65</f>
        <v>0.16007672935348599</v>
      </c>
      <c r="Q73">
        <f>D73*'grid and decimal'!Q65</f>
        <v>0.16007672935348599</v>
      </c>
      <c r="R73">
        <f>E73*'grid and decimal'!R65</f>
        <v>0.16007672935348599</v>
      </c>
      <c r="S73">
        <f>F73*'grid and decimal'!S65</f>
        <v>7.1145213045993777E-2</v>
      </c>
      <c r="T73">
        <f>G73*'grid and decimal'!T65</f>
        <v>0.16007672935348599</v>
      </c>
      <c r="U73">
        <f>H73*'grid and decimal'!U65</f>
        <v>4.1501374276829706E-2</v>
      </c>
      <c r="V73">
        <f>I73*'grid and decimal'!V65</f>
        <v>7.1145213045993777E-2</v>
      </c>
      <c r="W73">
        <f>J73*'grid and decimal'!W65</f>
        <v>7.1145213045993777E-2</v>
      </c>
      <c r="X73">
        <f>K73*'grid and decimal'!X65</f>
        <v>1.7786303261498444E-2</v>
      </c>
      <c r="Y73">
        <f>L73*'grid and decimal'!Y65</f>
        <v>7.1145213045993777E-2</v>
      </c>
    </row>
    <row r="74" spans="2:27" x14ac:dyDescent="0.25">
      <c r="B74" s="16">
        <f>'average and sum'!L87</f>
        <v>6.3402714818588224E-2</v>
      </c>
      <c r="C74" s="16">
        <f t="shared" si="46"/>
        <v>6.3402714818588224E-2</v>
      </c>
      <c r="D74" s="16">
        <f t="shared" ref="D74:L74" si="56">C74</f>
        <v>6.3402714818588224E-2</v>
      </c>
      <c r="E74" s="16">
        <f t="shared" si="56"/>
        <v>6.3402714818588224E-2</v>
      </c>
      <c r="F74" s="16">
        <f t="shared" si="56"/>
        <v>6.3402714818588224E-2</v>
      </c>
      <c r="G74" s="16">
        <f t="shared" si="56"/>
        <v>6.3402714818588224E-2</v>
      </c>
      <c r="H74" s="16">
        <f t="shared" si="56"/>
        <v>6.3402714818588224E-2</v>
      </c>
      <c r="I74" s="16">
        <f t="shared" si="56"/>
        <v>6.3402714818588224E-2</v>
      </c>
      <c r="J74" s="16">
        <f t="shared" si="56"/>
        <v>6.3402714818588224E-2</v>
      </c>
      <c r="K74" s="16">
        <f t="shared" si="56"/>
        <v>6.3402714818588224E-2</v>
      </c>
      <c r="L74" s="16">
        <f t="shared" si="56"/>
        <v>6.3402714818588224E-2</v>
      </c>
      <c r="O74">
        <f>B74*'grid and decimal'!O66</f>
        <v>0.14793966791003921</v>
      </c>
      <c r="P74">
        <f>C74*'grid and decimal'!P66</f>
        <v>0.14793966791003921</v>
      </c>
      <c r="Q74">
        <f>D74*'grid and decimal'!Q66</f>
        <v>4.2268476545725478E-2</v>
      </c>
      <c r="R74">
        <f>E74*'grid and decimal'!R66</f>
        <v>0.14793966791003921</v>
      </c>
      <c r="S74">
        <f>F74*'grid and decimal'!S66</f>
        <v>0.14793966791003921</v>
      </c>
      <c r="T74">
        <f>G74*'grid and decimal'!T66</f>
        <v>9.5104072227882336E-2</v>
      </c>
      <c r="U74">
        <f>H74*'grid and decimal'!U66</f>
        <v>2.7172592065109236E-2</v>
      </c>
      <c r="V74">
        <f>I74*'grid and decimal'!V66</f>
        <v>9.5104072227882336E-2</v>
      </c>
      <c r="W74">
        <f>J74*'grid and decimal'!W66</f>
        <v>9.5104072227882336E-2</v>
      </c>
      <c r="X74">
        <f>K74*'grid and decimal'!X66</f>
        <v>1.5850678704647056E-2</v>
      </c>
      <c r="Y74">
        <f>L74*'grid and decimal'!Y66</f>
        <v>6.3402714818588224E-2</v>
      </c>
    </row>
    <row r="75" spans="2:27" x14ac:dyDescent="0.25">
      <c r="N75" t="s">
        <v>1412</v>
      </c>
      <c r="O75">
        <f t="shared" ref="O75:Y75" si="57">SUM(O64:O74)</f>
        <v>0.87347558137645442</v>
      </c>
      <c r="P75">
        <f t="shared" si="57"/>
        <v>1.7100024360499511</v>
      </c>
      <c r="Q75">
        <f t="shared" si="57"/>
        <v>0.55318327812567492</v>
      </c>
      <c r="R75">
        <f t="shared" si="57"/>
        <v>1.1869342706734201</v>
      </c>
      <c r="S75">
        <f t="shared" si="57"/>
        <v>2.4104833916069426</v>
      </c>
      <c r="T75">
        <f t="shared" si="57"/>
        <v>2.0624827602422822</v>
      </c>
      <c r="U75">
        <f t="shared" si="57"/>
        <v>1.1489400745728378</v>
      </c>
      <c r="V75">
        <f t="shared" si="57"/>
        <v>1.2215166652570144</v>
      </c>
      <c r="W75">
        <f t="shared" si="57"/>
        <v>0.95894785714288888</v>
      </c>
      <c r="X75">
        <f t="shared" si="57"/>
        <v>0.22105814438913285</v>
      </c>
      <c r="Y75">
        <f t="shared" si="57"/>
        <v>0.81776239797764894</v>
      </c>
    </row>
    <row r="76" spans="2:27" x14ac:dyDescent="0.25">
      <c r="N76" t="s">
        <v>1414</v>
      </c>
      <c r="O76">
        <f>O75/'average and sum'!B87</f>
        <v>12.903126730519272</v>
      </c>
      <c r="P76">
        <f>P75/'average and sum'!C87</f>
        <v>12.734105741529245</v>
      </c>
      <c r="Q76">
        <f>Q75/'average and sum'!D87</f>
        <v>12.464817362565048</v>
      </c>
      <c r="R76">
        <f>R75/'average and sum'!E87</f>
        <v>13.061816779381076</v>
      </c>
      <c r="S76">
        <f>S75/'average and sum'!F87</f>
        <v>13.282026335921007</v>
      </c>
      <c r="T76">
        <f>T75/'average and sum'!G87</f>
        <v>13.935230230080721</v>
      </c>
      <c r="U76">
        <f>U75/'average and sum'!H87</f>
        <v>13.059597569335267</v>
      </c>
      <c r="V76">
        <f>V75/'average and sum'!I87</f>
        <v>13.323263577618173</v>
      </c>
      <c r="W76">
        <f>W75/'average and sum'!J87</f>
        <v>13.239368222549485</v>
      </c>
      <c r="X76">
        <f>X75/'average and sum'!K87</f>
        <v>12.428560400611843</v>
      </c>
      <c r="Y76">
        <f>Y75/'average and sum'!L87</f>
        <v>12.897908241271393</v>
      </c>
      <c r="Z76">
        <f>AVERAGE(O76:Y76)</f>
        <v>13.02998374467114</v>
      </c>
      <c r="AA76" t="s">
        <v>1415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76F9-63B1-453D-B448-CB843025591A}">
  <sheetPr>
    <tabColor rgb="FFFFFF00"/>
  </sheetPr>
  <dimension ref="A1:C32"/>
  <sheetViews>
    <sheetView zoomScale="90" zoomScaleNormal="90" workbookViewId="0"/>
  </sheetViews>
  <sheetFormatPr defaultRowHeight="15" x14ac:dyDescent="0.25"/>
  <cols>
    <col min="3" max="3" width="21" bestFit="1" customWidth="1"/>
  </cols>
  <sheetData>
    <row r="1" spans="1:3" x14ac:dyDescent="0.25">
      <c r="A1" t="s">
        <v>1417</v>
      </c>
    </row>
    <row r="2" spans="1:3" x14ac:dyDescent="0.25">
      <c r="A2">
        <v>1</v>
      </c>
      <c r="B2">
        <v>0</v>
      </c>
    </row>
    <row r="3" spans="1:3" x14ac:dyDescent="0.25">
      <c r="A3">
        <v>2</v>
      </c>
      <c r="B3">
        <v>0</v>
      </c>
    </row>
    <row r="4" spans="1:3" x14ac:dyDescent="0.25">
      <c r="A4">
        <v>3</v>
      </c>
      <c r="B4">
        <v>0.57999999999999996</v>
      </c>
    </row>
    <row r="5" spans="1:3" x14ac:dyDescent="0.25">
      <c r="A5">
        <v>4</v>
      </c>
      <c r="B5">
        <v>0.9</v>
      </c>
    </row>
    <row r="6" spans="1:3" x14ac:dyDescent="0.25">
      <c r="A6">
        <v>5</v>
      </c>
      <c r="B6">
        <v>1.1200000000000001</v>
      </c>
    </row>
    <row r="7" spans="1:3" x14ac:dyDescent="0.25">
      <c r="A7">
        <v>6</v>
      </c>
      <c r="B7">
        <v>1.24</v>
      </c>
    </row>
    <row r="8" spans="1:3" x14ac:dyDescent="0.25">
      <c r="A8">
        <v>7</v>
      </c>
      <c r="B8">
        <v>1.32</v>
      </c>
    </row>
    <row r="9" spans="1:3" x14ac:dyDescent="0.25">
      <c r="A9">
        <v>8</v>
      </c>
      <c r="B9">
        <v>1.41</v>
      </c>
    </row>
    <row r="10" spans="1:3" x14ac:dyDescent="0.25">
      <c r="A10">
        <v>9</v>
      </c>
      <c r="B10">
        <v>1.46</v>
      </c>
    </row>
    <row r="11" spans="1:3" x14ac:dyDescent="0.25">
      <c r="A11">
        <v>10</v>
      </c>
      <c r="B11">
        <v>1.49</v>
      </c>
    </row>
    <row r="12" spans="1:3" x14ac:dyDescent="0.25">
      <c r="A12">
        <v>11</v>
      </c>
      <c r="B12">
        <v>1.5</v>
      </c>
      <c r="C12" t="s">
        <v>1419</v>
      </c>
    </row>
    <row r="14" spans="1:3" x14ac:dyDescent="0.25">
      <c r="A14">
        <v>4</v>
      </c>
      <c r="B14">
        <f>'AHP vector'!Z15</f>
        <v>4.3253441048063852</v>
      </c>
      <c r="C14" t="s">
        <v>1415</v>
      </c>
    </row>
    <row r="15" spans="1:3" x14ac:dyDescent="0.25">
      <c r="B15">
        <f>(B14-A14)/(A14-1)</f>
        <v>0.10844803493546173</v>
      </c>
      <c r="C15" t="s">
        <v>1416</v>
      </c>
    </row>
    <row r="16" spans="1:3" x14ac:dyDescent="0.25">
      <c r="A16">
        <v>0.9</v>
      </c>
      <c r="B16">
        <f>B15/A16</f>
        <v>0.12049781659495748</v>
      </c>
      <c r="C16" t="s">
        <v>1418</v>
      </c>
    </row>
    <row r="18" spans="1:3" x14ac:dyDescent="0.25">
      <c r="A18">
        <v>5</v>
      </c>
      <c r="B18">
        <f>'AHP vector'!Z31</f>
        <v>5.7625352766217679</v>
      </c>
      <c r="C18" t="s">
        <v>1415</v>
      </c>
    </row>
    <row r="19" spans="1:3" x14ac:dyDescent="0.25">
      <c r="B19">
        <f>(B18-A18)/(A18-1)</f>
        <v>0.19063381915544197</v>
      </c>
      <c r="C19" t="s">
        <v>1416</v>
      </c>
    </row>
    <row r="20" spans="1:3" x14ac:dyDescent="0.25">
      <c r="A20">
        <v>1.1200000000000001</v>
      </c>
      <c r="B20">
        <f>B19/A20</f>
        <v>0.17020876710307317</v>
      </c>
      <c r="C20" t="s">
        <v>1418</v>
      </c>
    </row>
    <row r="22" spans="1:3" x14ac:dyDescent="0.25">
      <c r="A22">
        <v>6</v>
      </c>
      <c r="B22">
        <f>'AHP vector'!Z46</f>
        <v>6.4089211279545388</v>
      </c>
      <c r="C22" t="s">
        <v>1415</v>
      </c>
    </row>
    <row r="23" spans="1:3" x14ac:dyDescent="0.25">
      <c r="B23">
        <f>(B22-A22)/(A22-1)</f>
        <v>8.1784225590907769E-2</v>
      </c>
      <c r="C23" t="s">
        <v>1416</v>
      </c>
    </row>
    <row r="24" spans="1:3" x14ac:dyDescent="0.25">
      <c r="A24">
        <v>1.24</v>
      </c>
      <c r="B24">
        <f>B23/A24</f>
        <v>6.5955020637828848E-2</v>
      </c>
      <c r="C24" t="s">
        <v>1418</v>
      </c>
    </row>
    <row r="26" spans="1:3" x14ac:dyDescent="0.25">
      <c r="A26">
        <v>7</v>
      </c>
      <c r="B26">
        <f>'AHP vector'!Z61</f>
        <v>7.3162564226221134</v>
      </c>
      <c r="C26" t="s">
        <v>1415</v>
      </c>
    </row>
    <row r="27" spans="1:3" x14ac:dyDescent="0.25">
      <c r="B27">
        <f>(B26-A26)/(A26-1)</f>
        <v>5.2709403770352235E-2</v>
      </c>
      <c r="C27" t="s">
        <v>1416</v>
      </c>
    </row>
    <row r="28" spans="1:3" x14ac:dyDescent="0.25">
      <c r="A28">
        <v>1.32</v>
      </c>
      <c r="B28">
        <f>B27/A28</f>
        <v>3.9931366492691085E-2</v>
      </c>
      <c r="C28" t="s">
        <v>1418</v>
      </c>
    </row>
    <row r="30" spans="1:3" x14ac:dyDescent="0.25">
      <c r="A30">
        <v>11</v>
      </c>
      <c r="B30">
        <f>'AHP vector'!Z76</f>
        <v>13.02998374467114</v>
      </c>
      <c r="C30" t="s">
        <v>1415</v>
      </c>
    </row>
    <row r="31" spans="1:3" x14ac:dyDescent="0.25">
      <c r="B31">
        <f>(B30-A30)/(A30-1)</f>
        <v>0.20299837446711405</v>
      </c>
      <c r="C31" t="s">
        <v>1416</v>
      </c>
    </row>
    <row r="32" spans="1:3" x14ac:dyDescent="0.25">
      <c r="A32">
        <v>1.5</v>
      </c>
      <c r="B32">
        <f>B31/A32</f>
        <v>0.13533224964474269</v>
      </c>
      <c r="C32" t="s">
        <v>1418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AF57-0A2E-49E5-B944-12DE1E2EB0A1}">
  <dimension ref="A1:AA79"/>
  <sheetViews>
    <sheetView zoomScale="70" zoomScaleNormal="70" workbookViewId="0"/>
  </sheetViews>
  <sheetFormatPr defaultRowHeight="15" x14ac:dyDescent="0.25"/>
  <sheetData>
    <row r="1" spans="1:18" x14ac:dyDescent="0.25">
      <c r="A1" t="s">
        <v>1445</v>
      </c>
      <c r="N1" s="21" t="s">
        <v>1503</v>
      </c>
    </row>
    <row r="2" spans="1:18" x14ac:dyDescent="0.25">
      <c r="A2">
        <v>1</v>
      </c>
      <c r="B2">
        <v>0</v>
      </c>
    </row>
    <row r="3" spans="1:18" x14ac:dyDescent="0.25">
      <c r="A3">
        <v>2</v>
      </c>
      <c r="B3">
        <v>0.11111</v>
      </c>
    </row>
    <row r="4" spans="1:18" x14ac:dyDescent="0.25">
      <c r="A4">
        <v>3</v>
      </c>
      <c r="B4">
        <v>0.25</v>
      </c>
    </row>
    <row r="5" spans="1:18" x14ac:dyDescent="0.25">
      <c r="A5">
        <v>4</v>
      </c>
      <c r="B5">
        <v>0.42857000000000001</v>
      </c>
    </row>
    <row r="6" spans="1:18" x14ac:dyDescent="0.25">
      <c r="A6">
        <v>5</v>
      </c>
      <c r="B6">
        <v>0.66666999999999998</v>
      </c>
    </row>
    <row r="7" spans="1:18" x14ac:dyDescent="0.25">
      <c r="A7">
        <v>6</v>
      </c>
      <c r="B7">
        <v>1</v>
      </c>
    </row>
    <row r="8" spans="1:18" x14ac:dyDescent="0.25">
      <c r="A8">
        <v>7</v>
      </c>
      <c r="B8">
        <v>1.5</v>
      </c>
    </row>
    <row r="9" spans="1:18" x14ac:dyDescent="0.25">
      <c r="A9">
        <v>8</v>
      </c>
      <c r="B9">
        <v>2.3333300000000001</v>
      </c>
    </row>
    <row r="10" spans="1:18" x14ac:dyDescent="0.25">
      <c r="A10">
        <v>9</v>
      </c>
      <c r="B10">
        <v>4</v>
      </c>
    </row>
    <row r="11" spans="1:18" x14ac:dyDescent="0.25">
      <c r="A11">
        <v>10</v>
      </c>
      <c r="B11">
        <v>9</v>
      </c>
    </row>
    <row r="15" spans="1:18" x14ac:dyDescent="0.25">
      <c r="A15">
        <v>4</v>
      </c>
      <c r="B15" t="s">
        <v>0</v>
      </c>
      <c r="C15" t="s">
        <v>1</v>
      </c>
      <c r="D15" t="s">
        <v>2</v>
      </c>
      <c r="E15" t="s">
        <v>3</v>
      </c>
      <c r="N15">
        <v>4</v>
      </c>
      <c r="O15" t="s">
        <v>0</v>
      </c>
      <c r="P15" t="s">
        <v>1</v>
      </c>
      <c r="Q15" t="s">
        <v>2</v>
      </c>
      <c r="R15" t="s">
        <v>3</v>
      </c>
    </row>
    <row r="16" spans="1:18" x14ac:dyDescent="0.25">
      <c r="A16" t="s">
        <v>0</v>
      </c>
      <c r="B16">
        <f>'grid and decimal'!O3</f>
        <v>1</v>
      </c>
      <c r="C16">
        <f>'grid and decimal'!P3</f>
        <v>9</v>
      </c>
      <c r="D16">
        <f>'grid and decimal'!Q3</f>
        <v>2.3333333333333335</v>
      </c>
      <c r="E16">
        <f>'grid and decimal'!R3</f>
        <v>0.42857142857142855</v>
      </c>
      <c r="N16" t="s">
        <v>0</v>
      </c>
      <c r="O16" t="s">
        <v>1459</v>
      </c>
      <c r="P16">
        <f t="shared" ref="P16:R19" si="0">IF(C16&lt;2.33,1,0)</f>
        <v>0</v>
      </c>
      <c r="Q16">
        <f t="shared" si="0"/>
        <v>0</v>
      </c>
      <c r="R16">
        <f t="shared" si="0"/>
        <v>1</v>
      </c>
    </row>
    <row r="17" spans="1:27" x14ac:dyDescent="0.25">
      <c r="A17" t="s">
        <v>1</v>
      </c>
      <c r="B17">
        <f>'grid and decimal'!O4</f>
        <v>0.1111111111111111</v>
      </c>
      <c r="C17">
        <f>'grid and decimal'!P4</f>
        <v>1</v>
      </c>
      <c r="D17">
        <f>'grid and decimal'!Q4</f>
        <v>0.42857142857142855</v>
      </c>
      <c r="E17">
        <f>'grid and decimal'!R4</f>
        <v>0.25</v>
      </c>
      <c r="N17" t="s">
        <v>1</v>
      </c>
      <c r="O17">
        <f>IF(B17&lt;2.33,1,0)</f>
        <v>1</v>
      </c>
      <c r="P17" t="s">
        <v>1459</v>
      </c>
      <c r="Q17">
        <f t="shared" si="0"/>
        <v>1</v>
      </c>
      <c r="R17">
        <f t="shared" si="0"/>
        <v>1</v>
      </c>
    </row>
    <row r="18" spans="1:27" x14ac:dyDescent="0.25">
      <c r="A18" t="s">
        <v>2</v>
      </c>
      <c r="B18">
        <f>'grid and decimal'!O5</f>
        <v>0.42857142857142855</v>
      </c>
      <c r="C18">
        <f>'grid and decimal'!P5</f>
        <v>2.3333333333333335</v>
      </c>
      <c r="D18">
        <f>'grid and decimal'!Q5</f>
        <v>1</v>
      </c>
      <c r="E18">
        <f>'grid and decimal'!R5</f>
        <v>0.66666666666666663</v>
      </c>
      <c r="N18" t="s">
        <v>2</v>
      </c>
      <c r="O18">
        <f t="shared" ref="O18:O19" si="1">IF(B18&lt;2.33,1,0)</f>
        <v>1</v>
      </c>
      <c r="P18">
        <f t="shared" si="0"/>
        <v>0</v>
      </c>
      <c r="Q18" t="s">
        <v>1459</v>
      </c>
      <c r="R18">
        <f t="shared" si="0"/>
        <v>1</v>
      </c>
    </row>
    <row r="19" spans="1:27" x14ac:dyDescent="0.25">
      <c r="A19" t="s">
        <v>3</v>
      </c>
      <c r="B19">
        <f>'grid and decimal'!O6</f>
        <v>2.3333333333333335</v>
      </c>
      <c r="C19">
        <f>'grid and decimal'!P6</f>
        <v>4</v>
      </c>
      <c r="D19">
        <f>'grid and decimal'!Q6</f>
        <v>1.5</v>
      </c>
      <c r="E19">
        <f>'grid and decimal'!R6</f>
        <v>1</v>
      </c>
      <c r="N19" t="s">
        <v>3</v>
      </c>
      <c r="O19">
        <f t="shared" si="1"/>
        <v>0</v>
      </c>
      <c r="P19">
        <f t="shared" si="0"/>
        <v>0</v>
      </c>
      <c r="Q19">
        <f t="shared" si="0"/>
        <v>1</v>
      </c>
      <c r="R19" t="s">
        <v>1459</v>
      </c>
    </row>
    <row r="22" spans="1:27" x14ac:dyDescent="0.25">
      <c r="Z22">
        <f>(N15*(N15-1))</f>
        <v>12</v>
      </c>
      <c r="AA22" t="s">
        <v>1457</v>
      </c>
    </row>
    <row r="23" spans="1:27" x14ac:dyDescent="0.25">
      <c r="Z23">
        <f>Z22/2</f>
        <v>6</v>
      </c>
      <c r="AA23" t="s">
        <v>1458</v>
      </c>
    </row>
    <row r="24" spans="1:27" x14ac:dyDescent="0.25">
      <c r="Z24">
        <f>SUM(O16:Y25)/2</f>
        <v>3.5</v>
      </c>
      <c r="AA24" t="s">
        <v>1460</v>
      </c>
    </row>
    <row r="25" spans="1:27" x14ac:dyDescent="0.25">
      <c r="Z25">
        <f>Z24/Z23</f>
        <v>0.58333333333333337</v>
      </c>
      <c r="AA25" t="s">
        <v>1421</v>
      </c>
    </row>
    <row r="27" spans="1:27" x14ac:dyDescent="0.25">
      <c r="A27">
        <v>5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N27">
        <v>5</v>
      </c>
      <c r="O27" t="s">
        <v>0</v>
      </c>
      <c r="P27" t="s">
        <v>1</v>
      </c>
      <c r="Q27" t="s">
        <v>2</v>
      </c>
      <c r="R27" t="s">
        <v>3</v>
      </c>
      <c r="S27" t="s">
        <v>4</v>
      </c>
    </row>
    <row r="28" spans="1:27" x14ac:dyDescent="0.25">
      <c r="A28" t="s">
        <v>0</v>
      </c>
      <c r="B28">
        <f>'grid and decimal'!O17</f>
        <v>1</v>
      </c>
      <c r="C28">
        <f>'grid and decimal'!P17</f>
        <v>0.25</v>
      </c>
      <c r="D28">
        <f>'grid and decimal'!Q17</f>
        <v>4</v>
      </c>
      <c r="E28">
        <f>'grid and decimal'!R17</f>
        <v>2.3333333333333335</v>
      </c>
      <c r="F28">
        <f>'grid and decimal'!S17</f>
        <v>0.66666666666666663</v>
      </c>
      <c r="N28" t="s">
        <v>0</v>
      </c>
      <c r="O28" t="s">
        <v>1459</v>
      </c>
      <c r="P28">
        <f t="shared" ref="P28:S32" si="2">IF(C28&lt;2.33,1,0)</f>
        <v>1</v>
      </c>
      <c r="Q28">
        <f t="shared" si="2"/>
        <v>0</v>
      </c>
      <c r="R28">
        <f t="shared" si="2"/>
        <v>0</v>
      </c>
      <c r="S28">
        <f t="shared" si="2"/>
        <v>1</v>
      </c>
    </row>
    <row r="29" spans="1:27" x14ac:dyDescent="0.25">
      <c r="A29" t="s">
        <v>1</v>
      </c>
      <c r="B29">
        <f>'grid and decimal'!O18</f>
        <v>4</v>
      </c>
      <c r="C29">
        <f>'grid and decimal'!P18</f>
        <v>1</v>
      </c>
      <c r="D29">
        <f>'grid and decimal'!Q18</f>
        <v>4</v>
      </c>
      <c r="E29">
        <f>'grid and decimal'!R18</f>
        <v>2.3333333333333335</v>
      </c>
      <c r="F29">
        <f>'grid and decimal'!S18</f>
        <v>0.66666666666666663</v>
      </c>
      <c r="N29" t="s">
        <v>1</v>
      </c>
      <c r="O29">
        <f t="shared" ref="O29:O32" si="3">IF(B29&lt;2.33,1,0)</f>
        <v>0</v>
      </c>
      <c r="P29" t="s">
        <v>1459</v>
      </c>
      <c r="Q29">
        <f t="shared" si="2"/>
        <v>0</v>
      </c>
      <c r="R29">
        <f t="shared" si="2"/>
        <v>0</v>
      </c>
      <c r="S29">
        <f t="shared" si="2"/>
        <v>1</v>
      </c>
    </row>
    <row r="30" spans="1:27" x14ac:dyDescent="0.25">
      <c r="A30" t="s">
        <v>2</v>
      </c>
      <c r="B30">
        <f>'grid and decimal'!O19</f>
        <v>0.25</v>
      </c>
      <c r="C30">
        <f>'grid and decimal'!P19</f>
        <v>0.25</v>
      </c>
      <c r="D30">
        <f>'grid and decimal'!Q19</f>
        <v>1</v>
      </c>
      <c r="E30">
        <f>'grid and decimal'!R19</f>
        <v>4</v>
      </c>
      <c r="F30">
        <f>'grid and decimal'!S19</f>
        <v>0.25</v>
      </c>
      <c r="N30" t="s">
        <v>2</v>
      </c>
      <c r="O30">
        <f t="shared" si="3"/>
        <v>1</v>
      </c>
      <c r="P30">
        <f t="shared" si="2"/>
        <v>1</v>
      </c>
      <c r="Q30" t="s">
        <v>1459</v>
      </c>
      <c r="R30">
        <f t="shared" si="2"/>
        <v>0</v>
      </c>
      <c r="S30">
        <f t="shared" si="2"/>
        <v>1</v>
      </c>
    </row>
    <row r="31" spans="1:27" x14ac:dyDescent="0.25">
      <c r="A31" t="s">
        <v>3</v>
      </c>
      <c r="B31">
        <f>'grid and decimal'!O20</f>
        <v>0.42857142857142855</v>
      </c>
      <c r="C31">
        <f>'grid and decimal'!P20</f>
        <v>0.42857142857142855</v>
      </c>
      <c r="D31">
        <f>'grid and decimal'!Q20</f>
        <v>0.25</v>
      </c>
      <c r="E31">
        <f>'grid and decimal'!R20</f>
        <v>1</v>
      </c>
      <c r="F31">
        <f>'grid and decimal'!S20</f>
        <v>0.42857142857142855</v>
      </c>
      <c r="N31" t="s">
        <v>3</v>
      </c>
      <c r="O31">
        <f t="shared" si="3"/>
        <v>1</v>
      </c>
      <c r="P31">
        <f t="shared" si="2"/>
        <v>1</v>
      </c>
      <c r="Q31">
        <f t="shared" si="2"/>
        <v>1</v>
      </c>
      <c r="R31" t="s">
        <v>1459</v>
      </c>
      <c r="S31">
        <f t="shared" si="2"/>
        <v>1</v>
      </c>
    </row>
    <row r="32" spans="1:27" x14ac:dyDescent="0.25">
      <c r="A32" t="s">
        <v>4</v>
      </c>
      <c r="B32">
        <f>'grid and decimal'!O21</f>
        <v>1.5</v>
      </c>
      <c r="C32">
        <f>'grid and decimal'!P21</f>
        <v>1.5</v>
      </c>
      <c r="D32">
        <f>'grid and decimal'!Q21</f>
        <v>4</v>
      </c>
      <c r="E32">
        <f>'grid and decimal'!R21</f>
        <v>2.3333333333333335</v>
      </c>
      <c r="F32">
        <f>'grid and decimal'!S21</f>
        <v>1</v>
      </c>
      <c r="N32" t="s">
        <v>4</v>
      </c>
      <c r="O32">
        <f t="shared" si="3"/>
        <v>1</v>
      </c>
      <c r="P32">
        <f t="shared" si="2"/>
        <v>1</v>
      </c>
      <c r="Q32">
        <f t="shared" si="2"/>
        <v>0</v>
      </c>
      <c r="R32">
        <f t="shared" si="2"/>
        <v>0</v>
      </c>
      <c r="S32" t="s">
        <v>1459</v>
      </c>
    </row>
    <row r="34" spans="1:27" x14ac:dyDescent="0.25">
      <c r="Z34">
        <f>(N27*(N27-1))</f>
        <v>20</v>
      </c>
      <c r="AA34" t="s">
        <v>1457</v>
      </c>
    </row>
    <row r="35" spans="1:27" x14ac:dyDescent="0.25">
      <c r="Z35">
        <f>Z34/2</f>
        <v>10</v>
      </c>
      <c r="AA35" t="s">
        <v>1458</v>
      </c>
    </row>
    <row r="36" spans="1:27" x14ac:dyDescent="0.25">
      <c r="Z36">
        <f>SUM(O28:Y37)/2</f>
        <v>6</v>
      </c>
      <c r="AA36" t="s">
        <v>1460</v>
      </c>
    </row>
    <row r="37" spans="1:27" x14ac:dyDescent="0.25">
      <c r="Z37">
        <f>Z36/Z35</f>
        <v>0.6</v>
      </c>
      <c r="AA37" t="s">
        <v>1421</v>
      </c>
    </row>
    <row r="39" spans="1:27" x14ac:dyDescent="0.25">
      <c r="A39">
        <v>6</v>
      </c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N39">
        <v>6</v>
      </c>
      <c r="O39" t="s">
        <v>0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</row>
    <row r="40" spans="1:27" x14ac:dyDescent="0.25">
      <c r="A40" t="str">
        <f>'grid and decimal'!N30</f>
        <v>j1</v>
      </c>
      <c r="B40">
        <f>'grid and decimal'!O30</f>
        <v>1</v>
      </c>
      <c r="C40">
        <f>'grid and decimal'!P30</f>
        <v>1</v>
      </c>
      <c r="D40">
        <f>'grid and decimal'!Q30</f>
        <v>2.3333333333333335</v>
      </c>
      <c r="E40">
        <f>'grid and decimal'!R30</f>
        <v>4</v>
      </c>
      <c r="F40">
        <f>'grid and decimal'!S30</f>
        <v>1</v>
      </c>
      <c r="G40">
        <f>'grid and decimal'!T30</f>
        <v>0.66666666666666663</v>
      </c>
      <c r="N40" t="s">
        <v>0</v>
      </c>
      <c r="O40" t="s">
        <v>1459</v>
      </c>
      <c r="P40">
        <f t="shared" ref="P40" si="4">IF(C40&lt;2.33,1,0)</f>
        <v>1</v>
      </c>
      <c r="Q40">
        <f t="shared" ref="Q40:Q41" si="5">IF(D40&lt;2.33,1,0)</f>
        <v>0</v>
      </c>
      <c r="R40">
        <f t="shared" ref="R40:R42" si="6">IF(E40&lt;2.33,1,0)</f>
        <v>0</v>
      </c>
      <c r="S40">
        <f t="shared" ref="S40:S43" si="7">IF(F40&lt;2.33,1,0)</f>
        <v>1</v>
      </c>
      <c r="T40">
        <f t="shared" ref="T40:T44" si="8">IF(G40&lt;2.33,1,0)</f>
        <v>1</v>
      </c>
    </row>
    <row r="41" spans="1:27" x14ac:dyDescent="0.25">
      <c r="A41" t="str">
        <f>'grid and decimal'!N31</f>
        <v>j2</v>
      </c>
      <c r="B41">
        <f>'grid and decimal'!O31</f>
        <v>1</v>
      </c>
      <c r="C41">
        <f>'grid and decimal'!P31</f>
        <v>1</v>
      </c>
      <c r="D41">
        <f>'grid and decimal'!Q31</f>
        <v>1.5</v>
      </c>
      <c r="E41">
        <f>'grid and decimal'!R31</f>
        <v>2.3333333333333335</v>
      </c>
      <c r="F41">
        <f>'grid and decimal'!S31</f>
        <v>1</v>
      </c>
      <c r="G41">
        <f>'grid and decimal'!T31</f>
        <v>1.5</v>
      </c>
      <c r="N41" t="s">
        <v>1</v>
      </c>
      <c r="O41">
        <f t="shared" ref="O41:O45" si="9">IF(B41&lt;2.33,1,0)</f>
        <v>1</v>
      </c>
      <c r="P41" t="s">
        <v>1459</v>
      </c>
      <c r="Q41">
        <f t="shared" si="5"/>
        <v>1</v>
      </c>
      <c r="R41">
        <f t="shared" si="6"/>
        <v>0</v>
      </c>
      <c r="S41">
        <f t="shared" si="7"/>
        <v>1</v>
      </c>
      <c r="T41">
        <f t="shared" si="8"/>
        <v>1</v>
      </c>
    </row>
    <row r="42" spans="1:27" x14ac:dyDescent="0.25">
      <c r="A42" t="str">
        <f>'grid and decimal'!N32</f>
        <v>j3</v>
      </c>
      <c r="B42">
        <f>'grid and decimal'!O32</f>
        <v>0.42857142857142855</v>
      </c>
      <c r="C42">
        <f>'grid and decimal'!P32</f>
        <v>0.66666666666666663</v>
      </c>
      <c r="D42">
        <f>'grid and decimal'!Q32</f>
        <v>1</v>
      </c>
      <c r="E42">
        <f>'grid and decimal'!R32</f>
        <v>4</v>
      </c>
      <c r="F42">
        <f>'grid and decimal'!S32</f>
        <v>0.42857142857142855</v>
      </c>
      <c r="G42">
        <f>'grid and decimal'!T32</f>
        <v>0.42857142857142855</v>
      </c>
      <c r="N42" t="s">
        <v>2</v>
      </c>
      <c r="O42">
        <f t="shared" si="9"/>
        <v>1</v>
      </c>
      <c r="P42">
        <f t="shared" ref="P42:P45" si="10">IF(C42&lt;2.33,1,0)</f>
        <v>1</v>
      </c>
      <c r="Q42" t="s">
        <v>1459</v>
      </c>
      <c r="R42">
        <f t="shared" si="6"/>
        <v>0</v>
      </c>
      <c r="S42">
        <f t="shared" si="7"/>
        <v>1</v>
      </c>
      <c r="T42">
        <f t="shared" si="8"/>
        <v>1</v>
      </c>
    </row>
    <row r="43" spans="1:27" x14ac:dyDescent="0.25">
      <c r="A43" t="str">
        <f>'grid and decimal'!N33</f>
        <v>j4</v>
      </c>
      <c r="B43">
        <f>'grid and decimal'!O33</f>
        <v>0.25</v>
      </c>
      <c r="C43">
        <f>'grid and decimal'!P33</f>
        <v>0.42857142857142855</v>
      </c>
      <c r="D43">
        <f>'grid and decimal'!Q33</f>
        <v>0.25</v>
      </c>
      <c r="E43">
        <f>'grid and decimal'!R33</f>
        <v>1</v>
      </c>
      <c r="F43">
        <f>'grid and decimal'!S33</f>
        <v>0.42857142857142855</v>
      </c>
      <c r="G43">
        <f>'grid and decimal'!T33</f>
        <v>0.66666666666666663</v>
      </c>
      <c r="N43" t="s">
        <v>3</v>
      </c>
      <c r="O43">
        <f t="shared" si="9"/>
        <v>1</v>
      </c>
      <c r="P43">
        <f t="shared" si="10"/>
        <v>1</v>
      </c>
      <c r="Q43">
        <f t="shared" ref="Q43:Q45" si="11">IF(D43&lt;2.33,1,0)</f>
        <v>1</v>
      </c>
      <c r="R43" t="s">
        <v>1459</v>
      </c>
      <c r="S43">
        <f t="shared" si="7"/>
        <v>1</v>
      </c>
      <c r="T43">
        <f t="shared" si="8"/>
        <v>1</v>
      </c>
    </row>
    <row r="44" spans="1:27" x14ac:dyDescent="0.25">
      <c r="A44" t="str">
        <f>'grid and decimal'!N34</f>
        <v>j5</v>
      </c>
      <c r="B44">
        <f>'grid and decimal'!O34</f>
        <v>1</v>
      </c>
      <c r="C44">
        <f>'grid and decimal'!P34</f>
        <v>1</v>
      </c>
      <c r="D44">
        <f>'grid and decimal'!Q34</f>
        <v>2.3333333333333335</v>
      </c>
      <c r="E44">
        <f>'grid and decimal'!R34</f>
        <v>2.3333333333333335</v>
      </c>
      <c r="F44">
        <f>'grid and decimal'!S34</f>
        <v>1</v>
      </c>
      <c r="G44">
        <f>'grid and decimal'!T34</f>
        <v>2.3333333333333335</v>
      </c>
      <c r="N44" t="s">
        <v>4</v>
      </c>
      <c r="O44">
        <f t="shared" si="9"/>
        <v>1</v>
      </c>
      <c r="P44">
        <f t="shared" si="10"/>
        <v>1</v>
      </c>
      <c r="Q44">
        <f t="shared" si="11"/>
        <v>0</v>
      </c>
      <c r="R44">
        <f t="shared" ref="R44:R45" si="12">IF(E44&lt;2.33,1,0)</f>
        <v>0</v>
      </c>
      <c r="S44" t="s">
        <v>1459</v>
      </c>
      <c r="T44">
        <f t="shared" si="8"/>
        <v>0</v>
      </c>
    </row>
    <row r="45" spans="1:27" x14ac:dyDescent="0.25">
      <c r="A45" t="s">
        <v>5</v>
      </c>
      <c r="B45">
        <f>'grid and decimal'!O35</f>
        <v>1.5</v>
      </c>
      <c r="C45">
        <f>'grid and decimal'!P35</f>
        <v>0.66666666666666663</v>
      </c>
      <c r="D45">
        <f>'grid and decimal'!Q35</f>
        <v>2.3333333333333335</v>
      </c>
      <c r="E45">
        <f>'grid and decimal'!R35</f>
        <v>1.5</v>
      </c>
      <c r="F45">
        <f>'grid and decimal'!S35</f>
        <v>0.42857142857142855</v>
      </c>
      <c r="G45">
        <f>'grid and decimal'!T35</f>
        <v>1</v>
      </c>
      <c r="N45" t="s">
        <v>5</v>
      </c>
      <c r="O45">
        <f t="shared" si="9"/>
        <v>1</v>
      </c>
      <c r="P45">
        <f t="shared" si="10"/>
        <v>1</v>
      </c>
      <c r="Q45">
        <f t="shared" si="11"/>
        <v>0</v>
      </c>
      <c r="R45">
        <f t="shared" si="12"/>
        <v>1</v>
      </c>
      <c r="S45">
        <f t="shared" ref="S45" si="13">IF(F45&lt;2.33,1,0)</f>
        <v>1</v>
      </c>
      <c r="T45" t="s">
        <v>1459</v>
      </c>
    </row>
    <row r="46" spans="1:27" x14ac:dyDescent="0.25">
      <c r="Z46">
        <f>(N39*(N39-1))</f>
        <v>30</v>
      </c>
      <c r="AA46" t="s">
        <v>1457</v>
      </c>
    </row>
    <row r="47" spans="1:27" x14ac:dyDescent="0.25">
      <c r="Z47">
        <f>Z46/2</f>
        <v>15</v>
      </c>
      <c r="AA47" t="s">
        <v>1458</v>
      </c>
    </row>
    <row r="48" spans="1:27" x14ac:dyDescent="0.25">
      <c r="Z48">
        <f>SUM(O40:Y49)/2</f>
        <v>11</v>
      </c>
      <c r="AA48" t="s">
        <v>1460</v>
      </c>
    </row>
    <row r="49" spans="1:27" x14ac:dyDescent="0.25">
      <c r="Z49">
        <f>Z48/Z47</f>
        <v>0.73333333333333328</v>
      </c>
      <c r="AA49" t="s">
        <v>1421</v>
      </c>
    </row>
    <row r="53" spans="1:27" x14ac:dyDescent="0.25">
      <c r="A53">
        <v>7</v>
      </c>
      <c r="B53" t="str">
        <f>'grid and decimal'!O42</f>
        <v>j1</v>
      </c>
      <c r="C53" t="str">
        <f>'grid and decimal'!P42</f>
        <v>j2</v>
      </c>
      <c r="D53" t="str">
        <f>'grid and decimal'!Q42</f>
        <v>j3</v>
      </c>
      <c r="E53" t="str">
        <f>'grid and decimal'!R42</f>
        <v>j4</v>
      </c>
      <c r="F53" t="str">
        <f>'grid and decimal'!S42</f>
        <v>j5</v>
      </c>
      <c r="G53" t="str">
        <f>'grid and decimal'!T42</f>
        <v>j6</v>
      </c>
      <c r="H53" t="str">
        <f>'grid and decimal'!U42</f>
        <v>j7</v>
      </c>
      <c r="N53">
        <v>7</v>
      </c>
      <c r="O53" t="s">
        <v>0</v>
      </c>
      <c r="P53" t="s">
        <v>1</v>
      </c>
      <c r="Q53" t="s">
        <v>2</v>
      </c>
      <c r="R53" t="s">
        <v>3</v>
      </c>
      <c r="S53" t="s">
        <v>4</v>
      </c>
      <c r="T53" t="s">
        <v>5</v>
      </c>
      <c r="U53" t="s">
        <v>6</v>
      </c>
    </row>
    <row r="54" spans="1:27" x14ac:dyDescent="0.25">
      <c r="A54" t="str">
        <f>'grid and decimal'!N43</f>
        <v>j1</v>
      </c>
      <c r="B54">
        <f>'grid and decimal'!O43</f>
        <v>1</v>
      </c>
      <c r="C54">
        <f>'grid and decimal'!P43</f>
        <v>2.3333333333333335</v>
      </c>
      <c r="D54">
        <f>'grid and decimal'!Q43</f>
        <v>0.42857142857142855</v>
      </c>
      <c r="E54">
        <f>'grid and decimal'!R43</f>
        <v>0.66666666666666663</v>
      </c>
      <c r="F54">
        <f>'grid and decimal'!S43</f>
        <v>0.25</v>
      </c>
      <c r="G54">
        <f>'grid and decimal'!T43</f>
        <v>2.3333333333333335</v>
      </c>
      <c r="H54">
        <f>'grid and decimal'!U43</f>
        <v>0</v>
      </c>
      <c r="N54" t="s">
        <v>0</v>
      </c>
      <c r="O54" t="s">
        <v>1459</v>
      </c>
      <c r="P54">
        <f t="shared" ref="P54:U60" si="14">IF(C54&lt;2.33,1,0)</f>
        <v>0</v>
      </c>
      <c r="Q54">
        <f t="shared" si="14"/>
        <v>1</v>
      </c>
      <c r="R54">
        <f t="shared" si="14"/>
        <v>1</v>
      </c>
      <c r="S54">
        <f t="shared" si="14"/>
        <v>1</v>
      </c>
      <c r="T54">
        <f t="shared" si="14"/>
        <v>0</v>
      </c>
      <c r="U54">
        <f t="shared" si="14"/>
        <v>1</v>
      </c>
    </row>
    <row r="55" spans="1:27" x14ac:dyDescent="0.25">
      <c r="A55" t="str">
        <f>'grid and decimal'!N44</f>
        <v>j2</v>
      </c>
      <c r="B55">
        <f>'grid and decimal'!O44</f>
        <v>0.42857142857142855</v>
      </c>
      <c r="C55">
        <f>'grid and decimal'!P44</f>
        <v>1</v>
      </c>
      <c r="D55">
        <f>'grid and decimal'!Q44</f>
        <v>0.66666666666666663</v>
      </c>
      <c r="E55">
        <f>'grid and decimal'!R44</f>
        <v>0.42857142857142855</v>
      </c>
      <c r="F55">
        <f>'grid and decimal'!S44</f>
        <v>0.42857142857142855</v>
      </c>
      <c r="G55">
        <f>'grid and decimal'!T44</f>
        <v>0.42857142857142855</v>
      </c>
      <c r="H55">
        <f>'grid and decimal'!U44</f>
        <v>0.1111111111111111</v>
      </c>
      <c r="N55" t="s">
        <v>1</v>
      </c>
      <c r="O55">
        <f t="shared" ref="O55:O60" si="15">IF(B55&lt;2.33,1,0)</f>
        <v>1</v>
      </c>
      <c r="P55" t="s">
        <v>1459</v>
      </c>
      <c r="Q55">
        <f t="shared" si="14"/>
        <v>1</v>
      </c>
      <c r="R55">
        <f t="shared" si="14"/>
        <v>1</v>
      </c>
      <c r="S55">
        <f t="shared" si="14"/>
        <v>1</v>
      </c>
      <c r="T55">
        <f t="shared" si="14"/>
        <v>1</v>
      </c>
      <c r="U55">
        <f t="shared" si="14"/>
        <v>1</v>
      </c>
    </row>
    <row r="56" spans="1:27" x14ac:dyDescent="0.25">
      <c r="A56" t="str">
        <f>'grid and decimal'!N45</f>
        <v>j3</v>
      </c>
      <c r="B56">
        <f>'grid and decimal'!O45</f>
        <v>2.3333333333333335</v>
      </c>
      <c r="C56">
        <f>'grid and decimal'!P45</f>
        <v>1.5</v>
      </c>
      <c r="D56">
        <f>'grid and decimal'!Q45</f>
        <v>1</v>
      </c>
      <c r="E56">
        <f>'grid and decimal'!R45</f>
        <v>0.66666666666666663</v>
      </c>
      <c r="F56">
        <f>'grid and decimal'!S45</f>
        <v>0.25</v>
      </c>
      <c r="G56">
        <f>'grid and decimal'!T45</f>
        <v>2.3333333333333335</v>
      </c>
      <c r="H56">
        <f>'grid and decimal'!U45</f>
        <v>0.25</v>
      </c>
      <c r="N56" t="s">
        <v>2</v>
      </c>
      <c r="O56">
        <f t="shared" si="15"/>
        <v>0</v>
      </c>
      <c r="P56">
        <f t="shared" si="14"/>
        <v>1</v>
      </c>
      <c r="Q56" t="s">
        <v>1459</v>
      </c>
      <c r="R56">
        <f t="shared" si="14"/>
        <v>1</v>
      </c>
      <c r="S56">
        <f t="shared" si="14"/>
        <v>1</v>
      </c>
      <c r="T56">
        <f t="shared" si="14"/>
        <v>0</v>
      </c>
      <c r="U56">
        <f t="shared" si="14"/>
        <v>1</v>
      </c>
    </row>
    <row r="57" spans="1:27" x14ac:dyDescent="0.25">
      <c r="A57" t="str">
        <f>'grid and decimal'!N46</f>
        <v>j4</v>
      </c>
      <c r="B57">
        <f>'grid and decimal'!O46</f>
        <v>1.5</v>
      </c>
      <c r="C57">
        <f>'grid and decimal'!P46</f>
        <v>2.3333333333333335</v>
      </c>
      <c r="D57">
        <f>'grid and decimal'!Q46</f>
        <v>1.5</v>
      </c>
      <c r="E57">
        <f>'grid and decimal'!R46</f>
        <v>1</v>
      </c>
      <c r="F57">
        <f>'grid and decimal'!S46</f>
        <v>0.42857142857142855</v>
      </c>
      <c r="G57">
        <f>'grid and decimal'!T46</f>
        <v>2.3333333333333335</v>
      </c>
      <c r="H57">
        <f>'grid and decimal'!U46</f>
        <v>0.25</v>
      </c>
      <c r="N57" t="s">
        <v>3</v>
      </c>
      <c r="O57">
        <f t="shared" si="15"/>
        <v>1</v>
      </c>
      <c r="P57">
        <f t="shared" si="14"/>
        <v>0</v>
      </c>
      <c r="Q57">
        <f t="shared" si="14"/>
        <v>1</v>
      </c>
      <c r="R57" t="s">
        <v>1459</v>
      </c>
      <c r="S57">
        <f t="shared" si="14"/>
        <v>1</v>
      </c>
      <c r="T57">
        <f t="shared" si="14"/>
        <v>0</v>
      </c>
      <c r="U57">
        <f t="shared" si="14"/>
        <v>1</v>
      </c>
    </row>
    <row r="58" spans="1:27" x14ac:dyDescent="0.25">
      <c r="A58" t="str">
        <f>'grid and decimal'!N47</f>
        <v>j5</v>
      </c>
      <c r="B58">
        <f>'grid and decimal'!O47</f>
        <v>4</v>
      </c>
      <c r="C58">
        <f>'grid and decimal'!P47</f>
        <v>2.3333333333333335</v>
      </c>
      <c r="D58">
        <f>'grid and decimal'!Q47</f>
        <v>4</v>
      </c>
      <c r="E58">
        <f>'grid and decimal'!R47</f>
        <v>2.3333333333333335</v>
      </c>
      <c r="F58">
        <f>'grid and decimal'!S47</f>
        <v>1</v>
      </c>
      <c r="G58">
        <f>'grid and decimal'!T47</f>
        <v>4</v>
      </c>
      <c r="H58">
        <f>'grid and decimal'!U47</f>
        <v>0.25</v>
      </c>
      <c r="N58" t="s">
        <v>4</v>
      </c>
      <c r="O58">
        <f t="shared" si="15"/>
        <v>0</v>
      </c>
      <c r="P58">
        <f t="shared" si="14"/>
        <v>0</v>
      </c>
      <c r="Q58">
        <f t="shared" si="14"/>
        <v>0</v>
      </c>
      <c r="R58">
        <f t="shared" si="14"/>
        <v>0</v>
      </c>
      <c r="S58" t="s">
        <v>1459</v>
      </c>
      <c r="T58">
        <f t="shared" si="14"/>
        <v>0</v>
      </c>
      <c r="U58">
        <f t="shared" si="14"/>
        <v>1</v>
      </c>
    </row>
    <row r="59" spans="1:27" x14ac:dyDescent="0.25">
      <c r="A59" t="str">
        <f>'grid and decimal'!N48</f>
        <v>j6</v>
      </c>
      <c r="B59">
        <f>'grid and decimal'!O48</f>
        <v>0.42857142857142855</v>
      </c>
      <c r="C59">
        <f>'grid and decimal'!P48</f>
        <v>2.3333333333333335</v>
      </c>
      <c r="D59">
        <f>'grid and decimal'!Q48</f>
        <v>0.42857142857142855</v>
      </c>
      <c r="E59">
        <f>'grid and decimal'!R48</f>
        <v>0.42857142857142855</v>
      </c>
      <c r="F59">
        <f>'grid and decimal'!S48</f>
        <v>0.25</v>
      </c>
      <c r="G59">
        <f>'grid and decimal'!T48</f>
        <v>1</v>
      </c>
      <c r="H59">
        <f>'grid and decimal'!U48</f>
        <v>0.1111111111111111</v>
      </c>
      <c r="N59" t="s">
        <v>5</v>
      </c>
      <c r="O59">
        <f t="shared" si="15"/>
        <v>1</v>
      </c>
      <c r="P59">
        <f t="shared" si="14"/>
        <v>0</v>
      </c>
      <c r="Q59">
        <f t="shared" si="14"/>
        <v>1</v>
      </c>
      <c r="R59">
        <f t="shared" si="14"/>
        <v>1</v>
      </c>
      <c r="S59">
        <f t="shared" si="14"/>
        <v>1</v>
      </c>
      <c r="T59" t="s">
        <v>1459</v>
      </c>
      <c r="U59">
        <f t="shared" si="14"/>
        <v>1</v>
      </c>
    </row>
    <row r="60" spans="1:27" x14ac:dyDescent="0.25">
      <c r="A60" t="str">
        <f>'grid and decimal'!N49</f>
        <v>j7</v>
      </c>
      <c r="B60">
        <f>'grid and decimal'!O49</f>
        <v>9</v>
      </c>
      <c r="C60">
        <f>'grid and decimal'!P49</f>
        <v>9</v>
      </c>
      <c r="D60">
        <f>'grid and decimal'!Q49</f>
        <v>4</v>
      </c>
      <c r="E60">
        <f>'grid and decimal'!R49</f>
        <v>4</v>
      </c>
      <c r="F60">
        <f>'grid and decimal'!S49</f>
        <v>4</v>
      </c>
      <c r="G60">
        <f>'grid and decimal'!T49</f>
        <v>9</v>
      </c>
      <c r="H60">
        <f>'grid and decimal'!U49</f>
        <v>1</v>
      </c>
      <c r="N60" t="s">
        <v>6</v>
      </c>
      <c r="O60">
        <f t="shared" si="15"/>
        <v>0</v>
      </c>
      <c r="P60">
        <f t="shared" si="14"/>
        <v>0</v>
      </c>
      <c r="Q60">
        <f t="shared" si="14"/>
        <v>0</v>
      </c>
      <c r="R60">
        <f t="shared" si="14"/>
        <v>0</v>
      </c>
      <c r="S60">
        <f t="shared" si="14"/>
        <v>0</v>
      </c>
      <c r="T60">
        <f t="shared" si="14"/>
        <v>0</v>
      </c>
      <c r="U60" t="s">
        <v>1459</v>
      </c>
      <c r="Z60">
        <f>(N53*(N53-1))</f>
        <v>42</v>
      </c>
      <c r="AA60" t="s">
        <v>1457</v>
      </c>
    </row>
    <row r="61" spans="1:27" x14ac:dyDescent="0.25">
      <c r="Z61">
        <f>Z60/2</f>
        <v>21</v>
      </c>
      <c r="AA61" t="s">
        <v>1458</v>
      </c>
    </row>
    <row r="62" spans="1:27" x14ac:dyDescent="0.25">
      <c r="Z62">
        <f>SUM(O54:Y63)/2</f>
        <v>12</v>
      </c>
      <c r="AA62" t="s">
        <v>1460</v>
      </c>
    </row>
    <row r="63" spans="1:27" x14ac:dyDescent="0.25">
      <c r="Z63">
        <f>Z62/Z61</f>
        <v>0.5714285714285714</v>
      </c>
      <c r="AA63" t="s">
        <v>1421</v>
      </c>
    </row>
    <row r="65" spans="1:27" x14ac:dyDescent="0.25">
      <c r="A65">
        <f>'grid and decimal'!N55</f>
        <v>11</v>
      </c>
      <c r="B65" t="str">
        <f>'grid and decimal'!O55</f>
        <v>j1</v>
      </c>
      <c r="C65" t="str">
        <f>'grid and decimal'!P55</f>
        <v>j2</v>
      </c>
      <c r="D65" t="str">
        <f>'grid and decimal'!Q55</f>
        <v>j3</v>
      </c>
      <c r="E65" t="str">
        <f>'grid and decimal'!R55</f>
        <v>j4</v>
      </c>
      <c r="F65" t="str">
        <f>'grid and decimal'!S55</f>
        <v>j5</v>
      </c>
      <c r="G65" t="str">
        <f>'grid and decimal'!T55</f>
        <v>j6</v>
      </c>
      <c r="H65" t="str">
        <f>'grid and decimal'!U55</f>
        <v>j7</v>
      </c>
      <c r="I65" t="str">
        <f>'grid and decimal'!V55</f>
        <v>j8</v>
      </c>
      <c r="J65" t="str">
        <f>'grid and decimal'!W55</f>
        <v>j9</v>
      </c>
      <c r="K65" t="str">
        <f>'grid and decimal'!X55</f>
        <v>j10</v>
      </c>
      <c r="L65" t="str">
        <f>'grid and decimal'!Y55</f>
        <v>j11</v>
      </c>
      <c r="N65">
        <v>11</v>
      </c>
      <c r="O65" t="s">
        <v>0</v>
      </c>
      <c r="P65" t="s">
        <v>1</v>
      </c>
      <c r="Q65" t="s">
        <v>2</v>
      </c>
      <c r="R65" t="s">
        <v>3</v>
      </c>
      <c r="S65" t="s">
        <v>4</v>
      </c>
      <c r="T65" t="s">
        <v>5</v>
      </c>
      <c r="U65" t="s">
        <v>6</v>
      </c>
      <c r="V65" t="s">
        <v>7</v>
      </c>
      <c r="W65" t="s">
        <v>8</v>
      </c>
      <c r="X65" t="s">
        <v>9</v>
      </c>
      <c r="Y65" t="s">
        <v>10</v>
      </c>
    </row>
    <row r="66" spans="1:27" x14ac:dyDescent="0.25">
      <c r="A66" t="str">
        <f>'grid and decimal'!N56</f>
        <v>j1</v>
      </c>
      <c r="B66">
        <f>'grid and decimal'!O56</f>
        <v>1</v>
      </c>
      <c r="C66">
        <f>'grid and decimal'!P56</f>
        <v>1.5</v>
      </c>
      <c r="D66">
        <f>'grid and decimal'!Q56</f>
        <v>0.42857142857142855</v>
      </c>
      <c r="E66">
        <f>'grid and decimal'!R56</f>
        <v>2.3333333333333335</v>
      </c>
      <c r="F66">
        <f>'grid and decimal'!S56</f>
        <v>4</v>
      </c>
      <c r="G66">
        <f>'grid and decimal'!T56</f>
        <v>9</v>
      </c>
      <c r="H66">
        <f>'grid and decimal'!U56</f>
        <v>0.42857142857142855</v>
      </c>
      <c r="I66">
        <f>'grid and decimal'!V56</f>
        <v>2.3333333333333335</v>
      </c>
      <c r="J66">
        <f>'grid and decimal'!W56</f>
        <v>1.5</v>
      </c>
      <c r="K66">
        <f>'grid and decimal'!X56</f>
        <v>0.25</v>
      </c>
      <c r="L66">
        <f>'grid and decimal'!Y56</f>
        <v>0.42857142857142855</v>
      </c>
      <c r="N66" t="s">
        <v>0</v>
      </c>
      <c r="O66" t="s">
        <v>1459</v>
      </c>
      <c r="P66">
        <f t="shared" ref="P66:Y76" si="16">IF(C66&lt;2.33,1,0)</f>
        <v>1</v>
      </c>
      <c r="Q66">
        <f t="shared" si="16"/>
        <v>1</v>
      </c>
      <c r="R66">
        <f t="shared" si="16"/>
        <v>0</v>
      </c>
      <c r="S66">
        <f t="shared" si="16"/>
        <v>0</v>
      </c>
      <c r="T66">
        <f t="shared" si="16"/>
        <v>0</v>
      </c>
      <c r="U66">
        <f t="shared" si="16"/>
        <v>1</v>
      </c>
      <c r="V66">
        <f t="shared" si="16"/>
        <v>0</v>
      </c>
      <c r="W66">
        <f t="shared" si="16"/>
        <v>1</v>
      </c>
      <c r="X66">
        <f t="shared" si="16"/>
        <v>1</v>
      </c>
      <c r="Y66">
        <f t="shared" si="16"/>
        <v>1</v>
      </c>
    </row>
    <row r="67" spans="1:27" x14ac:dyDescent="0.25">
      <c r="A67" t="str">
        <f>'grid and decimal'!N57</f>
        <v>j2</v>
      </c>
      <c r="B67">
        <f>'grid and decimal'!O57</f>
        <v>0.66666666666666663</v>
      </c>
      <c r="C67">
        <f>'grid and decimal'!P57</f>
        <v>1</v>
      </c>
      <c r="D67">
        <f>'grid and decimal'!Q57</f>
        <v>0.66666666666666663</v>
      </c>
      <c r="E67">
        <f>'grid and decimal'!R57</f>
        <v>1</v>
      </c>
      <c r="F67">
        <f>'grid and decimal'!S57</f>
        <v>2.3333333333333335</v>
      </c>
      <c r="G67">
        <f>'grid and decimal'!T57</f>
        <v>0.66666666666666663</v>
      </c>
      <c r="H67">
        <f>'grid and decimal'!U57</f>
        <v>0.42857142857142855</v>
      </c>
      <c r="I67">
        <f>'grid and decimal'!V57</f>
        <v>0.42857142857142855</v>
      </c>
      <c r="J67">
        <f>'grid and decimal'!W57</f>
        <v>0.25</v>
      </c>
      <c r="K67">
        <f>'grid and decimal'!X57</f>
        <v>0.1111111111111111</v>
      </c>
      <c r="L67">
        <f>'grid and decimal'!Y57</f>
        <v>0.42857142857142855</v>
      </c>
      <c r="N67" t="s">
        <v>1</v>
      </c>
      <c r="O67">
        <f t="shared" ref="O67:O76" si="17">IF(B67&lt;2.33,1,0)</f>
        <v>1</v>
      </c>
      <c r="P67" t="s">
        <v>1459</v>
      </c>
      <c r="Q67">
        <f t="shared" si="16"/>
        <v>1</v>
      </c>
      <c r="R67">
        <f t="shared" si="16"/>
        <v>1</v>
      </c>
      <c r="S67">
        <f t="shared" si="16"/>
        <v>0</v>
      </c>
      <c r="T67">
        <f t="shared" si="16"/>
        <v>1</v>
      </c>
      <c r="U67">
        <f t="shared" si="16"/>
        <v>1</v>
      </c>
      <c r="V67">
        <f t="shared" si="16"/>
        <v>1</v>
      </c>
      <c r="W67">
        <f t="shared" si="16"/>
        <v>1</v>
      </c>
      <c r="X67">
        <f t="shared" si="16"/>
        <v>1</v>
      </c>
      <c r="Y67">
        <f t="shared" si="16"/>
        <v>1</v>
      </c>
    </row>
    <row r="68" spans="1:27" x14ac:dyDescent="0.25">
      <c r="A68" t="str">
        <f>'grid and decimal'!N58</f>
        <v>j3</v>
      </c>
      <c r="B68">
        <f>'grid and decimal'!O58</f>
        <v>2.3333333333333335</v>
      </c>
      <c r="C68">
        <f>'grid and decimal'!P58</f>
        <v>1.5</v>
      </c>
      <c r="D68">
        <f>'grid and decimal'!Q58</f>
        <v>1</v>
      </c>
      <c r="E68">
        <f>'grid and decimal'!R58</f>
        <v>4</v>
      </c>
      <c r="F68">
        <f>'grid and decimal'!S58</f>
        <v>9</v>
      </c>
      <c r="G68">
        <f>'grid and decimal'!T58</f>
        <v>4</v>
      </c>
      <c r="H68">
        <f>'grid and decimal'!U58</f>
        <v>2.3333333333333335</v>
      </c>
      <c r="I68">
        <f>'grid and decimal'!V58</f>
        <v>2.3333333333333335</v>
      </c>
      <c r="J68">
        <f>'grid and decimal'!W58</f>
        <v>2.3333333333333335</v>
      </c>
      <c r="K68">
        <f>'grid and decimal'!X58</f>
        <v>0.1111111111111111</v>
      </c>
      <c r="L68">
        <f>'grid and decimal'!Y58</f>
        <v>1.5</v>
      </c>
      <c r="N68" t="s">
        <v>2</v>
      </c>
      <c r="O68">
        <f t="shared" si="17"/>
        <v>0</v>
      </c>
      <c r="P68">
        <f t="shared" si="16"/>
        <v>1</v>
      </c>
      <c r="Q68" t="s">
        <v>1459</v>
      </c>
      <c r="R68">
        <f t="shared" si="16"/>
        <v>0</v>
      </c>
      <c r="S68">
        <f t="shared" si="16"/>
        <v>0</v>
      </c>
      <c r="T68">
        <f t="shared" si="16"/>
        <v>0</v>
      </c>
      <c r="U68">
        <f t="shared" si="16"/>
        <v>0</v>
      </c>
      <c r="V68">
        <f t="shared" si="16"/>
        <v>0</v>
      </c>
      <c r="W68">
        <f t="shared" si="16"/>
        <v>0</v>
      </c>
      <c r="X68">
        <f t="shared" si="16"/>
        <v>1</v>
      </c>
      <c r="Y68">
        <f t="shared" si="16"/>
        <v>1</v>
      </c>
    </row>
    <row r="69" spans="1:27" x14ac:dyDescent="0.25">
      <c r="A69" t="str">
        <f>'grid and decimal'!N59</f>
        <v>j4</v>
      </c>
      <c r="B69">
        <f>'grid and decimal'!O59</f>
        <v>0.42857142857142855</v>
      </c>
      <c r="C69">
        <f>'grid and decimal'!P59</f>
        <v>1</v>
      </c>
      <c r="D69">
        <f>'grid and decimal'!Q59</f>
        <v>0.25</v>
      </c>
      <c r="E69">
        <f>'grid and decimal'!R59</f>
        <v>1</v>
      </c>
      <c r="F69">
        <f>'grid and decimal'!S59</f>
        <v>4</v>
      </c>
      <c r="G69">
        <f>'grid and decimal'!T59</f>
        <v>4</v>
      </c>
      <c r="H69">
        <f>'grid and decimal'!U59</f>
        <v>1</v>
      </c>
      <c r="I69">
        <f>'grid and decimal'!V59</f>
        <v>2.3333333333333335</v>
      </c>
      <c r="J69">
        <f>'grid and decimal'!W59</f>
        <v>0.66666666666666663</v>
      </c>
      <c r="K69">
        <f>'grid and decimal'!X59</f>
        <v>0.1111111111111111</v>
      </c>
      <c r="L69">
        <f>'grid and decimal'!Y59</f>
        <v>0.42857142857142855</v>
      </c>
      <c r="N69" t="s">
        <v>3</v>
      </c>
      <c r="O69">
        <f t="shared" si="17"/>
        <v>1</v>
      </c>
      <c r="P69">
        <f t="shared" si="16"/>
        <v>1</v>
      </c>
      <c r="Q69">
        <f t="shared" si="16"/>
        <v>1</v>
      </c>
      <c r="R69" t="s">
        <v>1459</v>
      </c>
      <c r="S69">
        <f t="shared" si="16"/>
        <v>0</v>
      </c>
      <c r="T69">
        <f t="shared" si="16"/>
        <v>0</v>
      </c>
      <c r="U69">
        <f t="shared" si="16"/>
        <v>1</v>
      </c>
      <c r="V69">
        <f t="shared" si="16"/>
        <v>0</v>
      </c>
      <c r="W69">
        <f t="shared" si="16"/>
        <v>1</v>
      </c>
      <c r="X69">
        <f t="shared" si="16"/>
        <v>1</v>
      </c>
      <c r="Y69">
        <f t="shared" si="16"/>
        <v>1</v>
      </c>
    </row>
    <row r="70" spans="1:27" x14ac:dyDescent="0.25">
      <c r="A70" t="str">
        <f>'grid and decimal'!N60</f>
        <v>j5</v>
      </c>
      <c r="B70">
        <f>'grid and decimal'!O60</f>
        <v>0.25</v>
      </c>
      <c r="C70">
        <f>'grid and decimal'!P60</f>
        <v>0.42857142857142855</v>
      </c>
      <c r="D70">
        <f>'grid and decimal'!Q60</f>
        <v>0.1111111111111111</v>
      </c>
      <c r="E70">
        <f>'grid and decimal'!R60</f>
        <v>0.25</v>
      </c>
      <c r="F70">
        <f>'grid and decimal'!S60</f>
        <v>1</v>
      </c>
      <c r="G70">
        <f>'grid and decimal'!T60</f>
        <v>1</v>
      </c>
      <c r="H70">
        <f>'grid and decimal'!U60</f>
        <v>0.66666666666666663</v>
      </c>
      <c r="I70">
        <f>'grid and decimal'!V60</f>
        <v>0.42857142857142855</v>
      </c>
      <c r="J70">
        <f>'grid and decimal'!W60</f>
        <v>0.42857142857142855</v>
      </c>
      <c r="K70">
        <f>'grid and decimal'!X60</f>
        <v>0.25</v>
      </c>
      <c r="L70">
        <f>'grid and decimal'!Y60</f>
        <v>0.42857142857142855</v>
      </c>
      <c r="N70" t="s">
        <v>4</v>
      </c>
      <c r="O70">
        <f t="shared" si="17"/>
        <v>1</v>
      </c>
      <c r="P70">
        <f t="shared" si="16"/>
        <v>1</v>
      </c>
      <c r="Q70">
        <f t="shared" si="16"/>
        <v>1</v>
      </c>
      <c r="R70">
        <f t="shared" si="16"/>
        <v>1</v>
      </c>
      <c r="S70" t="s">
        <v>1459</v>
      </c>
      <c r="T70">
        <f t="shared" si="16"/>
        <v>1</v>
      </c>
      <c r="U70">
        <f t="shared" si="16"/>
        <v>1</v>
      </c>
      <c r="V70">
        <f t="shared" si="16"/>
        <v>1</v>
      </c>
      <c r="W70">
        <f t="shared" si="16"/>
        <v>1</v>
      </c>
      <c r="X70">
        <f t="shared" si="16"/>
        <v>1</v>
      </c>
      <c r="Y70">
        <f t="shared" si="16"/>
        <v>1</v>
      </c>
    </row>
    <row r="71" spans="1:27" x14ac:dyDescent="0.25">
      <c r="A71" t="str">
        <f>'grid and decimal'!N61</f>
        <v>j6</v>
      </c>
      <c r="B71">
        <f>'grid and decimal'!O61</f>
        <v>0.1111111111111111</v>
      </c>
      <c r="C71">
        <f>'grid and decimal'!P61</f>
        <v>1.5</v>
      </c>
      <c r="D71">
        <f>'grid and decimal'!Q61</f>
        <v>0.25</v>
      </c>
      <c r="E71">
        <f>'grid and decimal'!R61</f>
        <v>0.25</v>
      </c>
      <c r="F71">
        <f>'grid and decimal'!S61</f>
        <v>1</v>
      </c>
      <c r="G71">
        <f>'grid and decimal'!T61</f>
        <v>1</v>
      </c>
      <c r="H71">
        <f>'grid and decimal'!U61</f>
        <v>2.3333333333333335</v>
      </c>
      <c r="I71">
        <f>'grid and decimal'!V61</f>
        <v>1</v>
      </c>
      <c r="J71">
        <f>'grid and decimal'!W61</f>
        <v>0.66666666666666663</v>
      </c>
      <c r="K71">
        <f>'grid and decimal'!X61</f>
        <v>0.1111111111111111</v>
      </c>
      <c r="L71">
        <f>'grid and decimal'!Y61</f>
        <v>0.66666666666666663</v>
      </c>
      <c r="N71" t="s">
        <v>5</v>
      </c>
      <c r="O71">
        <f t="shared" si="17"/>
        <v>1</v>
      </c>
      <c r="P71">
        <f t="shared" si="16"/>
        <v>1</v>
      </c>
      <c r="Q71">
        <f t="shared" si="16"/>
        <v>1</v>
      </c>
      <c r="R71">
        <f t="shared" si="16"/>
        <v>1</v>
      </c>
      <c r="S71">
        <f t="shared" si="16"/>
        <v>1</v>
      </c>
      <c r="T71" t="s">
        <v>1459</v>
      </c>
      <c r="U71">
        <f t="shared" si="16"/>
        <v>0</v>
      </c>
      <c r="V71">
        <f t="shared" si="16"/>
        <v>1</v>
      </c>
      <c r="W71">
        <f t="shared" si="16"/>
        <v>1</v>
      </c>
      <c r="X71">
        <f t="shared" si="16"/>
        <v>1</v>
      </c>
      <c r="Y71">
        <f t="shared" si="16"/>
        <v>1</v>
      </c>
    </row>
    <row r="72" spans="1:27" x14ac:dyDescent="0.25">
      <c r="A72" t="str">
        <f>'grid and decimal'!N62</f>
        <v>j7</v>
      </c>
      <c r="B72">
        <f>'grid and decimal'!O62</f>
        <v>2.3333333333333335</v>
      </c>
      <c r="C72">
        <f>'grid and decimal'!P62</f>
        <v>2.3333333333333335</v>
      </c>
      <c r="D72">
        <f>'grid and decimal'!Q62</f>
        <v>0.42857142857142855</v>
      </c>
      <c r="E72">
        <f>'grid and decimal'!R62</f>
        <v>1</v>
      </c>
      <c r="F72">
        <f>'grid and decimal'!S62</f>
        <v>1.5</v>
      </c>
      <c r="G72">
        <f>'grid and decimal'!T62</f>
        <v>0.42857142857142855</v>
      </c>
      <c r="H72">
        <f>'grid and decimal'!U62</f>
        <v>1</v>
      </c>
      <c r="I72">
        <f>'grid and decimal'!V62</f>
        <v>0.42857142857142855</v>
      </c>
      <c r="J72">
        <f>'grid and decimal'!W62</f>
        <v>2.3333333333333335</v>
      </c>
      <c r="K72">
        <f>'grid and decimal'!X62</f>
        <v>0.42857142857142855</v>
      </c>
      <c r="L72">
        <f>'grid and decimal'!Y62</f>
        <v>2.3333333333333335</v>
      </c>
      <c r="N72" t="s">
        <v>6</v>
      </c>
      <c r="O72">
        <f t="shared" si="17"/>
        <v>0</v>
      </c>
      <c r="P72">
        <f t="shared" si="16"/>
        <v>0</v>
      </c>
      <c r="Q72">
        <f t="shared" si="16"/>
        <v>1</v>
      </c>
      <c r="R72">
        <f t="shared" si="16"/>
        <v>1</v>
      </c>
      <c r="S72">
        <f t="shared" si="16"/>
        <v>1</v>
      </c>
      <c r="T72">
        <f t="shared" si="16"/>
        <v>1</v>
      </c>
      <c r="U72" t="s">
        <v>1459</v>
      </c>
      <c r="V72">
        <f t="shared" si="16"/>
        <v>1</v>
      </c>
      <c r="W72">
        <f t="shared" si="16"/>
        <v>0</v>
      </c>
      <c r="X72">
        <f t="shared" si="16"/>
        <v>1</v>
      </c>
      <c r="Y72">
        <f t="shared" si="16"/>
        <v>0</v>
      </c>
    </row>
    <row r="73" spans="1:27" x14ac:dyDescent="0.25">
      <c r="A73" t="str">
        <f>'grid and decimal'!N63</f>
        <v>j8</v>
      </c>
      <c r="B73">
        <f>'grid and decimal'!O63</f>
        <v>0.42857142857142855</v>
      </c>
      <c r="C73">
        <f>'grid and decimal'!P63</f>
        <v>2.3333333333333335</v>
      </c>
      <c r="D73">
        <f>'grid and decimal'!Q63</f>
        <v>0.42857142857142855</v>
      </c>
      <c r="E73">
        <f>'grid and decimal'!R63</f>
        <v>0.42857142857142855</v>
      </c>
      <c r="F73">
        <f>'grid and decimal'!S63</f>
        <v>2.3333333333333335</v>
      </c>
      <c r="G73">
        <f>'grid and decimal'!T63</f>
        <v>1</v>
      </c>
      <c r="H73">
        <f>'grid and decimal'!U63</f>
        <v>2.3333333333333335</v>
      </c>
      <c r="I73">
        <f>'grid and decimal'!V63</f>
        <v>1</v>
      </c>
      <c r="J73">
        <f>'grid and decimal'!W63</f>
        <v>0.42857142857142855</v>
      </c>
      <c r="K73">
        <f>'grid and decimal'!X63</f>
        <v>0.25</v>
      </c>
      <c r="L73">
        <f>'grid and decimal'!Y63</f>
        <v>0.66666666666666663</v>
      </c>
      <c r="N73" t="s">
        <v>7</v>
      </c>
      <c r="O73">
        <f t="shared" si="17"/>
        <v>1</v>
      </c>
      <c r="P73">
        <f t="shared" si="16"/>
        <v>0</v>
      </c>
      <c r="Q73">
        <f t="shared" si="16"/>
        <v>1</v>
      </c>
      <c r="R73">
        <f t="shared" si="16"/>
        <v>1</v>
      </c>
      <c r="S73">
        <f t="shared" si="16"/>
        <v>0</v>
      </c>
      <c r="T73">
        <f t="shared" si="16"/>
        <v>1</v>
      </c>
      <c r="U73">
        <f t="shared" si="16"/>
        <v>0</v>
      </c>
      <c r="V73" t="s">
        <v>1459</v>
      </c>
      <c r="W73">
        <f t="shared" si="16"/>
        <v>1</v>
      </c>
      <c r="X73">
        <f t="shared" si="16"/>
        <v>1</v>
      </c>
      <c r="Y73">
        <f t="shared" si="16"/>
        <v>1</v>
      </c>
    </row>
    <row r="74" spans="1:27" x14ac:dyDescent="0.25">
      <c r="A74" t="str">
        <f>'grid and decimal'!N64</f>
        <v>j9</v>
      </c>
      <c r="B74">
        <f>'grid and decimal'!O64</f>
        <v>0.66666666666666663</v>
      </c>
      <c r="C74">
        <f>'grid and decimal'!P64</f>
        <v>4</v>
      </c>
      <c r="D74">
        <f>'grid and decimal'!Q64</f>
        <v>0.42857142857142855</v>
      </c>
      <c r="E74">
        <f>'grid and decimal'!R64</f>
        <v>1.5</v>
      </c>
      <c r="F74">
        <f>'grid and decimal'!S64</f>
        <v>2.3333333333333335</v>
      </c>
      <c r="G74">
        <f>'grid and decimal'!T64</f>
        <v>1.5</v>
      </c>
      <c r="H74">
        <f>'grid and decimal'!U64</f>
        <v>0.42857142857142855</v>
      </c>
      <c r="I74">
        <f>'grid and decimal'!V64</f>
        <v>2.3333333333333335</v>
      </c>
      <c r="J74">
        <f>'grid and decimal'!W64</f>
        <v>1</v>
      </c>
      <c r="K74">
        <f>'grid and decimal'!X64</f>
        <v>0.25</v>
      </c>
      <c r="L74">
        <f>'grid and decimal'!Y64</f>
        <v>0.66666666666666663</v>
      </c>
      <c r="N74" t="s">
        <v>8</v>
      </c>
      <c r="O74">
        <f t="shared" si="17"/>
        <v>1</v>
      </c>
      <c r="P74">
        <f t="shared" si="16"/>
        <v>0</v>
      </c>
      <c r="Q74">
        <f t="shared" si="16"/>
        <v>1</v>
      </c>
      <c r="R74">
        <f t="shared" si="16"/>
        <v>1</v>
      </c>
      <c r="S74">
        <f t="shared" si="16"/>
        <v>0</v>
      </c>
      <c r="T74">
        <f t="shared" si="16"/>
        <v>1</v>
      </c>
      <c r="U74">
        <f t="shared" si="16"/>
        <v>1</v>
      </c>
      <c r="V74">
        <f t="shared" si="16"/>
        <v>0</v>
      </c>
      <c r="W74" t="s">
        <v>1459</v>
      </c>
      <c r="X74">
        <f t="shared" si="16"/>
        <v>1</v>
      </c>
      <c r="Y74">
        <f t="shared" si="16"/>
        <v>1</v>
      </c>
    </row>
    <row r="75" spans="1:27" x14ac:dyDescent="0.25">
      <c r="A75" t="str">
        <f>'grid and decimal'!N65</f>
        <v>j10</v>
      </c>
      <c r="B75">
        <f>'grid and decimal'!O65</f>
        <v>4</v>
      </c>
      <c r="C75">
        <f>'grid and decimal'!P65</f>
        <v>9</v>
      </c>
      <c r="D75">
        <f>'grid and decimal'!Q65</f>
        <v>9</v>
      </c>
      <c r="E75">
        <f>'grid and decimal'!R65</f>
        <v>9</v>
      </c>
      <c r="F75">
        <f>'grid and decimal'!S65</f>
        <v>4</v>
      </c>
      <c r="G75">
        <f>'grid and decimal'!T65</f>
        <v>9</v>
      </c>
      <c r="H75">
        <f>'grid and decimal'!U65</f>
        <v>2.3333333333333335</v>
      </c>
      <c r="I75">
        <f>'grid and decimal'!V65</f>
        <v>4</v>
      </c>
      <c r="J75">
        <f>'grid and decimal'!W65</f>
        <v>4</v>
      </c>
      <c r="K75">
        <f>'grid and decimal'!X65</f>
        <v>1</v>
      </c>
      <c r="L75">
        <f>'grid and decimal'!Y65</f>
        <v>4</v>
      </c>
      <c r="N75" t="s">
        <v>9</v>
      </c>
      <c r="O75">
        <f t="shared" si="17"/>
        <v>0</v>
      </c>
      <c r="P75">
        <f t="shared" si="16"/>
        <v>0</v>
      </c>
      <c r="Q75">
        <f t="shared" si="16"/>
        <v>0</v>
      </c>
      <c r="R75">
        <f t="shared" si="16"/>
        <v>0</v>
      </c>
      <c r="S75">
        <f t="shared" si="16"/>
        <v>0</v>
      </c>
      <c r="T75">
        <f t="shared" si="16"/>
        <v>0</v>
      </c>
      <c r="U75">
        <f t="shared" si="16"/>
        <v>0</v>
      </c>
      <c r="V75">
        <f t="shared" si="16"/>
        <v>0</v>
      </c>
      <c r="W75">
        <f t="shared" si="16"/>
        <v>0</v>
      </c>
      <c r="X75" t="s">
        <v>1459</v>
      </c>
      <c r="Y75">
        <f t="shared" si="16"/>
        <v>0</v>
      </c>
    </row>
    <row r="76" spans="1:27" x14ac:dyDescent="0.25">
      <c r="A76" t="str">
        <f>'grid and decimal'!N66</f>
        <v>j11</v>
      </c>
      <c r="B76">
        <f>'grid and decimal'!O66</f>
        <v>2.3333333333333335</v>
      </c>
      <c r="C76">
        <f>'grid and decimal'!P66</f>
        <v>2.3333333333333335</v>
      </c>
      <c r="D76">
        <f>'grid and decimal'!Q66</f>
        <v>0.66666666666666663</v>
      </c>
      <c r="E76">
        <f>'grid and decimal'!R66</f>
        <v>2.3333333333333335</v>
      </c>
      <c r="F76">
        <f>'grid and decimal'!S66</f>
        <v>2.3333333333333335</v>
      </c>
      <c r="G76">
        <f>'grid and decimal'!T66</f>
        <v>1.5</v>
      </c>
      <c r="H76">
        <f>'grid and decimal'!U66</f>
        <v>0.42857142857142855</v>
      </c>
      <c r="I76">
        <f>'grid and decimal'!V66</f>
        <v>1.5</v>
      </c>
      <c r="J76">
        <f>'grid and decimal'!W66</f>
        <v>1.5</v>
      </c>
      <c r="K76">
        <f>'grid and decimal'!X66</f>
        <v>0.25</v>
      </c>
      <c r="L76">
        <f>'grid and decimal'!Y66</f>
        <v>1</v>
      </c>
      <c r="N76" t="s">
        <v>10</v>
      </c>
      <c r="O76">
        <f t="shared" si="17"/>
        <v>0</v>
      </c>
      <c r="P76">
        <f t="shared" si="16"/>
        <v>0</v>
      </c>
      <c r="Q76">
        <f t="shared" si="16"/>
        <v>1</v>
      </c>
      <c r="R76">
        <f t="shared" si="16"/>
        <v>0</v>
      </c>
      <c r="S76">
        <f t="shared" si="16"/>
        <v>0</v>
      </c>
      <c r="T76">
        <f t="shared" si="16"/>
        <v>1</v>
      </c>
      <c r="U76">
        <f t="shared" si="16"/>
        <v>1</v>
      </c>
      <c r="V76">
        <f t="shared" si="16"/>
        <v>1</v>
      </c>
      <c r="W76">
        <f t="shared" si="16"/>
        <v>1</v>
      </c>
      <c r="X76">
        <f t="shared" si="16"/>
        <v>1</v>
      </c>
      <c r="Y76" t="s">
        <v>1459</v>
      </c>
      <c r="Z76">
        <f>(N65*(N65-1))</f>
        <v>110</v>
      </c>
      <c r="AA76" t="s">
        <v>1457</v>
      </c>
    </row>
    <row r="77" spans="1:27" x14ac:dyDescent="0.25">
      <c r="Z77">
        <f>Z76/2</f>
        <v>55</v>
      </c>
      <c r="AA77" t="s">
        <v>1458</v>
      </c>
    </row>
    <row r="78" spans="1:27" x14ac:dyDescent="0.25">
      <c r="Z78">
        <f>SUM(O66:Y76)/2</f>
        <v>35</v>
      </c>
      <c r="AA78" t="s">
        <v>1460</v>
      </c>
    </row>
    <row r="79" spans="1:27" x14ac:dyDescent="0.25">
      <c r="Z79">
        <f>Z78/Z77</f>
        <v>0.63636363636363635</v>
      </c>
      <c r="AA79" t="s">
        <v>1421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7680-A9BE-4D03-B3AD-A81879CA7D47}">
  <dimension ref="A1:U38"/>
  <sheetViews>
    <sheetView tabSelected="1" zoomScale="80" zoomScaleNormal="80" workbookViewId="0"/>
  </sheetViews>
  <sheetFormatPr defaultRowHeight="15" x14ac:dyDescent="0.25"/>
  <cols>
    <col min="1" max="1" width="12.28515625" bestFit="1" customWidth="1"/>
    <col min="5" max="5" width="9.140625" customWidth="1"/>
  </cols>
  <sheetData>
    <row r="1" spans="1:18" x14ac:dyDescent="0.25">
      <c r="A1" t="s">
        <v>236</v>
      </c>
      <c r="E1" t="s">
        <v>860</v>
      </c>
    </row>
    <row r="2" spans="1:18" x14ac:dyDescent="0.25">
      <c r="A2" t="s">
        <v>11</v>
      </c>
      <c r="B2" t="s">
        <v>57</v>
      </c>
      <c r="C2" t="s">
        <v>15</v>
      </c>
    </row>
    <row r="3" spans="1:18" x14ac:dyDescent="0.25">
      <c r="A3" t="s">
        <v>12</v>
      </c>
      <c r="B3" t="s">
        <v>58</v>
      </c>
      <c r="C3" t="s">
        <v>15</v>
      </c>
    </row>
    <row r="4" spans="1:18" x14ac:dyDescent="0.25">
      <c r="A4" t="s">
        <v>13</v>
      </c>
      <c r="B4" t="s">
        <v>59</v>
      </c>
      <c r="C4" t="s">
        <v>15</v>
      </c>
    </row>
    <row r="5" spans="1:18" x14ac:dyDescent="0.25">
      <c r="A5" t="s">
        <v>14</v>
      </c>
      <c r="B5" t="s">
        <v>60</v>
      </c>
      <c r="C5" t="s">
        <v>15</v>
      </c>
    </row>
    <row r="6" spans="1:18" x14ac:dyDescent="0.25">
      <c r="A6" t="s">
        <v>149</v>
      </c>
      <c r="B6" t="s">
        <v>238</v>
      </c>
      <c r="C6" t="s">
        <v>15</v>
      </c>
      <c r="E6" t="s">
        <v>859</v>
      </c>
    </row>
    <row r="7" spans="1:18" x14ac:dyDescent="0.25">
      <c r="A7" t="s">
        <v>150</v>
      </c>
      <c r="B7" t="s">
        <v>239</v>
      </c>
      <c r="C7" t="s">
        <v>15</v>
      </c>
    </row>
    <row r="8" spans="1:18" x14ac:dyDescent="0.25">
      <c r="A8" t="s">
        <v>151</v>
      </c>
      <c r="B8" t="s">
        <v>240</v>
      </c>
      <c r="C8" t="s">
        <v>15</v>
      </c>
    </row>
    <row r="9" spans="1:18" x14ac:dyDescent="0.25">
      <c r="A9" t="s">
        <v>152</v>
      </c>
      <c r="B9" t="s">
        <v>211</v>
      </c>
      <c r="C9" t="s">
        <v>15</v>
      </c>
    </row>
    <row r="10" spans="1:18" x14ac:dyDescent="0.25">
      <c r="A10" t="s">
        <v>153</v>
      </c>
      <c r="B10" t="s">
        <v>212</v>
      </c>
      <c r="C10" t="s">
        <v>15</v>
      </c>
    </row>
    <row r="11" spans="1:18" x14ac:dyDescent="0.25">
      <c r="A11" t="s">
        <v>154</v>
      </c>
      <c r="B11" t="s">
        <v>213</v>
      </c>
      <c r="C11" t="s">
        <v>15</v>
      </c>
    </row>
    <row r="12" spans="1:18" x14ac:dyDescent="0.25">
      <c r="A12" t="s">
        <v>155</v>
      </c>
      <c r="B12" t="s">
        <v>214</v>
      </c>
      <c r="C12" t="s">
        <v>15</v>
      </c>
    </row>
    <row r="14" spans="1:18" x14ac:dyDescent="0.25">
      <c r="A14" t="s">
        <v>1196</v>
      </c>
      <c r="F14" t="s">
        <v>861</v>
      </c>
      <c r="K14" t="s">
        <v>862</v>
      </c>
      <c r="P14" t="s">
        <v>863</v>
      </c>
    </row>
    <row r="15" spans="1:18" x14ac:dyDescent="0.25">
      <c r="A15" t="s">
        <v>0</v>
      </c>
      <c r="B15" t="s">
        <v>65</v>
      </c>
      <c r="C15" t="s">
        <v>16</v>
      </c>
      <c r="F15" t="s">
        <v>21</v>
      </c>
      <c r="G15" t="s">
        <v>72</v>
      </c>
      <c r="H15" t="s">
        <v>16</v>
      </c>
      <c r="K15" t="s">
        <v>32</v>
      </c>
      <c r="L15" t="s">
        <v>83</v>
      </c>
      <c r="M15" t="s">
        <v>16</v>
      </c>
      <c r="P15" t="s">
        <v>41</v>
      </c>
      <c r="Q15" t="s">
        <v>88</v>
      </c>
      <c r="R15" t="s">
        <v>16</v>
      </c>
    </row>
    <row r="16" spans="1:18" x14ac:dyDescent="0.25">
      <c r="A16" t="s">
        <v>1</v>
      </c>
      <c r="B16" t="s">
        <v>66</v>
      </c>
      <c r="C16" t="s">
        <v>16</v>
      </c>
      <c r="F16" t="s">
        <v>22</v>
      </c>
      <c r="G16" t="s">
        <v>73</v>
      </c>
      <c r="H16" t="s">
        <v>16</v>
      </c>
      <c r="K16" t="s">
        <v>33</v>
      </c>
      <c r="L16" t="s">
        <v>84</v>
      </c>
      <c r="M16" t="s">
        <v>16</v>
      </c>
      <c r="P16" t="s">
        <v>44</v>
      </c>
      <c r="Q16" t="s">
        <v>89</v>
      </c>
      <c r="R16" t="s">
        <v>16</v>
      </c>
    </row>
    <row r="17" spans="1:21" x14ac:dyDescent="0.25">
      <c r="A17" t="s">
        <v>2</v>
      </c>
      <c r="B17" t="s">
        <v>67</v>
      </c>
      <c r="C17" t="s">
        <v>16</v>
      </c>
      <c r="F17" t="s">
        <v>23</v>
      </c>
      <c r="G17" t="s">
        <v>74</v>
      </c>
      <c r="H17" t="s">
        <v>16</v>
      </c>
      <c r="K17" t="s">
        <v>34</v>
      </c>
      <c r="L17" t="s">
        <v>85</v>
      </c>
      <c r="M17" t="s">
        <v>16</v>
      </c>
      <c r="P17" t="s">
        <v>45</v>
      </c>
      <c r="Q17" t="s">
        <v>90</v>
      </c>
      <c r="R17" t="s">
        <v>16</v>
      </c>
    </row>
    <row r="18" spans="1:21" x14ac:dyDescent="0.25">
      <c r="A18" t="s">
        <v>3</v>
      </c>
      <c r="B18" t="s">
        <v>68</v>
      </c>
      <c r="C18" t="s">
        <v>16</v>
      </c>
      <c r="F18" t="s">
        <v>24</v>
      </c>
      <c r="G18" t="s">
        <v>75</v>
      </c>
      <c r="H18" t="s">
        <v>16</v>
      </c>
      <c r="K18" t="s">
        <v>35</v>
      </c>
      <c r="L18" t="s">
        <v>86</v>
      </c>
      <c r="M18" t="s">
        <v>16</v>
      </c>
      <c r="P18" t="s">
        <v>46</v>
      </c>
      <c r="Q18" t="s">
        <v>91</v>
      </c>
      <c r="R18" t="s">
        <v>16</v>
      </c>
    </row>
    <row r="19" spans="1:21" x14ac:dyDescent="0.25">
      <c r="A19" t="s">
        <v>4</v>
      </c>
      <c r="B19" t="s">
        <v>69</v>
      </c>
      <c r="C19" t="s">
        <v>16</v>
      </c>
      <c r="F19" t="s">
        <v>25</v>
      </c>
      <c r="G19" t="s">
        <v>76</v>
      </c>
      <c r="H19" t="s">
        <v>16</v>
      </c>
      <c r="K19" t="s">
        <v>36</v>
      </c>
      <c r="L19" t="s">
        <v>87</v>
      </c>
      <c r="M19" t="s">
        <v>16</v>
      </c>
      <c r="P19" t="s">
        <v>47</v>
      </c>
      <c r="Q19" t="s">
        <v>92</v>
      </c>
      <c r="R19" t="s">
        <v>16</v>
      </c>
    </row>
    <row r="20" spans="1:21" x14ac:dyDescent="0.25">
      <c r="A20" t="s">
        <v>5</v>
      </c>
      <c r="B20" t="s">
        <v>70</v>
      </c>
      <c r="C20" t="s">
        <v>16</v>
      </c>
      <c r="F20" t="s">
        <v>26</v>
      </c>
      <c r="G20" t="s">
        <v>77</v>
      </c>
      <c r="H20" t="s">
        <v>16</v>
      </c>
      <c r="K20" t="s">
        <v>37</v>
      </c>
      <c r="L20" t="s">
        <v>223</v>
      </c>
      <c r="M20" t="s">
        <v>16</v>
      </c>
      <c r="P20" t="s">
        <v>48</v>
      </c>
      <c r="Q20" t="s">
        <v>93</v>
      </c>
      <c r="R20" t="s">
        <v>16</v>
      </c>
    </row>
    <row r="21" spans="1:21" x14ac:dyDescent="0.25">
      <c r="A21" t="s">
        <v>6</v>
      </c>
      <c r="B21" t="s">
        <v>71</v>
      </c>
      <c r="C21" t="s">
        <v>16</v>
      </c>
      <c r="F21" t="s">
        <v>27</v>
      </c>
      <c r="G21" t="s">
        <v>78</v>
      </c>
      <c r="H21" t="s">
        <v>16</v>
      </c>
      <c r="K21" t="s">
        <v>38</v>
      </c>
      <c r="L21" t="s">
        <v>224</v>
      </c>
      <c r="M21" t="s">
        <v>16</v>
      </c>
      <c r="P21" t="s">
        <v>49</v>
      </c>
      <c r="Q21" t="s">
        <v>231</v>
      </c>
      <c r="R21" t="s">
        <v>16</v>
      </c>
    </row>
    <row r="22" spans="1:21" x14ac:dyDescent="0.25">
      <c r="A22" t="s">
        <v>7</v>
      </c>
      <c r="B22" t="s">
        <v>215</v>
      </c>
      <c r="C22" t="s">
        <v>16</v>
      </c>
      <c r="F22" t="s">
        <v>28</v>
      </c>
      <c r="G22" t="s">
        <v>79</v>
      </c>
      <c r="H22" t="s">
        <v>16</v>
      </c>
      <c r="K22" t="s">
        <v>39</v>
      </c>
      <c r="L22" t="s">
        <v>219</v>
      </c>
      <c r="M22" t="s">
        <v>16</v>
      </c>
      <c r="P22" t="s">
        <v>50</v>
      </c>
      <c r="Q22" t="s">
        <v>232</v>
      </c>
      <c r="R22" t="s">
        <v>16</v>
      </c>
    </row>
    <row r="23" spans="1:21" x14ac:dyDescent="0.25">
      <c r="A23" t="s">
        <v>8</v>
      </c>
      <c r="B23" t="s">
        <v>216</v>
      </c>
      <c r="C23" t="s">
        <v>16</v>
      </c>
      <c r="F23" t="s">
        <v>29</v>
      </c>
      <c r="G23" t="s">
        <v>80</v>
      </c>
      <c r="H23" t="s">
        <v>16</v>
      </c>
      <c r="K23" t="s">
        <v>40</v>
      </c>
      <c r="L23" t="s">
        <v>220</v>
      </c>
      <c r="M23" t="s">
        <v>16</v>
      </c>
      <c r="P23" t="s">
        <v>51</v>
      </c>
      <c r="Q23" t="s">
        <v>233</v>
      </c>
      <c r="R23" t="s">
        <v>16</v>
      </c>
    </row>
    <row r="24" spans="1:21" x14ac:dyDescent="0.25">
      <c r="A24" t="s">
        <v>9</v>
      </c>
      <c r="B24" t="s">
        <v>217</v>
      </c>
      <c r="C24" t="s">
        <v>16</v>
      </c>
      <c r="F24" t="s">
        <v>30</v>
      </c>
      <c r="G24" t="s">
        <v>81</v>
      </c>
      <c r="H24" t="s">
        <v>16</v>
      </c>
      <c r="K24" t="s">
        <v>42</v>
      </c>
      <c r="L24" t="s">
        <v>221</v>
      </c>
      <c r="M24" t="s">
        <v>16</v>
      </c>
      <c r="P24" t="s">
        <v>52</v>
      </c>
      <c r="Q24" t="s">
        <v>234</v>
      </c>
      <c r="R24" t="s">
        <v>16</v>
      </c>
    </row>
    <row r="25" spans="1:21" x14ac:dyDescent="0.25">
      <c r="A25" t="s">
        <v>10</v>
      </c>
      <c r="B25" t="s">
        <v>218</v>
      </c>
      <c r="C25" t="s">
        <v>16</v>
      </c>
      <c r="F25" t="s">
        <v>31</v>
      </c>
      <c r="G25" t="s">
        <v>82</v>
      </c>
      <c r="H25" t="s">
        <v>16</v>
      </c>
      <c r="K25" t="s">
        <v>43</v>
      </c>
      <c r="L25" t="s">
        <v>222</v>
      </c>
      <c r="M25" t="s">
        <v>16</v>
      </c>
      <c r="P25" t="s">
        <v>53</v>
      </c>
      <c r="Q25" t="s">
        <v>235</v>
      </c>
      <c r="R25" t="s">
        <v>16</v>
      </c>
    </row>
    <row r="27" spans="1:21" x14ac:dyDescent="0.25">
      <c r="A27" t="s">
        <v>237</v>
      </c>
      <c r="F27" t="s">
        <v>802</v>
      </c>
      <c r="K27" t="s">
        <v>974</v>
      </c>
      <c r="P27" t="s">
        <v>803</v>
      </c>
    </row>
    <row r="28" spans="1:21" x14ac:dyDescent="0.25">
      <c r="A28" t="s">
        <v>17</v>
      </c>
      <c r="B28" t="s">
        <v>61</v>
      </c>
      <c r="C28" t="s">
        <v>15</v>
      </c>
      <c r="F28" t="s">
        <v>825</v>
      </c>
      <c r="G28" t="s">
        <v>61</v>
      </c>
      <c r="H28" t="s">
        <v>15</v>
      </c>
      <c r="K28" t="s">
        <v>836</v>
      </c>
      <c r="L28" t="s">
        <v>61</v>
      </c>
      <c r="M28" t="s">
        <v>15</v>
      </c>
      <c r="P28" t="s">
        <v>847</v>
      </c>
      <c r="Q28" t="s">
        <v>61</v>
      </c>
      <c r="R28" t="s">
        <v>15</v>
      </c>
      <c r="U28" t="s">
        <v>1085</v>
      </c>
    </row>
    <row r="29" spans="1:21" x14ac:dyDescent="0.25">
      <c r="A29" t="s">
        <v>18</v>
      </c>
      <c r="B29" t="s">
        <v>62</v>
      </c>
      <c r="C29" t="s">
        <v>15</v>
      </c>
      <c r="F29" t="s">
        <v>826</v>
      </c>
      <c r="G29" t="s">
        <v>62</v>
      </c>
      <c r="H29" t="s">
        <v>15</v>
      </c>
      <c r="K29" t="s">
        <v>837</v>
      </c>
      <c r="L29" t="s">
        <v>62</v>
      </c>
      <c r="M29" t="s">
        <v>15</v>
      </c>
      <c r="P29" t="s">
        <v>848</v>
      </c>
      <c r="Q29" t="s">
        <v>62</v>
      </c>
      <c r="R29" t="s">
        <v>15</v>
      </c>
    </row>
    <row r="30" spans="1:21" x14ac:dyDescent="0.25">
      <c r="A30" t="s">
        <v>19</v>
      </c>
      <c r="B30" t="s">
        <v>63</v>
      </c>
      <c r="C30" t="s">
        <v>15</v>
      </c>
      <c r="F30" t="s">
        <v>827</v>
      </c>
      <c r="G30" t="s">
        <v>63</v>
      </c>
      <c r="H30" t="s">
        <v>15</v>
      </c>
      <c r="K30" t="s">
        <v>838</v>
      </c>
      <c r="L30" t="s">
        <v>63</v>
      </c>
      <c r="M30" t="s">
        <v>15</v>
      </c>
      <c r="P30" t="s">
        <v>849</v>
      </c>
      <c r="Q30" t="s">
        <v>63</v>
      </c>
      <c r="R30" t="s">
        <v>15</v>
      </c>
    </row>
    <row r="31" spans="1:21" x14ac:dyDescent="0.25">
      <c r="A31" t="s">
        <v>20</v>
      </c>
      <c r="B31" t="s">
        <v>64</v>
      </c>
      <c r="C31" t="s">
        <v>15</v>
      </c>
      <c r="F31" t="s">
        <v>828</v>
      </c>
      <c r="G31" t="s">
        <v>64</v>
      </c>
      <c r="H31" t="s">
        <v>15</v>
      </c>
      <c r="K31" t="s">
        <v>839</v>
      </c>
      <c r="L31" t="s">
        <v>64</v>
      </c>
      <c r="M31" t="s">
        <v>15</v>
      </c>
      <c r="P31" t="s">
        <v>850</v>
      </c>
      <c r="Q31" t="s">
        <v>64</v>
      </c>
      <c r="R31" t="s">
        <v>15</v>
      </c>
    </row>
    <row r="32" spans="1:21" x14ac:dyDescent="0.25">
      <c r="A32" t="s">
        <v>241</v>
      </c>
      <c r="B32" t="s">
        <v>248</v>
      </c>
      <c r="C32" t="s">
        <v>15</v>
      </c>
      <c r="F32" t="s">
        <v>829</v>
      </c>
      <c r="G32" t="s">
        <v>809</v>
      </c>
      <c r="H32" t="s">
        <v>15</v>
      </c>
      <c r="K32" t="s">
        <v>840</v>
      </c>
      <c r="L32" t="s">
        <v>811</v>
      </c>
      <c r="M32" t="s">
        <v>15</v>
      </c>
      <c r="P32" t="s">
        <v>851</v>
      </c>
      <c r="Q32" t="s">
        <v>818</v>
      </c>
      <c r="R32" t="s">
        <v>15</v>
      </c>
    </row>
    <row r="33" spans="1:18" x14ac:dyDescent="0.25">
      <c r="A33" t="s">
        <v>242</v>
      </c>
      <c r="B33" t="s">
        <v>225</v>
      </c>
      <c r="C33" t="s">
        <v>15</v>
      </c>
      <c r="F33" t="s">
        <v>830</v>
      </c>
      <c r="G33" t="s">
        <v>810</v>
      </c>
      <c r="H33" t="s">
        <v>15</v>
      </c>
      <c r="K33" t="s">
        <v>841</v>
      </c>
      <c r="L33" t="s">
        <v>812</v>
      </c>
      <c r="M33" t="s">
        <v>15</v>
      </c>
      <c r="P33" t="s">
        <v>852</v>
      </c>
      <c r="Q33" t="s">
        <v>819</v>
      </c>
      <c r="R33" t="s">
        <v>15</v>
      </c>
    </row>
    <row r="34" spans="1:18" x14ac:dyDescent="0.25">
      <c r="A34" t="s">
        <v>243</v>
      </c>
      <c r="B34" t="s">
        <v>226</v>
      </c>
      <c r="C34" t="s">
        <v>15</v>
      </c>
      <c r="F34" t="s">
        <v>831</v>
      </c>
      <c r="G34" t="s">
        <v>804</v>
      </c>
      <c r="H34" t="s">
        <v>15</v>
      </c>
      <c r="K34" t="s">
        <v>842</v>
      </c>
      <c r="L34" t="s">
        <v>813</v>
      </c>
      <c r="M34" t="s">
        <v>15</v>
      </c>
      <c r="P34" t="s">
        <v>853</v>
      </c>
      <c r="Q34" t="s">
        <v>820</v>
      </c>
      <c r="R34" t="s">
        <v>15</v>
      </c>
    </row>
    <row r="35" spans="1:18" x14ac:dyDescent="0.25">
      <c r="A35" t="s">
        <v>244</v>
      </c>
      <c r="B35" t="s">
        <v>227</v>
      </c>
      <c r="C35" t="s">
        <v>15</v>
      </c>
      <c r="F35" t="s">
        <v>832</v>
      </c>
      <c r="G35" t="s">
        <v>805</v>
      </c>
      <c r="H35" t="s">
        <v>15</v>
      </c>
      <c r="K35" t="s">
        <v>843</v>
      </c>
      <c r="L35" t="s">
        <v>814</v>
      </c>
      <c r="M35" t="s">
        <v>15</v>
      </c>
      <c r="P35" t="s">
        <v>854</v>
      </c>
      <c r="Q35" t="s">
        <v>821</v>
      </c>
      <c r="R35" t="s">
        <v>15</v>
      </c>
    </row>
    <row r="36" spans="1:18" x14ac:dyDescent="0.25">
      <c r="A36" t="s">
        <v>245</v>
      </c>
      <c r="B36" t="s">
        <v>228</v>
      </c>
      <c r="C36" t="s">
        <v>15</v>
      </c>
      <c r="F36" t="s">
        <v>833</v>
      </c>
      <c r="G36" t="s">
        <v>806</v>
      </c>
      <c r="H36" t="s">
        <v>15</v>
      </c>
      <c r="K36" t="s">
        <v>844</v>
      </c>
      <c r="L36" t="s">
        <v>815</v>
      </c>
      <c r="M36" t="s">
        <v>15</v>
      </c>
      <c r="P36" t="s">
        <v>855</v>
      </c>
      <c r="Q36" t="s">
        <v>822</v>
      </c>
      <c r="R36" t="s">
        <v>15</v>
      </c>
    </row>
    <row r="37" spans="1:18" x14ac:dyDescent="0.25">
      <c r="A37" t="s">
        <v>246</v>
      </c>
      <c r="B37" t="s">
        <v>229</v>
      </c>
      <c r="C37" t="s">
        <v>15</v>
      </c>
      <c r="F37" t="s">
        <v>834</v>
      </c>
      <c r="G37" t="s">
        <v>807</v>
      </c>
      <c r="H37" t="s">
        <v>15</v>
      </c>
      <c r="K37" t="s">
        <v>845</v>
      </c>
      <c r="L37" t="s">
        <v>816</v>
      </c>
      <c r="M37" t="s">
        <v>15</v>
      </c>
      <c r="P37" t="s">
        <v>856</v>
      </c>
      <c r="Q37" t="s">
        <v>823</v>
      </c>
      <c r="R37" t="s">
        <v>15</v>
      </c>
    </row>
    <row r="38" spans="1:18" x14ac:dyDescent="0.25">
      <c r="A38" t="s">
        <v>247</v>
      </c>
      <c r="B38" t="s">
        <v>230</v>
      </c>
      <c r="C38" t="s">
        <v>15</v>
      </c>
      <c r="F38" t="s">
        <v>835</v>
      </c>
      <c r="G38" t="s">
        <v>808</v>
      </c>
      <c r="H38" t="s">
        <v>15</v>
      </c>
      <c r="K38" t="s">
        <v>846</v>
      </c>
      <c r="L38" t="s">
        <v>817</v>
      </c>
      <c r="M38" t="s">
        <v>15</v>
      </c>
      <c r="P38" t="s">
        <v>857</v>
      </c>
      <c r="Q38" t="s">
        <v>824</v>
      </c>
      <c r="R38" t="s">
        <v>15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7337-735A-4939-8D25-CD8A2724D028}">
  <dimension ref="A1:AP78"/>
  <sheetViews>
    <sheetView zoomScale="60" zoomScaleNormal="60" workbookViewId="0"/>
  </sheetViews>
  <sheetFormatPr defaultRowHeight="15" x14ac:dyDescent="0.25"/>
  <cols>
    <col min="16" max="16" width="3.85546875" bestFit="1" customWidth="1"/>
    <col min="28" max="28" width="13" bestFit="1" customWidth="1"/>
  </cols>
  <sheetData>
    <row r="1" spans="1:42" x14ac:dyDescent="0.25">
      <c r="A1">
        <v>4</v>
      </c>
      <c r="B1" t="s">
        <v>0</v>
      </c>
      <c r="C1" t="s">
        <v>1</v>
      </c>
      <c r="D1" t="s">
        <v>2</v>
      </c>
      <c r="E1" t="s">
        <v>3</v>
      </c>
      <c r="P1">
        <v>4</v>
      </c>
      <c r="Q1" t="s">
        <v>0</v>
      </c>
      <c r="R1" t="s">
        <v>1</v>
      </c>
      <c r="S1" t="s">
        <v>2</v>
      </c>
      <c r="T1" t="s">
        <v>3</v>
      </c>
      <c r="AE1">
        <v>4</v>
      </c>
      <c r="AF1" t="s">
        <v>1473</v>
      </c>
      <c r="AG1" t="s">
        <v>1474</v>
      </c>
      <c r="AH1" t="s">
        <v>1475</v>
      </c>
      <c r="AI1" t="s">
        <v>1476</v>
      </c>
    </row>
    <row r="2" spans="1:42" x14ac:dyDescent="0.25">
      <c r="A2" t="s">
        <v>0</v>
      </c>
      <c r="B2">
        <f>'average and sum'!B4</f>
        <v>7.8358208955223871E-2</v>
      </c>
      <c r="C2">
        <f>'average and sum'!C4</f>
        <v>0.70522388059701491</v>
      </c>
      <c r="D2">
        <f>'average and sum'!D4</f>
        <v>0.18283582089552239</v>
      </c>
      <c r="E2">
        <f>'average and sum'!E4</f>
        <v>3.3582089552238799E-2</v>
      </c>
      <c r="Q2">
        <f>(B2-$M$13)/$M$14</f>
        <v>-0.85249982567439486</v>
      </c>
      <c r="R2">
        <f t="shared" ref="R2:T5" si="0">(C2-$M$13)/$M$14</f>
        <v>2.2609777985277431</v>
      </c>
      <c r="S2">
        <f t="shared" si="0"/>
        <v>-0.33358688830737177</v>
      </c>
      <c r="T2">
        <f t="shared" si="0"/>
        <v>-1.074891084545976</v>
      </c>
      <c r="AE2" t="s">
        <v>0</v>
      </c>
      <c r="AF2">
        <f>IF(Q2&lt;1,0,(((Q2)-1)))</f>
        <v>0</v>
      </c>
      <c r="AG2">
        <f t="shared" ref="AG2:AG12" si="1">IF(R2&lt;1,0,(((R2)-1)))</f>
        <v>1.2609777985277431</v>
      </c>
      <c r="AH2">
        <f t="shared" ref="AH2:AH12" si="2">IF(S2&lt;1,0,(((S2)-1)))</f>
        <v>0</v>
      </c>
      <c r="AI2">
        <f t="shared" ref="AI2:AI12" si="3">IF(T2&lt;1,0,(((T2)-1)))</f>
        <v>0</v>
      </c>
      <c r="AJ2">
        <f t="shared" ref="AJ2:AJ12" si="4">IF(U2&lt;1,0,(((U2)-1)))</f>
        <v>0</v>
      </c>
      <c r="AK2">
        <f t="shared" ref="AK2:AK12" si="5">IF(V2&lt;1,0,(((V2)-1)))</f>
        <v>0</v>
      </c>
      <c r="AL2">
        <f t="shared" ref="AL2:AL12" si="6">IF(W2&lt;1,0,(((W2)-1)))</f>
        <v>0</v>
      </c>
      <c r="AM2">
        <f t="shared" ref="AM2:AM12" si="7">IF(X2&lt;1,0,(((X2)-1)))</f>
        <v>0</v>
      </c>
      <c r="AN2">
        <f t="shared" ref="AN2:AN12" si="8">IF(Y2&lt;1,0,(((Y2)-1)))</f>
        <v>0</v>
      </c>
      <c r="AO2">
        <f t="shared" ref="AO2:AO12" si="9">IF(Z2&lt;1,0,(((Z2)-1)))</f>
        <v>0</v>
      </c>
      <c r="AP2">
        <f t="shared" ref="AP2:AP12" si="10">IF(AA2&lt;1,0,(((AA2)-1)))</f>
        <v>0</v>
      </c>
    </row>
    <row r="3" spans="1:42" x14ac:dyDescent="0.25">
      <c r="A3" t="s">
        <v>1</v>
      </c>
      <c r="B3">
        <f>'average and sum'!B5</f>
        <v>6.2084257206208422E-2</v>
      </c>
      <c r="C3">
        <f>'average and sum'!C5</f>
        <v>0.55875831485587579</v>
      </c>
      <c r="D3">
        <f>'average and sum'!D5</f>
        <v>0.23946784922394676</v>
      </c>
      <c r="E3">
        <f>'average and sum'!E5</f>
        <v>0.13968957871396895</v>
      </c>
      <c r="Q3">
        <f t="shared" ref="Q3:Q5" si="11">(B3-$M$13)/$M$14</f>
        <v>-0.93332828210462404</v>
      </c>
      <c r="R3">
        <f t="shared" si="0"/>
        <v>1.5335216906556801</v>
      </c>
      <c r="S3">
        <f t="shared" si="0"/>
        <v>-5.2310434690229654E-2</v>
      </c>
      <c r="T3">
        <f t="shared" si="0"/>
        <v>-0.54788297386082641</v>
      </c>
      <c r="AE3" t="s">
        <v>1</v>
      </c>
      <c r="AF3">
        <f t="shared" ref="AF3:AF12" si="12">IF(Q3&lt;1,0,(((Q3)-1)))</f>
        <v>0</v>
      </c>
      <c r="AG3">
        <f t="shared" si="1"/>
        <v>0.53352169065568011</v>
      </c>
      <c r="AH3">
        <f t="shared" si="2"/>
        <v>0</v>
      </c>
      <c r="AI3">
        <f t="shared" si="3"/>
        <v>0</v>
      </c>
      <c r="AJ3">
        <f t="shared" si="4"/>
        <v>0</v>
      </c>
      <c r="AK3">
        <f t="shared" si="5"/>
        <v>0</v>
      </c>
      <c r="AL3">
        <f t="shared" si="6"/>
        <v>0</v>
      </c>
      <c r="AM3">
        <f t="shared" si="7"/>
        <v>0</v>
      </c>
      <c r="AN3">
        <f t="shared" si="8"/>
        <v>0</v>
      </c>
      <c r="AO3">
        <f t="shared" si="9"/>
        <v>0</v>
      </c>
      <c r="AP3">
        <f t="shared" si="10"/>
        <v>0</v>
      </c>
    </row>
    <row r="4" spans="1:42" x14ac:dyDescent="0.25">
      <c r="A4" t="s">
        <v>2</v>
      </c>
      <c r="B4">
        <f>'average and sum'!B6</f>
        <v>9.677419354838708E-2</v>
      </c>
      <c r="C4">
        <f>'average and sum'!C6</f>
        <v>0.5268817204301075</v>
      </c>
      <c r="D4">
        <f>'average and sum'!D6</f>
        <v>0.22580645161290322</v>
      </c>
      <c r="E4">
        <f>'average and sum'!E6</f>
        <v>0.15053763440860213</v>
      </c>
      <c r="Q4">
        <f t="shared" si="11"/>
        <v>-0.76103245307398637</v>
      </c>
      <c r="R4">
        <f t="shared" si="0"/>
        <v>1.3751989941512386</v>
      </c>
      <c r="S4">
        <f t="shared" si="0"/>
        <v>-0.12016301890641881</v>
      </c>
      <c r="T4">
        <f t="shared" si="0"/>
        <v>-0.49400352217083332</v>
      </c>
      <c r="AE4" t="s">
        <v>2</v>
      </c>
      <c r="AF4">
        <f t="shared" si="12"/>
        <v>0</v>
      </c>
      <c r="AG4">
        <f t="shared" si="1"/>
        <v>0.37519899415123859</v>
      </c>
      <c r="AH4">
        <f t="shared" si="2"/>
        <v>0</v>
      </c>
      <c r="AI4">
        <f t="shared" si="3"/>
        <v>0</v>
      </c>
      <c r="AJ4">
        <f t="shared" si="4"/>
        <v>0</v>
      </c>
      <c r="AK4">
        <f t="shared" si="5"/>
        <v>0</v>
      </c>
      <c r="AL4">
        <f t="shared" si="6"/>
        <v>0</v>
      </c>
      <c r="AM4">
        <f t="shared" si="7"/>
        <v>0</v>
      </c>
      <c r="AN4">
        <f t="shared" si="8"/>
        <v>0</v>
      </c>
      <c r="AO4">
        <f t="shared" si="9"/>
        <v>0</v>
      </c>
      <c r="AP4">
        <f t="shared" si="10"/>
        <v>0</v>
      </c>
    </row>
    <row r="5" spans="1:42" x14ac:dyDescent="0.25">
      <c r="A5" t="s">
        <v>3</v>
      </c>
      <c r="B5">
        <f>'average and sum'!B7</f>
        <v>0.26415094339622641</v>
      </c>
      <c r="C5">
        <f>'average and sum'!C7</f>
        <v>0.45283018867924524</v>
      </c>
      <c r="D5">
        <f>'average and sum'!D7</f>
        <v>0.16981132075471697</v>
      </c>
      <c r="E5">
        <f>'average and sum'!E7</f>
        <v>0.11320754716981131</v>
      </c>
      <c r="Q5">
        <f t="shared" si="11"/>
        <v>7.0284029926396097E-2</v>
      </c>
      <c r="R5">
        <f t="shared" si="0"/>
        <v>1.0074044289450088</v>
      </c>
      <c r="S5">
        <f t="shared" si="0"/>
        <v>-0.3982761695829104</v>
      </c>
      <c r="T5">
        <f t="shared" si="0"/>
        <v>-0.67941228928849429</v>
      </c>
      <c r="AE5" t="s">
        <v>3</v>
      </c>
      <c r="AF5">
        <f t="shared" si="12"/>
        <v>0</v>
      </c>
      <c r="AG5">
        <f t="shared" si="1"/>
        <v>7.4044289450088119E-3</v>
      </c>
      <c r="AH5">
        <f t="shared" si="2"/>
        <v>0</v>
      </c>
      <c r="AI5">
        <f t="shared" si="3"/>
        <v>0</v>
      </c>
      <c r="AJ5">
        <f t="shared" si="4"/>
        <v>0</v>
      </c>
      <c r="AK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</row>
    <row r="6" spans="1:42" x14ac:dyDescent="0.25">
      <c r="AB6" s="18"/>
      <c r="AF6">
        <f t="shared" si="12"/>
        <v>0</v>
      </c>
      <c r="AG6">
        <f t="shared" si="1"/>
        <v>0</v>
      </c>
      <c r="AH6">
        <f t="shared" si="2"/>
        <v>0</v>
      </c>
      <c r="AI6">
        <f t="shared" si="3"/>
        <v>0</v>
      </c>
      <c r="AJ6">
        <f t="shared" si="4"/>
        <v>0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0</v>
      </c>
      <c r="AP6">
        <f t="shared" si="10"/>
        <v>0</v>
      </c>
    </row>
    <row r="7" spans="1:42" x14ac:dyDescent="0.25">
      <c r="AF7">
        <f t="shared" si="12"/>
        <v>0</v>
      </c>
      <c r="AG7">
        <f t="shared" si="1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>
        <f t="shared" si="9"/>
        <v>0</v>
      </c>
      <c r="AP7">
        <f t="shared" si="10"/>
        <v>0</v>
      </c>
    </row>
    <row r="8" spans="1:42" x14ac:dyDescent="0.25">
      <c r="AF8">
        <f t="shared" si="12"/>
        <v>0</v>
      </c>
      <c r="AG8">
        <f t="shared" si="1"/>
        <v>0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>
        <f t="shared" si="9"/>
        <v>0</v>
      </c>
      <c r="AP8">
        <f t="shared" si="10"/>
        <v>0</v>
      </c>
    </row>
    <row r="9" spans="1:42" x14ac:dyDescent="0.25">
      <c r="AF9">
        <f t="shared" si="12"/>
        <v>0</v>
      </c>
      <c r="AG9">
        <f t="shared" si="1"/>
        <v>0</v>
      </c>
      <c r="AH9">
        <f t="shared" si="2"/>
        <v>0</v>
      </c>
      <c r="AI9">
        <f t="shared" si="3"/>
        <v>0</v>
      </c>
      <c r="AJ9">
        <f t="shared" si="4"/>
        <v>0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>
        <f t="shared" si="9"/>
        <v>0</v>
      </c>
      <c r="AP9">
        <f t="shared" si="10"/>
        <v>0</v>
      </c>
    </row>
    <row r="10" spans="1:42" x14ac:dyDescent="0.25">
      <c r="AF10">
        <f t="shared" si="12"/>
        <v>0</v>
      </c>
      <c r="AG10">
        <f t="shared" si="1"/>
        <v>0</v>
      </c>
      <c r="AH10">
        <f t="shared" si="2"/>
        <v>0</v>
      </c>
      <c r="AI10">
        <f t="shared" si="3"/>
        <v>0</v>
      </c>
      <c r="AJ10">
        <f t="shared" si="4"/>
        <v>0</v>
      </c>
      <c r="AK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>
        <f t="shared" si="9"/>
        <v>0</v>
      </c>
      <c r="AP10">
        <f t="shared" si="10"/>
        <v>0</v>
      </c>
    </row>
    <row r="11" spans="1:42" x14ac:dyDescent="0.25">
      <c r="AF11">
        <f t="shared" si="12"/>
        <v>0</v>
      </c>
      <c r="AG11">
        <f t="shared" si="1"/>
        <v>0</v>
      </c>
      <c r="AH11">
        <f t="shared" si="2"/>
        <v>0</v>
      </c>
      <c r="AI11">
        <f t="shared" si="3"/>
        <v>0</v>
      </c>
      <c r="AJ11">
        <f t="shared" si="4"/>
        <v>0</v>
      </c>
      <c r="AK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>
        <f t="shared" si="9"/>
        <v>0</v>
      </c>
      <c r="AP11">
        <f t="shared" si="10"/>
        <v>0</v>
      </c>
    </row>
    <row r="12" spans="1:42" x14ac:dyDescent="0.25">
      <c r="AB12" s="19">
        <f>SUM(Q2:AA12)</f>
        <v>0</v>
      </c>
      <c r="AC12" t="s">
        <v>1444</v>
      </c>
      <c r="AF12">
        <f t="shared" si="12"/>
        <v>0</v>
      </c>
      <c r="AG12">
        <f t="shared" si="1"/>
        <v>0</v>
      </c>
      <c r="AH12">
        <f t="shared" si="2"/>
        <v>0</v>
      </c>
      <c r="AI12">
        <f t="shared" si="3"/>
        <v>0</v>
      </c>
      <c r="AJ12">
        <f t="shared" si="4"/>
        <v>0</v>
      </c>
      <c r="AK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>
        <f t="shared" si="9"/>
        <v>0</v>
      </c>
      <c r="AP12">
        <f t="shared" si="10"/>
        <v>0</v>
      </c>
    </row>
    <row r="13" spans="1:42" x14ac:dyDescent="0.25">
      <c r="M13">
        <f>AVERAGE(B2:L12)</f>
        <v>0.24999999999999997</v>
      </c>
      <c r="N13" t="s">
        <v>1413</v>
      </c>
    </row>
    <row r="14" spans="1:42" x14ac:dyDescent="0.25">
      <c r="M14">
        <f>STDEV(B2:L12)</f>
        <v>0.20133938550543851</v>
      </c>
      <c r="N14" t="s">
        <v>1443</v>
      </c>
    </row>
    <row r="17" spans="1:42" x14ac:dyDescent="0.25">
      <c r="A17">
        <v>5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P17">
        <v>5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AE17">
        <v>5</v>
      </c>
      <c r="AF17" t="s">
        <v>1468</v>
      </c>
      <c r="AG17" t="s">
        <v>1469</v>
      </c>
      <c r="AH17" t="s">
        <v>1470</v>
      </c>
      <c r="AI17" t="s">
        <v>1471</v>
      </c>
      <c r="AJ17" t="s">
        <v>1472</v>
      </c>
    </row>
    <row r="18" spans="1:42" x14ac:dyDescent="0.25">
      <c r="A18" t="s">
        <v>0</v>
      </c>
      <c r="B18">
        <f>'average and sum'!B22</f>
        <v>0.12121212121212122</v>
      </c>
      <c r="C18">
        <f>'average and sum'!C22</f>
        <v>3.0303030303030304E-2</v>
      </c>
      <c r="D18">
        <f>'average and sum'!D22</f>
        <v>0.48484848484848486</v>
      </c>
      <c r="E18">
        <f>'average and sum'!E22</f>
        <v>0.28282828282828287</v>
      </c>
      <c r="F18">
        <f>'average and sum'!F22</f>
        <v>8.0808080808080801E-2</v>
      </c>
      <c r="Q18">
        <f t="shared" ref="Q18:U22" si="13">(B18-$M$29)/$M$30</f>
        <v>-0.48613327805324569</v>
      </c>
      <c r="R18">
        <f t="shared" si="13"/>
        <v>-1.0470562911916064</v>
      </c>
      <c r="S18">
        <f t="shared" si="13"/>
        <v>1.7575587745001975</v>
      </c>
      <c r="T18">
        <f t="shared" si="13"/>
        <v>0.5110631897482848</v>
      </c>
      <c r="U18">
        <f t="shared" si="13"/>
        <v>-0.73543239500362834</v>
      </c>
      <c r="AE18" t="s">
        <v>0</v>
      </c>
      <c r="AF18">
        <f>IF(Q18&lt;1,0,(((Q18)-1)))</f>
        <v>0</v>
      </c>
      <c r="AG18">
        <f t="shared" ref="AG18:AG28" si="14">IF(R18&lt;1,0,(((R18)-1)))</f>
        <v>0</v>
      </c>
      <c r="AH18">
        <f t="shared" ref="AH18:AH28" si="15">IF(S18&lt;1,0,(((S18)-1)))</f>
        <v>0.75755877450019748</v>
      </c>
      <c r="AI18">
        <f t="shared" ref="AI18:AI28" si="16">IF(T18&lt;1,0,(((T18)-1)))</f>
        <v>0</v>
      </c>
      <c r="AJ18">
        <f t="shared" ref="AJ18:AJ28" si="17">IF(U18&lt;1,0,(((U18)-1)))</f>
        <v>0</v>
      </c>
      <c r="AK18">
        <f t="shared" ref="AK18:AK28" si="18">IF(V18&lt;1,0,(((V18)-1)))</f>
        <v>0</v>
      </c>
      <c r="AL18">
        <f t="shared" ref="AL18:AL28" si="19">IF(W18&lt;1,0,(((W18)-1)))</f>
        <v>0</v>
      </c>
      <c r="AM18">
        <f t="shared" ref="AM18:AM28" si="20">IF(X18&lt;1,0,(((X18)-1)))</f>
        <v>0</v>
      </c>
      <c r="AN18">
        <f t="shared" ref="AN18:AN28" si="21">IF(Y18&lt;1,0,(((Y18)-1)))</f>
        <v>0</v>
      </c>
      <c r="AO18">
        <f t="shared" ref="AO18:AO28" si="22">IF(Z18&lt;1,0,(((Z18)-1)))</f>
        <v>0</v>
      </c>
      <c r="AP18">
        <f t="shared" ref="AP18:AP28" si="23">IF(AA18&lt;1,0,(((AA18)-1)))</f>
        <v>0</v>
      </c>
    </row>
    <row r="19" spans="1:42" x14ac:dyDescent="0.25">
      <c r="A19" t="s">
        <v>1</v>
      </c>
      <c r="B19">
        <f>'average and sum'!B23</f>
        <v>0.33333333333333331</v>
      </c>
      <c r="C19">
        <f>'average and sum'!C23</f>
        <v>8.3333333333333329E-2</v>
      </c>
      <c r="D19">
        <f>'average and sum'!D23</f>
        <v>0.33333333333333331</v>
      </c>
      <c r="E19">
        <f>'average and sum'!E23</f>
        <v>0.19444444444444445</v>
      </c>
      <c r="F19">
        <f>'average and sum'!F23</f>
        <v>5.5555555555555552E-2</v>
      </c>
      <c r="Q19">
        <f t="shared" si="13"/>
        <v>0.82268708593626261</v>
      </c>
      <c r="R19">
        <f t="shared" si="13"/>
        <v>-0.71985120019422943</v>
      </c>
      <c r="S19">
        <f t="shared" si="13"/>
        <v>0.82268708593626261</v>
      </c>
      <c r="T19">
        <f t="shared" si="13"/>
        <v>-3.427862858067731E-2</v>
      </c>
      <c r="U19">
        <f t="shared" si="13"/>
        <v>-0.89124434309761735</v>
      </c>
      <c r="AE19" t="s">
        <v>1</v>
      </c>
      <c r="AF19">
        <f t="shared" ref="AF19:AF28" si="24">IF(Q19&lt;1,0,(((Q19)-1)))</f>
        <v>0</v>
      </c>
      <c r="AG19">
        <f t="shared" si="14"/>
        <v>0</v>
      </c>
      <c r="AH19">
        <f t="shared" si="15"/>
        <v>0</v>
      </c>
      <c r="AI19">
        <f t="shared" si="16"/>
        <v>0</v>
      </c>
      <c r="AJ19">
        <f t="shared" si="17"/>
        <v>0</v>
      </c>
      <c r="AK19">
        <f t="shared" si="18"/>
        <v>0</v>
      </c>
      <c r="AL19">
        <f t="shared" si="19"/>
        <v>0</v>
      </c>
      <c r="AM19">
        <f t="shared" si="20"/>
        <v>0</v>
      </c>
      <c r="AN19">
        <f t="shared" si="21"/>
        <v>0</v>
      </c>
      <c r="AO19">
        <f t="shared" si="22"/>
        <v>0</v>
      </c>
      <c r="AP19">
        <f t="shared" si="23"/>
        <v>0</v>
      </c>
    </row>
    <row r="20" spans="1:42" x14ac:dyDescent="0.25">
      <c r="A20" t="s">
        <v>2</v>
      </c>
      <c r="B20">
        <f>'average and sum'!B24</f>
        <v>4.3478260869565216E-2</v>
      </c>
      <c r="C20">
        <f>'average and sum'!C24</f>
        <v>4.3478260869565216E-2</v>
      </c>
      <c r="D20">
        <f>'average and sum'!D24</f>
        <v>0.17391304347826086</v>
      </c>
      <c r="E20">
        <f>'average and sum'!E24</f>
        <v>0.69565217391304346</v>
      </c>
      <c r="F20">
        <f>'average and sum'!F24</f>
        <v>4.3478260869565216E-2</v>
      </c>
      <c r="Q20">
        <f t="shared" si="13"/>
        <v>-0.96576310088169914</v>
      </c>
      <c r="R20">
        <f t="shared" si="13"/>
        <v>-0.96576310088169914</v>
      </c>
      <c r="S20">
        <f t="shared" si="13"/>
        <v>-0.16096051681361631</v>
      </c>
      <c r="T20">
        <f t="shared" si="13"/>
        <v>3.0582498194587151</v>
      </c>
      <c r="U20">
        <f t="shared" si="13"/>
        <v>-0.96576310088169914</v>
      </c>
      <c r="AE20" t="s">
        <v>2</v>
      </c>
      <c r="AF20">
        <f t="shared" si="24"/>
        <v>0</v>
      </c>
      <c r="AG20">
        <f t="shared" si="14"/>
        <v>0</v>
      </c>
      <c r="AH20">
        <f t="shared" si="15"/>
        <v>0</v>
      </c>
      <c r="AI20">
        <f t="shared" si="16"/>
        <v>2.0582498194587151</v>
      </c>
      <c r="AJ20">
        <f t="shared" si="17"/>
        <v>0</v>
      </c>
      <c r="AK20">
        <f t="shared" si="18"/>
        <v>0</v>
      </c>
      <c r="AL20">
        <f t="shared" si="19"/>
        <v>0</v>
      </c>
      <c r="AM20">
        <f t="shared" si="20"/>
        <v>0</v>
      </c>
      <c r="AN20">
        <f t="shared" si="21"/>
        <v>0</v>
      </c>
      <c r="AO20">
        <f t="shared" si="22"/>
        <v>0</v>
      </c>
      <c r="AP20">
        <f t="shared" si="23"/>
        <v>0</v>
      </c>
    </row>
    <row r="21" spans="1:42" x14ac:dyDescent="0.25">
      <c r="A21" t="s">
        <v>3</v>
      </c>
      <c r="B21">
        <f>'average and sum'!B25</f>
        <v>0.16901408450704225</v>
      </c>
      <c r="C21">
        <f>'average and sum'!C25</f>
        <v>0.16901408450704225</v>
      </c>
      <c r="D21">
        <f>'average and sum'!D25</f>
        <v>9.8591549295774655E-2</v>
      </c>
      <c r="E21">
        <f>'average and sum'!E25</f>
        <v>0.39436619718309862</v>
      </c>
      <c r="F21">
        <f>'average and sum'!F25</f>
        <v>0.16901408450704225</v>
      </c>
      <c r="Q21">
        <f t="shared" si="13"/>
        <v>-0.19118784391476495</v>
      </c>
      <c r="R21">
        <f t="shared" si="13"/>
        <v>-0.19118784391476495</v>
      </c>
      <c r="S21">
        <f t="shared" si="13"/>
        <v>-0.62570567099377672</v>
      </c>
      <c r="T21">
        <f t="shared" si="13"/>
        <v>1.1992692027380731</v>
      </c>
      <c r="U21">
        <f t="shared" si="13"/>
        <v>-0.19118784391476495</v>
      </c>
      <c r="AE21" t="s">
        <v>3</v>
      </c>
      <c r="AF21">
        <f t="shared" si="24"/>
        <v>0</v>
      </c>
      <c r="AG21">
        <f t="shared" si="14"/>
        <v>0</v>
      </c>
      <c r="AH21">
        <f t="shared" si="15"/>
        <v>0</v>
      </c>
      <c r="AI21">
        <f t="shared" si="16"/>
        <v>0.19926920273807314</v>
      </c>
      <c r="AJ21">
        <f t="shared" si="17"/>
        <v>0</v>
      </c>
      <c r="AK21">
        <f t="shared" si="18"/>
        <v>0</v>
      </c>
      <c r="AL21">
        <f t="shared" si="19"/>
        <v>0</v>
      </c>
      <c r="AM21">
        <f t="shared" si="20"/>
        <v>0</v>
      </c>
      <c r="AN21">
        <f t="shared" si="21"/>
        <v>0</v>
      </c>
      <c r="AO21">
        <f t="shared" si="22"/>
        <v>0</v>
      </c>
      <c r="AP21">
        <f t="shared" si="23"/>
        <v>0</v>
      </c>
    </row>
    <row r="22" spans="1:42" x14ac:dyDescent="0.25">
      <c r="A22" t="s">
        <v>4</v>
      </c>
      <c r="B22">
        <f>'average and sum'!B26</f>
        <v>0.14516129032258063</v>
      </c>
      <c r="C22">
        <f>'average and sum'!C26</f>
        <v>0.14516129032258063</v>
      </c>
      <c r="D22">
        <f>'average and sum'!D26</f>
        <v>0.38709677419354838</v>
      </c>
      <c r="E22">
        <f>'average and sum'!E26</f>
        <v>0.22580645161290322</v>
      </c>
      <c r="F22">
        <f>'average and sum'!F26</f>
        <v>9.6774193548387094E-2</v>
      </c>
      <c r="Q22">
        <f t="shared" si="13"/>
        <v>-0.33836323695765619</v>
      </c>
      <c r="R22">
        <f t="shared" si="13"/>
        <v>-0.33836323695765619</v>
      </c>
      <c r="S22">
        <f t="shared" si="13"/>
        <v>1.1544157496202394</v>
      </c>
      <c r="T22">
        <f t="shared" si="13"/>
        <v>0.15922975856830909</v>
      </c>
      <c r="U22">
        <f t="shared" si="13"/>
        <v>-0.63691903427323515</v>
      </c>
      <c r="AB22" s="18"/>
      <c r="AE22" t="s">
        <v>4</v>
      </c>
      <c r="AF22">
        <f t="shared" si="24"/>
        <v>0</v>
      </c>
      <c r="AG22">
        <f t="shared" si="14"/>
        <v>0</v>
      </c>
      <c r="AH22">
        <f t="shared" si="15"/>
        <v>0.15441574962023941</v>
      </c>
      <c r="AI22">
        <f t="shared" si="16"/>
        <v>0</v>
      </c>
      <c r="AJ22">
        <f t="shared" si="17"/>
        <v>0</v>
      </c>
      <c r="AK22">
        <f t="shared" si="18"/>
        <v>0</v>
      </c>
      <c r="AL22">
        <f t="shared" si="19"/>
        <v>0</v>
      </c>
      <c r="AM22">
        <f t="shared" si="20"/>
        <v>0</v>
      </c>
      <c r="AN22">
        <f t="shared" si="21"/>
        <v>0</v>
      </c>
      <c r="AO22">
        <f t="shared" si="22"/>
        <v>0</v>
      </c>
      <c r="AP22">
        <f t="shared" si="23"/>
        <v>0</v>
      </c>
    </row>
    <row r="23" spans="1:42" x14ac:dyDescent="0.25">
      <c r="AF23">
        <f t="shared" si="24"/>
        <v>0</v>
      </c>
      <c r="AG23">
        <f t="shared" si="14"/>
        <v>0</v>
      </c>
      <c r="AH23">
        <f t="shared" si="15"/>
        <v>0</v>
      </c>
      <c r="AI23">
        <f t="shared" si="16"/>
        <v>0</v>
      </c>
      <c r="AJ23">
        <f t="shared" si="17"/>
        <v>0</v>
      </c>
      <c r="AK23">
        <f t="shared" si="18"/>
        <v>0</v>
      </c>
      <c r="AL23">
        <f t="shared" si="19"/>
        <v>0</v>
      </c>
      <c r="AM23">
        <f t="shared" si="20"/>
        <v>0</v>
      </c>
      <c r="AN23">
        <f t="shared" si="21"/>
        <v>0</v>
      </c>
      <c r="AO23">
        <f t="shared" si="22"/>
        <v>0</v>
      </c>
      <c r="AP23">
        <f t="shared" si="23"/>
        <v>0</v>
      </c>
    </row>
    <row r="24" spans="1:42" x14ac:dyDescent="0.25">
      <c r="AF24">
        <f t="shared" si="24"/>
        <v>0</v>
      </c>
      <c r="AG24">
        <f t="shared" si="14"/>
        <v>0</v>
      </c>
      <c r="AH24">
        <f t="shared" si="15"/>
        <v>0</v>
      </c>
      <c r="AI24">
        <f t="shared" si="16"/>
        <v>0</v>
      </c>
      <c r="AJ24">
        <f t="shared" si="17"/>
        <v>0</v>
      </c>
      <c r="AK24">
        <f t="shared" si="18"/>
        <v>0</v>
      </c>
      <c r="AL24">
        <f t="shared" si="19"/>
        <v>0</v>
      </c>
      <c r="AM24">
        <f t="shared" si="20"/>
        <v>0</v>
      </c>
      <c r="AN24">
        <f t="shared" si="21"/>
        <v>0</v>
      </c>
      <c r="AO24">
        <f t="shared" si="22"/>
        <v>0</v>
      </c>
      <c r="AP24">
        <f t="shared" si="23"/>
        <v>0</v>
      </c>
    </row>
    <row r="25" spans="1:42" x14ac:dyDescent="0.25">
      <c r="AF25">
        <f t="shared" si="24"/>
        <v>0</v>
      </c>
      <c r="AG25">
        <f t="shared" si="14"/>
        <v>0</v>
      </c>
      <c r="AH25">
        <f t="shared" si="15"/>
        <v>0</v>
      </c>
      <c r="AI25">
        <f t="shared" si="16"/>
        <v>0</v>
      </c>
      <c r="AJ25">
        <f t="shared" si="17"/>
        <v>0</v>
      </c>
      <c r="AK25">
        <f t="shared" si="18"/>
        <v>0</v>
      </c>
      <c r="AL25">
        <f t="shared" si="19"/>
        <v>0</v>
      </c>
      <c r="AM25">
        <f t="shared" si="20"/>
        <v>0</v>
      </c>
      <c r="AN25">
        <f t="shared" si="21"/>
        <v>0</v>
      </c>
      <c r="AO25">
        <f t="shared" si="22"/>
        <v>0</v>
      </c>
      <c r="AP25">
        <f t="shared" si="23"/>
        <v>0</v>
      </c>
    </row>
    <row r="26" spans="1:42" x14ac:dyDescent="0.25">
      <c r="AF26">
        <f t="shared" si="24"/>
        <v>0</v>
      </c>
      <c r="AG26">
        <f t="shared" si="14"/>
        <v>0</v>
      </c>
      <c r="AH26">
        <f t="shared" si="15"/>
        <v>0</v>
      </c>
      <c r="AI26">
        <f t="shared" si="16"/>
        <v>0</v>
      </c>
      <c r="AJ26">
        <f t="shared" si="17"/>
        <v>0</v>
      </c>
      <c r="AK26">
        <f t="shared" si="18"/>
        <v>0</v>
      </c>
      <c r="AL26">
        <f t="shared" si="19"/>
        <v>0</v>
      </c>
      <c r="AM26">
        <f t="shared" si="20"/>
        <v>0</v>
      </c>
      <c r="AN26">
        <f t="shared" si="21"/>
        <v>0</v>
      </c>
      <c r="AO26">
        <f t="shared" si="22"/>
        <v>0</v>
      </c>
      <c r="AP26">
        <f t="shared" si="23"/>
        <v>0</v>
      </c>
    </row>
    <row r="27" spans="1:42" x14ac:dyDescent="0.25">
      <c r="AF27">
        <f t="shared" si="24"/>
        <v>0</v>
      </c>
      <c r="AG27">
        <f t="shared" si="14"/>
        <v>0</v>
      </c>
      <c r="AH27">
        <f t="shared" si="15"/>
        <v>0</v>
      </c>
      <c r="AI27">
        <f t="shared" si="16"/>
        <v>0</v>
      </c>
      <c r="AJ27">
        <f t="shared" si="17"/>
        <v>0</v>
      </c>
      <c r="AK27">
        <f t="shared" si="18"/>
        <v>0</v>
      </c>
      <c r="AL27">
        <f t="shared" si="19"/>
        <v>0</v>
      </c>
      <c r="AM27">
        <f t="shared" si="20"/>
        <v>0</v>
      </c>
      <c r="AN27">
        <f t="shared" si="21"/>
        <v>0</v>
      </c>
      <c r="AO27">
        <f t="shared" si="22"/>
        <v>0</v>
      </c>
      <c r="AP27">
        <f t="shared" si="23"/>
        <v>0</v>
      </c>
    </row>
    <row r="28" spans="1:42" x14ac:dyDescent="0.25">
      <c r="AB28" s="19">
        <f>SUM(Q18:AA28)</f>
        <v>7.2164496600635175E-15</v>
      </c>
      <c r="AC28" t="s">
        <v>1444</v>
      </c>
      <c r="AF28">
        <f t="shared" si="24"/>
        <v>0</v>
      </c>
      <c r="AG28">
        <f t="shared" si="14"/>
        <v>0</v>
      </c>
      <c r="AH28">
        <f t="shared" si="15"/>
        <v>0</v>
      </c>
      <c r="AI28">
        <f t="shared" si="16"/>
        <v>0</v>
      </c>
      <c r="AJ28">
        <f t="shared" si="17"/>
        <v>0</v>
      </c>
      <c r="AK28">
        <f t="shared" si="18"/>
        <v>0</v>
      </c>
      <c r="AL28">
        <f t="shared" si="19"/>
        <v>0</v>
      </c>
      <c r="AM28">
        <f t="shared" si="20"/>
        <v>0</v>
      </c>
      <c r="AN28">
        <f t="shared" si="21"/>
        <v>0</v>
      </c>
      <c r="AO28">
        <f t="shared" si="22"/>
        <v>0</v>
      </c>
      <c r="AP28">
        <f t="shared" si="23"/>
        <v>0</v>
      </c>
    </row>
    <row r="29" spans="1:42" x14ac:dyDescent="0.25">
      <c r="M29">
        <f>AVERAGE(B18:L28)</f>
        <v>0.19999999999999996</v>
      </c>
      <c r="N29" t="s">
        <v>1413</v>
      </c>
    </row>
    <row r="30" spans="1:42" x14ac:dyDescent="0.25">
      <c r="M30">
        <f>STDEV(B18:L28)</f>
        <v>0.16207053156984078</v>
      </c>
      <c r="N30" t="s">
        <v>1443</v>
      </c>
    </row>
    <row r="32" spans="1:42" x14ac:dyDescent="0.25">
      <c r="A32">
        <v>6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P32">
        <v>6</v>
      </c>
      <c r="Q32" t="s">
        <v>0</v>
      </c>
      <c r="R32" t="s">
        <v>1</v>
      </c>
      <c r="S32" t="s">
        <v>2</v>
      </c>
      <c r="T32" t="s">
        <v>3</v>
      </c>
      <c r="U32" t="s">
        <v>4</v>
      </c>
      <c r="V32" t="s">
        <v>5</v>
      </c>
      <c r="AE32">
        <v>6</v>
      </c>
      <c r="AF32" t="s">
        <v>1504</v>
      </c>
      <c r="AG32" t="s">
        <v>1505</v>
      </c>
      <c r="AH32" t="s">
        <v>1506</v>
      </c>
      <c r="AI32" t="s">
        <v>1507</v>
      </c>
      <c r="AJ32" t="s">
        <v>1508</v>
      </c>
      <c r="AK32" t="s">
        <v>1509</v>
      </c>
    </row>
    <row r="33" spans="1:42" x14ac:dyDescent="0.25">
      <c r="A33" t="s">
        <v>0</v>
      </c>
      <c r="B33">
        <f>'average and sum'!B39</f>
        <v>0.1</v>
      </c>
      <c r="C33">
        <f>'average and sum'!C39</f>
        <v>0.1</v>
      </c>
      <c r="D33">
        <f>'average and sum'!D39</f>
        <v>0.23333333333333334</v>
      </c>
      <c r="E33">
        <f>'average and sum'!E39</f>
        <v>0.4</v>
      </c>
      <c r="F33">
        <f>'average and sum'!F39</f>
        <v>0.1</v>
      </c>
      <c r="G33">
        <f>'average and sum'!G39</f>
        <v>6.6666666666666666E-2</v>
      </c>
      <c r="Q33">
        <f>(B33-$M$45)/$M$46</f>
        <v>-0.60680754907071344</v>
      </c>
      <c r="R33">
        <f t="shared" ref="R33:V38" si="25">(C33-$M$45)/$M$46</f>
        <v>-0.60680754907071344</v>
      </c>
      <c r="S33">
        <f t="shared" si="25"/>
        <v>0.60680754907071421</v>
      </c>
      <c r="T33">
        <f t="shared" si="25"/>
        <v>2.1238264217474989</v>
      </c>
      <c r="U33">
        <f t="shared" si="25"/>
        <v>-0.60680754907071344</v>
      </c>
      <c r="V33">
        <f t="shared" si="25"/>
        <v>-0.91021132360607049</v>
      </c>
      <c r="AE33" t="s">
        <v>0</v>
      </c>
      <c r="AF33">
        <f>IF(Q33&lt;1,0,(((Q33)-1)))</f>
        <v>0</v>
      </c>
      <c r="AG33">
        <f t="shared" ref="AG33:AG43" si="26">IF(R33&lt;1,0,(((R33)-1)))</f>
        <v>0</v>
      </c>
      <c r="AH33">
        <f t="shared" ref="AH33:AH43" si="27">IF(S33&lt;1,0,(((S33)-1)))</f>
        <v>0</v>
      </c>
      <c r="AI33">
        <f t="shared" ref="AI33:AI43" si="28">IF(T33&lt;1,0,(((T33)-1)))</f>
        <v>1.1238264217474989</v>
      </c>
      <c r="AJ33">
        <f t="shared" ref="AJ33:AJ43" si="29">IF(U33&lt;1,0,(((U33)-1)))</f>
        <v>0</v>
      </c>
      <c r="AK33">
        <f t="shared" ref="AK33:AK43" si="30">IF(V33&lt;1,0,(((V33)-1)))</f>
        <v>0</v>
      </c>
      <c r="AL33">
        <f t="shared" ref="AL33:AL43" si="31">IF(W33&lt;1,0,(((W33)-1)))</f>
        <v>0</v>
      </c>
      <c r="AM33">
        <f t="shared" ref="AM33:AM43" si="32">IF(X33&lt;1,0,(((X33)-1)))</f>
        <v>0</v>
      </c>
      <c r="AN33">
        <f t="shared" ref="AN33:AN43" si="33">IF(Y33&lt;1,0,(((Y33)-1)))</f>
        <v>0</v>
      </c>
      <c r="AO33">
        <f t="shared" ref="AO33:AO43" si="34">IF(Z33&lt;1,0,(((Z33)-1)))</f>
        <v>0</v>
      </c>
      <c r="AP33">
        <f t="shared" ref="AP33:AP43" si="35">IF(AA33&lt;1,0,(((AA33)-1)))</f>
        <v>0</v>
      </c>
    </row>
    <row r="34" spans="1:42" x14ac:dyDescent="0.25">
      <c r="A34" t="s">
        <v>1</v>
      </c>
      <c r="B34">
        <f>'average and sum'!B40</f>
        <v>0.12</v>
      </c>
      <c r="C34">
        <f>'average and sum'!C40</f>
        <v>0.12</v>
      </c>
      <c r="D34">
        <f>'average and sum'!D40</f>
        <v>0.18</v>
      </c>
      <c r="E34">
        <f>'average and sum'!E40</f>
        <v>0.27999999999999997</v>
      </c>
      <c r="F34">
        <f>'average and sum'!F40</f>
        <v>0.12</v>
      </c>
      <c r="G34">
        <f>'average and sum'!G40</f>
        <v>0.18</v>
      </c>
      <c r="Q34">
        <f t="shared" ref="Q34:Q38" si="36">(B34-$M$45)/$M$46</f>
        <v>-0.42476528434949939</v>
      </c>
      <c r="R34">
        <f t="shared" si="25"/>
        <v>-0.42476528434949939</v>
      </c>
      <c r="S34">
        <f t="shared" si="25"/>
        <v>0.12136150981414305</v>
      </c>
      <c r="T34">
        <f t="shared" si="25"/>
        <v>1.0315728334202137</v>
      </c>
      <c r="U34">
        <f t="shared" si="25"/>
        <v>-0.42476528434949939</v>
      </c>
      <c r="V34">
        <f t="shared" si="25"/>
        <v>0.12136150981414305</v>
      </c>
      <c r="AE34" t="s">
        <v>1</v>
      </c>
      <c r="AF34">
        <f t="shared" ref="AF34:AF43" si="37">IF(Q34&lt;1,0,(((Q34)-1)))</f>
        <v>0</v>
      </c>
      <c r="AG34">
        <f t="shared" si="26"/>
        <v>0</v>
      </c>
      <c r="AH34">
        <f t="shared" si="27"/>
        <v>0</v>
      </c>
      <c r="AI34">
        <f t="shared" si="28"/>
        <v>3.1572833420213664E-2</v>
      </c>
      <c r="AJ34">
        <f t="shared" si="29"/>
        <v>0</v>
      </c>
      <c r="AK34">
        <f t="shared" si="30"/>
        <v>0</v>
      </c>
      <c r="AL34">
        <f t="shared" si="31"/>
        <v>0</v>
      </c>
      <c r="AM34">
        <f t="shared" si="32"/>
        <v>0</v>
      </c>
      <c r="AN34">
        <f t="shared" si="33"/>
        <v>0</v>
      </c>
      <c r="AO34">
        <f t="shared" si="34"/>
        <v>0</v>
      </c>
      <c r="AP34">
        <f t="shared" si="35"/>
        <v>0</v>
      </c>
    </row>
    <row r="35" spans="1:42" x14ac:dyDescent="0.25">
      <c r="A35" t="s">
        <v>2</v>
      </c>
      <c r="B35">
        <f>'average and sum'!B41</f>
        <v>6.1643835616438353E-2</v>
      </c>
      <c r="C35">
        <f>'average and sum'!C41</f>
        <v>9.5890410958904104E-2</v>
      </c>
      <c r="D35">
        <f>'average and sum'!D41</f>
        <v>0.14383561643835616</v>
      </c>
      <c r="E35">
        <f>'average and sum'!E41</f>
        <v>0.57534246575342463</v>
      </c>
      <c r="F35">
        <f>'average and sum'!F41</f>
        <v>6.1643835616438353E-2</v>
      </c>
      <c r="G35">
        <f>'average and sum'!G41</f>
        <v>6.1643835616438353E-2</v>
      </c>
      <c r="Q35">
        <f t="shared" si="36"/>
        <v>-0.95592970059085036</v>
      </c>
      <c r="R35">
        <f t="shared" si="25"/>
        <v>-0.64421349387644256</v>
      </c>
      <c r="S35">
        <f t="shared" si="25"/>
        <v>-0.20781080447627162</v>
      </c>
      <c r="T35">
        <f t="shared" si="25"/>
        <v>3.7198134001252665</v>
      </c>
      <c r="U35">
        <f t="shared" si="25"/>
        <v>-0.95592970059085036</v>
      </c>
      <c r="V35">
        <f t="shared" si="25"/>
        <v>-0.95592970059085036</v>
      </c>
      <c r="AE35" t="s">
        <v>2</v>
      </c>
      <c r="AF35">
        <f t="shared" si="37"/>
        <v>0</v>
      </c>
      <c r="AG35">
        <f t="shared" si="26"/>
        <v>0</v>
      </c>
      <c r="AH35">
        <f t="shared" si="27"/>
        <v>0</v>
      </c>
      <c r="AI35">
        <f t="shared" si="28"/>
        <v>2.7198134001252665</v>
      </c>
      <c r="AJ35">
        <f t="shared" si="29"/>
        <v>0</v>
      </c>
      <c r="AK35">
        <f t="shared" si="30"/>
        <v>0</v>
      </c>
      <c r="AL35">
        <f t="shared" si="31"/>
        <v>0</v>
      </c>
      <c r="AM35">
        <f t="shared" si="32"/>
        <v>0</v>
      </c>
      <c r="AN35">
        <f t="shared" si="33"/>
        <v>0</v>
      </c>
      <c r="AO35">
        <f t="shared" si="34"/>
        <v>0</v>
      </c>
      <c r="AP35">
        <f t="shared" si="35"/>
        <v>0</v>
      </c>
    </row>
    <row r="36" spans="1:42" x14ac:dyDescent="0.25">
      <c r="A36" t="s">
        <v>3</v>
      </c>
      <c r="B36">
        <f>'average and sum'!B42</f>
        <v>8.2677165354330714E-2</v>
      </c>
      <c r="C36">
        <f>'average and sum'!C42</f>
        <v>0.14173228346456693</v>
      </c>
      <c r="D36">
        <f>'average and sum'!D42</f>
        <v>8.2677165354330714E-2</v>
      </c>
      <c r="E36">
        <f>'average and sum'!E42</f>
        <v>0.33070866141732286</v>
      </c>
      <c r="F36">
        <f>'average and sum'!F42</f>
        <v>0.14173228346456693</v>
      </c>
      <c r="G36">
        <f>'average and sum'!G42</f>
        <v>0.22047244094488189</v>
      </c>
      <c r="Q36">
        <f t="shared" si="36"/>
        <v>-0.76448195158515098</v>
      </c>
      <c r="R36">
        <f t="shared" si="25"/>
        <v>-0.22695557937684149</v>
      </c>
      <c r="S36">
        <f t="shared" si="25"/>
        <v>-0.76448195158515098</v>
      </c>
      <c r="T36">
        <f t="shared" si="25"/>
        <v>1.4931288116897492</v>
      </c>
      <c r="U36">
        <f t="shared" si="25"/>
        <v>-0.22695557937684149</v>
      </c>
      <c r="V36">
        <f t="shared" si="25"/>
        <v>0.4897462502342379</v>
      </c>
      <c r="AE36" t="s">
        <v>3</v>
      </c>
      <c r="AF36">
        <f t="shared" si="37"/>
        <v>0</v>
      </c>
      <c r="AG36">
        <f t="shared" si="26"/>
        <v>0</v>
      </c>
      <c r="AH36">
        <f t="shared" si="27"/>
        <v>0</v>
      </c>
      <c r="AI36">
        <f t="shared" si="28"/>
        <v>0.4931288116897492</v>
      </c>
      <c r="AJ36">
        <f t="shared" si="29"/>
        <v>0</v>
      </c>
      <c r="AK36">
        <f t="shared" si="30"/>
        <v>0</v>
      </c>
      <c r="AL36">
        <f t="shared" si="31"/>
        <v>0</v>
      </c>
      <c r="AM36">
        <f t="shared" si="32"/>
        <v>0</v>
      </c>
      <c r="AN36">
        <f t="shared" si="33"/>
        <v>0</v>
      </c>
      <c r="AO36">
        <f t="shared" si="34"/>
        <v>0</v>
      </c>
      <c r="AP36">
        <f t="shared" si="35"/>
        <v>0</v>
      </c>
    </row>
    <row r="37" spans="1:42" x14ac:dyDescent="0.25">
      <c r="A37" t="s">
        <v>4</v>
      </c>
      <c r="B37">
        <f>'average and sum'!B43</f>
        <v>9.9999999999999978E-2</v>
      </c>
      <c r="C37">
        <f>'average and sum'!C43</f>
        <v>9.9999999999999978E-2</v>
      </c>
      <c r="D37">
        <f>'average and sum'!D43</f>
        <v>0.23333333333333331</v>
      </c>
      <c r="E37">
        <f>'average and sum'!E43</f>
        <v>0.23333333333333331</v>
      </c>
      <c r="F37">
        <f>'average and sum'!F43</f>
        <v>9.9999999999999978E-2</v>
      </c>
      <c r="G37">
        <f>'average and sum'!G43</f>
        <v>0.23333333333333331</v>
      </c>
      <c r="Q37">
        <f t="shared" si="36"/>
        <v>-0.60680754907071377</v>
      </c>
      <c r="R37">
        <f t="shared" si="25"/>
        <v>-0.60680754907071377</v>
      </c>
      <c r="S37">
        <f t="shared" si="25"/>
        <v>0.60680754907071399</v>
      </c>
      <c r="T37">
        <f t="shared" si="25"/>
        <v>0.60680754907071399</v>
      </c>
      <c r="U37">
        <f t="shared" si="25"/>
        <v>-0.60680754907071377</v>
      </c>
      <c r="V37">
        <f t="shared" si="25"/>
        <v>0.60680754907071399</v>
      </c>
      <c r="AE37" t="s">
        <v>4</v>
      </c>
      <c r="AF37">
        <f t="shared" si="37"/>
        <v>0</v>
      </c>
      <c r="AG37">
        <f t="shared" si="26"/>
        <v>0</v>
      </c>
      <c r="AH37">
        <f t="shared" si="27"/>
        <v>0</v>
      </c>
      <c r="AI37">
        <f t="shared" si="28"/>
        <v>0</v>
      </c>
      <c r="AJ37">
        <f t="shared" si="29"/>
        <v>0</v>
      </c>
      <c r="AK37">
        <f t="shared" si="30"/>
        <v>0</v>
      </c>
      <c r="AL37">
        <f t="shared" si="31"/>
        <v>0</v>
      </c>
      <c r="AM37">
        <f t="shared" si="32"/>
        <v>0</v>
      </c>
      <c r="AN37">
        <f t="shared" si="33"/>
        <v>0</v>
      </c>
      <c r="AO37">
        <f t="shared" si="34"/>
        <v>0</v>
      </c>
      <c r="AP37">
        <f t="shared" si="35"/>
        <v>0</v>
      </c>
    </row>
    <row r="38" spans="1:42" x14ac:dyDescent="0.25">
      <c r="A38" t="s">
        <v>5</v>
      </c>
      <c r="B38">
        <f>'average and sum'!B44</f>
        <v>0.20192307692307693</v>
      </c>
      <c r="C38">
        <f>'average and sum'!C44</f>
        <v>8.974358974358973E-2</v>
      </c>
      <c r="D38">
        <f>'average and sum'!D44</f>
        <v>0.3141025641025641</v>
      </c>
      <c r="E38">
        <f>'average and sum'!E44</f>
        <v>0.20192307692307693</v>
      </c>
      <c r="F38">
        <f>'average and sum'!F44</f>
        <v>5.7692307692307689E-2</v>
      </c>
      <c r="G38">
        <f>'average and sum'!G44</f>
        <v>0.13461538461538461</v>
      </c>
      <c r="Q38">
        <f t="shared" si="36"/>
        <v>0.32090783845085868</v>
      </c>
      <c r="R38">
        <f t="shared" si="25"/>
        <v>-0.70016255662005422</v>
      </c>
      <c r="S38">
        <f t="shared" si="25"/>
        <v>1.3419782335217714</v>
      </c>
      <c r="T38">
        <f t="shared" si="25"/>
        <v>0.32090783845085868</v>
      </c>
      <c r="U38">
        <f t="shared" si="25"/>
        <v>-0.99189695521174359</v>
      </c>
      <c r="V38">
        <f t="shared" si="25"/>
        <v>-0.29173439859168909</v>
      </c>
      <c r="AB38" s="18"/>
      <c r="AE38" t="s">
        <v>5</v>
      </c>
      <c r="AF38">
        <f t="shared" si="37"/>
        <v>0</v>
      </c>
      <c r="AG38">
        <f t="shared" si="26"/>
        <v>0</v>
      </c>
      <c r="AH38">
        <f t="shared" si="27"/>
        <v>0.34197823352177137</v>
      </c>
      <c r="AI38">
        <f t="shared" si="28"/>
        <v>0</v>
      </c>
      <c r="AJ38">
        <f t="shared" si="29"/>
        <v>0</v>
      </c>
      <c r="AK38">
        <f t="shared" si="30"/>
        <v>0</v>
      </c>
      <c r="AL38">
        <f t="shared" si="31"/>
        <v>0</v>
      </c>
      <c r="AM38">
        <f t="shared" si="32"/>
        <v>0</v>
      </c>
      <c r="AN38">
        <f t="shared" si="33"/>
        <v>0</v>
      </c>
      <c r="AO38">
        <f t="shared" si="34"/>
        <v>0</v>
      </c>
      <c r="AP38">
        <f t="shared" si="35"/>
        <v>0</v>
      </c>
    </row>
    <row r="39" spans="1:42" x14ac:dyDescent="0.25">
      <c r="AF39">
        <f t="shared" si="37"/>
        <v>0</v>
      </c>
      <c r="AG39">
        <f t="shared" si="26"/>
        <v>0</v>
      </c>
      <c r="AH39">
        <f t="shared" si="27"/>
        <v>0</v>
      </c>
      <c r="AI39">
        <f t="shared" si="28"/>
        <v>0</v>
      </c>
      <c r="AJ39">
        <f t="shared" si="29"/>
        <v>0</v>
      </c>
      <c r="AK39">
        <f t="shared" si="30"/>
        <v>0</v>
      </c>
      <c r="AL39">
        <f t="shared" si="31"/>
        <v>0</v>
      </c>
      <c r="AM39">
        <f t="shared" si="32"/>
        <v>0</v>
      </c>
      <c r="AN39">
        <f t="shared" si="33"/>
        <v>0</v>
      </c>
      <c r="AO39">
        <f t="shared" si="34"/>
        <v>0</v>
      </c>
      <c r="AP39">
        <f t="shared" si="35"/>
        <v>0</v>
      </c>
    </row>
    <row r="40" spans="1:42" x14ac:dyDescent="0.25">
      <c r="AF40">
        <f t="shared" si="37"/>
        <v>0</v>
      </c>
      <c r="AG40">
        <f t="shared" si="26"/>
        <v>0</v>
      </c>
      <c r="AH40">
        <f t="shared" si="27"/>
        <v>0</v>
      </c>
      <c r="AI40">
        <f t="shared" si="28"/>
        <v>0</v>
      </c>
      <c r="AJ40">
        <f t="shared" si="29"/>
        <v>0</v>
      </c>
      <c r="AK40">
        <f t="shared" si="30"/>
        <v>0</v>
      </c>
      <c r="AL40">
        <f t="shared" si="31"/>
        <v>0</v>
      </c>
      <c r="AM40">
        <f t="shared" si="32"/>
        <v>0</v>
      </c>
      <c r="AN40">
        <f t="shared" si="33"/>
        <v>0</v>
      </c>
      <c r="AO40">
        <f t="shared" si="34"/>
        <v>0</v>
      </c>
      <c r="AP40">
        <f t="shared" si="35"/>
        <v>0</v>
      </c>
    </row>
    <row r="41" spans="1:42" x14ac:dyDescent="0.25">
      <c r="AF41">
        <f t="shared" si="37"/>
        <v>0</v>
      </c>
      <c r="AG41">
        <f t="shared" si="26"/>
        <v>0</v>
      </c>
      <c r="AH41">
        <f t="shared" si="27"/>
        <v>0</v>
      </c>
      <c r="AI41">
        <f t="shared" si="28"/>
        <v>0</v>
      </c>
      <c r="AJ41">
        <f t="shared" si="29"/>
        <v>0</v>
      </c>
      <c r="AK41">
        <f t="shared" si="30"/>
        <v>0</v>
      </c>
      <c r="AL41">
        <f t="shared" si="31"/>
        <v>0</v>
      </c>
      <c r="AM41">
        <f t="shared" si="32"/>
        <v>0</v>
      </c>
      <c r="AN41">
        <f t="shared" si="33"/>
        <v>0</v>
      </c>
      <c r="AO41">
        <f t="shared" si="34"/>
        <v>0</v>
      </c>
      <c r="AP41">
        <f t="shared" si="35"/>
        <v>0</v>
      </c>
    </row>
    <row r="42" spans="1:42" x14ac:dyDescent="0.25">
      <c r="AF42">
        <f t="shared" si="37"/>
        <v>0</v>
      </c>
      <c r="AG42">
        <f t="shared" si="26"/>
        <v>0</v>
      </c>
      <c r="AH42">
        <f t="shared" si="27"/>
        <v>0</v>
      </c>
      <c r="AI42">
        <f t="shared" si="28"/>
        <v>0</v>
      </c>
      <c r="AJ42">
        <f t="shared" si="29"/>
        <v>0</v>
      </c>
      <c r="AK42">
        <f t="shared" si="30"/>
        <v>0</v>
      </c>
      <c r="AL42">
        <f t="shared" si="31"/>
        <v>0</v>
      </c>
      <c r="AM42">
        <f t="shared" si="32"/>
        <v>0</v>
      </c>
      <c r="AN42">
        <f t="shared" si="33"/>
        <v>0</v>
      </c>
      <c r="AO42">
        <f t="shared" si="34"/>
        <v>0</v>
      </c>
      <c r="AP42">
        <f t="shared" si="35"/>
        <v>0</v>
      </c>
    </row>
    <row r="43" spans="1:42" x14ac:dyDescent="0.25">
      <c r="AF43">
        <f t="shared" si="37"/>
        <v>0</v>
      </c>
      <c r="AG43">
        <f t="shared" si="26"/>
        <v>0</v>
      </c>
      <c r="AH43">
        <f t="shared" si="27"/>
        <v>0</v>
      </c>
      <c r="AI43">
        <f t="shared" si="28"/>
        <v>0</v>
      </c>
      <c r="AJ43">
        <f t="shared" si="29"/>
        <v>0</v>
      </c>
      <c r="AK43">
        <f t="shared" si="30"/>
        <v>0</v>
      </c>
      <c r="AL43">
        <f t="shared" si="31"/>
        <v>0</v>
      </c>
      <c r="AM43">
        <f t="shared" si="32"/>
        <v>0</v>
      </c>
      <c r="AN43">
        <f t="shared" si="33"/>
        <v>0</v>
      </c>
      <c r="AO43">
        <f t="shared" si="34"/>
        <v>0</v>
      </c>
      <c r="AP43">
        <f t="shared" si="35"/>
        <v>0</v>
      </c>
    </row>
    <row r="44" spans="1:42" x14ac:dyDescent="0.25">
      <c r="AB44" s="19">
        <f>SUM(Q33:AA44)</f>
        <v>9.8254737679326354E-15</v>
      </c>
      <c r="AC44" t="s">
        <v>1444</v>
      </c>
    </row>
    <row r="45" spans="1:42" x14ac:dyDescent="0.25">
      <c r="M45">
        <f>AVERAGE(B33:L44)</f>
        <v>0.16666666666666663</v>
      </c>
      <c r="N45" t="s">
        <v>1413</v>
      </c>
    </row>
    <row r="46" spans="1:42" x14ac:dyDescent="0.25">
      <c r="M46">
        <f>STDEV(B33:L44)</f>
        <v>0.10986459672224301</v>
      </c>
      <c r="N46" t="s">
        <v>1443</v>
      </c>
    </row>
    <row r="49" spans="1:42" x14ac:dyDescent="0.25">
      <c r="A49">
        <v>7</v>
      </c>
      <c r="B49" t="str">
        <f>'average and sum'!B57</f>
        <v>j1</v>
      </c>
      <c r="C49" t="str">
        <f>'average and sum'!C57</f>
        <v>j2</v>
      </c>
      <c r="D49" t="str">
        <f>'average and sum'!D57</f>
        <v>j3</v>
      </c>
      <c r="E49" t="str">
        <f>'average and sum'!E57</f>
        <v>j4</v>
      </c>
      <c r="F49" t="str">
        <f>'average and sum'!F57</f>
        <v>j5</v>
      </c>
      <c r="G49" t="str">
        <f>'average and sum'!G57</f>
        <v>j6</v>
      </c>
      <c r="H49" t="str">
        <f>'average and sum'!H57</f>
        <v>j7</v>
      </c>
      <c r="P49">
        <v>7</v>
      </c>
      <c r="Q49" t="s">
        <v>0</v>
      </c>
      <c r="R49" t="s">
        <v>1</v>
      </c>
      <c r="S49" t="s">
        <v>2</v>
      </c>
      <c r="T49" t="s">
        <v>3</v>
      </c>
      <c r="U49" t="s">
        <v>4</v>
      </c>
      <c r="V49" t="s">
        <v>5</v>
      </c>
      <c r="W49" t="s">
        <v>6</v>
      </c>
      <c r="AE49">
        <v>7</v>
      </c>
      <c r="AF49" t="s">
        <v>1461</v>
      </c>
      <c r="AG49" t="s">
        <v>1462</v>
      </c>
      <c r="AH49" t="s">
        <v>1463</v>
      </c>
      <c r="AI49" t="s">
        <v>1464</v>
      </c>
      <c r="AJ49" t="s">
        <v>1465</v>
      </c>
      <c r="AK49" t="s">
        <v>1466</v>
      </c>
      <c r="AL49" t="s">
        <v>1467</v>
      </c>
    </row>
    <row r="50" spans="1:42" x14ac:dyDescent="0.25">
      <c r="A50" t="str">
        <f>'average and sum'!A58</f>
        <v>j1</v>
      </c>
      <c r="B50">
        <f>'average and sum'!B58</f>
        <v>0.14261460101867571</v>
      </c>
      <c r="C50">
        <f>'average and sum'!C58</f>
        <v>0.33276740237690999</v>
      </c>
      <c r="D50">
        <f>'average and sum'!D58</f>
        <v>6.1120543293718153E-2</v>
      </c>
      <c r="E50">
        <f>'average and sum'!E58</f>
        <v>9.5076400679117129E-2</v>
      </c>
      <c r="F50">
        <f>'average and sum'!F58</f>
        <v>3.5653650254668927E-2</v>
      </c>
      <c r="G50">
        <f>'average and sum'!G58</f>
        <v>0.33276740237690999</v>
      </c>
      <c r="H50">
        <f>'average and sum'!H58</f>
        <v>0</v>
      </c>
      <c r="Q50">
        <f t="shared" ref="Q50:W56" si="38">(B50-$M$62)/$M$63</f>
        <v>-2.3952371934842787E-3</v>
      </c>
      <c r="R50">
        <f t="shared" si="38"/>
        <v>1.8754707224981415</v>
      </c>
      <c r="S50">
        <f t="shared" si="38"/>
        <v>-0.80719493420418098</v>
      </c>
      <c r="T50">
        <f t="shared" si="38"/>
        <v>-0.47186172711639079</v>
      </c>
      <c r="U50">
        <f t="shared" si="38"/>
        <v>-1.0586948395200237</v>
      </c>
      <c r="V50">
        <f t="shared" si="38"/>
        <v>1.8754707224981415</v>
      </c>
      <c r="W50">
        <f t="shared" si="38"/>
        <v>-1.4107947069622035</v>
      </c>
      <c r="AE50" t="s">
        <v>0</v>
      </c>
      <c r="AF50">
        <f>IF(Q50&lt;1,0,(((Q50)-1)))</f>
        <v>0</v>
      </c>
      <c r="AG50">
        <f t="shared" ref="AG50:AG60" si="39">IF(R50&lt;1,0,(((R50)-1)))</f>
        <v>0.87547072249814151</v>
      </c>
      <c r="AH50">
        <f t="shared" ref="AH50:AH60" si="40">IF(S50&lt;1,0,(((S50)-1)))</f>
        <v>0</v>
      </c>
      <c r="AI50">
        <f t="shared" ref="AI50:AI60" si="41">IF(T50&lt;1,0,(((T50)-1)))</f>
        <v>0</v>
      </c>
      <c r="AJ50">
        <f t="shared" ref="AJ50:AJ60" si="42">IF(U50&lt;1,0,(((U50)-1)))</f>
        <v>0</v>
      </c>
      <c r="AK50">
        <f t="shared" ref="AK50:AK60" si="43">IF(V50&lt;1,0,(((V50)-1)))</f>
        <v>0.87547072249814151</v>
      </c>
      <c r="AL50">
        <f t="shared" ref="AL50:AL60" si="44">IF(W50&lt;1,0,(((W50)-1)))</f>
        <v>0</v>
      </c>
      <c r="AM50">
        <f t="shared" ref="AM50:AM60" si="45">IF(X50&lt;1,0,(((X50)-1)))</f>
        <v>0</v>
      </c>
      <c r="AN50">
        <f t="shared" ref="AN50:AN60" si="46">IF(Y50&lt;1,0,(((Y50)-1)))</f>
        <v>0</v>
      </c>
      <c r="AO50">
        <f t="shared" ref="AO50:AO60" si="47">IF(Z50&lt;1,0,(((Z50)-1)))</f>
        <v>0</v>
      </c>
      <c r="AP50">
        <f t="shared" ref="AP50:AP60" si="48">IF(AA50&lt;1,0,(((AA50)-1)))</f>
        <v>0</v>
      </c>
    </row>
    <row r="51" spans="1:42" x14ac:dyDescent="0.25">
      <c r="A51" t="str">
        <f>'average and sum'!A59</f>
        <v>j2</v>
      </c>
      <c r="B51">
        <f>'average and sum'!B59</f>
        <v>0.12272727272727274</v>
      </c>
      <c r="C51">
        <f>'average and sum'!C59</f>
        <v>0.28636363636363638</v>
      </c>
      <c r="D51">
        <f>'average and sum'!D59</f>
        <v>0.19090909090909092</v>
      </c>
      <c r="E51">
        <f>'average and sum'!E59</f>
        <v>0.12272727272727274</v>
      </c>
      <c r="F51">
        <f>'average and sum'!F59</f>
        <v>0.12272727272727274</v>
      </c>
      <c r="G51">
        <f>'average and sum'!G59</f>
        <v>0.12272727272727274</v>
      </c>
      <c r="H51">
        <f>'average and sum'!H59</f>
        <v>3.1818181818181822E-2</v>
      </c>
      <c r="Q51">
        <f t="shared" si="38"/>
        <v>-0.19879379961740121</v>
      </c>
      <c r="R51">
        <f t="shared" si="38"/>
        <v>1.4172074101756684</v>
      </c>
      <c r="S51">
        <f t="shared" si="38"/>
        <v>0.47454003779637777</v>
      </c>
      <c r="T51">
        <f t="shared" si="38"/>
        <v>-0.19879379961740121</v>
      </c>
      <c r="U51">
        <f t="shared" si="38"/>
        <v>-0.19879379961740121</v>
      </c>
      <c r="V51">
        <f t="shared" si="38"/>
        <v>-0.19879379961740121</v>
      </c>
      <c r="W51">
        <f t="shared" si="38"/>
        <v>-1.0965722495024399</v>
      </c>
      <c r="AE51" t="s">
        <v>1</v>
      </c>
      <c r="AF51">
        <f t="shared" ref="AF51:AF60" si="49">IF(Q51&lt;1,0,(((Q51)-1)))</f>
        <v>0</v>
      </c>
      <c r="AG51">
        <f t="shared" si="39"/>
        <v>0.41720741017566843</v>
      </c>
      <c r="AH51">
        <f t="shared" si="40"/>
        <v>0</v>
      </c>
      <c r="AI51">
        <f t="shared" si="41"/>
        <v>0</v>
      </c>
      <c r="AJ51">
        <f t="shared" si="42"/>
        <v>0</v>
      </c>
      <c r="AK51">
        <f t="shared" si="43"/>
        <v>0</v>
      </c>
      <c r="AL51">
        <f t="shared" si="44"/>
        <v>0</v>
      </c>
      <c r="AM51">
        <f t="shared" si="45"/>
        <v>0</v>
      </c>
      <c r="AN51">
        <f t="shared" si="46"/>
        <v>0</v>
      </c>
      <c r="AO51">
        <f t="shared" si="47"/>
        <v>0</v>
      </c>
      <c r="AP51">
        <f t="shared" si="48"/>
        <v>0</v>
      </c>
    </row>
    <row r="52" spans="1:42" x14ac:dyDescent="0.25">
      <c r="A52" t="str">
        <f>'average and sum'!A60</f>
        <v>j3</v>
      </c>
      <c r="B52">
        <f>'average and sum'!B60</f>
        <v>0.27999999999999997</v>
      </c>
      <c r="C52">
        <f>'average and sum'!C60</f>
        <v>0.18</v>
      </c>
      <c r="D52">
        <f>'average and sum'!D60</f>
        <v>0.12</v>
      </c>
      <c r="E52">
        <f>'average and sum'!E60</f>
        <v>7.9999999999999988E-2</v>
      </c>
      <c r="F52">
        <f>'average and sum'!F60</f>
        <v>0.03</v>
      </c>
      <c r="G52">
        <f>'average and sum'!G60</f>
        <v>0.27999999999999997</v>
      </c>
      <c r="H52">
        <f>'average and sum'!H60</f>
        <v>0.03</v>
      </c>
      <c r="Q52">
        <f t="shared" si="38"/>
        <v>1.3543629186837154</v>
      </c>
      <c r="R52">
        <f t="shared" si="38"/>
        <v>0.36680662381017298</v>
      </c>
      <c r="S52">
        <f t="shared" si="38"/>
        <v>-0.22572715311395256</v>
      </c>
      <c r="T52">
        <f t="shared" si="38"/>
        <v>-0.62074967106336965</v>
      </c>
      <c r="U52">
        <f t="shared" si="38"/>
        <v>-1.1145278185001408</v>
      </c>
      <c r="V52">
        <f t="shared" si="38"/>
        <v>1.3543629186837154</v>
      </c>
      <c r="W52">
        <f t="shared" si="38"/>
        <v>-1.1145278185001408</v>
      </c>
      <c r="AE52" t="s">
        <v>2</v>
      </c>
      <c r="AF52">
        <f t="shared" si="49"/>
        <v>0.35436291868371539</v>
      </c>
      <c r="AG52">
        <f t="shared" si="39"/>
        <v>0</v>
      </c>
      <c r="AH52">
        <f t="shared" si="40"/>
        <v>0</v>
      </c>
      <c r="AI52">
        <f t="shared" si="41"/>
        <v>0</v>
      </c>
      <c r="AJ52">
        <f t="shared" si="42"/>
        <v>0</v>
      </c>
      <c r="AK52">
        <f t="shared" si="43"/>
        <v>0.35436291868371539</v>
      </c>
      <c r="AL52">
        <f t="shared" si="44"/>
        <v>0</v>
      </c>
      <c r="AM52">
        <f t="shared" si="45"/>
        <v>0</v>
      </c>
      <c r="AN52">
        <f t="shared" si="46"/>
        <v>0</v>
      </c>
      <c r="AO52">
        <f t="shared" si="47"/>
        <v>0</v>
      </c>
      <c r="AP52">
        <f t="shared" si="48"/>
        <v>0</v>
      </c>
    </row>
    <row r="53" spans="1:42" x14ac:dyDescent="0.25">
      <c r="A53" t="str">
        <f>'average and sum'!A61</f>
        <v>j4</v>
      </c>
      <c r="B53">
        <f>'average and sum'!B61</f>
        <v>0.16050955414012735</v>
      </c>
      <c r="C53">
        <f>'average and sum'!C61</f>
        <v>0.24968152866242035</v>
      </c>
      <c r="D53">
        <f>'average and sum'!D61</f>
        <v>0.16050955414012735</v>
      </c>
      <c r="E53">
        <f>'average and sum'!E61</f>
        <v>0.10700636942675158</v>
      </c>
      <c r="F53">
        <f>'average and sum'!F61</f>
        <v>4.5859872611464958E-2</v>
      </c>
      <c r="G53">
        <f>'average and sum'!G61</f>
        <v>0.24968152866242035</v>
      </c>
      <c r="H53">
        <f>'average and sum'!H61</f>
        <v>2.6751592356687896E-2</v>
      </c>
      <c r="Q53">
        <f t="shared" si="38"/>
        <v>0.17432749882208096</v>
      </c>
      <c r="R53">
        <f t="shared" si="38"/>
        <v>1.0549509464800171</v>
      </c>
      <c r="S53">
        <f t="shared" si="38"/>
        <v>0.17432749882208096</v>
      </c>
      <c r="T53">
        <f t="shared" si="38"/>
        <v>-0.35404656977268045</v>
      </c>
      <c r="U53">
        <f t="shared" si="38"/>
        <v>-0.95790264816669368</v>
      </c>
      <c r="V53">
        <f t="shared" si="38"/>
        <v>1.0549509464800171</v>
      </c>
      <c r="W53">
        <f t="shared" si="38"/>
        <v>-1.1466076726648229</v>
      </c>
      <c r="AE53" t="s">
        <v>3</v>
      </c>
      <c r="AF53">
        <f t="shared" si="49"/>
        <v>0</v>
      </c>
      <c r="AG53">
        <f t="shared" si="39"/>
        <v>5.4950946480017082E-2</v>
      </c>
      <c r="AH53">
        <f t="shared" si="40"/>
        <v>0</v>
      </c>
      <c r="AI53">
        <f t="shared" si="41"/>
        <v>0</v>
      </c>
      <c r="AJ53">
        <f t="shared" si="42"/>
        <v>0</v>
      </c>
      <c r="AK53">
        <f t="shared" si="43"/>
        <v>5.4950946480017082E-2</v>
      </c>
      <c r="AL53">
        <f t="shared" si="44"/>
        <v>0</v>
      </c>
      <c r="AM53">
        <f t="shared" si="45"/>
        <v>0</v>
      </c>
      <c r="AN53">
        <f t="shared" si="46"/>
        <v>0</v>
      </c>
      <c r="AO53">
        <f t="shared" si="47"/>
        <v>0</v>
      </c>
      <c r="AP53">
        <f t="shared" si="48"/>
        <v>0</v>
      </c>
    </row>
    <row r="54" spans="1:42" x14ac:dyDescent="0.25">
      <c r="A54" t="str">
        <f>'average and sum'!A62</f>
        <v>j5</v>
      </c>
      <c r="B54">
        <f>'average and sum'!B62</f>
        <v>0.22325581395348837</v>
      </c>
      <c r="C54">
        <f>'average and sum'!C62</f>
        <v>0.13023255813953488</v>
      </c>
      <c r="D54">
        <f>'average and sum'!D62</f>
        <v>0.22325581395348837</v>
      </c>
      <c r="E54">
        <f>'average and sum'!E62</f>
        <v>0.13023255813953488</v>
      </c>
      <c r="F54">
        <f>'average and sum'!F62</f>
        <v>5.5813953488372092E-2</v>
      </c>
      <c r="G54">
        <f>'average and sum'!G62</f>
        <v>0.22325581395348837</v>
      </c>
      <c r="H54">
        <f>'average and sum'!H62</f>
        <v>1.3953488372093023E-2</v>
      </c>
      <c r="Q54">
        <f t="shared" si="38"/>
        <v>0.79398213740663559</v>
      </c>
      <c r="R54">
        <f t="shared" si="38"/>
        <v>-0.12467488108038073</v>
      </c>
      <c r="S54">
        <f t="shared" si="38"/>
        <v>0.79398213740663559</v>
      </c>
      <c r="T54">
        <f t="shared" si="38"/>
        <v>-0.12467488108038073</v>
      </c>
      <c r="U54">
        <f t="shared" si="38"/>
        <v>-0.85960049586999376</v>
      </c>
      <c r="V54">
        <f t="shared" si="38"/>
        <v>0.79398213740663559</v>
      </c>
      <c r="W54">
        <f t="shared" si="38"/>
        <v>-1.272996154189151</v>
      </c>
      <c r="AE54" t="s">
        <v>4</v>
      </c>
      <c r="AF54">
        <f t="shared" si="49"/>
        <v>0</v>
      </c>
      <c r="AG54">
        <f t="shared" si="39"/>
        <v>0</v>
      </c>
      <c r="AH54">
        <f t="shared" si="40"/>
        <v>0</v>
      </c>
      <c r="AI54">
        <f t="shared" si="41"/>
        <v>0</v>
      </c>
      <c r="AJ54">
        <f t="shared" si="42"/>
        <v>0</v>
      </c>
      <c r="AK54">
        <f t="shared" si="43"/>
        <v>0</v>
      </c>
      <c r="AL54">
        <f t="shared" si="44"/>
        <v>0</v>
      </c>
      <c r="AM54">
        <f t="shared" si="45"/>
        <v>0</v>
      </c>
      <c r="AN54">
        <f t="shared" si="46"/>
        <v>0</v>
      </c>
      <c r="AO54">
        <f t="shared" si="47"/>
        <v>0</v>
      </c>
      <c r="AP54">
        <f t="shared" si="48"/>
        <v>0</v>
      </c>
    </row>
    <row r="55" spans="1:42" x14ac:dyDescent="0.25">
      <c r="A55" t="str">
        <f>'average and sum'!A63</f>
        <v>j6</v>
      </c>
      <c r="B55">
        <f>'average and sum'!B63</f>
        <v>8.6055776892430283E-2</v>
      </c>
      <c r="C55">
        <f>'average and sum'!C63</f>
        <v>0.46852589641434272</v>
      </c>
      <c r="D55">
        <f>'average and sum'!D63</f>
        <v>8.6055776892430283E-2</v>
      </c>
      <c r="E55">
        <f>'average and sum'!E63</f>
        <v>8.6055776892430283E-2</v>
      </c>
      <c r="F55">
        <f>'average and sum'!F63</f>
        <v>5.0199203187251004E-2</v>
      </c>
      <c r="G55">
        <f>'average and sum'!G63</f>
        <v>0.20079681274900402</v>
      </c>
      <c r="H55">
        <f>'average and sum'!H63</f>
        <v>2.2310756972111555E-2</v>
      </c>
      <c r="Q55">
        <f t="shared" si="38"/>
        <v>-0.56094546515867694</v>
      </c>
      <c r="R55">
        <f t="shared" si="38"/>
        <v>3.2161622761903317</v>
      </c>
      <c r="S55">
        <f t="shared" si="38"/>
        <v>-0.56094546515867694</v>
      </c>
      <c r="T55">
        <f t="shared" si="38"/>
        <v>-0.56094546515867694</v>
      </c>
      <c r="U55">
        <f t="shared" si="38"/>
        <v>-0.91504931591014627</v>
      </c>
      <c r="V55">
        <f t="shared" si="38"/>
        <v>0.57218685724602569</v>
      </c>
      <c r="W55">
        <f t="shared" si="38"/>
        <v>-1.1904634220501782</v>
      </c>
      <c r="AB55" s="18"/>
      <c r="AE55" t="s">
        <v>5</v>
      </c>
      <c r="AF55">
        <f t="shared" si="49"/>
        <v>0</v>
      </c>
      <c r="AG55">
        <f t="shared" si="39"/>
        <v>2.2161622761903317</v>
      </c>
      <c r="AH55">
        <f t="shared" si="40"/>
        <v>0</v>
      </c>
      <c r="AI55">
        <f t="shared" si="41"/>
        <v>0</v>
      </c>
      <c r="AJ55">
        <f t="shared" si="42"/>
        <v>0</v>
      </c>
      <c r="AK55">
        <f t="shared" si="43"/>
        <v>0</v>
      </c>
      <c r="AL55">
        <f t="shared" si="44"/>
        <v>0</v>
      </c>
      <c r="AM55">
        <f t="shared" si="45"/>
        <v>0</v>
      </c>
      <c r="AN55">
        <f t="shared" si="46"/>
        <v>0</v>
      </c>
      <c r="AO55">
        <f t="shared" si="47"/>
        <v>0</v>
      </c>
      <c r="AP55">
        <f t="shared" si="48"/>
        <v>0</v>
      </c>
    </row>
    <row r="56" spans="1:42" x14ac:dyDescent="0.25">
      <c r="A56" t="str">
        <f>'average and sum'!A64</f>
        <v>j7</v>
      </c>
      <c r="B56">
        <f>'average and sum'!B64</f>
        <v>0.22500000000000001</v>
      </c>
      <c r="C56">
        <f>'average and sum'!C64</f>
        <v>0.22500000000000001</v>
      </c>
      <c r="D56">
        <f>'average and sum'!D64</f>
        <v>0.1</v>
      </c>
      <c r="E56">
        <f>'average and sum'!E64</f>
        <v>0.1</v>
      </c>
      <c r="F56">
        <f>'average and sum'!F64</f>
        <v>0.1</v>
      </c>
      <c r="G56">
        <f>'average and sum'!G64</f>
        <v>0.22500000000000001</v>
      </c>
      <c r="H56">
        <f>'average and sum'!H64</f>
        <v>2.5000000000000001E-2</v>
      </c>
      <c r="Q56">
        <f t="shared" si="38"/>
        <v>0.81120695650326724</v>
      </c>
      <c r="R56">
        <f t="shared" si="38"/>
        <v>0.81120695650326724</v>
      </c>
      <c r="S56">
        <f t="shared" si="38"/>
        <v>-0.42323841208866098</v>
      </c>
      <c r="T56">
        <f t="shared" si="38"/>
        <v>-0.42323841208866098</v>
      </c>
      <c r="U56">
        <f t="shared" si="38"/>
        <v>-0.42323841208866098</v>
      </c>
      <c r="V56">
        <f t="shared" si="38"/>
        <v>0.81120695650326724</v>
      </c>
      <c r="W56">
        <f t="shared" si="38"/>
        <v>-1.163905633243818</v>
      </c>
      <c r="AE56" t="s">
        <v>6</v>
      </c>
      <c r="AF56">
        <f t="shared" si="49"/>
        <v>0</v>
      </c>
      <c r="AG56">
        <f t="shared" si="39"/>
        <v>0</v>
      </c>
      <c r="AH56">
        <f t="shared" si="40"/>
        <v>0</v>
      </c>
      <c r="AI56">
        <f t="shared" si="41"/>
        <v>0</v>
      </c>
      <c r="AJ56">
        <f t="shared" si="42"/>
        <v>0</v>
      </c>
      <c r="AK56">
        <f t="shared" si="43"/>
        <v>0</v>
      </c>
      <c r="AL56">
        <f t="shared" si="44"/>
        <v>0</v>
      </c>
      <c r="AM56">
        <f t="shared" si="45"/>
        <v>0</v>
      </c>
      <c r="AN56">
        <f t="shared" si="46"/>
        <v>0</v>
      </c>
      <c r="AO56">
        <f t="shared" si="47"/>
        <v>0</v>
      </c>
      <c r="AP56">
        <f t="shared" si="48"/>
        <v>0</v>
      </c>
    </row>
    <row r="57" spans="1:42" x14ac:dyDescent="0.25">
      <c r="AF57">
        <f t="shared" si="49"/>
        <v>0</v>
      </c>
      <c r="AG57">
        <f t="shared" si="39"/>
        <v>0</v>
      </c>
      <c r="AH57">
        <f t="shared" si="40"/>
        <v>0</v>
      </c>
      <c r="AI57">
        <f t="shared" si="41"/>
        <v>0</v>
      </c>
      <c r="AJ57">
        <f t="shared" si="42"/>
        <v>0</v>
      </c>
      <c r="AK57">
        <f t="shared" si="43"/>
        <v>0</v>
      </c>
      <c r="AL57">
        <f t="shared" si="44"/>
        <v>0</v>
      </c>
      <c r="AM57">
        <f t="shared" si="45"/>
        <v>0</v>
      </c>
      <c r="AN57">
        <f t="shared" si="46"/>
        <v>0</v>
      </c>
      <c r="AO57">
        <f t="shared" si="47"/>
        <v>0</v>
      </c>
      <c r="AP57">
        <f t="shared" si="48"/>
        <v>0</v>
      </c>
    </row>
    <row r="58" spans="1:42" x14ac:dyDescent="0.25">
      <c r="AF58">
        <f t="shared" si="49"/>
        <v>0</v>
      </c>
      <c r="AG58">
        <f t="shared" si="39"/>
        <v>0</v>
      </c>
      <c r="AH58">
        <f t="shared" si="40"/>
        <v>0</v>
      </c>
      <c r="AI58">
        <f t="shared" si="41"/>
        <v>0</v>
      </c>
      <c r="AJ58">
        <f t="shared" si="42"/>
        <v>0</v>
      </c>
      <c r="AK58">
        <f t="shared" si="43"/>
        <v>0</v>
      </c>
      <c r="AL58">
        <f t="shared" si="44"/>
        <v>0</v>
      </c>
      <c r="AM58">
        <f t="shared" si="45"/>
        <v>0</v>
      </c>
      <c r="AN58">
        <f t="shared" si="46"/>
        <v>0</v>
      </c>
      <c r="AO58">
        <f t="shared" si="47"/>
        <v>0</v>
      </c>
      <c r="AP58">
        <f t="shared" si="48"/>
        <v>0</v>
      </c>
    </row>
    <row r="59" spans="1:42" x14ac:dyDescent="0.25">
      <c r="AF59">
        <f t="shared" si="49"/>
        <v>0</v>
      </c>
      <c r="AG59">
        <f t="shared" si="39"/>
        <v>0</v>
      </c>
      <c r="AH59">
        <f t="shared" si="40"/>
        <v>0</v>
      </c>
      <c r="AI59">
        <f t="shared" si="41"/>
        <v>0</v>
      </c>
      <c r="AJ59">
        <f t="shared" si="42"/>
        <v>0</v>
      </c>
      <c r="AK59">
        <f t="shared" si="43"/>
        <v>0</v>
      </c>
      <c r="AL59">
        <f t="shared" si="44"/>
        <v>0</v>
      </c>
      <c r="AM59">
        <f t="shared" si="45"/>
        <v>0</v>
      </c>
      <c r="AN59">
        <f t="shared" si="46"/>
        <v>0</v>
      </c>
      <c r="AO59">
        <f t="shared" si="47"/>
        <v>0</v>
      </c>
      <c r="AP59">
        <f t="shared" si="48"/>
        <v>0</v>
      </c>
    </row>
    <row r="60" spans="1:42" x14ac:dyDescent="0.25">
      <c r="AF60">
        <f t="shared" si="49"/>
        <v>0</v>
      </c>
      <c r="AG60">
        <f t="shared" si="39"/>
        <v>0</v>
      </c>
      <c r="AH60">
        <f t="shared" si="40"/>
        <v>0</v>
      </c>
      <c r="AI60">
        <f t="shared" si="41"/>
        <v>0</v>
      </c>
      <c r="AJ60">
        <f t="shared" si="42"/>
        <v>0</v>
      </c>
      <c r="AK60">
        <f t="shared" si="43"/>
        <v>0</v>
      </c>
      <c r="AL60">
        <f t="shared" si="44"/>
        <v>0</v>
      </c>
      <c r="AM60">
        <f t="shared" si="45"/>
        <v>0</v>
      </c>
      <c r="AN60">
        <f t="shared" si="46"/>
        <v>0</v>
      </c>
      <c r="AO60">
        <f t="shared" si="47"/>
        <v>0</v>
      </c>
      <c r="AP60">
        <f t="shared" si="48"/>
        <v>0</v>
      </c>
    </row>
    <row r="61" spans="1:42" x14ac:dyDescent="0.25">
      <c r="AB61" s="19">
        <f>SUM(Q50:AA61)</f>
        <v>3.5527136788005009E-15</v>
      </c>
      <c r="AC61" t="s">
        <v>1444</v>
      </c>
    </row>
    <row r="62" spans="1:42" x14ac:dyDescent="0.25">
      <c r="M62">
        <f>AVERAGE(B50:L61)</f>
        <v>0.14285714285714285</v>
      </c>
      <c r="N62" t="s">
        <v>1413</v>
      </c>
    </row>
    <row r="63" spans="1:42" x14ac:dyDescent="0.25">
      <c r="M63">
        <f>STDEV(B50:L61)</f>
        <v>0.1012600502058519</v>
      </c>
      <c r="N63" t="s">
        <v>1443</v>
      </c>
    </row>
    <row r="65" spans="1:42" x14ac:dyDescent="0.25">
      <c r="A65">
        <f>'average and sum'!A75</f>
        <v>11</v>
      </c>
      <c r="B65" t="str">
        <f>'average and sum'!B75</f>
        <v>j1</v>
      </c>
      <c r="C65" t="str">
        <f>'average and sum'!C75</f>
        <v>j2</v>
      </c>
      <c r="D65" t="str">
        <f>'average and sum'!D75</f>
        <v>j3</v>
      </c>
      <c r="E65" t="str">
        <f>'average and sum'!E75</f>
        <v>j4</v>
      </c>
      <c r="F65" t="str">
        <f>'average and sum'!F75</f>
        <v>j5</v>
      </c>
      <c r="G65" t="str">
        <f>'average and sum'!G75</f>
        <v>j6</v>
      </c>
      <c r="H65" t="str">
        <f>'average and sum'!H75</f>
        <v>j7</v>
      </c>
      <c r="I65" t="str">
        <f>'average and sum'!I75</f>
        <v>j8</v>
      </c>
      <c r="J65" t="str">
        <f>'average and sum'!J75</f>
        <v>j9</v>
      </c>
      <c r="K65" t="str">
        <f>'average and sum'!K75</f>
        <v>j10</v>
      </c>
      <c r="L65" t="str">
        <f>'average and sum'!L75</f>
        <v>j11</v>
      </c>
      <c r="P65">
        <v>11</v>
      </c>
      <c r="Q65" t="s">
        <v>0</v>
      </c>
      <c r="R65" t="s">
        <v>1</v>
      </c>
      <c r="S65" t="s">
        <v>2</v>
      </c>
      <c r="T65" t="s">
        <v>3</v>
      </c>
      <c r="U65" t="s">
        <v>4</v>
      </c>
      <c r="V65" t="s">
        <v>5</v>
      </c>
      <c r="W65" t="s">
        <v>6</v>
      </c>
      <c r="X65" t="s">
        <v>7</v>
      </c>
      <c r="Y65" t="s">
        <v>8</v>
      </c>
      <c r="Z65" t="s">
        <v>9</v>
      </c>
      <c r="AA65" t="s">
        <v>10</v>
      </c>
      <c r="AE65">
        <v>11</v>
      </c>
      <c r="AF65" t="s">
        <v>1446</v>
      </c>
      <c r="AG65" t="s">
        <v>1447</v>
      </c>
      <c r="AH65" t="s">
        <v>1448</v>
      </c>
      <c r="AI65" t="s">
        <v>1449</v>
      </c>
      <c r="AJ65" t="s">
        <v>1450</v>
      </c>
      <c r="AK65" t="s">
        <v>1451</v>
      </c>
      <c r="AL65" t="s">
        <v>1452</v>
      </c>
      <c r="AM65" t="s">
        <v>1453</v>
      </c>
      <c r="AN65" t="s">
        <v>1454</v>
      </c>
      <c r="AO65" t="s">
        <v>1455</v>
      </c>
      <c r="AP65" t="s">
        <v>1456</v>
      </c>
    </row>
    <row r="66" spans="1:42" x14ac:dyDescent="0.25">
      <c r="A66" t="str">
        <f>'average and sum'!A76</f>
        <v>j1</v>
      </c>
      <c r="B66">
        <f>'average and sum'!B76</f>
        <v>4.3099025141098007E-2</v>
      </c>
      <c r="C66">
        <f>'average and sum'!C76</f>
        <v>6.4648537711647011E-2</v>
      </c>
      <c r="D66">
        <f>'average and sum'!D76</f>
        <v>1.8471010774756286E-2</v>
      </c>
      <c r="E66">
        <f>'average and sum'!E76</f>
        <v>0.10056439199589536</v>
      </c>
      <c r="F66">
        <f>'average and sum'!F76</f>
        <v>0.17239610056439203</v>
      </c>
      <c r="G66">
        <f>'average and sum'!G76</f>
        <v>0.38789122626988204</v>
      </c>
      <c r="H66">
        <f>'average and sum'!H76</f>
        <v>1.8471010774756286E-2</v>
      </c>
      <c r="I66">
        <f>'average and sum'!I76</f>
        <v>0.10056439199589536</v>
      </c>
      <c r="J66">
        <f>'average and sum'!J76</f>
        <v>6.4648537711647011E-2</v>
      </c>
      <c r="K66">
        <f>'average and sum'!K76</f>
        <v>1.0774756285274502E-2</v>
      </c>
      <c r="L66">
        <f>'average and sum'!L76</f>
        <v>1.8471010774756286E-2</v>
      </c>
      <c r="Q66">
        <f t="shared" ref="Q66:Q76" si="50">(B66-$M$77)/$M$78</f>
        <v>-0.66969407433765427</v>
      </c>
      <c r="R66">
        <f t="shared" ref="R66:R76" si="51">(C66-$M$77)/$M$78</f>
        <v>-0.367841720831316</v>
      </c>
      <c r="S66">
        <f t="shared" ref="S66:S76" si="52">(D66-$M$77)/$M$78</f>
        <v>-1.0146681926306125</v>
      </c>
      <c r="T66">
        <f t="shared" ref="T66:T76" si="53">(E66-$M$77)/$M$78</f>
        <v>0.13524553501258119</v>
      </c>
      <c r="U66">
        <f t="shared" ref="U66:U76" si="54">(F66-$M$77)/$M$78</f>
        <v>1.1414200467003754</v>
      </c>
      <c r="V66">
        <f t="shared" ref="V66:V76" si="55">(G66-$M$77)/$M$78</f>
        <v>4.1599435817637582</v>
      </c>
      <c r="W66">
        <f t="shared" ref="W66:W76" si="56">(H66-$M$77)/$M$78</f>
        <v>-1.0146681926306125</v>
      </c>
      <c r="X66">
        <f t="shared" ref="X66:X76" si="57">(I66-$M$77)/$M$78</f>
        <v>0.13524553501258119</v>
      </c>
      <c r="Y66">
        <f t="shared" ref="Y66:Y76" si="58">(J66-$M$77)/$M$78</f>
        <v>-0.367841720831316</v>
      </c>
      <c r="Z66">
        <f t="shared" ref="Z66:Z76" si="59">(K66-$M$77)/$M$78</f>
        <v>-1.1224726045971618</v>
      </c>
      <c r="AA66">
        <f t="shared" ref="AA66:AA76" si="60">(L66-$M$77)/$M$78</f>
        <v>-1.0146681926306125</v>
      </c>
      <c r="AE66" t="s">
        <v>0</v>
      </c>
      <c r="AF66">
        <f>IF(Q66&lt;1,0,(((Q66)-1)))</f>
        <v>0</v>
      </c>
      <c r="AG66">
        <f t="shared" ref="AG66:AP76" si="61">IF(R66&lt;1,0,(((R66)-1)))</f>
        <v>0</v>
      </c>
      <c r="AH66">
        <f t="shared" si="61"/>
        <v>0</v>
      </c>
      <c r="AI66">
        <f t="shared" si="61"/>
        <v>0</v>
      </c>
      <c r="AJ66">
        <f t="shared" si="61"/>
        <v>0.14142004670037545</v>
      </c>
      <c r="AK66">
        <f t="shared" si="61"/>
        <v>3.1599435817637582</v>
      </c>
      <c r="AL66">
        <f t="shared" si="61"/>
        <v>0</v>
      </c>
      <c r="AM66">
        <f t="shared" si="61"/>
        <v>0</v>
      </c>
      <c r="AN66">
        <f t="shared" si="61"/>
        <v>0</v>
      </c>
      <c r="AO66">
        <f t="shared" si="61"/>
        <v>0</v>
      </c>
      <c r="AP66">
        <f t="shared" si="61"/>
        <v>0</v>
      </c>
    </row>
    <row r="67" spans="1:42" x14ac:dyDescent="0.25">
      <c r="A67" t="str">
        <f>'average and sum'!A77</f>
        <v>j2</v>
      </c>
      <c r="B67">
        <f>'average and sum'!B77</f>
        <v>8.3540527100944798E-2</v>
      </c>
      <c r="C67">
        <f>'average and sum'!C77</f>
        <v>0.1253107906514172</v>
      </c>
      <c r="D67">
        <f>'average and sum'!D77</f>
        <v>8.3540527100944798E-2</v>
      </c>
      <c r="E67">
        <f>'average and sum'!E77</f>
        <v>0.1253107906514172</v>
      </c>
      <c r="F67">
        <f>'average and sum'!F77</f>
        <v>0.29239184485330683</v>
      </c>
      <c r="G67">
        <f>'average and sum'!G77</f>
        <v>8.3540527100944798E-2</v>
      </c>
      <c r="H67">
        <f>'average and sum'!H77</f>
        <v>5.3704624564893083E-2</v>
      </c>
      <c r="I67">
        <f>'average and sum'!I77</f>
        <v>5.3704624564893083E-2</v>
      </c>
      <c r="J67">
        <f>'average and sum'!J77</f>
        <v>3.1327697662854301E-2</v>
      </c>
      <c r="K67">
        <f>'average and sum'!K77</f>
        <v>1.3923421183490799E-2</v>
      </c>
      <c r="L67">
        <f>'average and sum'!L77</f>
        <v>5.3704624564893083E-2</v>
      </c>
      <c r="Q67">
        <f t="shared" si="50"/>
        <v>-0.10321432190954885</v>
      </c>
      <c r="R67">
        <f t="shared" si="51"/>
        <v>0.48187790781084228</v>
      </c>
      <c r="S67">
        <f t="shared" si="52"/>
        <v>-0.10321432190954885</v>
      </c>
      <c r="T67">
        <f t="shared" si="53"/>
        <v>0.48187790781084228</v>
      </c>
      <c r="U67">
        <f t="shared" si="54"/>
        <v>2.8222468266924068</v>
      </c>
      <c r="V67">
        <f t="shared" si="55"/>
        <v>-0.10321432190954885</v>
      </c>
      <c r="W67">
        <f t="shared" si="56"/>
        <v>-0.52113734313839954</v>
      </c>
      <c r="X67">
        <f t="shared" si="57"/>
        <v>-0.52113734313839954</v>
      </c>
      <c r="Y67">
        <f t="shared" si="58"/>
        <v>-0.83457960906003759</v>
      </c>
      <c r="Z67">
        <f t="shared" si="59"/>
        <v>-1.0783680381102005</v>
      </c>
      <c r="AA67">
        <f t="shared" si="60"/>
        <v>-0.52113734313839954</v>
      </c>
      <c r="AE67" t="s">
        <v>1</v>
      </c>
      <c r="AF67">
        <f t="shared" ref="AF67:AF76" si="62">IF(Q67&lt;1,0,(((Q67)-1)))</f>
        <v>0</v>
      </c>
      <c r="AG67">
        <f t="shared" si="61"/>
        <v>0</v>
      </c>
      <c r="AH67">
        <f t="shared" si="61"/>
        <v>0</v>
      </c>
      <c r="AI67">
        <f t="shared" si="61"/>
        <v>0</v>
      </c>
      <c r="AJ67">
        <f t="shared" si="61"/>
        <v>1.8222468266924068</v>
      </c>
      <c r="AK67">
        <f t="shared" si="61"/>
        <v>0</v>
      </c>
      <c r="AL67">
        <f t="shared" si="61"/>
        <v>0</v>
      </c>
      <c r="AM67">
        <f t="shared" si="61"/>
        <v>0</v>
      </c>
      <c r="AN67">
        <f t="shared" si="61"/>
        <v>0</v>
      </c>
      <c r="AO67">
        <f t="shared" si="61"/>
        <v>0</v>
      </c>
      <c r="AP67">
        <f t="shared" si="61"/>
        <v>0</v>
      </c>
    </row>
    <row r="68" spans="1:42" x14ac:dyDescent="0.25">
      <c r="A68" t="str">
        <f>'average and sum'!A78</f>
        <v>j3</v>
      </c>
      <c r="B68">
        <f>'average and sum'!B78</f>
        <v>7.6642335766423361E-2</v>
      </c>
      <c r="C68">
        <f>'average and sum'!C78</f>
        <v>4.9270072992700732E-2</v>
      </c>
      <c r="D68">
        <f>'average and sum'!D78</f>
        <v>3.2846715328467155E-2</v>
      </c>
      <c r="E68">
        <f>'average and sum'!E78</f>
        <v>0.13138686131386862</v>
      </c>
      <c r="F68">
        <f>'average and sum'!F78</f>
        <v>0.29562043795620441</v>
      </c>
      <c r="G68">
        <f>'average and sum'!G78</f>
        <v>0.13138686131386862</v>
      </c>
      <c r="H68">
        <f>'average and sum'!H78</f>
        <v>7.6642335766423361E-2</v>
      </c>
      <c r="I68">
        <f>'average and sum'!I78</f>
        <v>7.6642335766423361E-2</v>
      </c>
      <c r="J68">
        <f>'average and sum'!J78</f>
        <v>7.6642335766423361E-2</v>
      </c>
      <c r="K68">
        <f>'average and sum'!K78</f>
        <v>3.6496350364963502E-3</v>
      </c>
      <c r="L68">
        <f>'average and sum'!L78</f>
        <v>4.9270072992700732E-2</v>
      </c>
      <c r="Q68">
        <f t="shared" si="50"/>
        <v>-0.19983995473746</v>
      </c>
      <c r="R68">
        <f t="shared" si="51"/>
        <v>-0.58325382138491388</v>
      </c>
      <c r="S68">
        <f t="shared" si="52"/>
        <v>-0.81330214137338619</v>
      </c>
      <c r="T68">
        <f t="shared" si="53"/>
        <v>0.56698777855744775</v>
      </c>
      <c r="U68">
        <f t="shared" si="54"/>
        <v>2.8674709784421712</v>
      </c>
      <c r="V68">
        <f t="shared" si="55"/>
        <v>0.56698777855744775</v>
      </c>
      <c r="W68">
        <f t="shared" si="56"/>
        <v>-0.19983995473746</v>
      </c>
      <c r="X68">
        <f t="shared" si="57"/>
        <v>-0.19983995473746</v>
      </c>
      <c r="Y68">
        <f t="shared" si="58"/>
        <v>-0.19983995473746</v>
      </c>
      <c r="Z68">
        <f t="shared" si="59"/>
        <v>-1.2222769324640037</v>
      </c>
      <c r="AA68">
        <f t="shared" si="60"/>
        <v>-0.58325382138491388</v>
      </c>
      <c r="AE68" t="s">
        <v>2</v>
      </c>
      <c r="AF68">
        <f t="shared" si="62"/>
        <v>0</v>
      </c>
      <c r="AG68">
        <f t="shared" si="61"/>
        <v>0</v>
      </c>
      <c r="AH68">
        <f t="shared" si="61"/>
        <v>0</v>
      </c>
      <c r="AI68">
        <f t="shared" si="61"/>
        <v>0</v>
      </c>
      <c r="AJ68">
        <f t="shared" si="61"/>
        <v>1.8674709784421712</v>
      </c>
      <c r="AK68">
        <f t="shared" si="61"/>
        <v>0</v>
      </c>
      <c r="AL68">
        <f t="shared" si="61"/>
        <v>0</v>
      </c>
      <c r="AM68">
        <f t="shared" si="61"/>
        <v>0</v>
      </c>
      <c r="AN68">
        <f t="shared" si="61"/>
        <v>0</v>
      </c>
      <c r="AO68">
        <f t="shared" si="61"/>
        <v>0</v>
      </c>
      <c r="AP68">
        <f t="shared" si="61"/>
        <v>0</v>
      </c>
    </row>
    <row r="69" spans="1:42" x14ac:dyDescent="0.25">
      <c r="A69" t="str">
        <f>'average and sum'!A79</f>
        <v>j4</v>
      </c>
      <c r="B69">
        <f>'average and sum'!B79</f>
        <v>2.8161668839634939E-2</v>
      </c>
      <c r="C69">
        <f>'average and sum'!C79</f>
        <v>6.5710560625814859E-2</v>
      </c>
      <c r="D69">
        <f>'average and sum'!D79</f>
        <v>1.6427640156453715E-2</v>
      </c>
      <c r="E69">
        <f>'average and sum'!E79</f>
        <v>6.5710560625814859E-2</v>
      </c>
      <c r="F69">
        <f>'average and sum'!F79</f>
        <v>0.26284224250325944</v>
      </c>
      <c r="G69">
        <f>'average and sum'!G79</f>
        <v>0.26284224250325944</v>
      </c>
      <c r="H69">
        <f>'average and sum'!H79</f>
        <v>6.5710560625814859E-2</v>
      </c>
      <c r="I69">
        <f>'average and sum'!I79</f>
        <v>0.1533246414602347</v>
      </c>
      <c r="J69">
        <f>'average and sum'!J79</f>
        <v>4.3807040417209904E-2</v>
      </c>
      <c r="K69">
        <f>'average and sum'!K79</f>
        <v>7.3011734028683179E-3</v>
      </c>
      <c r="L69">
        <f>'average and sum'!L79</f>
        <v>2.8161668839634939E-2</v>
      </c>
      <c r="Q69">
        <f t="shared" si="50"/>
        <v>-0.87892739875732062</v>
      </c>
      <c r="R69">
        <f t="shared" si="51"/>
        <v>-0.35296555529997387</v>
      </c>
      <c r="S69">
        <f t="shared" si="52"/>
        <v>-1.0432904748377416</v>
      </c>
      <c r="T69">
        <f t="shared" si="53"/>
        <v>-0.35296555529997387</v>
      </c>
      <c r="U69">
        <f t="shared" si="54"/>
        <v>2.4083341228510973</v>
      </c>
      <c r="V69">
        <f t="shared" si="55"/>
        <v>2.4083341228510973</v>
      </c>
      <c r="W69">
        <f t="shared" si="56"/>
        <v>-0.35296555529997387</v>
      </c>
      <c r="X69">
        <f t="shared" si="57"/>
        <v>0.87427874610050238</v>
      </c>
      <c r="Y69">
        <f t="shared" si="58"/>
        <v>-0.65977663065009295</v>
      </c>
      <c r="Z69">
        <f t="shared" si="59"/>
        <v>-1.1711284229002912</v>
      </c>
      <c r="AA69">
        <f t="shared" si="60"/>
        <v>-0.87892739875732062</v>
      </c>
      <c r="AE69" t="s">
        <v>3</v>
      </c>
      <c r="AF69">
        <f t="shared" si="62"/>
        <v>0</v>
      </c>
      <c r="AG69">
        <f t="shared" si="61"/>
        <v>0</v>
      </c>
      <c r="AH69">
        <f t="shared" si="61"/>
        <v>0</v>
      </c>
      <c r="AI69">
        <f t="shared" si="61"/>
        <v>0</v>
      </c>
      <c r="AJ69">
        <f t="shared" si="61"/>
        <v>1.4083341228510973</v>
      </c>
      <c r="AK69">
        <f t="shared" si="61"/>
        <v>1.4083341228510973</v>
      </c>
      <c r="AL69">
        <f t="shared" si="61"/>
        <v>0</v>
      </c>
      <c r="AM69">
        <f t="shared" si="61"/>
        <v>0</v>
      </c>
      <c r="AN69">
        <f t="shared" si="61"/>
        <v>0</v>
      </c>
      <c r="AO69">
        <f t="shared" si="61"/>
        <v>0</v>
      </c>
      <c r="AP69">
        <f t="shared" si="61"/>
        <v>0</v>
      </c>
    </row>
    <row r="70" spans="1:42" x14ac:dyDescent="0.25">
      <c r="A70" t="str">
        <f>'average and sum'!A80</f>
        <v>j5</v>
      </c>
      <c r="B70">
        <f>'average and sum'!B80</f>
        <v>4.7691143073429219E-2</v>
      </c>
      <c r="C70">
        <f>'average and sum'!C80</f>
        <v>8.1756245268735803E-2</v>
      </c>
      <c r="D70">
        <f>'average and sum'!D80</f>
        <v>2.1196063588190765E-2</v>
      </c>
      <c r="E70">
        <f>'average and sum'!E80</f>
        <v>4.7691143073429219E-2</v>
      </c>
      <c r="F70">
        <f>'average and sum'!F80</f>
        <v>0.19076457229371688</v>
      </c>
      <c r="G70">
        <f>'average and sum'!G80</f>
        <v>0.19076457229371688</v>
      </c>
      <c r="H70">
        <f>'average and sum'!H80</f>
        <v>0.12717638152914457</v>
      </c>
      <c r="I70">
        <f>'average and sum'!I80</f>
        <v>8.1756245268735803E-2</v>
      </c>
      <c r="J70">
        <f>'average and sum'!J80</f>
        <v>8.1756245268735803E-2</v>
      </c>
      <c r="K70">
        <f>'average and sum'!K80</f>
        <v>4.7691143073429219E-2</v>
      </c>
      <c r="L70">
        <f>'average and sum'!L80</f>
        <v>8.1756245268735803E-2</v>
      </c>
      <c r="Q70">
        <f t="shared" si="50"/>
        <v>-0.60537050317033103</v>
      </c>
      <c r="R70">
        <f t="shared" si="51"/>
        <v>-0.12820744732747402</v>
      </c>
      <c r="S70">
        <f t="shared" si="52"/>
        <v>-0.9764973243814421</v>
      </c>
      <c r="T70">
        <f t="shared" si="53"/>
        <v>-0.60537050317033103</v>
      </c>
      <c r="U70">
        <f t="shared" si="54"/>
        <v>1.3987143313696684</v>
      </c>
      <c r="V70">
        <f t="shared" si="55"/>
        <v>1.3987143313696684</v>
      </c>
      <c r="W70">
        <f t="shared" si="56"/>
        <v>0.50800996046300173</v>
      </c>
      <c r="X70">
        <f t="shared" si="57"/>
        <v>-0.12820744732747402</v>
      </c>
      <c r="Y70">
        <f t="shared" si="58"/>
        <v>-0.12820744732747402</v>
      </c>
      <c r="Z70">
        <f t="shared" si="59"/>
        <v>-0.60537050317033103</v>
      </c>
      <c r="AA70">
        <f t="shared" si="60"/>
        <v>-0.12820744732747402</v>
      </c>
      <c r="AE70" t="s">
        <v>4</v>
      </c>
      <c r="AF70">
        <f t="shared" si="62"/>
        <v>0</v>
      </c>
      <c r="AG70">
        <f t="shared" si="61"/>
        <v>0</v>
      </c>
      <c r="AH70">
        <f t="shared" si="61"/>
        <v>0</v>
      </c>
      <c r="AI70">
        <f t="shared" si="61"/>
        <v>0</v>
      </c>
      <c r="AJ70">
        <f t="shared" si="61"/>
        <v>0.39871433136966838</v>
      </c>
      <c r="AK70">
        <f t="shared" si="61"/>
        <v>0.39871433136966838</v>
      </c>
      <c r="AL70">
        <f t="shared" si="61"/>
        <v>0</v>
      </c>
      <c r="AM70">
        <f t="shared" si="61"/>
        <v>0</v>
      </c>
      <c r="AN70">
        <f t="shared" si="61"/>
        <v>0</v>
      </c>
      <c r="AO70">
        <f t="shared" si="61"/>
        <v>0</v>
      </c>
      <c r="AP70">
        <f t="shared" si="61"/>
        <v>0</v>
      </c>
    </row>
    <row r="71" spans="1:42" x14ac:dyDescent="0.25">
      <c r="A71" t="str">
        <f>'average and sum'!A81</f>
        <v>j6</v>
      </c>
      <c r="B71">
        <f>'average and sum'!B81</f>
        <v>1.2500000000000001E-2</v>
      </c>
      <c r="C71">
        <f>'average and sum'!C81</f>
        <v>0.16875000000000004</v>
      </c>
      <c r="D71">
        <f>'average and sum'!D81</f>
        <v>2.8125000000000004E-2</v>
      </c>
      <c r="E71">
        <f>'average and sum'!E81</f>
        <v>2.8125000000000004E-2</v>
      </c>
      <c r="F71">
        <f>'average and sum'!F81</f>
        <v>0.11250000000000002</v>
      </c>
      <c r="G71">
        <f>'average and sum'!G81</f>
        <v>0.11250000000000002</v>
      </c>
      <c r="H71">
        <f>'average and sum'!H81</f>
        <v>0.26250000000000007</v>
      </c>
      <c r="I71">
        <f>'average and sum'!I81</f>
        <v>0.11250000000000002</v>
      </c>
      <c r="J71">
        <f>'average and sum'!J81</f>
        <v>7.5000000000000011E-2</v>
      </c>
      <c r="K71">
        <f>'average and sum'!K81</f>
        <v>1.2500000000000001E-2</v>
      </c>
      <c r="L71">
        <f>'average and sum'!L81</f>
        <v>7.5000000000000011E-2</v>
      </c>
      <c r="Q71">
        <f t="shared" si="50"/>
        <v>-1.0983064489146603</v>
      </c>
      <c r="R71">
        <f t="shared" si="51"/>
        <v>1.0903477065312228</v>
      </c>
      <c r="S71">
        <f t="shared" si="52"/>
        <v>-0.87944103337007185</v>
      </c>
      <c r="T71">
        <f t="shared" si="53"/>
        <v>-0.87944103337007185</v>
      </c>
      <c r="U71">
        <f t="shared" si="54"/>
        <v>0.30243221057070474</v>
      </c>
      <c r="V71">
        <f t="shared" si="55"/>
        <v>0.30243221057070474</v>
      </c>
      <c r="W71">
        <f t="shared" si="56"/>
        <v>2.4035401997987527</v>
      </c>
      <c r="X71">
        <f t="shared" si="57"/>
        <v>0.30243221057070474</v>
      </c>
      <c r="Y71">
        <f t="shared" si="58"/>
        <v>-0.22284478673630714</v>
      </c>
      <c r="Z71">
        <f t="shared" si="59"/>
        <v>-1.0983064489146603</v>
      </c>
      <c r="AA71">
        <f t="shared" si="60"/>
        <v>-0.22284478673630714</v>
      </c>
      <c r="AB71" s="18"/>
      <c r="AE71" t="s">
        <v>5</v>
      </c>
      <c r="AF71">
        <f t="shared" si="62"/>
        <v>0</v>
      </c>
      <c r="AG71">
        <f t="shared" si="61"/>
        <v>9.0347706531222816E-2</v>
      </c>
      <c r="AH71">
        <f t="shared" si="61"/>
        <v>0</v>
      </c>
      <c r="AI71">
        <f t="shared" si="61"/>
        <v>0</v>
      </c>
      <c r="AJ71">
        <f t="shared" si="61"/>
        <v>0</v>
      </c>
      <c r="AK71">
        <f t="shared" si="61"/>
        <v>0</v>
      </c>
      <c r="AL71">
        <f t="shared" si="61"/>
        <v>1.4035401997987527</v>
      </c>
      <c r="AM71">
        <f t="shared" si="61"/>
        <v>0</v>
      </c>
      <c r="AN71">
        <f t="shared" si="61"/>
        <v>0</v>
      </c>
      <c r="AO71">
        <f t="shared" si="61"/>
        <v>0</v>
      </c>
      <c r="AP71">
        <f t="shared" si="61"/>
        <v>0</v>
      </c>
    </row>
    <row r="72" spans="1:42" x14ac:dyDescent="0.25">
      <c r="A72" t="str">
        <f>'average and sum'!A82</f>
        <v>j7</v>
      </c>
      <c r="B72">
        <f>'average and sum'!B82</f>
        <v>0.16039279869067102</v>
      </c>
      <c r="C72">
        <f>'average and sum'!C82</f>
        <v>0.16039279869067102</v>
      </c>
      <c r="D72">
        <f>'average and sum'!D82</f>
        <v>2.9459901800327329E-2</v>
      </c>
      <c r="E72">
        <f>'average and sum'!E82</f>
        <v>6.8739770867430439E-2</v>
      </c>
      <c r="F72">
        <f>'average and sum'!F82</f>
        <v>0.10310965630114566</v>
      </c>
      <c r="G72">
        <f>'average and sum'!G82</f>
        <v>2.9459901800327329E-2</v>
      </c>
      <c r="H72">
        <f>'average and sum'!H82</f>
        <v>6.8739770867430439E-2</v>
      </c>
      <c r="I72">
        <f>'average and sum'!I82</f>
        <v>2.9459901800327329E-2</v>
      </c>
      <c r="J72">
        <f>'average and sum'!J82</f>
        <v>0.16039279869067102</v>
      </c>
      <c r="K72">
        <f>'average and sum'!K82</f>
        <v>2.9459901800327329E-2</v>
      </c>
      <c r="L72">
        <f>'average and sum'!L82</f>
        <v>0.16039279869067102</v>
      </c>
      <c r="Q72">
        <f t="shared" si="50"/>
        <v>0.97328515694043416</v>
      </c>
      <c r="R72">
        <f t="shared" si="51"/>
        <v>0.97328515694043416</v>
      </c>
      <c r="S72">
        <f t="shared" si="52"/>
        <v>-0.86074254778672099</v>
      </c>
      <c r="T72">
        <f t="shared" si="53"/>
        <v>-0.31053423636857447</v>
      </c>
      <c r="U72">
        <f t="shared" si="54"/>
        <v>0.17089803612230378</v>
      </c>
      <c r="V72">
        <f t="shared" si="55"/>
        <v>-0.86074254778672099</v>
      </c>
      <c r="W72">
        <f t="shared" si="56"/>
        <v>-0.31053423636857447</v>
      </c>
      <c r="X72">
        <f t="shared" si="57"/>
        <v>-0.86074254778672099</v>
      </c>
      <c r="Y72">
        <f t="shared" si="58"/>
        <v>0.97328515694043416</v>
      </c>
      <c r="Z72">
        <f t="shared" si="59"/>
        <v>-0.86074254778672099</v>
      </c>
      <c r="AA72">
        <f t="shared" si="60"/>
        <v>0.97328515694043416</v>
      </c>
      <c r="AE72" t="s">
        <v>6</v>
      </c>
      <c r="AF72">
        <f t="shared" si="62"/>
        <v>0</v>
      </c>
      <c r="AG72">
        <f t="shared" si="61"/>
        <v>0</v>
      </c>
      <c r="AH72">
        <f t="shared" si="61"/>
        <v>0</v>
      </c>
      <c r="AI72">
        <f t="shared" si="61"/>
        <v>0</v>
      </c>
      <c r="AJ72">
        <f t="shared" si="61"/>
        <v>0</v>
      </c>
      <c r="AK72">
        <f t="shared" si="61"/>
        <v>0</v>
      </c>
      <c r="AL72">
        <f t="shared" si="61"/>
        <v>0</v>
      </c>
      <c r="AM72">
        <f t="shared" si="61"/>
        <v>0</v>
      </c>
      <c r="AN72">
        <f t="shared" si="61"/>
        <v>0</v>
      </c>
      <c r="AO72">
        <f t="shared" si="61"/>
        <v>0</v>
      </c>
      <c r="AP72">
        <f t="shared" si="61"/>
        <v>0</v>
      </c>
    </row>
    <row r="73" spans="1:42" x14ac:dyDescent="0.25">
      <c r="A73" t="str">
        <f>'average and sum'!A83</f>
        <v>j8</v>
      </c>
      <c r="B73">
        <f>'average and sum'!B83</f>
        <v>3.6847492323439097E-2</v>
      </c>
      <c r="C73">
        <f>'average and sum'!C83</f>
        <v>0.20061412487205732</v>
      </c>
      <c r="D73">
        <f>'average and sum'!D83</f>
        <v>3.6847492323439097E-2</v>
      </c>
      <c r="E73">
        <f>'average and sum'!E83</f>
        <v>3.6847492323439097E-2</v>
      </c>
      <c r="F73">
        <f>'average and sum'!F83</f>
        <v>0.20061412487205732</v>
      </c>
      <c r="G73">
        <f>'average and sum'!G83</f>
        <v>8.5977482088024568E-2</v>
      </c>
      <c r="H73">
        <f>'average and sum'!H83</f>
        <v>0.20061412487205732</v>
      </c>
      <c r="I73">
        <f>'average and sum'!I83</f>
        <v>8.5977482088024568E-2</v>
      </c>
      <c r="J73">
        <f>'average and sum'!J83</f>
        <v>3.6847492323439097E-2</v>
      </c>
      <c r="K73">
        <f>'average and sum'!K83</f>
        <v>2.1494370522006142E-2</v>
      </c>
      <c r="L73">
        <f>'average and sum'!L83</f>
        <v>5.7318321392016369E-2</v>
      </c>
      <c r="Q73">
        <f t="shared" si="50"/>
        <v>-0.75726171132501741</v>
      </c>
      <c r="R73">
        <f t="shared" si="51"/>
        <v>1.5366808221208206</v>
      </c>
      <c r="S73">
        <f t="shared" si="52"/>
        <v>-0.75726171132501741</v>
      </c>
      <c r="T73">
        <f t="shared" si="53"/>
        <v>-0.75726171132501741</v>
      </c>
      <c r="U73">
        <f t="shared" si="54"/>
        <v>1.5366808221208206</v>
      </c>
      <c r="V73">
        <f t="shared" si="55"/>
        <v>-6.9078951291265928E-2</v>
      </c>
      <c r="W73">
        <f t="shared" si="56"/>
        <v>1.5366808221208206</v>
      </c>
      <c r="X73">
        <f t="shared" si="57"/>
        <v>-6.9078951291265928E-2</v>
      </c>
      <c r="Y73">
        <f t="shared" si="58"/>
        <v>-0.75726171132501741</v>
      </c>
      <c r="Z73">
        <f t="shared" si="59"/>
        <v>-0.97231882383556456</v>
      </c>
      <c r="AA73">
        <f t="shared" si="60"/>
        <v>-0.4705188946442877</v>
      </c>
      <c r="AE73" t="s">
        <v>7</v>
      </c>
      <c r="AF73">
        <f t="shared" si="62"/>
        <v>0</v>
      </c>
      <c r="AG73">
        <f t="shared" si="61"/>
        <v>0.53668082212082058</v>
      </c>
      <c r="AH73">
        <f t="shared" si="61"/>
        <v>0</v>
      </c>
      <c r="AI73">
        <f t="shared" si="61"/>
        <v>0</v>
      </c>
      <c r="AJ73">
        <f t="shared" si="61"/>
        <v>0.53668082212082058</v>
      </c>
      <c r="AK73">
        <f t="shared" si="61"/>
        <v>0</v>
      </c>
      <c r="AL73">
        <f t="shared" si="61"/>
        <v>0.53668082212082058</v>
      </c>
      <c r="AM73">
        <f t="shared" si="61"/>
        <v>0</v>
      </c>
      <c r="AN73">
        <f t="shared" si="61"/>
        <v>0</v>
      </c>
      <c r="AO73">
        <f t="shared" si="61"/>
        <v>0</v>
      </c>
      <c r="AP73">
        <f t="shared" si="61"/>
        <v>0</v>
      </c>
    </row>
    <row r="74" spans="1:42" x14ac:dyDescent="0.25">
      <c r="A74" t="str">
        <f>'average and sum'!A84</f>
        <v>j9</v>
      </c>
      <c r="B74">
        <f>'average and sum'!B84</f>
        <v>4.4129235618597315E-2</v>
      </c>
      <c r="C74">
        <f>'average and sum'!C84</f>
        <v>0.26477541371158392</v>
      </c>
      <c r="D74">
        <f>'average and sum'!D84</f>
        <v>2.8368794326241131E-2</v>
      </c>
      <c r="E74">
        <f>'average and sum'!E84</f>
        <v>9.9290780141843962E-2</v>
      </c>
      <c r="F74">
        <f>'average and sum'!F84</f>
        <v>0.15445232466509062</v>
      </c>
      <c r="G74">
        <f>'average and sum'!G84</f>
        <v>9.9290780141843962E-2</v>
      </c>
      <c r="H74">
        <f>'average and sum'!H84</f>
        <v>2.8368794326241131E-2</v>
      </c>
      <c r="I74">
        <f>'average and sum'!I84</f>
        <v>0.15445232466509062</v>
      </c>
      <c r="J74">
        <f>'average and sum'!J84</f>
        <v>6.6193853427895979E-2</v>
      </c>
      <c r="K74">
        <f>'average and sum'!K84</f>
        <v>1.6548463356973995E-2</v>
      </c>
      <c r="L74">
        <f>'average and sum'!L84</f>
        <v>4.4129235618597315E-2</v>
      </c>
      <c r="Q74">
        <f t="shared" si="50"/>
        <v>-0.65526351790525272</v>
      </c>
      <c r="R74">
        <f t="shared" si="51"/>
        <v>2.4354127993201384</v>
      </c>
      <c r="S74">
        <f t="shared" si="52"/>
        <v>-0.87602611199278058</v>
      </c>
      <c r="T74">
        <f t="shared" si="53"/>
        <v>0.11740556140109501</v>
      </c>
      <c r="U74">
        <f t="shared" si="54"/>
        <v>0.89007464070744291</v>
      </c>
      <c r="V74">
        <f t="shared" si="55"/>
        <v>0.11740556140109501</v>
      </c>
      <c r="W74">
        <f t="shared" si="56"/>
        <v>-0.87602611199278058</v>
      </c>
      <c r="X74">
        <f t="shared" si="57"/>
        <v>0.89007464070744291</v>
      </c>
      <c r="Y74">
        <f t="shared" si="58"/>
        <v>-0.34619588618271357</v>
      </c>
      <c r="Z74">
        <f t="shared" si="59"/>
        <v>-1.0415980575584265</v>
      </c>
      <c r="AA74">
        <f t="shared" si="60"/>
        <v>-0.65526351790525272</v>
      </c>
      <c r="AE74" t="s">
        <v>8</v>
      </c>
      <c r="AF74">
        <f t="shared" si="62"/>
        <v>0</v>
      </c>
      <c r="AG74">
        <f t="shared" si="61"/>
        <v>1.4354127993201384</v>
      </c>
      <c r="AH74">
        <f t="shared" si="61"/>
        <v>0</v>
      </c>
      <c r="AI74">
        <f t="shared" si="61"/>
        <v>0</v>
      </c>
      <c r="AJ74">
        <f t="shared" si="61"/>
        <v>0</v>
      </c>
      <c r="AK74">
        <f t="shared" si="61"/>
        <v>0</v>
      </c>
      <c r="AL74">
        <f t="shared" si="61"/>
        <v>0</v>
      </c>
      <c r="AM74">
        <f t="shared" si="61"/>
        <v>0</v>
      </c>
      <c r="AN74">
        <f t="shared" si="61"/>
        <v>0</v>
      </c>
      <c r="AO74">
        <f t="shared" si="61"/>
        <v>0</v>
      </c>
      <c r="AP74">
        <f t="shared" si="61"/>
        <v>0</v>
      </c>
    </row>
    <row r="75" spans="1:42" x14ac:dyDescent="0.25">
      <c r="A75" t="str">
        <f>'average and sum'!A85</f>
        <v>j10</v>
      </c>
      <c r="B75">
        <f>'average and sum'!B85</f>
        <v>6.741573033707865E-2</v>
      </c>
      <c r="C75">
        <f>'average and sum'!C85</f>
        <v>0.15168539325842695</v>
      </c>
      <c r="D75">
        <f>'average and sum'!D85</f>
        <v>0.15168539325842695</v>
      </c>
      <c r="E75">
        <f>'average and sum'!E85</f>
        <v>0.15168539325842695</v>
      </c>
      <c r="F75">
        <f>'average and sum'!F85</f>
        <v>6.741573033707865E-2</v>
      </c>
      <c r="G75">
        <f>'average and sum'!G85</f>
        <v>0.15168539325842695</v>
      </c>
      <c r="H75">
        <f>'average and sum'!H85</f>
        <v>3.9325842696629212E-2</v>
      </c>
      <c r="I75">
        <f>'average and sum'!I85</f>
        <v>6.741573033707865E-2</v>
      </c>
      <c r="J75">
        <f>'average and sum'!J85</f>
        <v>6.741573033707865E-2</v>
      </c>
      <c r="K75">
        <f>'average and sum'!K85</f>
        <v>1.6853932584269662E-2</v>
      </c>
      <c r="L75">
        <f>'average and sum'!L85</f>
        <v>6.741573033707865E-2</v>
      </c>
      <c r="Q75">
        <f t="shared" si="50"/>
        <v>-0.32908058394446699</v>
      </c>
      <c r="R75">
        <f t="shared" si="51"/>
        <v>0.85131716281286263</v>
      </c>
      <c r="S75">
        <f t="shared" si="52"/>
        <v>0.85131716281286263</v>
      </c>
      <c r="T75">
        <f t="shared" si="53"/>
        <v>0.85131716281286263</v>
      </c>
      <c r="U75">
        <f t="shared" si="54"/>
        <v>-0.32908058394446699</v>
      </c>
      <c r="V75">
        <f t="shared" si="55"/>
        <v>0.85131716281286263</v>
      </c>
      <c r="W75">
        <f t="shared" si="56"/>
        <v>-0.72254649953024364</v>
      </c>
      <c r="X75">
        <f t="shared" si="57"/>
        <v>-0.32908058394446699</v>
      </c>
      <c r="Y75">
        <f t="shared" si="58"/>
        <v>-0.32908058394446699</v>
      </c>
      <c r="Z75">
        <f t="shared" si="59"/>
        <v>-1.0373192319988649</v>
      </c>
      <c r="AA75">
        <f t="shared" si="60"/>
        <v>-0.32908058394446699</v>
      </c>
      <c r="AE75" t="s">
        <v>9</v>
      </c>
      <c r="AF75">
        <f t="shared" si="62"/>
        <v>0</v>
      </c>
      <c r="AG75">
        <f t="shared" si="61"/>
        <v>0</v>
      </c>
      <c r="AH75">
        <f t="shared" si="61"/>
        <v>0</v>
      </c>
      <c r="AI75">
        <f t="shared" si="61"/>
        <v>0</v>
      </c>
      <c r="AJ75">
        <f t="shared" si="61"/>
        <v>0</v>
      </c>
      <c r="AK75">
        <f t="shared" si="61"/>
        <v>0</v>
      </c>
      <c r="AL75">
        <f t="shared" si="61"/>
        <v>0</v>
      </c>
      <c r="AM75">
        <f t="shared" si="61"/>
        <v>0</v>
      </c>
      <c r="AN75">
        <f t="shared" si="61"/>
        <v>0</v>
      </c>
      <c r="AO75">
        <f t="shared" si="61"/>
        <v>0</v>
      </c>
      <c r="AP75">
        <f t="shared" si="61"/>
        <v>0</v>
      </c>
    </row>
    <row r="76" spans="1:42" x14ac:dyDescent="0.25">
      <c r="A76" t="str">
        <f>'average and sum'!A86</f>
        <v>j11</v>
      </c>
      <c r="B76">
        <f>'average and sum'!B86</f>
        <v>0.14422369389256806</v>
      </c>
      <c r="C76">
        <f>'average and sum'!C86</f>
        <v>0.14422369389256806</v>
      </c>
      <c r="D76">
        <f>'average and sum'!D86</f>
        <v>4.1206769683590869E-2</v>
      </c>
      <c r="E76">
        <f>'average and sum'!E86</f>
        <v>0.14422369389256806</v>
      </c>
      <c r="F76">
        <f>'average and sum'!F86</f>
        <v>0.14422369389256806</v>
      </c>
      <c r="G76">
        <f>'average and sum'!G86</f>
        <v>9.2715231788079458E-2</v>
      </c>
      <c r="H76">
        <f>'average and sum'!H86</f>
        <v>2.6490066225165559E-2</v>
      </c>
      <c r="I76">
        <f>'average and sum'!I86</f>
        <v>9.2715231788079458E-2</v>
      </c>
      <c r="J76">
        <f>'average and sum'!J86</f>
        <v>9.2715231788079458E-2</v>
      </c>
      <c r="K76">
        <f>'average and sum'!K86</f>
        <v>1.5452538631346576E-2</v>
      </c>
      <c r="L76">
        <f>'average and sum'!L86</f>
        <v>6.1810154525386303E-2</v>
      </c>
      <c r="Q76">
        <f t="shared" si="50"/>
        <v>0.74679825514070286</v>
      </c>
      <c r="R76">
        <f t="shared" si="51"/>
        <v>0.74679825514070286</v>
      </c>
      <c r="S76">
        <f t="shared" si="52"/>
        <v>-0.6961996280671785</v>
      </c>
      <c r="T76">
        <f t="shared" si="53"/>
        <v>0.74679825514070286</v>
      </c>
      <c r="U76">
        <f t="shared" si="54"/>
        <v>0.74679825514070286</v>
      </c>
      <c r="V76">
        <f t="shared" si="55"/>
        <v>2.5299313536762125E-2</v>
      </c>
      <c r="W76">
        <f t="shared" si="56"/>
        <v>-0.90234218281116141</v>
      </c>
      <c r="X76">
        <f t="shared" si="57"/>
        <v>2.5299313536762125E-2</v>
      </c>
      <c r="Y76">
        <f t="shared" si="58"/>
        <v>2.5299313536762125E-2</v>
      </c>
      <c r="Z76">
        <f t="shared" si="59"/>
        <v>-1.0569490988691488</v>
      </c>
      <c r="AA76">
        <f t="shared" si="60"/>
        <v>-0.40760005142560224</v>
      </c>
      <c r="AB76" s="19">
        <f>SUM(Q66:AA76)</f>
        <v>9.120482147295661E-14</v>
      </c>
      <c r="AC76" t="s">
        <v>1444</v>
      </c>
      <c r="AE76" t="s">
        <v>10</v>
      </c>
      <c r="AF76">
        <f t="shared" si="62"/>
        <v>0</v>
      </c>
      <c r="AG76">
        <f t="shared" si="61"/>
        <v>0</v>
      </c>
      <c r="AH76">
        <f t="shared" si="61"/>
        <v>0</v>
      </c>
      <c r="AI76">
        <f t="shared" si="61"/>
        <v>0</v>
      </c>
      <c r="AJ76">
        <f t="shared" si="61"/>
        <v>0</v>
      </c>
      <c r="AK76">
        <f t="shared" si="61"/>
        <v>0</v>
      </c>
      <c r="AL76">
        <f t="shared" si="61"/>
        <v>0</v>
      </c>
      <c r="AM76">
        <f t="shared" si="61"/>
        <v>0</v>
      </c>
      <c r="AN76">
        <f t="shared" si="61"/>
        <v>0</v>
      </c>
      <c r="AO76">
        <f t="shared" si="61"/>
        <v>0</v>
      </c>
      <c r="AP76">
        <f t="shared" si="61"/>
        <v>0</v>
      </c>
    </row>
    <row r="77" spans="1:42" x14ac:dyDescent="0.25">
      <c r="M77">
        <f>AVERAGE(B66:L76)</f>
        <v>9.0909090909090856E-2</v>
      </c>
      <c r="N77" t="s">
        <v>1413</v>
      </c>
    </row>
    <row r="78" spans="1:42" x14ac:dyDescent="0.25">
      <c r="M78">
        <f>STDEV(B66:L76)</f>
        <v>7.139090459368079E-2</v>
      </c>
      <c r="N78" t="s">
        <v>1443</v>
      </c>
    </row>
  </sheetData>
  <conditionalFormatting sqref="Q66:AA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AA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A27 X17:AA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:AP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A11 X1:AA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W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AP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:AP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P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P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2B28-EF2B-4648-B8DD-9B19B54A8149}">
  <dimension ref="A1:G45"/>
  <sheetViews>
    <sheetView zoomScale="80" zoomScaleNormal="80" workbookViewId="0"/>
  </sheetViews>
  <sheetFormatPr defaultRowHeight="15" x14ac:dyDescent="0.25"/>
  <cols>
    <col min="1" max="1" width="87.42578125" bestFit="1" customWidth="1"/>
    <col min="4" max="4" width="12.28515625" bestFit="1" customWidth="1"/>
    <col min="5" max="5" width="84" customWidth="1"/>
  </cols>
  <sheetData>
    <row r="1" spans="1:7" x14ac:dyDescent="0.25">
      <c r="A1" t="s">
        <v>1423</v>
      </c>
      <c r="B1" t="s">
        <v>1428</v>
      </c>
      <c r="C1" t="s">
        <v>1430</v>
      </c>
      <c r="D1" s="1" t="s">
        <v>1422</v>
      </c>
      <c r="E1" s="1" t="s">
        <v>1423</v>
      </c>
      <c r="F1" t="s">
        <v>1510</v>
      </c>
      <c r="G1" t="s">
        <v>1429</v>
      </c>
    </row>
    <row r="2" spans="1:7" x14ac:dyDescent="0.25">
      <c r="A2" t="str">
        <f>'your model'!B15</f>
        <v>Presence of Implementation Oversight</v>
      </c>
      <c r="B2" t="str">
        <f>'your model'!A15</f>
        <v>j1</v>
      </c>
      <c r="C2">
        <f>'average and sum'!B69</f>
        <v>0.17716614553314208</v>
      </c>
      <c r="D2" t="s">
        <v>1424</v>
      </c>
      <c r="E2" s="20" t="s">
        <v>87</v>
      </c>
      <c r="F2">
        <f>VLOOKUP(E2,A:C,3,0)</f>
        <v>8.9126035057726177E-2</v>
      </c>
      <c r="G2" t="str">
        <f t="shared" ref="G2:G30" si="0">VLOOKUP(E2,A:B,2,0)</f>
        <v>j35</v>
      </c>
    </row>
    <row r="3" spans="1:7" x14ac:dyDescent="0.25">
      <c r="A3" t="str">
        <f>'your model'!B16</f>
        <v>Cybersecurity Readiness Assessments</v>
      </c>
      <c r="B3" t="str">
        <f>'your model'!A16</f>
        <v>j2</v>
      </c>
      <c r="C3">
        <f>'average and sum'!C69</f>
        <v>0.26751014599383494</v>
      </c>
      <c r="D3" t="s">
        <v>1425</v>
      </c>
      <c r="E3" s="20" t="s">
        <v>68</v>
      </c>
      <c r="F3">
        <f t="shared" ref="F3:F30" si="1">VLOOKUP(E3,A:C,3,0)</f>
        <v>0.10301405398072951</v>
      </c>
      <c r="G3" t="str">
        <f t="shared" si="0"/>
        <v>j4</v>
      </c>
    </row>
    <row r="4" spans="1:7" x14ac:dyDescent="0.25">
      <c r="A4" t="str">
        <f>'your model'!B17</f>
        <v>Presence of legislative understanding</v>
      </c>
      <c r="B4" t="str">
        <f>'your model'!A17</f>
        <v>j3</v>
      </c>
      <c r="C4">
        <f>'average and sum'!D69</f>
        <v>0.13455011131269359</v>
      </c>
      <c r="D4" t="s">
        <v>1424</v>
      </c>
      <c r="E4" s="20" t="s">
        <v>86</v>
      </c>
      <c r="F4">
        <f t="shared" si="1"/>
        <v>0.35861950999635456</v>
      </c>
      <c r="G4" t="str">
        <f t="shared" si="0"/>
        <v>j34</v>
      </c>
    </row>
    <row r="5" spans="1:7" x14ac:dyDescent="0.25">
      <c r="A5" t="str">
        <f>'your model'!B18</f>
        <v>Computer users settings and permissions are known</v>
      </c>
      <c r="B5" t="str">
        <f>'your model'!A18</f>
        <v>j4</v>
      </c>
      <c r="C5">
        <f>'average and sum'!E69</f>
        <v>0.10301405398072951</v>
      </c>
      <c r="D5" t="s">
        <v>1426</v>
      </c>
      <c r="E5" s="20" t="s">
        <v>89</v>
      </c>
      <c r="F5">
        <f t="shared" si="1"/>
        <v>0.10789438069451013</v>
      </c>
      <c r="G5" t="str">
        <f t="shared" si="0"/>
        <v>j42</v>
      </c>
    </row>
    <row r="6" spans="1:7" x14ac:dyDescent="0.25">
      <c r="A6" t="str">
        <f>'your model'!B19</f>
        <v>Social impact of breaches is talked about in the company</v>
      </c>
      <c r="B6" t="str">
        <f>'your model'!A19</f>
        <v>j5</v>
      </c>
      <c r="C6">
        <f>'average and sum'!F69</f>
        <v>6.2893421752718531E-2</v>
      </c>
      <c r="D6" t="s">
        <v>1426</v>
      </c>
      <c r="E6" s="20" t="s">
        <v>88</v>
      </c>
      <c r="F6">
        <f t="shared" si="1"/>
        <v>0.11104067964897434</v>
      </c>
      <c r="G6" t="str">
        <f t="shared" si="0"/>
        <v>j41</v>
      </c>
    </row>
    <row r="7" spans="1:7" x14ac:dyDescent="0.25">
      <c r="A7" t="str">
        <f>'your model'!B20</f>
        <v>Documents are marked and protected</v>
      </c>
      <c r="B7" t="str">
        <f>'your model'!A20</f>
        <v>j6</v>
      </c>
      <c r="C7">
        <f>'average and sum'!G69</f>
        <v>0.23346126149558508</v>
      </c>
      <c r="D7" t="s">
        <v>1425</v>
      </c>
      <c r="E7" s="20" t="s">
        <v>66</v>
      </c>
      <c r="F7">
        <f t="shared" si="1"/>
        <v>0.26751014599383494</v>
      </c>
      <c r="G7" t="str">
        <f t="shared" si="0"/>
        <v>j2</v>
      </c>
    </row>
    <row r="8" spans="1:7" x14ac:dyDescent="0.25">
      <c r="A8" t="str">
        <f>'your model'!B21</f>
        <v>There is an organizational common vocabulary for cybersecurity in the energy industry</v>
      </c>
      <c r="B8" t="str">
        <f>'your model'!A21</f>
        <v>j7</v>
      </c>
      <c r="C8">
        <f>'average and sum'!H69</f>
        <v>2.1404859931296327E-2</v>
      </c>
      <c r="D8" t="s">
        <v>1426</v>
      </c>
      <c r="E8" s="20" t="s">
        <v>90</v>
      </c>
      <c r="F8">
        <f t="shared" si="1"/>
        <v>0.19788033542698624</v>
      </c>
      <c r="G8" t="str">
        <f t="shared" si="0"/>
        <v>j43</v>
      </c>
    </row>
    <row r="9" spans="1:7" x14ac:dyDescent="0.25">
      <c r="A9" t="str">
        <f>'your model'!B22</f>
        <v>hh</v>
      </c>
      <c r="B9" t="str">
        <f>'your model'!A22</f>
        <v>j8</v>
      </c>
      <c r="C9">
        <f>'average and sum'!I69</f>
        <v>0</v>
      </c>
      <c r="D9" t="s">
        <v>1427</v>
      </c>
      <c r="E9" s="20" t="s">
        <v>73</v>
      </c>
      <c r="F9">
        <f t="shared" si="1"/>
        <v>0.13428523924323846</v>
      </c>
      <c r="G9" t="str">
        <f t="shared" si="0"/>
        <v>j22</v>
      </c>
    </row>
    <row r="10" spans="1:7" x14ac:dyDescent="0.25">
      <c r="A10" t="str">
        <f>'your model'!B23</f>
        <v>ii</v>
      </c>
      <c r="B10" t="str">
        <f>'your model'!A23</f>
        <v>j9</v>
      </c>
      <c r="C10">
        <f>'average and sum'!J69</f>
        <v>0</v>
      </c>
      <c r="D10" t="s">
        <v>1425</v>
      </c>
      <c r="E10" s="20" t="s">
        <v>70</v>
      </c>
      <c r="F10">
        <f t="shared" si="1"/>
        <v>0.23346126149558508</v>
      </c>
      <c r="G10" t="str">
        <f t="shared" si="0"/>
        <v>j6</v>
      </c>
    </row>
    <row r="11" spans="1:7" x14ac:dyDescent="0.25">
      <c r="A11" t="str">
        <f>'your model'!B24</f>
        <v>jj</v>
      </c>
      <c r="B11" t="str">
        <f>'your model'!A24</f>
        <v>j10</v>
      </c>
      <c r="C11">
        <f>'average and sum'!K69</f>
        <v>0</v>
      </c>
      <c r="D11" t="s">
        <v>1427</v>
      </c>
      <c r="E11" s="20" t="s">
        <v>78</v>
      </c>
      <c r="F11">
        <f t="shared" si="1"/>
        <v>8.7976682931686909E-2</v>
      </c>
      <c r="G11" t="str">
        <f t="shared" si="0"/>
        <v>j27</v>
      </c>
    </row>
    <row r="12" spans="1:7" x14ac:dyDescent="0.25">
      <c r="A12" t="str">
        <f>'your model'!B25</f>
        <v>kk</v>
      </c>
      <c r="B12" t="str">
        <f>'your model'!A25</f>
        <v>j11</v>
      </c>
      <c r="C12">
        <f>'average and sum'!L69</f>
        <v>0</v>
      </c>
      <c r="D12" t="s">
        <v>1424</v>
      </c>
      <c r="E12" s="20" t="s">
        <v>83</v>
      </c>
      <c r="F12">
        <f t="shared" si="1"/>
        <v>0.16243981804892854</v>
      </c>
      <c r="G12" t="str">
        <f t="shared" si="0"/>
        <v>j31</v>
      </c>
    </row>
    <row r="13" spans="1:7" x14ac:dyDescent="0.25">
      <c r="A13" t="str">
        <f>'your model'!G15</f>
        <v>Logging is sufficient for security and forensics</v>
      </c>
      <c r="B13" t="str">
        <f>'your model'!F15</f>
        <v>j21</v>
      </c>
      <c r="C13">
        <f>'average and sum'!B87</f>
        <v>6.7694877343989504E-2</v>
      </c>
      <c r="D13" t="s">
        <v>1424</v>
      </c>
      <c r="E13" s="20" t="s">
        <v>84</v>
      </c>
      <c r="F13">
        <f t="shared" si="1"/>
        <v>9.4257999867110337E-2</v>
      </c>
      <c r="G13" t="str">
        <f t="shared" si="0"/>
        <v>j32</v>
      </c>
    </row>
    <row r="14" spans="1:7" x14ac:dyDescent="0.25">
      <c r="A14" t="str">
        <f>'your model'!G16</f>
        <v>Data loss prevention system is in place</v>
      </c>
      <c r="B14" t="str">
        <f>'your model'!F16</f>
        <v>j22</v>
      </c>
      <c r="C14">
        <f>'average and sum'!C87</f>
        <v>0.13428523924323846</v>
      </c>
      <c r="D14" t="s">
        <v>1427</v>
      </c>
      <c r="E14" s="20" t="s">
        <v>82</v>
      </c>
      <c r="F14">
        <f t="shared" si="1"/>
        <v>6.3402714818588224E-2</v>
      </c>
      <c r="G14" t="str">
        <f t="shared" si="0"/>
        <v>j211</v>
      </c>
    </row>
    <row r="15" spans="1:7" x14ac:dyDescent="0.25">
      <c r="A15" t="str">
        <f>'your model'!G17</f>
        <v>Planning for forensic evidence collection</v>
      </c>
      <c r="B15" t="str">
        <f>'your model'!F17</f>
        <v>j23</v>
      </c>
      <c r="C15">
        <f>'average and sum'!D87</f>
        <v>4.4379573485530732E-2</v>
      </c>
      <c r="D15" t="s">
        <v>1427</v>
      </c>
      <c r="E15" s="20" t="s">
        <v>72</v>
      </c>
      <c r="F15">
        <f t="shared" si="1"/>
        <v>6.7694877343989504E-2</v>
      </c>
      <c r="G15" t="str">
        <f t="shared" si="0"/>
        <v>j21</v>
      </c>
    </row>
    <row r="16" spans="1:7" x14ac:dyDescent="0.25">
      <c r="A16" t="str">
        <f>'your model'!G18</f>
        <v>Retention periods are in place and used for information and data</v>
      </c>
      <c r="B16" t="str">
        <f>'your model'!F18</f>
        <v>j24</v>
      </c>
      <c r="C16">
        <f>'average and sum'!E87</f>
        <v>9.0870534376739434E-2</v>
      </c>
      <c r="D16" t="s">
        <v>1427</v>
      </c>
      <c r="E16" s="20" t="s">
        <v>79</v>
      </c>
      <c r="F16">
        <f t="shared" si="1"/>
        <v>9.1682991794071189E-2</v>
      </c>
      <c r="G16" t="str">
        <f t="shared" si="0"/>
        <v>j28</v>
      </c>
    </row>
    <row r="17" spans="1:7" x14ac:dyDescent="0.25">
      <c r="A17" t="str">
        <f>'your model'!G19</f>
        <v>Network modeling for IoT is done</v>
      </c>
      <c r="B17" t="str">
        <f>'your model'!F19</f>
        <v>j25</v>
      </c>
      <c r="C17">
        <f>'average and sum'!F87</f>
        <v>0.18148461165807453</v>
      </c>
      <c r="D17" t="s">
        <v>1427</v>
      </c>
      <c r="E17" s="20" t="s">
        <v>80</v>
      </c>
      <c r="F17">
        <f t="shared" si="1"/>
        <v>7.2431542126730405E-2</v>
      </c>
      <c r="G17" t="str">
        <f t="shared" si="0"/>
        <v>j29</v>
      </c>
    </row>
    <row r="18" spans="1:7" x14ac:dyDescent="0.25">
      <c r="A18" t="str">
        <f>'your model'!G20</f>
        <v>Standards are understood</v>
      </c>
      <c r="B18" t="str">
        <f>'your model'!F20</f>
        <v>j26</v>
      </c>
      <c r="C18">
        <f>'average and sum'!G87</f>
        <v>0.14800492895985221</v>
      </c>
      <c r="D18" t="s">
        <v>1427</v>
      </c>
      <c r="E18" s="20" t="s">
        <v>76</v>
      </c>
      <c r="F18">
        <f t="shared" si="1"/>
        <v>0.18148461165807453</v>
      </c>
      <c r="G18" t="str">
        <f t="shared" si="0"/>
        <v>j25</v>
      </c>
    </row>
    <row r="19" spans="1:7" x14ac:dyDescent="0.25">
      <c r="A19" t="str">
        <f>'your model'!G21</f>
        <v>Energy system outages are planned for</v>
      </c>
      <c r="B19" t="str">
        <f>'your model'!F21</f>
        <v>j27</v>
      </c>
      <c r="C19">
        <f>'average and sum'!H87</f>
        <v>8.7976682931686909E-2</v>
      </c>
      <c r="D19" t="s">
        <v>1427</v>
      </c>
      <c r="E19" s="20" t="s">
        <v>81</v>
      </c>
      <c r="F19">
        <f t="shared" si="1"/>
        <v>1.7786303261498444E-2</v>
      </c>
      <c r="G19" t="str">
        <f t="shared" si="0"/>
        <v>j210</v>
      </c>
    </row>
    <row r="20" spans="1:7" x14ac:dyDescent="0.25">
      <c r="A20" t="str">
        <f>'your model'!G22</f>
        <v>Machine limitations are recorded</v>
      </c>
      <c r="B20" t="str">
        <f>'your model'!F22</f>
        <v>j28</v>
      </c>
      <c r="C20">
        <f>'average and sum'!I87</f>
        <v>9.1682991794071189E-2</v>
      </c>
      <c r="D20" t="s">
        <v>1427</v>
      </c>
      <c r="E20" s="20" t="s">
        <v>74</v>
      </c>
      <c r="F20">
        <f t="shared" si="1"/>
        <v>4.4379573485530732E-2</v>
      </c>
      <c r="G20" t="str">
        <f t="shared" si="0"/>
        <v>j23</v>
      </c>
    </row>
    <row r="21" spans="1:7" x14ac:dyDescent="0.25">
      <c r="A21" t="str">
        <f>'your model'!G23</f>
        <v>Network and System admin procedures documented</v>
      </c>
      <c r="B21" t="str">
        <f>'your model'!F23</f>
        <v>j29</v>
      </c>
      <c r="C21">
        <f>'average and sum'!J87</f>
        <v>7.2431542126730405E-2</v>
      </c>
      <c r="D21" t="s">
        <v>1426</v>
      </c>
      <c r="E21" s="20" t="s">
        <v>92</v>
      </c>
      <c r="F21">
        <f t="shared" si="1"/>
        <v>9.6844737795552152E-2</v>
      </c>
      <c r="G21" t="str">
        <f t="shared" si="0"/>
        <v>j45</v>
      </c>
    </row>
    <row r="22" spans="1:7" x14ac:dyDescent="0.25">
      <c r="A22" t="str">
        <f>'your model'!G24</f>
        <v>Outages are not required for security updates</v>
      </c>
      <c r="B22" t="str">
        <f>'your model'!F24</f>
        <v>j210</v>
      </c>
      <c r="C22">
        <f>'average and sum'!K87</f>
        <v>1.7786303261498444E-2</v>
      </c>
      <c r="D22" t="s">
        <v>1425</v>
      </c>
      <c r="E22" s="20" t="s">
        <v>65</v>
      </c>
      <c r="F22">
        <f t="shared" si="1"/>
        <v>0.17716614553314208</v>
      </c>
      <c r="G22" t="str">
        <f t="shared" si="0"/>
        <v>j1</v>
      </c>
    </row>
    <row r="23" spans="1:7" x14ac:dyDescent="0.25">
      <c r="A23" t="str">
        <f>'your model'!G25</f>
        <v>Info Officer is in contact with Internet Service Provider</v>
      </c>
      <c r="B23" t="str">
        <f>'your model'!F25</f>
        <v>j211</v>
      </c>
      <c r="C23">
        <f>'average and sum'!L87</f>
        <v>6.3402714818588224E-2</v>
      </c>
      <c r="D23" t="s">
        <v>1425</v>
      </c>
      <c r="E23" s="20" t="s">
        <v>67</v>
      </c>
      <c r="F23">
        <f t="shared" si="1"/>
        <v>0.13455011131269359</v>
      </c>
      <c r="G23" t="str">
        <f t="shared" si="0"/>
        <v>j3</v>
      </c>
    </row>
    <row r="24" spans="1:7" x14ac:dyDescent="0.25">
      <c r="A24" t="str">
        <f>'your model'!L15</f>
        <v>External reporting is done</v>
      </c>
      <c r="B24" t="str">
        <f>'your model'!K15</f>
        <v>j31</v>
      </c>
      <c r="C24">
        <f>'average and sum'!B33</f>
        <v>0.16243981804892854</v>
      </c>
      <c r="D24" t="s">
        <v>1426</v>
      </c>
      <c r="E24" s="20" t="s">
        <v>91</v>
      </c>
      <c r="F24">
        <f t="shared" si="1"/>
        <v>0.33688458957119294</v>
      </c>
      <c r="G24" t="str">
        <f t="shared" si="0"/>
        <v>j44</v>
      </c>
    </row>
    <row r="25" spans="1:7" x14ac:dyDescent="0.25">
      <c r="A25" t="str">
        <f>'your model'!L16</f>
        <v>External vendor/supply coordination is done</v>
      </c>
      <c r="B25" t="str">
        <f>'your model'!K16</f>
        <v>j32</v>
      </c>
      <c r="C25">
        <f>'average and sum'!C33</f>
        <v>9.4257999867110337E-2</v>
      </c>
      <c r="D25" t="s">
        <v>1427</v>
      </c>
      <c r="E25" s="20" t="s">
        <v>75</v>
      </c>
      <c r="F25">
        <f t="shared" si="1"/>
        <v>9.0870534376739434E-2</v>
      </c>
      <c r="G25" t="str">
        <f t="shared" si="0"/>
        <v>j24</v>
      </c>
    </row>
    <row r="26" spans="1:7" x14ac:dyDescent="0.25">
      <c r="A26" t="str">
        <f>'your model'!L17</f>
        <v>Threats to organization are modeled</v>
      </c>
      <c r="B26" t="str">
        <f>'your model'!K17</f>
        <v>j33</v>
      </c>
      <c r="C26">
        <f>'average and sum'!D33</f>
        <v>0.29555663702988044</v>
      </c>
      <c r="D26" t="s">
        <v>1425</v>
      </c>
      <c r="E26" s="20" t="s">
        <v>69</v>
      </c>
      <c r="F26">
        <f t="shared" si="1"/>
        <v>6.2893421752718531E-2</v>
      </c>
      <c r="G26" t="str">
        <f t="shared" si="0"/>
        <v>j5</v>
      </c>
    </row>
    <row r="27" spans="1:7" x14ac:dyDescent="0.25">
      <c r="A27" t="str">
        <f>'your model'!L18</f>
        <v>Cyber awareness of all staff is checked</v>
      </c>
      <c r="B27" t="str">
        <f>'your model'!K18</f>
        <v>j34</v>
      </c>
      <c r="C27">
        <f>'average and sum'!E33</f>
        <v>0.35861950999635456</v>
      </c>
      <c r="D27" t="s">
        <v>1427</v>
      </c>
      <c r="E27" s="20" t="s">
        <v>77</v>
      </c>
      <c r="F27">
        <f t="shared" si="1"/>
        <v>0.14800492895985221</v>
      </c>
      <c r="G27" t="str">
        <f t="shared" si="0"/>
        <v>j26</v>
      </c>
    </row>
    <row r="28" spans="1:7" x14ac:dyDescent="0.25">
      <c r="A28" t="str">
        <f>'your model'!L19</f>
        <v>Change Management is considered</v>
      </c>
      <c r="B28" t="str">
        <f>'your model'!K19</f>
        <v>j35</v>
      </c>
      <c r="C28">
        <f>'average and sum'!F33</f>
        <v>8.9126035057726177E-2</v>
      </c>
      <c r="D28" t="s">
        <v>1426</v>
      </c>
      <c r="E28" s="20" t="s">
        <v>93</v>
      </c>
      <c r="F28">
        <f t="shared" si="1"/>
        <v>0.14945527686278412</v>
      </c>
      <c r="G28" t="str">
        <f t="shared" si="0"/>
        <v>j46</v>
      </c>
    </row>
    <row r="29" spans="1:7" x14ac:dyDescent="0.25">
      <c r="A29" t="str">
        <f>'your model'!L20</f>
        <v>fff</v>
      </c>
      <c r="B29" t="str">
        <f>'your model'!K20</f>
        <v>j36</v>
      </c>
      <c r="C29">
        <f>'average and sum'!G33</f>
        <v>0</v>
      </c>
      <c r="D29" t="s">
        <v>1425</v>
      </c>
      <c r="E29" s="20" t="s">
        <v>71</v>
      </c>
      <c r="F29">
        <f t="shared" si="1"/>
        <v>2.1404859931296327E-2</v>
      </c>
      <c r="G29" t="str">
        <f t="shared" si="0"/>
        <v>j7</v>
      </c>
    </row>
    <row r="30" spans="1:7" x14ac:dyDescent="0.25">
      <c r="A30" t="str">
        <f>'your model'!L21</f>
        <v>ggg</v>
      </c>
      <c r="B30" t="str">
        <f>'your model'!K21</f>
        <v>j37</v>
      </c>
      <c r="C30">
        <f>'average and sum'!H33</f>
        <v>0</v>
      </c>
      <c r="D30" t="s">
        <v>1424</v>
      </c>
      <c r="E30" s="20" t="s">
        <v>85</v>
      </c>
      <c r="F30">
        <f t="shared" si="1"/>
        <v>0.29555663702988044</v>
      </c>
      <c r="G30" t="str">
        <f t="shared" si="0"/>
        <v>j33</v>
      </c>
    </row>
    <row r="31" spans="1:7" x14ac:dyDescent="0.25">
      <c r="A31" t="str">
        <f>'your model'!L22</f>
        <v>hhh</v>
      </c>
      <c r="B31" t="str">
        <f>'your model'!K22</f>
        <v>j38</v>
      </c>
      <c r="C31">
        <f>'average and sum'!I33</f>
        <v>0</v>
      </c>
      <c r="F31">
        <f>SUM(F2:F30)</f>
        <v>4.0000000000000009</v>
      </c>
      <c r="G31" t="s">
        <v>1431</v>
      </c>
    </row>
    <row r="32" spans="1:7" x14ac:dyDescent="0.25">
      <c r="A32" t="str">
        <f>'your model'!L23</f>
        <v>iii</v>
      </c>
      <c r="B32" t="str">
        <f>'your model'!K23</f>
        <v>j39</v>
      </c>
      <c r="C32">
        <f>'average and sum'!J33</f>
        <v>0</v>
      </c>
    </row>
    <row r="33" spans="1:3" x14ac:dyDescent="0.25">
      <c r="A33" t="str">
        <f>'your model'!L24</f>
        <v>jjj</v>
      </c>
      <c r="B33" t="str">
        <f>'your model'!K24</f>
        <v>j310</v>
      </c>
      <c r="C33">
        <f>'average and sum'!K33</f>
        <v>0</v>
      </c>
    </row>
    <row r="34" spans="1:3" x14ac:dyDescent="0.25">
      <c r="A34" t="str">
        <f>'your model'!L25</f>
        <v>kkk</v>
      </c>
      <c r="B34" t="str">
        <f>'your model'!K25</f>
        <v>j311</v>
      </c>
      <c r="C34">
        <f>'average and sum'!L33</f>
        <v>0</v>
      </c>
    </row>
    <row r="35" spans="1:3" x14ac:dyDescent="0.25">
      <c r="A35" t="str">
        <f>'your model'!Q15</f>
        <v>Cybersecurity learning sources are available</v>
      </c>
      <c r="B35" t="str">
        <f>'your model'!P15</f>
        <v>j41</v>
      </c>
      <c r="C35">
        <f>'average and sum'!B50</f>
        <v>0.11104067964897434</v>
      </c>
    </row>
    <row r="36" spans="1:3" x14ac:dyDescent="0.25">
      <c r="A36" t="str">
        <f>'your model'!Q16</f>
        <v>Cybersecurity goals of energy organization are identified</v>
      </c>
      <c r="B36" t="str">
        <f>'your model'!P16</f>
        <v>j42</v>
      </c>
      <c r="C36">
        <f>'average and sum'!C50</f>
        <v>0.10789438069451013</v>
      </c>
    </row>
    <row r="37" spans="1:3" x14ac:dyDescent="0.25">
      <c r="A37" t="str">
        <f>'your model'!Q17</f>
        <v>Cybersecurity risk is considered priority by C-Suite</v>
      </c>
      <c r="B37" t="str">
        <f>'your model'!P17</f>
        <v>j43</v>
      </c>
      <c r="C37">
        <f>'average and sum'!D50</f>
        <v>0.19788033542698624</v>
      </c>
    </row>
    <row r="38" spans="1:3" x14ac:dyDescent="0.25">
      <c r="A38" t="str">
        <f>'your model'!Q18</f>
        <v>Professionals with cyber certifications are in operations</v>
      </c>
      <c r="B38" t="str">
        <f>'your model'!P18</f>
        <v>j44</v>
      </c>
      <c r="C38">
        <f>'average and sum'!E50</f>
        <v>0.33688458957119294</v>
      </c>
    </row>
    <row r="39" spans="1:3" x14ac:dyDescent="0.25">
      <c r="A39" t="str">
        <f>'your model'!Q19</f>
        <v>Policies are updated</v>
      </c>
      <c r="B39" t="str">
        <f>'your model'!P19</f>
        <v>j45</v>
      </c>
      <c r="C39">
        <f>'average and sum'!F50</f>
        <v>9.6844737795552152E-2</v>
      </c>
    </row>
    <row r="40" spans="1:3" x14ac:dyDescent="0.25">
      <c r="A40" t="str">
        <f>'your model'!Q20</f>
        <v>Supply chain cyber risk is considered during procurement</v>
      </c>
      <c r="B40" t="str">
        <f>'your model'!P20</f>
        <v>j46</v>
      </c>
      <c r="C40">
        <f>'average and sum'!G50</f>
        <v>0.14945527686278412</v>
      </c>
    </row>
    <row r="41" spans="1:3" x14ac:dyDescent="0.25">
      <c r="A41" t="str">
        <f>'your model'!Q21</f>
        <v>rrr</v>
      </c>
      <c r="B41" t="str">
        <f>'your model'!P21</f>
        <v>j47</v>
      </c>
      <c r="C41">
        <f>'average and sum'!H50</f>
        <v>0</v>
      </c>
    </row>
    <row r="42" spans="1:3" x14ac:dyDescent="0.25">
      <c r="A42" t="str">
        <f>'your model'!Q22</f>
        <v>sss</v>
      </c>
      <c r="B42" t="str">
        <f>'your model'!P22</f>
        <v>j48</v>
      </c>
      <c r="C42">
        <f>'average and sum'!I50</f>
        <v>0</v>
      </c>
    </row>
    <row r="43" spans="1:3" x14ac:dyDescent="0.25">
      <c r="A43" t="str">
        <f>'your model'!Q23</f>
        <v>ttt</v>
      </c>
      <c r="B43" t="str">
        <f>'your model'!P23</f>
        <v>j49</v>
      </c>
      <c r="C43">
        <f>'average and sum'!J50</f>
        <v>0</v>
      </c>
    </row>
    <row r="44" spans="1:3" x14ac:dyDescent="0.25">
      <c r="A44" t="str">
        <f>'your model'!Q24</f>
        <v>uuu</v>
      </c>
      <c r="B44" t="str">
        <f>'your model'!P24</f>
        <v>j410</v>
      </c>
      <c r="C44">
        <f>'average and sum'!K50</f>
        <v>0</v>
      </c>
    </row>
    <row r="45" spans="1:3" x14ac:dyDescent="0.25">
      <c r="A45" t="str">
        <f>'your model'!Q25</f>
        <v>vvv</v>
      </c>
      <c r="B45" t="str">
        <f>'your model'!P25</f>
        <v>j411</v>
      </c>
      <c r="C45">
        <f>'average and sum'!L50</f>
        <v>0</v>
      </c>
    </row>
  </sheetData>
  <conditionalFormatting sqref="D2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A547-242B-4BA5-B9C0-E850B7712C6F}">
  <sheetPr filterMode="1"/>
  <dimension ref="A1:G56"/>
  <sheetViews>
    <sheetView topLeftCell="B1" workbookViewId="0">
      <selection activeCell="B1" sqref="B1"/>
    </sheetView>
  </sheetViews>
  <sheetFormatPr defaultRowHeight="15" x14ac:dyDescent="0.25"/>
  <cols>
    <col min="1" max="1" width="29.8554687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801</v>
      </c>
      <c r="B1" s="14" t="s">
        <v>54</v>
      </c>
      <c r="C1" s="14" t="s">
        <v>304</v>
      </c>
      <c r="D1" s="14" t="s">
        <v>56</v>
      </c>
      <c r="E1" s="14" t="s">
        <v>55</v>
      </c>
      <c r="F1" s="14" t="s">
        <v>56</v>
      </c>
      <c r="G1" s="14" t="s">
        <v>1198</v>
      </c>
    </row>
    <row r="2" spans="1:7" x14ac:dyDescent="0.25">
      <c r="A2" t="s">
        <v>1197</v>
      </c>
      <c r="B2" t="s">
        <v>99</v>
      </c>
      <c r="C2" t="s">
        <v>254</v>
      </c>
      <c r="D2" t="str">
        <f>'your model'!B2</f>
        <v>Organizational</v>
      </c>
      <c r="E2" t="s">
        <v>55</v>
      </c>
      <c r="F2" t="str">
        <f>'your model'!B3</f>
        <v>Technical</v>
      </c>
      <c r="G2" t="str">
        <f>_xlfn.CONCAT(A2," ",B2,": ",F2," ",E2," ",D2)</f>
        <v>Perspective importance to topic ca1: Technical vs Organizational</v>
      </c>
    </row>
    <row r="3" spans="1:7" x14ac:dyDescent="0.25">
      <c r="A3" t="s">
        <v>1197</v>
      </c>
      <c r="B3" t="s">
        <v>105</v>
      </c>
      <c r="C3" t="s">
        <v>255</v>
      </c>
      <c r="D3" t="str">
        <f>'your model'!B3</f>
        <v>Technical</v>
      </c>
      <c r="E3" t="s">
        <v>55</v>
      </c>
      <c r="F3" t="str">
        <f>'your model'!B4</f>
        <v>Professional</v>
      </c>
      <c r="G3" t="str">
        <f t="shared" ref="G3:G56" si="0">_xlfn.CONCAT(A3," ",B3,": ",F3," ",E3," ",D3)</f>
        <v>Perspective importance to topic ca2: Professional vs Technical</v>
      </c>
    </row>
    <row r="4" spans="1:7" x14ac:dyDescent="0.25">
      <c r="A4" t="s">
        <v>1197</v>
      </c>
      <c r="B4" t="s">
        <v>111</v>
      </c>
      <c r="C4" t="s">
        <v>256</v>
      </c>
      <c r="D4" t="str">
        <f>'your model'!B4</f>
        <v>Professional</v>
      </c>
      <c r="E4" t="s">
        <v>55</v>
      </c>
      <c r="F4" t="str">
        <f>'your model'!B5</f>
        <v>Leadership</v>
      </c>
      <c r="G4" t="str">
        <f t="shared" si="0"/>
        <v>Perspective importance to topic ca3: Leadership vs Professional</v>
      </c>
    </row>
    <row r="5" spans="1:7" hidden="1" x14ac:dyDescent="0.25">
      <c r="A5" t="s">
        <v>858</v>
      </c>
      <c r="B5" t="s">
        <v>117</v>
      </c>
      <c r="C5" t="s">
        <v>257</v>
      </c>
      <c r="D5" t="str">
        <f>'your model'!B5</f>
        <v>Leadership</v>
      </c>
      <c r="E5" t="s">
        <v>55</v>
      </c>
      <c r="F5" t="str">
        <f>'your model'!B6</f>
        <v>e</v>
      </c>
      <c r="G5" t="str">
        <f t="shared" si="0"/>
        <v>Persepctive importance to topic ca4: e vs Leadership</v>
      </c>
    </row>
    <row r="6" spans="1:7" hidden="1" x14ac:dyDescent="0.25">
      <c r="A6" t="s">
        <v>858</v>
      </c>
      <c r="B6" t="s">
        <v>123</v>
      </c>
      <c r="C6" t="s">
        <v>258</v>
      </c>
      <c r="D6" t="str">
        <f>'your model'!B6</f>
        <v>e</v>
      </c>
      <c r="E6" t="s">
        <v>55</v>
      </c>
      <c r="F6" t="str">
        <f>'your model'!B7</f>
        <v>f</v>
      </c>
      <c r="G6" t="str">
        <f t="shared" si="0"/>
        <v>Persepctive importance to topic ca5: f vs e</v>
      </c>
    </row>
    <row r="7" spans="1:7" hidden="1" x14ac:dyDescent="0.25">
      <c r="A7" t="s">
        <v>858</v>
      </c>
      <c r="B7" t="s">
        <v>128</v>
      </c>
      <c r="C7" t="s">
        <v>259</v>
      </c>
      <c r="D7" t="str">
        <f>'your model'!B7</f>
        <v>f</v>
      </c>
      <c r="E7" t="s">
        <v>55</v>
      </c>
      <c r="F7" t="str">
        <f>'your model'!B8</f>
        <v>g</v>
      </c>
      <c r="G7" t="str">
        <f t="shared" si="0"/>
        <v>Persepctive importance to topic ca6: g vs f</v>
      </c>
    </row>
    <row r="8" spans="1:7" hidden="1" x14ac:dyDescent="0.25">
      <c r="A8" t="s">
        <v>858</v>
      </c>
      <c r="B8" t="s">
        <v>133</v>
      </c>
      <c r="C8" t="s">
        <v>260</v>
      </c>
      <c r="D8" t="str">
        <f>'your model'!B8</f>
        <v>g</v>
      </c>
      <c r="E8" t="s">
        <v>55</v>
      </c>
      <c r="F8" t="str">
        <f>'your model'!B9</f>
        <v>h</v>
      </c>
      <c r="G8" t="str">
        <f t="shared" si="0"/>
        <v>Persepctive importance to topic ca7: h vs g</v>
      </c>
    </row>
    <row r="9" spans="1:7" hidden="1" x14ac:dyDescent="0.25">
      <c r="A9" t="s">
        <v>858</v>
      </c>
      <c r="B9" t="s">
        <v>138</v>
      </c>
      <c r="C9" t="s">
        <v>261</v>
      </c>
      <c r="D9" t="str">
        <f>'your model'!B9</f>
        <v>h</v>
      </c>
      <c r="E9" t="s">
        <v>55</v>
      </c>
      <c r="F9" t="str">
        <f>'your model'!B10</f>
        <v>i</v>
      </c>
      <c r="G9" t="str">
        <f t="shared" si="0"/>
        <v>Persepctive importance to topic ca8: i vs h</v>
      </c>
    </row>
    <row r="10" spans="1:7" hidden="1" x14ac:dyDescent="0.25">
      <c r="A10" t="s">
        <v>858</v>
      </c>
      <c r="B10" t="s">
        <v>143</v>
      </c>
      <c r="C10" t="s">
        <v>262</v>
      </c>
      <c r="D10" t="str">
        <f>'your model'!B10</f>
        <v>i</v>
      </c>
      <c r="E10" t="s">
        <v>55</v>
      </c>
      <c r="F10" t="str">
        <f>'your model'!B11</f>
        <v>j</v>
      </c>
      <c r="G10" t="str">
        <f t="shared" si="0"/>
        <v>Persepctive importance to topic ca9: j vs i</v>
      </c>
    </row>
    <row r="11" spans="1:7" hidden="1" x14ac:dyDescent="0.25">
      <c r="A11" t="s">
        <v>858</v>
      </c>
      <c r="B11" t="s">
        <v>148</v>
      </c>
      <c r="C11" t="s">
        <v>263</v>
      </c>
      <c r="D11" t="str">
        <f>'your model'!B11</f>
        <v>j</v>
      </c>
      <c r="E11" t="s">
        <v>55</v>
      </c>
      <c r="F11" t="str">
        <f>'your model'!B25</f>
        <v>kk</v>
      </c>
      <c r="G11" t="str">
        <f t="shared" si="0"/>
        <v>Persepctive importance to topic ca10: kk vs j</v>
      </c>
    </row>
    <row r="12" spans="1:7" hidden="1" x14ac:dyDescent="0.25">
      <c r="A12" t="s">
        <v>858</v>
      </c>
      <c r="B12" t="s">
        <v>98</v>
      </c>
      <c r="C12" t="s">
        <v>264</v>
      </c>
      <c r="D12" t="str">
        <f>'your model'!B25</f>
        <v>kk</v>
      </c>
      <c r="E12" t="s">
        <v>55</v>
      </c>
      <c r="F12" t="str">
        <f>'your model'!B2</f>
        <v>Organizational</v>
      </c>
      <c r="G12" t="str">
        <f t="shared" si="0"/>
        <v>Persepctive importance to topic ca11: Organizational vs kk</v>
      </c>
    </row>
    <row r="13" spans="1:7" x14ac:dyDescent="0.25">
      <c r="A13" t="s">
        <v>1197</v>
      </c>
      <c r="B13" t="s">
        <v>104</v>
      </c>
      <c r="C13" t="s">
        <v>265</v>
      </c>
      <c r="D13" t="str">
        <f>'your model'!B2</f>
        <v>Organizational</v>
      </c>
      <c r="E13" t="s">
        <v>55</v>
      </c>
      <c r="F13" t="str">
        <f>'your model'!B4</f>
        <v>Professional</v>
      </c>
      <c r="G13" t="str">
        <f t="shared" si="0"/>
        <v>Perspective importance to topic ca12: Professional vs Organizational</v>
      </c>
    </row>
    <row r="14" spans="1:7" x14ac:dyDescent="0.25">
      <c r="A14" t="s">
        <v>1197</v>
      </c>
      <c r="B14" t="s">
        <v>110</v>
      </c>
      <c r="C14" t="s">
        <v>266</v>
      </c>
      <c r="D14" t="str">
        <f>'your model'!B3</f>
        <v>Technical</v>
      </c>
      <c r="E14" t="s">
        <v>55</v>
      </c>
      <c r="F14" t="str">
        <f>'your model'!B5</f>
        <v>Leadership</v>
      </c>
      <c r="G14" t="str">
        <f t="shared" si="0"/>
        <v>Perspective importance to topic ca13: Leadership vs Technical</v>
      </c>
    </row>
    <row r="15" spans="1:7" hidden="1" x14ac:dyDescent="0.25">
      <c r="A15" t="s">
        <v>858</v>
      </c>
      <c r="B15" t="s">
        <v>116</v>
      </c>
      <c r="C15" t="s">
        <v>267</v>
      </c>
      <c r="D15" t="str">
        <f>'your model'!B4</f>
        <v>Professional</v>
      </c>
      <c r="E15" t="s">
        <v>55</v>
      </c>
      <c r="F15" t="str">
        <f>'your model'!B6</f>
        <v>e</v>
      </c>
      <c r="G15" t="str">
        <f t="shared" si="0"/>
        <v>Persepctive importance to topic ca14: e vs Professional</v>
      </c>
    </row>
    <row r="16" spans="1:7" hidden="1" x14ac:dyDescent="0.25">
      <c r="A16" t="s">
        <v>858</v>
      </c>
      <c r="B16" t="s">
        <v>122</v>
      </c>
      <c r="C16" t="s">
        <v>268</v>
      </c>
      <c r="D16" t="str">
        <f>'your model'!B5</f>
        <v>Leadership</v>
      </c>
      <c r="E16" t="s">
        <v>55</v>
      </c>
      <c r="F16" t="str">
        <f>'your model'!B7</f>
        <v>f</v>
      </c>
      <c r="G16" t="str">
        <f t="shared" si="0"/>
        <v>Persepctive importance to topic ca15: f vs Leadership</v>
      </c>
    </row>
    <row r="17" spans="1:7" hidden="1" x14ac:dyDescent="0.25">
      <c r="A17" t="s">
        <v>858</v>
      </c>
      <c r="B17" t="s">
        <v>127</v>
      </c>
      <c r="C17" t="s">
        <v>269</v>
      </c>
      <c r="D17" t="str">
        <f>'your model'!B6</f>
        <v>e</v>
      </c>
      <c r="E17" t="s">
        <v>55</v>
      </c>
      <c r="F17" t="str">
        <f>'your model'!B8</f>
        <v>g</v>
      </c>
      <c r="G17" t="str">
        <f t="shared" si="0"/>
        <v>Persepctive importance to topic ca16: g vs e</v>
      </c>
    </row>
    <row r="18" spans="1:7" hidden="1" x14ac:dyDescent="0.25">
      <c r="A18" t="s">
        <v>858</v>
      </c>
      <c r="B18" t="s">
        <v>132</v>
      </c>
      <c r="C18" t="s">
        <v>270</v>
      </c>
      <c r="D18" t="str">
        <f>'your model'!B7</f>
        <v>f</v>
      </c>
      <c r="E18" t="s">
        <v>55</v>
      </c>
      <c r="F18" t="str">
        <f>'your model'!B9</f>
        <v>h</v>
      </c>
      <c r="G18" t="str">
        <f t="shared" si="0"/>
        <v>Persepctive importance to topic ca17: h vs f</v>
      </c>
    </row>
    <row r="19" spans="1:7" hidden="1" x14ac:dyDescent="0.25">
      <c r="A19" t="s">
        <v>858</v>
      </c>
      <c r="B19" t="s">
        <v>137</v>
      </c>
      <c r="C19" t="s">
        <v>271</v>
      </c>
      <c r="D19" t="str">
        <f>'your model'!B8</f>
        <v>g</v>
      </c>
      <c r="E19" t="s">
        <v>55</v>
      </c>
      <c r="F19" t="str">
        <f>'your model'!B10</f>
        <v>i</v>
      </c>
      <c r="G19" t="str">
        <f t="shared" si="0"/>
        <v>Persepctive importance to topic ca18: i vs g</v>
      </c>
    </row>
    <row r="20" spans="1:7" hidden="1" x14ac:dyDescent="0.25">
      <c r="A20" t="s">
        <v>858</v>
      </c>
      <c r="B20" t="s">
        <v>142</v>
      </c>
      <c r="C20" t="s">
        <v>272</v>
      </c>
      <c r="D20" t="str">
        <f>'your model'!B9</f>
        <v>h</v>
      </c>
      <c r="E20" t="s">
        <v>55</v>
      </c>
      <c r="F20" t="str">
        <f>'your model'!B11</f>
        <v>j</v>
      </c>
      <c r="G20" t="str">
        <f t="shared" si="0"/>
        <v>Persepctive importance to topic ca19: j vs h</v>
      </c>
    </row>
    <row r="21" spans="1:7" hidden="1" x14ac:dyDescent="0.25">
      <c r="A21" t="s">
        <v>858</v>
      </c>
      <c r="B21" t="s">
        <v>147</v>
      </c>
      <c r="C21" t="s">
        <v>273</v>
      </c>
      <c r="D21" t="str">
        <f>'your model'!B10</f>
        <v>i</v>
      </c>
      <c r="E21" t="s">
        <v>55</v>
      </c>
      <c r="F21" t="str">
        <f>'your model'!B25</f>
        <v>kk</v>
      </c>
      <c r="G21" t="str">
        <f t="shared" si="0"/>
        <v>Persepctive importance to topic ca20: kk vs i</v>
      </c>
    </row>
    <row r="22" spans="1:7" hidden="1" x14ac:dyDescent="0.25">
      <c r="A22" t="s">
        <v>858</v>
      </c>
      <c r="B22" t="s">
        <v>97</v>
      </c>
      <c r="C22" t="s">
        <v>274</v>
      </c>
      <c r="D22" t="str">
        <f>'your model'!B11</f>
        <v>j</v>
      </c>
      <c r="E22" t="s">
        <v>55</v>
      </c>
      <c r="F22" t="str">
        <f>'your model'!B2</f>
        <v>Organizational</v>
      </c>
      <c r="G22" t="str">
        <f t="shared" si="0"/>
        <v>Persepctive importance to topic ca21: Organizational vs j</v>
      </c>
    </row>
    <row r="23" spans="1:7" hidden="1" x14ac:dyDescent="0.25">
      <c r="A23" t="s">
        <v>858</v>
      </c>
      <c r="B23" t="s">
        <v>103</v>
      </c>
      <c r="C23" t="s">
        <v>249</v>
      </c>
      <c r="D23" t="str">
        <f>'your model'!B25</f>
        <v>kk</v>
      </c>
      <c r="E23" t="s">
        <v>55</v>
      </c>
      <c r="F23" t="str">
        <f>'your model'!B3</f>
        <v>Technical</v>
      </c>
      <c r="G23" t="str">
        <f t="shared" si="0"/>
        <v>Persepctive importance to topic ca22: Technical vs kk</v>
      </c>
    </row>
    <row r="24" spans="1:7" x14ac:dyDescent="0.25">
      <c r="A24" t="s">
        <v>1197</v>
      </c>
      <c r="B24" t="s">
        <v>109</v>
      </c>
      <c r="C24" t="s">
        <v>250</v>
      </c>
      <c r="D24" t="str">
        <f>'your model'!B2</f>
        <v>Organizational</v>
      </c>
      <c r="E24" t="s">
        <v>55</v>
      </c>
      <c r="F24" t="str">
        <f>'your model'!B5</f>
        <v>Leadership</v>
      </c>
      <c r="G24" t="str">
        <f t="shared" si="0"/>
        <v>Perspective importance to topic ca23: Leadership vs Organizational</v>
      </c>
    </row>
    <row r="25" spans="1:7" hidden="1" x14ac:dyDescent="0.25">
      <c r="A25" t="s">
        <v>858</v>
      </c>
      <c r="B25" t="s">
        <v>115</v>
      </c>
      <c r="C25" t="s">
        <v>275</v>
      </c>
      <c r="D25" t="str">
        <f>'your model'!B3</f>
        <v>Technical</v>
      </c>
      <c r="E25" t="s">
        <v>55</v>
      </c>
      <c r="F25" t="str">
        <f>'your model'!B6</f>
        <v>e</v>
      </c>
      <c r="G25" t="str">
        <f t="shared" si="0"/>
        <v>Persepctive importance to topic ca24: e vs Technical</v>
      </c>
    </row>
    <row r="26" spans="1:7" hidden="1" x14ac:dyDescent="0.25">
      <c r="A26" t="s">
        <v>858</v>
      </c>
      <c r="B26" t="s">
        <v>121</v>
      </c>
      <c r="C26" t="s">
        <v>276</v>
      </c>
      <c r="D26" t="str">
        <f>'your model'!B4</f>
        <v>Professional</v>
      </c>
      <c r="E26" t="s">
        <v>55</v>
      </c>
      <c r="F26" t="str">
        <f>'your model'!B7</f>
        <v>f</v>
      </c>
      <c r="G26" t="str">
        <f t="shared" si="0"/>
        <v>Persepctive importance to topic ca25: f vs Professional</v>
      </c>
    </row>
    <row r="27" spans="1:7" hidden="1" x14ac:dyDescent="0.25">
      <c r="A27" t="s">
        <v>858</v>
      </c>
      <c r="B27" t="s">
        <v>126</v>
      </c>
      <c r="C27" t="s">
        <v>251</v>
      </c>
      <c r="D27" t="str">
        <f>'your model'!B5</f>
        <v>Leadership</v>
      </c>
      <c r="E27" t="s">
        <v>55</v>
      </c>
      <c r="F27" t="str">
        <f>'your model'!B8</f>
        <v>g</v>
      </c>
      <c r="G27" t="str">
        <f t="shared" si="0"/>
        <v>Persepctive importance to topic ca26: g vs Leadership</v>
      </c>
    </row>
    <row r="28" spans="1:7" hidden="1" x14ac:dyDescent="0.25">
      <c r="A28" t="s">
        <v>858</v>
      </c>
      <c r="B28" t="s">
        <v>131</v>
      </c>
      <c r="C28" t="s">
        <v>277</v>
      </c>
      <c r="D28" t="str">
        <f>'your model'!B6</f>
        <v>e</v>
      </c>
      <c r="E28" t="s">
        <v>55</v>
      </c>
      <c r="F28" t="str">
        <f>'your model'!B9</f>
        <v>h</v>
      </c>
      <c r="G28" t="str">
        <f t="shared" si="0"/>
        <v>Persepctive importance to topic ca27: h vs e</v>
      </c>
    </row>
    <row r="29" spans="1:7" hidden="1" x14ac:dyDescent="0.25">
      <c r="A29" t="s">
        <v>858</v>
      </c>
      <c r="B29" t="s">
        <v>136</v>
      </c>
      <c r="C29" t="s">
        <v>278</v>
      </c>
      <c r="D29" t="str">
        <f>'your model'!B7</f>
        <v>f</v>
      </c>
      <c r="E29" t="s">
        <v>55</v>
      </c>
      <c r="F29" t="str">
        <f>'your model'!B10</f>
        <v>i</v>
      </c>
      <c r="G29" t="str">
        <f t="shared" si="0"/>
        <v>Persepctive importance to topic ca28: i vs f</v>
      </c>
    </row>
    <row r="30" spans="1:7" hidden="1" x14ac:dyDescent="0.25">
      <c r="A30" t="s">
        <v>858</v>
      </c>
      <c r="B30" t="s">
        <v>141</v>
      </c>
      <c r="C30" t="s">
        <v>279</v>
      </c>
      <c r="D30" t="str">
        <f>'your model'!B8</f>
        <v>g</v>
      </c>
      <c r="E30" t="s">
        <v>55</v>
      </c>
      <c r="F30" t="str">
        <f>'your model'!B11</f>
        <v>j</v>
      </c>
      <c r="G30" t="str">
        <f t="shared" si="0"/>
        <v>Persepctive importance to topic ca29: j vs g</v>
      </c>
    </row>
    <row r="31" spans="1:7" hidden="1" x14ac:dyDescent="0.25">
      <c r="A31" t="s">
        <v>858</v>
      </c>
      <c r="B31" t="s">
        <v>146</v>
      </c>
      <c r="C31" t="s">
        <v>280</v>
      </c>
      <c r="D31" t="str">
        <f>'your model'!B9</f>
        <v>h</v>
      </c>
      <c r="E31" t="s">
        <v>55</v>
      </c>
      <c r="F31" t="str">
        <f>'your model'!B25</f>
        <v>kk</v>
      </c>
      <c r="G31" t="str">
        <f t="shared" si="0"/>
        <v>Persepctive importance to topic ca30: kk vs h</v>
      </c>
    </row>
    <row r="32" spans="1:7" hidden="1" x14ac:dyDescent="0.25">
      <c r="A32" t="s">
        <v>858</v>
      </c>
      <c r="B32" t="s">
        <v>96</v>
      </c>
      <c r="C32" t="s">
        <v>252</v>
      </c>
      <c r="D32" t="str">
        <f>'your model'!B10</f>
        <v>i</v>
      </c>
      <c r="E32" t="s">
        <v>55</v>
      </c>
      <c r="F32" t="str">
        <f>'your model'!B2</f>
        <v>Organizational</v>
      </c>
      <c r="G32" t="str">
        <f t="shared" si="0"/>
        <v>Persepctive importance to topic ca31: Organizational vs i</v>
      </c>
    </row>
    <row r="33" spans="1:7" hidden="1" x14ac:dyDescent="0.25">
      <c r="A33" t="s">
        <v>858</v>
      </c>
      <c r="B33" t="s">
        <v>102</v>
      </c>
      <c r="C33" t="s">
        <v>253</v>
      </c>
      <c r="D33" t="str">
        <f>'your model'!B11</f>
        <v>j</v>
      </c>
      <c r="E33" t="s">
        <v>55</v>
      </c>
      <c r="F33" t="str">
        <f>'your model'!B3</f>
        <v>Technical</v>
      </c>
      <c r="G33" t="str">
        <f t="shared" si="0"/>
        <v>Persepctive importance to topic ca32: Technical vs j</v>
      </c>
    </row>
    <row r="34" spans="1:7" hidden="1" x14ac:dyDescent="0.25">
      <c r="A34" t="s">
        <v>858</v>
      </c>
      <c r="B34" t="s">
        <v>108</v>
      </c>
      <c r="C34" t="s">
        <v>281</v>
      </c>
      <c r="D34" t="str">
        <f>'your model'!B25</f>
        <v>kk</v>
      </c>
      <c r="E34" t="s">
        <v>55</v>
      </c>
      <c r="F34" t="str">
        <f>'your model'!B4</f>
        <v>Professional</v>
      </c>
      <c r="G34" t="str">
        <f t="shared" si="0"/>
        <v>Persepctive importance to topic ca33: Professional vs kk</v>
      </c>
    </row>
    <row r="35" spans="1:7" hidden="1" x14ac:dyDescent="0.25">
      <c r="A35" t="s">
        <v>858</v>
      </c>
      <c r="B35" t="s">
        <v>114</v>
      </c>
      <c r="C35" t="s">
        <v>282</v>
      </c>
      <c r="D35" t="str">
        <f>'your model'!B2</f>
        <v>Organizational</v>
      </c>
      <c r="E35" t="s">
        <v>55</v>
      </c>
      <c r="F35" t="str">
        <f>'your model'!B6</f>
        <v>e</v>
      </c>
      <c r="G35" t="str">
        <f t="shared" si="0"/>
        <v>Persepctive importance to topic ca34: e vs Organizational</v>
      </c>
    </row>
    <row r="36" spans="1:7" hidden="1" x14ac:dyDescent="0.25">
      <c r="A36" t="s">
        <v>858</v>
      </c>
      <c r="B36" t="s">
        <v>120</v>
      </c>
      <c r="C36" t="s">
        <v>283</v>
      </c>
      <c r="D36" t="str">
        <f>'your model'!B3</f>
        <v>Technical</v>
      </c>
      <c r="E36" t="s">
        <v>55</v>
      </c>
      <c r="F36" t="str">
        <f>'your model'!B7</f>
        <v>f</v>
      </c>
      <c r="G36" t="str">
        <f t="shared" si="0"/>
        <v>Persepctive importance to topic ca35: f vs Technical</v>
      </c>
    </row>
    <row r="37" spans="1:7" hidden="1" x14ac:dyDescent="0.25">
      <c r="A37" t="s">
        <v>858</v>
      </c>
      <c r="B37" t="s">
        <v>125</v>
      </c>
      <c r="C37" t="s">
        <v>284</v>
      </c>
      <c r="D37" t="str">
        <f>'your model'!B4</f>
        <v>Professional</v>
      </c>
      <c r="E37" t="s">
        <v>55</v>
      </c>
      <c r="F37" t="str">
        <f>'your model'!B8</f>
        <v>g</v>
      </c>
      <c r="G37" t="str">
        <f t="shared" si="0"/>
        <v>Persepctive importance to topic ca36: g vs Professional</v>
      </c>
    </row>
    <row r="38" spans="1:7" hidden="1" x14ac:dyDescent="0.25">
      <c r="A38" t="s">
        <v>858</v>
      </c>
      <c r="B38" t="s">
        <v>130</v>
      </c>
      <c r="C38" t="s">
        <v>285</v>
      </c>
      <c r="D38" t="str">
        <f>'your model'!B5</f>
        <v>Leadership</v>
      </c>
      <c r="E38" t="s">
        <v>55</v>
      </c>
      <c r="F38" t="str">
        <f>'your model'!B9</f>
        <v>h</v>
      </c>
      <c r="G38" t="str">
        <f t="shared" si="0"/>
        <v>Persepctive importance to topic ca37: h vs Leadership</v>
      </c>
    </row>
    <row r="39" spans="1:7" hidden="1" x14ac:dyDescent="0.25">
      <c r="A39" t="s">
        <v>858</v>
      </c>
      <c r="B39" t="s">
        <v>135</v>
      </c>
      <c r="C39" t="s">
        <v>286</v>
      </c>
      <c r="D39" t="str">
        <f>'your model'!B6</f>
        <v>e</v>
      </c>
      <c r="E39" t="s">
        <v>55</v>
      </c>
      <c r="F39" t="str">
        <f>'your model'!B10</f>
        <v>i</v>
      </c>
      <c r="G39" t="str">
        <f t="shared" si="0"/>
        <v>Persepctive importance to topic ca38: i vs e</v>
      </c>
    </row>
    <row r="40" spans="1:7" hidden="1" x14ac:dyDescent="0.25">
      <c r="A40" t="s">
        <v>858</v>
      </c>
      <c r="B40" t="s">
        <v>140</v>
      </c>
      <c r="C40" t="s">
        <v>287</v>
      </c>
      <c r="D40" t="str">
        <f>'your model'!B7</f>
        <v>f</v>
      </c>
      <c r="E40" t="s">
        <v>55</v>
      </c>
      <c r="F40" t="str">
        <f>'your model'!B11</f>
        <v>j</v>
      </c>
      <c r="G40" t="str">
        <f t="shared" si="0"/>
        <v>Persepctive importance to topic ca39: j vs f</v>
      </c>
    </row>
    <row r="41" spans="1:7" hidden="1" x14ac:dyDescent="0.25">
      <c r="A41" t="s">
        <v>858</v>
      </c>
      <c r="B41" t="s">
        <v>145</v>
      </c>
      <c r="C41" t="s">
        <v>288</v>
      </c>
      <c r="D41" t="str">
        <f>'your model'!B8</f>
        <v>g</v>
      </c>
      <c r="E41" t="s">
        <v>55</v>
      </c>
      <c r="F41" t="str">
        <f>'your model'!B25</f>
        <v>kk</v>
      </c>
      <c r="G41" t="str">
        <f t="shared" si="0"/>
        <v>Persepctive importance to topic ca40: kk vs g</v>
      </c>
    </row>
    <row r="42" spans="1:7" hidden="1" x14ac:dyDescent="0.25">
      <c r="A42" t="s">
        <v>858</v>
      </c>
      <c r="B42" t="s">
        <v>95</v>
      </c>
      <c r="C42" t="s">
        <v>289</v>
      </c>
      <c r="D42" t="str">
        <f>'your model'!B9</f>
        <v>h</v>
      </c>
      <c r="E42" t="s">
        <v>55</v>
      </c>
      <c r="F42" t="str">
        <f>'your model'!B2</f>
        <v>Organizational</v>
      </c>
      <c r="G42" t="str">
        <f t="shared" si="0"/>
        <v>Persepctive importance to topic ca41: Organizational vs h</v>
      </c>
    </row>
    <row r="43" spans="1:7" hidden="1" x14ac:dyDescent="0.25">
      <c r="A43" t="s">
        <v>858</v>
      </c>
      <c r="B43" t="s">
        <v>101</v>
      </c>
      <c r="C43" t="s">
        <v>290</v>
      </c>
      <c r="D43" t="str">
        <f>'your model'!B10</f>
        <v>i</v>
      </c>
      <c r="E43" t="s">
        <v>55</v>
      </c>
      <c r="F43" t="str">
        <f>'your model'!B3</f>
        <v>Technical</v>
      </c>
      <c r="G43" t="str">
        <f t="shared" si="0"/>
        <v>Persepctive importance to topic ca42: Technical vs i</v>
      </c>
    </row>
    <row r="44" spans="1:7" hidden="1" x14ac:dyDescent="0.25">
      <c r="A44" t="s">
        <v>858</v>
      </c>
      <c r="B44" t="s">
        <v>107</v>
      </c>
      <c r="C44" t="s">
        <v>291</v>
      </c>
      <c r="D44" t="str">
        <f>'your model'!B11</f>
        <v>j</v>
      </c>
      <c r="E44" t="s">
        <v>55</v>
      </c>
      <c r="F44" t="str">
        <f>'your model'!B4</f>
        <v>Professional</v>
      </c>
      <c r="G44" t="str">
        <f t="shared" si="0"/>
        <v>Persepctive importance to topic ca43: Professional vs j</v>
      </c>
    </row>
    <row r="45" spans="1:7" hidden="1" x14ac:dyDescent="0.25">
      <c r="A45" t="s">
        <v>858</v>
      </c>
      <c r="B45" t="s">
        <v>113</v>
      </c>
      <c r="C45" t="s">
        <v>292</v>
      </c>
      <c r="D45" t="str">
        <f>'your model'!B25</f>
        <v>kk</v>
      </c>
      <c r="E45" t="s">
        <v>55</v>
      </c>
      <c r="F45" t="str">
        <f>'your model'!B5</f>
        <v>Leadership</v>
      </c>
      <c r="G45" t="str">
        <f t="shared" si="0"/>
        <v>Persepctive importance to topic ca44: Leadership vs kk</v>
      </c>
    </row>
    <row r="46" spans="1:7" hidden="1" x14ac:dyDescent="0.25">
      <c r="A46" t="s">
        <v>858</v>
      </c>
      <c r="B46" t="s">
        <v>119</v>
      </c>
      <c r="C46" t="s">
        <v>293</v>
      </c>
      <c r="D46" t="str">
        <f>'your model'!B2</f>
        <v>Organizational</v>
      </c>
      <c r="E46" t="s">
        <v>55</v>
      </c>
      <c r="F46" t="str">
        <f>'your model'!B7</f>
        <v>f</v>
      </c>
      <c r="G46" t="str">
        <f t="shared" si="0"/>
        <v>Persepctive importance to topic ca45: f vs Organizational</v>
      </c>
    </row>
    <row r="47" spans="1:7" hidden="1" x14ac:dyDescent="0.25">
      <c r="A47" t="s">
        <v>858</v>
      </c>
      <c r="B47" t="s">
        <v>124</v>
      </c>
      <c r="C47" t="s">
        <v>294</v>
      </c>
      <c r="D47" t="str">
        <f>'your model'!B3</f>
        <v>Technical</v>
      </c>
      <c r="E47" t="s">
        <v>55</v>
      </c>
      <c r="F47" t="str">
        <f>'your model'!B8</f>
        <v>g</v>
      </c>
      <c r="G47" t="str">
        <f t="shared" si="0"/>
        <v>Persepctive importance to topic ca46: g vs Technical</v>
      </c>
    </row>
    <row r="48" spans="1:7" hidden="1" x14ac:dyDescent="0.25">
      <c r="A48" t="s">
        <v>858</v>
      </c>
      <c r="B48" t="s">
        <v>129</v>
      </c>
      <c r="C48" t="s">
        <v>295</v>
      </c>
      <c r="D48" t="str">
        <f>'your model'!B4</f>
        <v>Professional</v>
      </c>
      <c r="E48" t="s">
        <v>55</v>
      </c>
      <c r="F48" t="str">
        <f>'your model'!B9</f>
        <v>h</v>
      </c>
      <c r="G48" t="str">
        <f t="shared" si="0"/>
        <v>Persepctive importance to topic ca47: h vs Professional</v>
      </c>
    </row>
    <row r="49" spans="1:7" hidden="1" x14ac:dyDescent="0.25">
      <c r="A49" t="s">
        <v>858</v>
      </c>
      <c r="B49" t="s">
        <v>134</v>
      </c>
      <c r="C49" t="s">
        <v>296</v>
      </c>
      <c r="D49" t="str">
        <f>'your model'!B5</f>
        <v>Leadership</v>
      </c>
      <c r="E49" t="s">
        <v>55</v>
      </c>
      <c r="F49" t="str">
        <f>'your model'!B10</f>
        <v>i</v>
      </c>
      <c r="G49" t="str">
        <f t="shared" si="0"/>
        <v>Persepctive importance to topic ca48: i vs Leadership</v>
      </c>
    </row>
    <row r="50" spans="1:7" hidden="1" x14ac:dyDescent="0.25">
      <c r="A50" t="s">
        <v>858</v>
      </c>
      <c r="B50" t="s">
        <v>139</v>
      </c>
      <c r="C50" t="s">
        <v>297</v>
      </c>
      <c r="D50" t="str">
        <f>'your model'!B6</f>
        <v>e</v>
      </c>
      <c r="E50" t="s">
        <v>55</v>
      </c>
      <c r="F50" t="str">
        <f>'your model'!B11</f>
        <v>j</v>
      </c>
      <c r="G50" t="str">
        <f t="shared" si="0"/>
        <v>Persepctive importance to topic ca49: j vs e</v>
      </c>
    </row>
    <row r="51" spans="1:7" hidden="1" x14ac:dyDescent="0.25">
      <c r="A51" t="s">
        <v>858</v>
      </c>
      <c r="B51" t="s">
        <v>144</v>
      </c>
      <c r="C51" t="s">
        <v>298</v>
      </c>
      <c r="D51" t="str">
        <f>'your model'!B7</f>
        <v>f</v>
      </c>
      <c r="E51" t="s">
        <v>55</v>
      </c>
      <c r="F51" t="str">
        <f>'your model'!B25</f>
        <v>kk</v>
      </c>
      <c r="G51" t="str">
        <f t="shared" si="0"/>
        <v>Persepctive importance to topic ca50: kk vs f</v>
      </c>
    </row>
    <row r="52" spans="1:7" hidden="1" x14ac:dyDescent="0.25">
      <c r="A52" t="s">
        <v>858</v>
      </c>
      <c r="B52" t="s">
        <v>94</v>
      </c>
      <c r="C52" t="s">
        <v>299</v>
      </c>
      <c r="D52" t="str">
        <f>'your model'!B8</f>
        <v>g</v>
      </c>
      <c r="E52" t="s">
        <v>55</v>
      </c>
      <c r="F52" t="str">
        <f>'your model'!B2</f>
        <v>Organizational</v>
      </c>
      <c r="G52" t="str">
        <f t="shared" si="0"/>
        <v>Persepctive importance to topic ca51: Organizational vs g</v>
      </c>
    </row>
    <row r="53" spans="1:7" hidden="1" x14ac:dyDescent="0.25">
      <c r="A53" t="s">
        <v>858</v>
      </c>
      <c r="B53" t="s">
        <v>100</v>
      </c>
      <c r="C53" t="s">
        <v>300</v>
      </c>
      <c r="D53" t="str">
        <f>'your model'!B9</f>
        <v>h</v>
      </c>
      <c r="E53" t="s">
        <v>55</v>
      </c>
      <c r="F53" t="str">
        <f>'your model'!B3</f>
        <v>Technical</v>
      </c>
      <c r="G53" t="str">
        <f t="shared" si="0"/>
        <v>Persepctive importance to topic ca52: Technical vs h</v>
      </c>
    </row>
    <row r="54" spans="1:7" hidden="1" x14ac:dyDescent="0.25">
      <c r="A54" t="s">
        <v>858</v>
      </c>
      <c r="B54" t="s">
        <v>106</v>
      </c>
      <c r="C54" t="s">
        <v>301</v>
      </c>
      <c r="D54" t="str">
        <f>'your model'!B10</f>
        <v>i</v>
      </c>
      <c r="E54" t="s">
        <v>55</v>
      </c>
      <c r="F54" t="str">
        <f>'your model'!B4</f>
        <v>Professional</v>
      </c>
      <c r="G54" t="str">
        <f t="shared" si="0"/>
        <v>Persepctive importance to topic ca53: Professional vs i</v>
      </c>
    </row>
    <row r="55" spans="1:7" hidden="1" x14ac:dyDescent="0.25">
      <c r="A55" t="s">
        <v>858</v>
      </c>
      <c r="B55" t="s">
        <v>112</v>
      </c>
      <c r="C55" t="s">
        <v>302</v>
      </c>
      <c r="D55" t="str">
        <f>'your model'!B11</f>
        <v>j</v>
      </c>
      <c r="E55" t="s">
        <v>55</v>
      </c>
      <c r="F55" t="str">
        <f>'your model'!B5</f>
        <v>Leadership</v>
      </c>
      <c r="G55" t="str">
        <f t="shared" si="0"/>
        <v>Persepctive importance to topic ca54: Leadership vs j</v>
      </c>
    </row>
    <row r="56" spans="1:7" hidden="1" x14ac:dyDescent="0.25">
      <c r="A56" t="s">
        <v>858</v>
      </c>
      <c r="B56" t="s">
        <v>118</v>
      </c>
      <c r="C56" t="s">
        <v>303</v>
      </c>
      <c r="D56" t="str">
        <f>'your model'!B25</f>
        <v>kk</v>
      </c>
      <c r="E56" t="s">
        <v>55</v>
      </c>
      <c r="F56" t="str">
        <f>'your model'!B6</f>
        <v>e</v>
      </c>
      <c r="G56" t="str">
        <f t="shared" si="0"/>
        <v>Persepctive importance to topic ca55: e vs kk</v>
      </c>
    </row>
  </sheetData>
  <autoFilter ref="B1:G56" xr:uid="{23A4A547-242B-4BA5-B9C0-E850B7712C6F}">
    <filterColumn colId="2">
      <filters>
        <filter val="Leadership"/>
        <filter val="Organizational"/>
        <filter val="Professional"/>
        <filter val="Technical"/>
      </filters>
    </filterColumn>
    <filterColumn colId="4">
      <filters>
        <filter val="Leadership"/>
        <filter val="Professional"/>
        <filter val="Technical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97DC-A4DF-4D5C-BDBD-BDBB2D661CCF}">
  <sheetPr filterMode="1"/>
  <dimension ref="A1:G56"/>
  <sheetViews>
    <sheetView workbookViewId="0"/>
  </sheetViews>
  <sheetFormatPr defaultRowHeight="15" x14ac:dyDescent="0.25"/>
  <cols>
    <col min="1" max="1" width="25.140625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801</v>
      </c>
      <c r="B1" s="14" t="s">
        <v>54</v>
      </c>
      <c r="C1" s="14" t="s">
        <v>304</v>
      </c>
      <c r="D1" s="14" t="s">
        <v>56</v>
      </c>
      <c r="E1" s="14" t="s">
        <v>55</v>
      </c>
      <c r="F1" s="14" t="s">
        <v>56</v>
      </c>
      <c r="G1" s="14" t="s">
        <v>1198</v>
      </c>
    </row>
    <row r="2" spans="1:7" x14ac:dyDescent="0.25">
      <c r="A2" t="str">
        <f>_xlfn.CONCAT('your model'!$B$2," ","Perspective")</f>
        <v>Organizational Perspective</v>
      </c>
      <c r="B2" t="s">
        <v>161</v>
      </c>
      <c r="C2" t="s">
        <v>310</v>
      </c>
      <c r="D2" t="str">
        <f>'your model'!B15</f>
        <v>Presence of Implementation Oversight</v>
      </c>
      <c r="E2" t="s">
        <v>55</v>
      </c>
      <c r="F2" t="str">
        <f>'your model'!B16</f>
        <v>Cybersecurity Readiness Assessments</v>
      </c>
      <c r="G2" t="str">
        <f>_xlfn.CONCAT(A2," ",B2,": ",F2," ",E2," ",D2)</f>
        <v>Organizational Perspective cb1: Cybersecurity Readiness Assessments vs Presence of Implementation Oversight</v>
      </c>
    </row>
    <row r="3" spans="1:7" x14ac:dyDescent="0.25">
      <c r="A3" t="str">
        <f>_xlfn.CONCAT('your model'!$B$2," ","Perspective")</f>
        <v>Organizational Perspective</v>
      </c>
      <c r="B3" t="s">
        <v>167</v>
      </c>
      <c r="C3" t="s">
        <v>311</v>
      </c>
      <c r="D3" t="str">
        <f>'your model'!B16</f>
        <v>Cybersecurity Readiness Assessments</v>
      </c>
      <c r="E3" t="s">
        <v>55</v>
      </c>
      <c r="F3" t="str">
        <f>'your model'!B17</f>
        <v>Presence of legislative understanding</v>
      </c>
      <c r="G3" t="str">
        <f t="shared" ref="G3:G56" si="0">_xlfn.CONCAT(A3," ",B3,": ",F3," ",E3," ",D3)</f>
        <v>Organizational Perspective cb2: Presence of legislative understanding vs Cybersecurity Readiness Assessments</v>
      </c>
    </row>
    <row r="4" spans="1:7" x14ac:dyDescent="0.25">
      <c r="A4" t="str">
        <f>_xlfn.CONCAT('your model'!$B$2," ","Perspective")</f>
        <v>Organizational Perspective</v>
      </c>
      <c r="B4" t="s">
        <v>173</v>
      </c>
      <c r="C4" t="s">
        <v>312</v>
      </c>
      <c r="D4" t="str">
        <f>'your model'!B17</f>
        <v>Presence of legislative understanding</v>
      </c>
      <c r="E4" t="s">
        <v>55</v>
      </c>
      <c r="F4" t="str">
        <f>'your model'!B18</f>
        <v>Computer users settings and permissions are known</v>
      </c>
      <c r="G4" t="str">
        <f t="shared" si="0"/>
        <v>Organizational Perspective cb3: Computer users settings and permissions are known vs Presence of legislative understanding</v>
      </c>
    </row>
    <row r="5" spans="1:7" x14ac:dyDescent="0.25">
      <c r="A5" t="str">
        <f>_xlfn.CONCAT('your model'!$B$2," ","Perspective")</f>
        <v>Organizational Perspective</v>
      </c>
      <c r="B5" t="s">
        <v>179</v>
      </c>
      <c r="C5" t="s">
        <v>313</v>
      </c>
      <c r="D5" t="str">
        <f>'your model'!B18</f>
        <v>Computer users settings and permissions are known</v>
      </c>
      <c r="E5" t="s">
        <v>55</v>
      </c>
      <c r="F5" t="str">
        <f>'your model'!B19</f>
        <v>Social impact of breaches is talked about in the company</v>
      </c>
      <c r="G5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t="str">
        <f>_xlfn.CONCAT('your model'!$B$2," ","Perspective")</f>
        <v>Organizational Perspective</v>
      </c>
      <c r="B6" t="s">
        <v>185</v>
      </c>
      <c r="C6" t="s">
        <v>314</v>
      </c>
      <c r="D6" t="str">
        <f>'your model'!B19</f>
        <v>Social impact of breaches is talked about in the company</v>
      </c>
      <c r="E6" t="s">
        <v>55</v>
      </c>
      <c r="F6" t="str">
        <f>'your model'!B20</f>
        <v>Documents are marked and protected</v>
      </c>
      <c r="G6" t="str">
        <f t="shared" si="0"/>
        <v>Organizational Perspective cb5: Documents are marked and protected vs Social impact of breaches is talked about in the company</v>
      </c>
    </row>
    <row r="7" spans="1:7" x14ac:dyDescent="0.25">
      <c r="A7" t="str">
        <f>_xlfn.CONCAT('your model'!$B$2," ","Perspective")</f>
        <v>Organizational Perspective</v>
      </c>
      <c r="B7" t="s">
        <v>190</v>
      </c>
      <c r="C7" t="s">
        <v>315</v>
      </c>
      <c r="D7" t="str">
        <f>'your model'!B20</f>
        <v>Documents are marked and protected</v>
      </c>
      <c r="E7" t="s">
        <v>55</v>
      </c>
      <c r="F7" t="str">
        <f>'your model'!B21</f>
        <v>There is an organizational common vocabulary for cybersecurity in the energy industry</v>
      </c>
      <c r="G7" t="str">
        <f t="shared" si="0"/>
        <v>Organizational Perspective cb6: There is an organizational common vocabulary for cybersecurity in the energy industry vs Documents are marked and protected</v>
      </c>
    </row>
    <row r="8" spans="1:7" hidden="1" x14ac:dyDescent="0.25">
      <c r="A8" t="str">
        <f>_xlfn.CONCAT('your model'!$B$2," ","Perspective")</f>
        <v>Organizational Perspective</v>
      </c>
      <c r="B8" t="s">
        <v>195</v>
      </c>
      <c r="C8" t="s">
        <v>316</v>
      </c>
      <c r="D8" t="str">
        <f>'your model'!B21</f>
        <v>There is an organizational common vocabulary for cybersecurity in the energy industry</v>
      </c>
      <c r="E8" t="s">
        <v>55</v>
      </c>
      <c r="F8" t="str">
        <f>'your model'!B22</f>
        <v>hh</v>
      </c>
      <c r="G8" t="str">
        <f t="shared" si="0"/>
        <v>Organizational Perspective cb7: hh vs There is an organizational common vocabulary for cybersecurity in the energy industry</v>
      </c>
    </row>
    <row r="9" spans="1:7" hidden="1" x14ac:dyDescent="0.25">
      <c r="A9" t="str">
        <f>_xlfn.CONCAT('your model'!$B$2," ","Perspective")</f>
        <v>Organizational Perspective</v>
      </c>
      <c r="B9" t="s">
        <v>200</v>
      </c>
      <c r="C9" t="s">
        <v>317</v>
      </c>
      <c r="D9" t="str">
        <f>'your model'!B22</f>
        <v>hh</v>
      </c>
      <c r="E9" t="s">
        <v>55</v>
      </c>
      <c r="F9" t="str">
        <f>'your model'!B23</f>
        <v>ii</v>
      </c>
      <c r="G9" t="str">
        <f t="shared" si="0"/>
        <v>Organizational Perspective cb8: ii vs hh</v>
      </c>
    </row>
    <row r="10" spans="1:7" hidden="1" x14ac:dyDescent="0.25">
      <c r="A10" t="str">
        <f>_xlfn.CONCAT('your model'!$B$2," ","Perspective")</f>
        <v>Organizational Perspective</v>
      </c>
      <c r="B10" t="s">
        <v>205</v>
      </c>
      <c r="C10" t="s">
        <v>318</v>
      </c>
      <c r="D10" t="str">
        <f>'your model'!B23</f>
        <v>ii</v>
      </c>
      <c r="E10" t="s">
        <v>55</v>
      </c>
      <c r="F10" t="str">
        <f>'your model'!B24</f>
        <v>jj</v>
      </c>
      <c r="G10" t="str">
        <f t="shared" si="0"/>
        <v>Organizational Perspective cb9: jj vs ii</v>
      </c>
    </row>
    <row r="11" spans="1:7" hidden="1" x14ac:dyDescent="0.25">
      <c r="A11" t="str">
        <f>_xlfn.CONCAT('your model'!$B$2," ","Perspective")</f>
        <v>Organizational Perspective</v>
      </c>
      <c r="B11" t="s">
        <v>210</v>
      </c>
      <c r="C11" t="s">
        <v>319</v>
      </c>
      <c r="D11" t="str">
        <f>'your model'!B24</f>
        <v>jj</v>
      </c>
      <c r="E11" t="s">
        <v>55</v>
      </c>
      <c r="F11" t="str">
        <f>'your model'!B25</f>
        <v>kk</v>
      </c>
      <c r="G11" t="str">
        <f t="shared" si="0"/>
        <v>Organizational Perspective cb10: kk vs jj</v>
      </c>
    </row>
    <row r="12" spans="1:7" hidden="1" x14ac:dyDescent="0.25">
      <c r="A12" t="str">
        <f>_xlfn.CONCAT('your model'!$B$2," ","Perspective")</f>
        <v>Organizational Perspective</v>
      </c>
      <c r="B12" t="s">
        <v>160</v>
      </c>
      <c r="C12" t="s">
        <v>320</v>
      </c>
      <c r="D12" t="str">
        <f>'your model'!B25</f>
        <v>kk</v>
      </c>
      <c r="E12" t="s">
        <v>55</v>
      </c>
      <c r="F12" t="str">
        <f>'your model'!B15</f>
        <v>Presence of Implementation Oversight</v>
      </c>
      <c r="G12" t="str">
        <f t="shared" si="0"/>
        <v>Organizational Perspective cb11: Presence of Implementation Oversight vs kk</v>
      </c>
    </row>
    <row r="13" spans="1:7" x14ac:dyDescent="0.25">
      <c r="A13" t="str">
        <f>_xlfn.CONCAT('your model'!$B$2," ","Perspective")</f>
        <v>Organizational Perspective</v>
      </c>
      <c r="B13" t="s">
        <v>166</v>
      </c>
      <c r="C13" t="s">
        <v>321</v>
      </c>
      <c r="D13" t="str">
        <f>'your model'!B15</f>
        <v>Presence of Implementation Oversight</v>
      </c>
      <c r="E13" t="s">
        <v>55</v>
      </c>
      <c r="F13" t="str">
        <f>'your model'!B17</f>
        <v>Presence of legislative understanding</v>
      </c>
      <c r="G13" t="str">
        <f t="shared" si="0"/>
        <v>Organizational Perspective cb12: Presence of legislative understanding vs Presence of Implementation Oversight</v>
      </c>
    </row>
    <row r="14" spans="1:7" x14ac:dyDescent="0.25">
      <c r="A14" t="str">
        <f>_xlfn.CONCAT('your model'!$B$2," ","Perspective")</f>
        <v>Organizational Perspective</v>
      </c>
      <c r="B14" t="s">
        <v>172</v>
      </c>
      <c r="C14" t="s">
        <v>322</v>
      </c>
      <c r="D14" t="str">
        <f>'your model'!B16</f>
        <v>Cybersecurity Readiness Assessments</v>
      </c>
      <c r="E14" t="s">
        <v>55</v>
      </c>
      <c r="F14" t="str">
        <f>'your model'!B18</f>
        <v>Computer users settings and permissions are known</v>
      </c>
      <c r="G14" t="str">
        <f t="shared" si="0"/>
        <v>Organizational Perspective cb13: Computer users settings and permissions are known vs Cybersecurity Readiness Assessments</v>
      </c>
    </row>
    <row r="15" spans="1:7" x14ac:dyDescent="0.25">
      <c r="A15" t="str">
        <f>_xlfn.CONCAT('your model'!$B$2," ","Perspective")</f>
        <v>Organizational Perspective</v>
      </c>
      <c r="B15" t="s">
        <v>178</v>
      </c>
      <c r="C15" t="s">
        <v>323</v>
      </c>
      <c r="D15" t="str">
        <f>'your model'!B17</f>
        <v>Presence of legislative understanding</v>
      </c>
      <c r="E15" t="s">
        <v>55</v>
      </c>
      <c r="F15" t="str">
        <f>'your model'!B19</f>
        <v>Social impact of breaches is talked about in the company</v>
      </c>
      <c r="G15" t="str">
        <f t="shared" si="0"/>
        <v>Organizational Perspective cb14: Social impact of breaches is talked about in the company vs Presence of legislative understanding</v>
      </c>
    </row>
    <row r="16" spans="1:7" x14ac:dyDescent="0.25">
      <c r="A16" t="str">
        <f>_xlfn.CONCAT('your model'!$B$2," ","Perspective")</f>
        <v>Organizational Perspective</v>
      </c>
      <c r="B16" t="s">
        <v>184</v>
      </c>
      <c r="C16" t="s">
        <v>324</v>
      </c>
      <c r="D16" t="str">
        <f>'your model'!B18</f>
        <v>Computer users settings and permissions are known</v>
      </c>
      <c r="E16" t="s">
        <v>55</v>
      </c>
      <c r="F16" t="str">
        <f>'your model'!B20</f>
        <v>Documents are marked and protected</v>
      </c>
      <c r="G16" t="str">
        <f t="shared" si="0"/>
        <v>Organizational Perspective cb15: Documents are marked and protected vs Computer users settings and permissions are known</v>
      </c>
    </row>
    <row r="17" spans="1:7" x14ac:dyDescent="0.25">
      <c r="A17" t="str">
        <f>_xlfn.CONCAT('your model'!$B$2," ","Perspective")</f>
        <v>Organizational Perspective</v>
      </c>
      <c r="B17" t="s">
        <v>189</v>
      </c>
      <c r="C17" t="s">
        <v>325</v>
      </c>
      <c r="D17" t="str">
        <f>'your model'!B19</f>
        <v>Social impact of breaches is talked about in the company</v>
      </c>
      <c r="E17" t="s">
        <v>55</v>
      </c>
      <c r="F17" t="str">
        <f>'your model'!B21</f>
        <v>There is an organizational common vocabulary for cybersecurity in the energy industry</v>
      </c>
      <c r="G17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hidden="1" x14ac:dyDescent="0.25">
      <c r="A18" t="str">
        <f>_xlfn.CONCAT('your model'!$B$2," ","Perspective")</f>
        <v>Organizational Perspective</v>
      </c>
      <c r="B18" t="s">
        <v>194</v>
      </c>
      <c r="C18" t="s">
        <v>326</v>
      </c>
      <c r="D18" t="str">
        <f>'your model'!B20</f>
        <v>Documents are marked and protected</v>
      </c>
      <c r="E18" t="s">
        <v>55</v>
      </c>
      <c r="F18" t="str">
        <f>'your model'!B22</f>
        <v>hh</v>
      </c>
      <c r="G18" t="str">
        <f t="shared" si="0"/>
        <v>Organizational Perspective cb17: hh vs Documents are marked and protected</v>
      </c>
    </row>
    <row r="19" spans="1:7" hidden="1" x14ac:dyDescent="0.25">
      <c r="A19" t="str">
        <f>_xlfn.CONCAT('your model'!$B$2," ","Perspective")</f>
        <v>Organizational Perspective</v>
      </c>
      <c r="B19" t="s">
        <v>199</v>
      </c>
      <c r="C19" t="s">
        <v>327</v>
      </c>
      <c r="D19" t="str">
        <f>'your model'!B21</f>
        <v>There is an organizational common vocabulary for cybersecurity in the energy industry</v>
      </c>
      <c r="E19" t="s">
        <v>55</v>
      </c>
      <c r="F19" t="str">
        <f>'your model'!B23</f>
        <v>ii</v>
      </c>
      <c r="G19" t="str">
        <f t="shared" si="0"/>
        <v>Organizational Perspective cb18: ii vs There is an organizational common vocabulary for cybersecurity in the energy industry</v>
      </c>
    </row>
    <row r="20" spans="1:7" hidden="1" x14ac:dyDescent="0.25">
      <c r="A20" t="str">
        <f>_xlfn.CONCAT('your model'!$B$2," ","Perspective")</f>
        <v>Organizational Perspective</v>
      </c>
      <c r="B20" t="s">
        <v>204</v>
      </c>
      <c r="C20" t="s">
        <v>328</v>
      </c>
      <c r="D20" t="str">
        <f>'your model'!B22</f>
        <v>hh</v>
      </c>
      <c r="E20" t="s">
        <v>55</v>
      </c>
      <c r="F20" t="str">
        <f>'your model'!B24</f>
        <v>jj</v>
      </c>
      <c r="G20" t="str">
        <f t="shared" si="0"/>
        <v>Organizational Perspective cb19: jj vs hh</v>
      </c>
    </row>
    <row r="21" spans="1:7" hidden="1" x14ac:dyDescent="0.25">
      <c r="A21" t="str">
        <f>_xlfn.CONCAT('your model'!$B$2," ","Perspective")</f>
        <v>Organizational Perspective</v>
      </c>
      <c r="B21" t="s">
        <v>209</v>
      </c>
      <c r="C21" t="s">
        <v>329</v>
      </c>
      <c r="D21" t="str">
        <f>'your model'!B23</f>
        <v>ii</v>
      </c>
      <c r="E21" t="s">
        <v>55</v>
      </c>
      <c r="F21" t="str">
        <f>'your model'!B25</f>
        <v>kk</v>
      </c>
      <c r="G21" t="str">
        <f t="shared" si="0"/>
        <v>Organizational Perspective cb20: kk vs ii</v>
      </c>
    </row>
    <row r="22" spans="1:7" hidden="1" x14ac:dyDescent="0.25">
      <c r="A22" t="str">
        <f>_xlfn.CONCAT('your model'!$B$2," ","Perspective")</f>
        <v>Organizational Perspective</v>
      </c>
      <c r="B22" t="s">
        <v>159</v>
      </c>
      <c r="C22" t="s">
        <v>330</v>
      </c>
      <c r="D22" t="str">
        <f>'your model'!B24</f>
        <v>jj</v>
      </c>
      <c r="E22" t="s">
        <v>55</v>
      </c>
      <c r="F22" t="str">
        <f>'your model'!B15</f>
        <v>Presence of Implementation Oversight</v>
      </c>
      <c r="G22" t="str">
        <f t="shared" si="0"/>
        <v>Organizational Perspective cb21: Presence of Implementation Oversight vs jj</v>
      </c>
    </row>
    <row r="23" spans="1:7" hidden="1" x14ac:dyDescent="0.25">
      <c r="A23" t="str">
        <f>_xlfn.CONCAT('your model'!$B$2," ","Perspective")</f>
        <v>Organizational Perspective</v>
      </c>
      <c r="B23" t="s">
        <v>165</v>
      </c>
      <c r="C23" t="s">
        <v>305</v>
      </c>
      <c r="D23" t="str">
        <f>'your model'!B25</f>
        <v>kk</v>
      </c>
      <c r="E23" t="s">
        <v>55</v>
      </c>
      <c r="F23" t="str">
        <f>'your model'!B16</f>
        <v>Cybersecurity Readiness Assessments</v>
      </c>
      <c r="G23" t="str">
        <f t="shared" si="0"/>
        <v>Organizational Perspective cb22: Cybersecurity Readiness Assessments vs kk</v>
      </c>
    </row>
    <row r="24" spans="1:7" x14ac:dyDescent="0.25">
      <c r="A24" t="str">
        <f>_xlfn.CONCAT('your model'!$B$2," ","Perspective")</f>
        <v>Organizational Perspective</v>
      </c>
      <c r="B24" t="s">
        <v>171</v>
      </c>
      <c r="C24" t="s">
        <v>306</v>
      </c>
      <c r="D24" t="str">
        <f>'your model'!B15</f>
        <v>Presence of Implementation Oversight</v>
      </c>
      <c r="E24" t="s">
        <v>55</v>
      </c>
      <c r="F24" t="str">
        <f>'your model'!B18</f>
        <v>Computer users settings and permissions are known</v>
      </c>
      <c r="G24" t="str">
        <f t="shared" si="0"/>
        <v>Organizational Perspective cb23: Computer users settings and permissions are known vs Presence of Implementation Oversight</v>
      </c>
    </row>
    <row r="25" spans="1:7" x14ac:dyDescent="0.25">
      <c r="A25" t="str">
        <f>_xlfn.CONCAT('your model'!$B$2," ","Perspective")</f>
        <v>Organizational Perspective</v>
      </c>
      <c r="B25" t="s">
        <v>177</v>
      </c>
      <c r="C25" t="s">
        <v>331</v>
      </c>
      <c r="D25" t="str">
        <f>'your model'!B16</f>
        <v>Cybersecurity Readiness Assessments</v>
      </c>
      <c r="E25" t="s">
        <v>55</v>
      </c>
      <c r="F25" t="str">
        <f>'your model'!B19</f>
        <v>Social impact of breaches is talked about in the company</v>
      </c>
      <c r="G25" t="str">
        <f t="shared" si="0"/>
        <v>Organizational Perspective cb24: Social impact of breaches is talked about in the company vs Cybersecurity Readiness Assessments</v>
      </c>
    </row>
    <row r="26" spans="1:7" x14ac:dyDescent="0.25">
      <c r="A26" t="str">
        <f>_xlfn.CONCAT('your model'!$B$2," ","Perspective")</f>
        <v>Organizational Perspective</v>
      </c>
      <c r="B26" t="s">
        <v>183</v>
      </c>
      <c r="C26" t="s">
        <v>332</v>
      </c>
      <c r="D26" t="str">
        <f>'your model'!B17</f>
        <v>Presence of legislative understanding</v>
      </c>
      <c r="E26" t="s">
        <v>55</v>
      </c>
      <c r="F26" t="str">
        <f>'your model'!B20</f>
        <v>Documents are marked and protected</v>
      </c>
      <c r="G26" t="str">
        <f t="shared" si="0"/>
        <v>Organizational Perspective cb25: Documents are marked and protected vs Presence of legislative understanding</v>
      </c>
    </row>
    <row r="27" spans="1:7" x14ac:dyDescent="0.25">
      <c r="A27" t="str">
        <f>_xlfn.CONCAT('your model'!$B$2," ","Perspective")</f>
        <v>Organizational Perspective</v>
      </c>
      <c r="B27" t="s">
        <v>188</v>
      </c>
      <c r="C27" t="s">
        <v>307</v>
      </c>
      <c r="D27" t="str">
        <f>'your model'!B18</f>
        <v>Computer users settings and permissions are known</v>
      </c>
      <c r="E27" t="s">
        <v>55</v>
      </c>
      <c r="F27" t="str">
        <f>'your model'!B21</f>
        <v>There is an organizational common vocabulary for cybersecurity in the energy industry</v>
      </c>
      <c r="G27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idden="1" x14ac:dyDescent="0.25">
      <c r="A28" t="str">
        <f>_xlfn.CONCAT('your model'!$B$2," ","Perspective")</f>
        <v>Organizational Perspective</v>
      </c>
      <c r="B28" t="s">
        <v>193</v>
      </c>
      <c r="C28" t="s">
        <v>333</v>
      </c>
      <c r="D28" t="str">
        <f>'your model'!B19</f>
        <v>Social impact of breaches is talked about in the company</v>
      </c>
      <c r="E28" t="s">
        <v>55</v>
      </c>
      <c r="F28" t="str">
        <f>'your model'!B22</f>
        <v>hh</v>
      </c>
      <c r="G28" t="str">
        <f t="shared" si="0"/>
        <v>Organizational Perspective cb27: hh vs Social impact of breaches is talked about in the company</v>
      </c>
    </row>
    <row r="29" spans="1:7" hidden="1" x14ac:dyDescent="0.25">
      <c r="A29" t="str">
        <f>_xlfn.CONCAT('your model'!$B$2," ","Perspective")</f>
        <v>Organizational Perspective</v>
      </c>
      <c r="B29" t="s">
        <v>198</v>
      </c>
      <c r="C29" t="s">
        <v>334</v>
      </c>
      <c r="D29" t="str">
        <f>'your model'!B20</f>
        <v>Documents are marked and protected</v>
      </c>
      <c r="E29" t="s">
        <v>55</v>
      </c>
      <c r="F29" t="str">
        <f>'your model'!B23</f>
        <v>ii</v>
      </c>
      <c r="G29" t="str">
        <f t="shared" si="0"/>
        <v>Organizational Perspective cb28: ii vs Documents are marked and protected</v>
      </c>
    </row>
    <row r="30" spans="1:7" hidden="1" x14ac:dyDescent="0.25">
      <c r="A30" t="str">
        <f>_xlfn.CONCAT('your model'!$B$2," ","Perspective")</f>
        <v>Organizational Perspective</v>
      </c>
      <c r="B30" t="s">
        <v>203</v>
      </c>
      <c r="C30" t="s">
        <v>335</v>
      </c>
      <c r="D30" t="str">
        <f>'your model'!B21</f>
        <v>There is an organizational common vocabulary for cybersecurity in the energy industry</v>
      </c>
      <c r="E30" t="s">
        <v>55</v>
      </c>
      <c r="F30" t="str">
        <f>'your model'!B24</f>
        <v>jj</v>
      </c>
      <c r="G30" t="str">
        <f t="shared" si="0"/>
        <v>Organizational Perspective cb29: jj vs There is an organizational common vocabulary for cybersecurity in the energy industry</v>
      </c>
    </row>
    <row r="31" spans="1:7" hidden="1" x14ac:dyDescent="0.25">
      <c r="A31" t="str">
        <f>_xlfn.CONCAT('your model'!$B$2," ","Perspective")</f>
        <v>Organizational Perspective</v>
      </c>
      <c r="B31" t="s">
        <v>208</v>
      </c>
      <c r="C31" t="s">
        <v>336</v>
      </c>
      <c r="D31" t="str">
        <f>'your model'!B22</f>
        <v>hh</v>
      </c>
      <c r="E31" t="s">
        <v>55</v>
      </c>
      <c r="F31" t="str">
        <f>'your model'!B25</f>
        <v>kk</v>
      </c>
      <c r="G31" t="str">
        <f t="shared" si="0"/>
        <v>Organizational Perspective cb30: kk vs hh</v>
      </c>
    </row>
    <row r="32" spans="1:7" hidden="1" x14ac:dyDescent="0.25">
      <c r="A32" t="str">
        <f>_xlfn.CONCAT('your model'!$B$2," ","Perspective")</f>
        <v>Organizational Perspective</v>
      </c>
      <c r="B32" t="s">
        <v>158</v>
      </c>
      <c r="C32" t="s">
        <v>308</v>
      </c>
      <c r="D32" t="str">
        <f>'your model'!B23</f>
        <v>ii</v>
      </c>
      <c r="E32" t="s">
        <v>55</v>
      </c>
      <c r="F32" t="str">
        <f>'your model'!B15</f>
        <v>Presence of Implementation Oversight</v>
      </c>
      <c r="G32" t="str">
        <f t="shared" si="0"/>
        <v>Organizational Perspective cb31: Presence of Implementation Oversight vs ii</v>
      </c>
    </row>
    <row r="33" spans="1:7" hidden="1" x14ac:dyDescent="0.25">
      <c r="A33" t="str">
        <f>_xlfn.CONCAT('your model'!$B$2," ","Perspective")</f>
        <v>Organizational Perspective</v>
      </c>
      <c r="B33" t="s">
        <v>164</v>
      </c>
      <c r="C33" t="s">
        <v>309</v>
      </c>
      <c r="D33" t="str">
        <f>'your model'!B24</f>
        <v>jj</v>
      </c>
      <c r="E33" t="s">
        <v>55</v>
      </c>
      <c r="F33" t="str">
        <f>'your model'!B16</f>
        <v>Cybersecurity Readiness Assessments</v>
      </c>
      <c r="G33" t="str">
        <f t="shared" si="0"/>
        <v>Organizational Perspective cb32: Cybersecurity Readiness Assessments vs jj</v>
      </c>
    </row>
    <row r="34" spans="1:7" hidden="1" x14ac:dyDescent="0.25">
      <c r="A34" t="str">
        <f>_xlfn.CONCAT('your model'!$B$2," ","Perspective")</f>
        <v>Organizational Perspective</v>
      </c>
      <c r="B34" t="s">
        <v>170</v>
      </c>
      <c r="C34" t="s">
        <v>337</v>
      </c>
      <c r="D34" t="str">
        <f>'your model'!B25</f>
        <v>kk</v>
      </c>
      <c r="E34" t="s">
        <v>55</v>
      </c>
      <c r="F34" t="str">
        <f>'your model'!B17</f>
        <v>Presence of legislative understanding</v>
      </c>
      <c r="G34" t="str">
        <f t="shared" si="0"/>
        <v>Organizational Perspective cb33: Presence of legislative understanding vs kk</v>
      </c>
    </row>
    <row r="35" spans="1:7" x14ac:dyDescent="0.25">
      <c r="A35" t="str">
        <f>_xlfn.CONCAT('your model'!$B$2," ","Perspective")</f>
        <v>Organizational Perspective</v>
      </c>
      <c r="B35" t="s">
        <v>176</v>
      </c>
      <c r="C35" t="s">
        <v>338</v>
      </c>
      <c r="D35" t="str">
        <f>'your model'!B15</f>
        <v>Presence of Implementation Oversight</v>
      </c>
      <c r="E35" t="s">
        <v>55</v>
      </c>
      <c r="F35" t="str">
        <f>'your model'!B19</f>
        <v>Social impact of breaches is talked about in the company</v>
      </c>
      <c r="G35" t="str">
        <f t="shared" si="0"/>
        <v>Organizational Perspective cb34: Social impact of breaches is talked about in the company vs Presence of Implementation Oversight</v>
      </c>
    </row>
    <row r="36" spans="1:7" x14ac:dyDescent="0.25">
      <c r="A36" t="str">
        <f>_xlfn.CONCAT('your model'!$B$2," ","Perspective")</f>
        <v>Organizational Perspective</v>
      </c>
      <c r="B36" t="s">
        <v>182</v>
      </c>
      <c r="C36" t="s">
        <v>339</v>
      </c>
      <c r="D36" t="str">
        <f>'your model'!B16</f>
        <v>Cybersecurity Readiness Assessments</v>
      </c>
      <c r="E36" t="s">
        <v>55</v>
      </c>
      <c r="F36" t="str">
        <f>'your model'!B20</f>
        <v>Documents are marked and protected</v>
      </c>
      <c r="G36" t="str">
        <f t="shared" si="0"/>
        <v>Organizational Perspective cb35: Documents are marked and protected vs Cybersecurity Readiness Assessments</v>
      </c>
    </row>
    <row r="37" spans="1:7" x14ac:dyDescent="0.25">
      <c r="A37" t="str">
        <f>_xlfn.CONCAT('your model'!$B$2," ","Perspective")</f>
        <v>Organizational Perspective</v>
      </c>
      <c r="B37" t="s">
        <v>187</v>
      </c>
      <c r="C37" t="s">
        <v>340</v>
      </c>
      <c r="D37" t="str">
        <f>'your model'!B17</f>
        <v>Presence of legislative understanding</v>
      </c>
      <c r="E37" t="s">
        <v>55</v>
      </c>
      <c r="F37" t="str">
        <f>'your model'!B21</f>
        <v>There is an organizational common vocabulary for cybersecurity in the energy industry</v>
      </c>
      <c r="G37" t="str">
        <f t="shared" si="0"/>
        <v>Organizational Perspective cb36: There is an organizational common vocabulary for cybersecurity in the energy industry vs Presence of legislative understanding</v>
      </c>
    </row>
    <row r="38" spans="1:7" hidden="1" x14ac:dyDescent="0.25">
      <c r="A38" t="str">
        <f>_xlfn.CONCAT('your model'!$B$2," ","Perspective")</f>
        <v>Organizational Perspective</v>
      </c>
      <c r="B38" t="s">
        <v>192</v>
      </c>
      <c r="C38" t="s">
        <v>341</v>
      </c>
      <c r="D38" t="str">
        <f>'your model'!B18</f>
        <v>Computer users settings and permissions are known</v>
      </c>
      <c r="E38" t="s">
        <v>55</v>
      </c>
      <c r="F38" t="str">
        <f>'your model'!B22</f>
        <v>hh</v>
      </c>
      <c r="G38" t="str">
        <f t="shared" si="0"/>
        <v>Organizational Perspective cb37: hh vs Computer users settings and permissions are known</v>
      </c>
    </row>
    <row r="39" spans="1:7" hidden="1" x14ac:dyDescent="0.25">
      <c r="A39" t="str">
        <f>_xlfn.CONCAT('your model'!$B$2," ","Perspective")</f>
        <v>Organizational Perspective</v>
      </c>
      <c r="B39" t="s">
        <v>197</v>
      </c>
      <c r="C39" t="s">
        <v>342</v>
      </c>
      <c r="D39" t="str">
        <f>'your model'!B19</f>
        <v>Social impact of breaches is talked about in the company</v>
      </c>
      <c r="E39" t="s">
        <v>55</v>
      </c>
      <c r="F39" t="str">
        <f>'your model'!B23</f>
        <v>ii</v>
      </c>
      <c r="G39" t="str">
        <f t="shared" si="0"/>
        <v>Organizational Perspective cb38: ii vs Social impact of breaches is talked about in the company</v>
      </c>
    </row>
    <row r="40" spans="1:7" hidden="1" x14ac:dyDescent="0.25">
      <c r="A40" t="str">
        <f>_xlfn.CONCAT('your model'!$B$2," ","Perspective")</f>
        <v>Organizational Perspective</v>
      </c>
      <c r="B40" t="s">
        <v>202</v>
      </c>
      <c r="C40" t="s">
        <v>343</v>
      </c>
      <c r="D40" t="str">
        <f>'your model'!B20</f>
        <v>Documents are marked and protected</v>
      </c>
      <c r="E40" t="s">
        <v>55</v>
      </c>
      <c r="F40" t="str">
        <f>'your model'!B24</f>
        <v>jj</v>
      </c>
      <c r="G40" t="str">
        <f t="shared" si="0"/>
        <v>Organizational Perspective cb39: jj vs Documents are marked and protected</v>
      </c>
    </row>
    <row r="41" spans="1:7" hidden="1" x14ac:dyDescent="0.25">
      <c r="A41" t="str">
        <f>_xlfn.CONCAT('your model'!$B$2," ","Perspective")</f>
        <v>Organizational Perspective</v>
      </c>
      <c r="B41" t="s">
        <v>207</v>
      </c>
      <c r="C41" t="s">
        <v>344</v>
      </c>
      <c r="D41" t="str">
        <f>'your model'!B21</f>
        <v>There is an organizational common vocabulary for cybersecurity in the energy industry</v>
      </c>
      <c r="E41" t="s">
        <v>55</v>
      </c>
      <c r="F41" t="str">
        <f>'your model'!B25</f>
        <v>kk</v>
      </c>
      <c r="G41" t="str">
        <f t="shared" si="0"/>
        <v>Organizational Perspective cb40: kk vs There is an organizational common vocabulary for cybersecurity in the energy industry</v>
      </c>
    </row>
    <row r="42" spans="1:7" hidden="1" x14ac:dyDescent="0.25">
      <c r="A42" t="str">
        <f>_xlfn.CONCAT('your model'!$B$2," ","Perspective")</f>
        <v>Organizational Perspective</v>
      </c>
      <c r="B42" t="s">
        <v>157</v>
      </c>
      <c r="C42" t="s">
        <v>345</v>
      </c>
      <c r="D42" t="str">
        <f>'your model'!B22</f>
        <v>hh</v>
      </c>
      <c r="E42" t="s">
        <v>55</v>
      </c>
      <c r="F42" t="str">
        <f>'your model'!B15</f>
        <v>Presence of Implementation Oversight</v>
      </c>
      <c r="G42" t="str">
        <f t="shared" si="0"/>
        <v>Organizational Perspective cb41: Presence of Implementation Oversight vs hh</v>
      </c>
    </row>
    <row r="43" spans="1:7" hidden="1" x14ac:dyDescent="0.25">
      <c r="A43" t="str">
        <f>_xlfn.CONCAT('your model'!$B$2," ","Perspective")</f>
        <v>Organizational Perspective</v>
      </c>
      <c r="B43" t="s">
        <v>163</v>
      </c>
      <c r="C43" t="s">
        <v>346</v>
      </c>
      <c r="D43" t="str">
        <f>'your model'!B23</f>
        <v>ii</v>
      </c>
      <c r="E43" t="s">
        <v>55</v>
      </c>
      <c r="F43" t="str">
        <f>'your model'!B16</f>
        <v>Cybersecurity Readiness Assessments</v>
      </c>
      <c r="G43" t="str">
        <f t="shared" si="0"/>
        <v>Organizational Perspective cb42: Cybersecurity Readiness Assessments vs ii</v>
      </c>
    </row>
    <row r="44" spans="1:7" hidden="1" x14ac:dyDescent="0.25">
      <c r="A44" t="str">
        <f>_xlfn.CONCAT('your model'!$B$2," ","Perspective")</f>
        <v>Organizational Perspective</v>
      </c>
      <c r="B44" t="s">
        <v>169</v>
      </c>
      <c r="C44" t="s">
        <v>347</v>
      </c>
      <c r="D44" t="str">
        <f>'your model'!B24</f>
        <v>jj</v>
      </c>
      <c r="E44" t="s">
        <v>55</v>
      </c>
      <c r="F44" t="str">
        <f>'your model'!B17</f>
        <v>Presence of legislative understanding</v>
      </c>
      <c r="G44" t="str">
        <f t="shared" si="0"/>
        <v>Organizational Perspective cb43: Presence of legislative understanding vs jj</v>
      </c>
    </row>
    <row r="45" spans="1:7" hidden="1" x14ac:dyDescent="0.25">
      <c r="A45" t="str">
        <f>_xlfn.CONCAT('your model'!$B$2," ","Perspective")</f>
        <v>Organizational Perspective</v>
      </c>
      <c r="B45" t="s">
        <v>175</v>
      </c>
      <c r="C45" t="s">
        <v>348</v>
      </c>
      <c r="D45" t="str">
        <f>'your model'!B25</f>
        <v>kk</v>
      </c>
      <c r="E45" t="s">
        <v>55</v>
      </c>
      <c r="F45" t="str">
        <f>'your model'!B18</f>
        <v>Computer users settings and permissions are known</v>
      </c>
      <c r="G45" t="str">
        <f t="shared" si="0"/>
        <v>Organizational Perspective cb44: Computer users settings and permissions are known vs kk</v>
      </c>
    </row>
    <row r="46" spans="1:7" x14ac:dyDescent="0.25">
      <c r="A46" t="str">
        <f>_xlfn.CONCAT('your model'!$B$2," ","Perspective")</f>
        <v>Organizational Perspective</v>
      </c>
      <c r="B46" t="s">
        <v>181</v>
      </c>
      <c r="C46" t="s">
        <v>349</v>
      </c>
      <c r="D46" t="str">
        <f>'your model'!B15</f>
        <v>Presence of Implementation Oversight</v>
      </c>
      <c r="E46" t="s">
        <v>55</v>
      </c>
      <c r="F46" t="str">
        <f>'your model'!B20</f>
        <v>Documents are marked and protected</v>
      </c>
      <c r="G46" t="str">
        <f t="shared" si="0"/>
        <v>Organizational Perspective cb45: Documents are marked and protected vs Presence of Implementation Oversight</v>
      </c>
    </row>
    <row r="47" spans="1:7" x14ac:dyDescent="0.25">
      <c r="A47" t="str">
        <f>_xlfn.CONCAT('your model'!$B$2," ","Perspective")</f>
        <v>Organizational Perspective</v>
      </c>
      <c r="B47" t="s">
        <v>186</v>
      </c>
      <c r="C47" t="s">
        <v>350</v>
      </c>
      <c r="D47" t="str">
        <f>'your model'!B16</f>
        <v>Cybersecurity Readiness Assessments</v>
      </c>
      <c r="E47" t="s">
        <v>55</v>
      </c>
      <c r="F47" t="str">
        <f>'your model'!B21</f>
        <v>There is an organizational common vocabulary for cybersecurity in the energy industry</v>
      </c>
      <c r="G47" t="str">
        <f t="shared" si="0"/>
        <v>Organizational Perspective cb46: There is an organizational common vocabulary for cybersecurity in the energy industry vs Cybersecurity Readiness Assessments</v>
      </c>
    </row>
    <row r="48" spans="1:7" hidden="1" x14ac:dyDescent="0.25">
      <c r="A48" t="str">
        <f>_xlfn.CONCAT('your model'!$B$2," ","Perspective")</f>
        <v>Organizational Perspective</v>
      </c>
      <c r="B48" t="s">
        <v>191</v>
      </c>
      <c r="C48" t="s">
        <v>351</v>
      </c>
      <c r="D48" t="str">
        <f>'your model'!B17</f>
        <v>Presence of legislative understanding</v>
      </c>
      <c r="E48" t="s">
        <v>55</v>
      </c>
      <c r="F48" t="str">
        <f>'your model'!B22</f>
        <v>hh</v>
      </c>
      <c r="G48" t="str">
        <f t="shared" si="0"/>
        <v>Organizational Perspective cb47: hh vs Presence of legislative understanding</v>
      </c>
    </row>
    <row r="49" spans="1:7" hidden="1" x14ac:dyDescent="0.25">
      <c r="A49" t="str">
        <f>_xlfn.CONCAT('your model'!$B$2," ","Perspective")</f>
        <v>Organizational Perspective</v>
      </c>
      <c r="B49" t="s">
        <v>196</v>
      </c>
      <c r="C49" t="s">
        <v>352</v>
      </c>
      <c r="D49" t="str">
        <f>'your model'!B18</f>
        <v>Computer users settings and permissions are known</v>
      </c>
      <c r="E49" t="s">
        <v>55</v>
      </c>
      <c r="F49" t="str">
        <f>'your model'!B23</f>
        <v>ii</v>
      </c>
      <c r="G49" t="str">
        <f t="shared" si="0"/>
        <v>Organizational Perspective cb48: ii vs Computer users settings and permissions are known</v>
      </c>
    </row>
    <row r="50" spans="1:7" hidden="1" x14ac:dyDescent="0.25">
      <c r="A50" t="str">
        <f>_xlfn.CONCAT('your model'!$B$2," ","Perspective")</f>
        <v>Organizational Perspective</v>
      </c>
      <c r="B50" t="s">
        <v>201</v>
      </c>
      <c r="C50" t="s">
        <v>353</v>
      </c>
      <c r="D50" t="str">
        <f>'your model'!B19</f>
        <v>Social impact of breaches is talked about in the company</v>
      </c>
      <c r="E50" t="s">
        <v>55</v>
      </c>
      <c r="F50" t="str">
        <f>'your model'!B24</f>
        <v>jj</v>
      </c>
      <c r="G50" t="str">
        <f t="shared" si="0"/>
        <v>Organizational Perspective cb49: jj vs Social impact of breaches is talked about in the company</v>
      </c>
    </row>
    <row r="51" spans="1:7" hidden="1" x14ac:dyDescent="0.25">
      <c r="A51" t="str">
        <f>_xlfn.CONCAT('your model'!$B$2," ","Perspective")</f>
        <v>Organizational Perspective</v>
      </c>
      <c r="B51" t="s">
        <v>206</v>
      </c>
      <c r="C51" t="s">
        <v>354</v>
      </c>
      <c r="D51" t="str">
        <f>'your model'!B20</f>
        <v>Documents are marked and protected</v>
      </c>
      <c r="E51" t="s">
        <v>55</v>
      </c>
      <c r="F51" t="str">
        <f>'your model'!B25</f>
        <v>kk</v>
      </c>
      <c r="G51" t="str">
        <f t="shared" si="0"/>
        <v>Organizational Perspective cb50: kk vs Documents are marked and protected</v>
      </c>
    </row>
    <row r="52" spans="1:7" x14ac:dyDescent="0.25">
      <c r="A52" t="str">
        <f>_xlfn.CONCAT('your model'!$B$2," ","Perspective")</f>
        <v>Organizational Perspective</v>
      </c>
      <c r="B52" t="s">
        <v>156</v>
      </c>
      <c r="C52" t="s">
        <v>355</v>
      </c>
      <c r="D52" t="str">
        <f>'your model'!B21</f>
        <v>There is an organizational common vocabulary for cybersecurity in the energy industry</v>
      </c>
      <c r="E52" t="s">
        <v>55</v>
      </c>
      <c r="F52" t="str">
        <f>'your model'!B15</f>
        <v>Presence of Implementation Oversight</v>
      </c>
      <c r="G52" t="str">
        <f t="shared" si="0"/>
        <v>Organizational Perspective cb51: Presence of Implementation Oversight vs There is an organizational common vocabulary for cybersecurity in the energy industry</v>
      </c>
    </row>
    <row r="53" spans="1:7" hidden="1" x14ac:dyDescent="0.25">
      <c r="A53" t="str">
        <f>_xlfn.CONCAT('your model'!$B$2," ","Perspective")</f>
        <v>Organizational Perspective</v>
      </c>
      <c r="B53" t="s">
        <v>162</v>
      </c>
      <c r="C53" t="s">
        <v>356</v>
      </c>
      <c r="D53" t="str">
        <f>'your model'!B22</f>
        <v>hh</v>
      </c>
      <c r="E53" t="s">
        <v>55</v>
      </c>
      <c r="F53" t="str">
        <f>'your model'!B16</f>
        <v>Cybersecurity Readiness Assessments</v>
      </c>
      <c r="G53" t="str">
        <f t="shared" si="0"/>
        <v>Organizational Perspective cb52: Cybersecurity Readiness Assessments vs hh</v>
      </c>
    </row>
    <row r="54" spans="1:7" hidden="1" x14ac:dyDescent="0.25">
      <c r="A54" t="str">
        <f>_xlfn.CONCAT('your model'!$B$2," ","Perspective")</f>
        <v>Organizational Perspective</v>
      </c>
      <c r="B54" t="s">
        <v>168</v>
      </c>
      <c r="C54" t="s">
        <v>357</v>
      </c>
      <c r="D54" t="str">
        <f>'your model'!B23</f>
        <v>ii</v>
      </c>
      <c r="E54" t="s">
        <v>55</v>
      </c>
      <c r="F54" t="str">
        <f>'your model'!B17</f>
        <v>Presence of legislative understanding</v>
      </c>
      <c r="G54" t="str">
        <f t="shared" si="0"/>
        <v>Organizational Perspective cb53: Presence of legislative understanding vs ii</v>
      </c>
    </row>
    <row r="55" spans="1:7" hidden="1" x14ac:dyDescent="0.25">
      <c r="A55" t="str">
        <f>_xlfn.CONCAT('your model'!$B$2," ","Perspective")</f>
        <v>Organizational Perspective</v>
      </c>
      <c r="B55" t="s">
        <v>174</v>
      </c>
      <c r="C55" t="s">
        <v>358</v>
      </c>
      <c r="D55" t="str">
        <f>'your model'!B24</f>
        <v>jj</v>
      </c>
      <c r="E55" t="s">
        <v>55</v>
      </c>
      <c r="F55" t="str">
        <f>'your model'!B18</f>
        <v>Computer users settings and permissions are known</v>
      </c>
      <c r="G55" t="str">
        <f t="shared" si="0"/>
        <v>Organizational Perspective cb54: Computer users settings and permissions are known vs jj</v>
      </c>
    </row>
    <row r="56" spans="1:7" hidden="1" x14ac:dyDescent="0.25">
      <c r="A56" t="str">
        <f>_xlfn.CONCAT('your model'!$B$2," ","Perspective")</f>
        <v>Organizational Perspective</v>
      </c>
      <c r="B56" t="s">
        <v>180</v>
      </c>
      <c r="C56" t="s">
        <v>359</v>
      </c>
      <c r="D56" t="str">
        <f>'your model'!B25</f>
        <v>kk</v>
      </c>
      <c r="E56" t="s">
        <v>55</v>
      </c>
      <c r="F56" t="str">
        <f>'your model'!B19</f>
        <v>Social impact of breaches is talked about in the company</v>
      </c>
      <c r="G56" t="str">
        <f t="shared" si="0"/>
        <v>Organizational Perspective cb55: Social impact of breaches is talked about in the company vs kk</v>
      </c>
    </row>
  </sheetData>
  <autoFilter ref="B1:G56" xr:uid="{BA4497DC-A4DF-4D5C-BDBD-BDBB2D661CCF}">
    <filterColumn colId="2">
      <filters>
        <filter val="Computer users settings and permissions are known"/>
        <filter val="Cybersecurity Readiness Assessments"/>
        <filter val="Documents are marked and protected"/>
        <filter val="Presence of Implementation Oversight"/>
        <filter val="Presence of legislative understanding"/>
        <filter val="Social impact of breaches is talked about in the company"/>
        <filter val="There is an organizational common vocabulary for cybersecurity in the energy industry"/>
      </filters>
    </filterColumn>
    <filterColumn colId="4">
      <filters>
        <filter val="Computer users settings and permissions are known"/>
        <filter val="Cybersecurity Readiness Assessments"/>
        <filter val="Documents are marked and protected"/>
        <filter val="Presence of Implementation Oversight"/>
        <filter val="Presence of legislative understanding"/>
        <filter val="Social impact of breaches is talked about in the company"/>
        <filter val="There is an organizational common vocabulary for cybersecurity in the energy industry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6AB9-60B4-4334-85F3-9FEE2DC0E64A}">
  <dimension ref="A1:G56"/>
  <sheetViews>
    <sheetView workbookViewId="0"/>
  </sheetViews>
  <sheetFormatPr defaultRowHeight="15" x14ac:dyDescent="0.25"/>
  <cols>
    <col min="1" max="1" width="20.42578125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801</v>
      </c>
      <c r="B1" s="14" t="s">
        <v>54</v>
      </c>
      <c r="C1" s="14" t="s">
        <v>304</v>
      </c>
      <c r="D1" s="14" t="s">
        <v>56</v>
      </c>
      <c r="E1" s="14" t="s">
        <v>55</v>
      </c>
      <c r="F1" s="14" t="s">
        <v>56</v>
      </c>
      <c r="G1" s="14" t="s">
        <v>1198</v>
      </c>
    </row>
    <row r="2" spans="1:7" x14ac:dyDescent="0.25">
      <c r="A2" t="str">
        <f>_xlfn.CONCAT('your model'!$B$3," ","Perspective")</f>
        <v>Technical Perspective</v>
      </c>
      <c r="B2" t="s">
        <v>360</v>
      </c>
      <c r="C2" t="s">
        <v>418</v>
      </c>
      <c r="D2" t="str">
        <f>'your model'!G15</f>
        <v>Logging is sufficient for security and forensics</v>
      </c>
      <c r="E2" t="s">
        <v>55</v>
      </c>
      <c r="F2" t="str">
        <f>'your model'!G16</f>
        <v>Data loss prevention system is in place</v>
      </c>
      <c r="G2" t="str">
        <f>_xlfn.CONCAT(A2," ",B2,": ",F2," ",E2," ",D2)</f>
        <v>Technical Perspective cc1: Data loss prevention system is in place vs Logging is sufficient for security and forensics</v>
      </c>
    </row>
    <row r="3" spans="1:7" x14ac:dyDescent="0.25">
      <c r="A3" t="str">
        <f>_xlfn.CONCAT('your model'!$B$3," ","Perspective")</f>
        <v>Technical Perspective</v>
      </c>
      <c r="B3" t="s">
        <v>361</v>
      </c>
      <c r="C3" t="s">
        <v>419</v>
      </c>
      <c r="D3" t="str">
        <f>'your model'!G16</f>
        <v>Data loss prevention system is in place</v>
      </c>
      <c r="E3" t="s">
        <v>55</v>
      </c>
      <c r="F3" t="str">
        <f>'your model'!G17</f>
        <v>Planning for forensic evidence collection</v>
      </c>
      <c r="G3" t="str">
        <f t="shared" ref="G3:G56" si="0">_xlfn.CONCAT(A3," ",B3,": ",F3," ",E3," ",D3)</f>
        <v>Technical Perspective cc2: Planning for forensic evidence collection vs Data loss prevention system is in place</v>
      </c>
    </row>
    <row r="4" spans="1:7" x14ac:dyDescent="0.25">
      <c r="A4" t="str">
        <f>_xlfn.CONCAT('your model'!$B$3," ","Perspective")</f>
        <v>Technical Perspective</v>
      </c>
      <c r="B4" t="s">
        <v>362</v>
      </c>
      <c r="C4" t="s">
        <v>420</v>
      </c>
      <c r="D4" t="str">
        <f>'your model'!G17</f>
        <v>Planning for forensic evidence collection</v>
      </c>
      <c r="E4" t="s">
        <v>55</v>
      </c>
      <c r="F4" t="str">
        <f>'your model'!G18</f>
        <v>Retention periods are in place and used for information and data</v>
      </c>
      <c r="G4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t="str">
        <f>_xlfn.CONCAT('your model'!$B$3," ","Perspective")</f>
        <v>Technical Perspective</v>
      </c>
      <c r="B5" t="s">
        <v>363</v>
      </c>
      <c r="C5" t="s">
        <v>421</v>
      </c>
      <c r="D5" t="str">
        <f>'your model'!G18</f>
        <v>Retention periods are in place and used for information and data</v>
      </c>
      <c r="E5" t="s">
        <v>55</v>
      </c>
      <c r="F5" t="str">
        <f>'your model'!G19</f>
        <v>Network modeling for IoT is done</v>
      </c>
      <c r="G5" t="str">
        <f t="shared" si="0"/>
        <v>Technical Perspective cc4: Network modeling for IoT is done vs Retention periods are in place and used for information and data</v>
      </c>
    </row>
    <row r="6" spans="1:7" x14ac:dyDescent="0.25">
      <c r="A6" t="str">
        <f>_xlfn.CONCAT('your model'!$B$3," ","Perspective")</f>
        <v>Technical Perspective</v>
      </c>
      <c r="B6" t="s">
        <v>364</v>
      </c>
      <c r="C6" t="s">
        <v>422</v>
      </c>
      <c r="D6" t="str">
        <f>'your model'!G19</f>
        <v>Network modeling for IoT is done</v>
      </c>
      <c r="E6" t="s">
        <v>55</v>
      </c>
      <c r="F6" t="str">
        <f>'your model'!G20</f>
        <v>Standards are understood</v>
      </c>
      <c r="G6" t="str">
        <f t="shared" si="0"/>
        <v>Technical Perspective cc5: Standards are understood vs Network modeling for IoT is done</v>
      </c>
    </row>
    <row r="7" spans="1:7" x14ac:dyDescent="0.25">
      <c r="A7" t="str">
        <f>_xlfn.CONCAT('your model'!$B$3," ","Perspective")</f>
        <v>Technical Perspective</v>
      </c>
      <c r="B7" t="s">
        <v>365</v>
      </c>
      <c r="C7" t="s">
        <v>423</v>
      </c>
      <c r="D7" t="str">
        <f>'your model'!G20</f>
        <v>Standards are understood</v>
      </c>
      <c r="E7" t="s">
        <v>55</v>
      </c>
      <c r="F7" t="str">
        <f>'your model'!G21</f>
        <v>Energy system outages are planned for</v>
      </c>
      <c r="G7" t="str">
        <f t="shared" si="0"/>
        <v>Technical Perspective cc6: Energy system outages are planned for vs Standards are understood</v>
      </c>
    </row>
    <row r="8" spans="1:7" x14ac:dyDescent="0.25">
      <c r="A8" t="str">
        <f>_xlfn.CONCAT('your model'!$B$3," ","Perspective")</f>
        <v>Technical Perspective</v>
      </c>
      <c r="B8" t="s">
        <v>366</v>
      </c>
      <c r="C8" t="s">
        <v>424</v>
      </c>
      <c r="D8" t="str">
        <f>'your model'!G21</f>
        <v>Energy system outages are planned for</v>
      </c>
      <c r="E8" t="s">
        <v>55</v>
      </c>
      <c r="F8" t="str">
        <f>'your model'!G22</f>
        <v>Machine limitations are recorded</v>
      </c>
      <c r="G8" t="str">
        <f t="shared" si="0"/>
        <v>Technical Perspective cc7: Machine limitations are recorded vs Energy system outages are planned for</v>
      </c>
    </row>
    <row r="9" spans="1:7" x14ac:dyDescent="0.25">
      <c r="A9" t="str">
        <f>_xlfn.CONCAT('your model'!$B$3," ","Perspective")</f>
        <v>Technical Perspective</v>
      </c>
      <c r="B9" t="s">
        <v>367</v>
      </c>
      <c r="C9" t="s">
        <v>425</v>
      </c>
      <c r="D9" t="str">
        <f>'your model'!G22</f>
        <v>Machine limitations are recorded</v>
      </c>
      <c r="E9" t="s">
        <v>55</v>
      </c>
      <c r="F9" t="str">
        <f>'your model'!G23</f>
        <v>Network and System admin procedures documented</v>
      </c>
      <c r="G9" t="str">
        <f t="shared" si="0"/>
        <v>Technical Perspective cc8: Network and System admin procedures documented vs Machine limitations are recorded</v>
      </c>
    </row>
    <row r="10" spans="1:7" x14ac:dyDescent="0.25">
      <c r="A10" t="str">
        <f>_xlfn.CONCAT('your model'!$B$3," ","Perspective")</f>
        <v>Technical Perspective</v>
      </c>
      <c r="B10" t="s">
        <v>368</v>
      </c>
      <c r="C10" t="s">
        <v>426</v>
      </c>
      <c r="D10" t="str">
        <f>'your model'!G23</f>
        <v>Network and System admin procedures documented</v>
      </c>
      <c r="E10" t="s">
        <v>55</v>
      </c>
      <c r="F10" t="str">
        <f>'your model'!G24</f>
        <v>Outages are not required for security updates</v>
      </c>
      <c r="G10" t="str">
        <f t="shared" si="0"/>
        <v>Technical Perspective cc9: Outages are not required for security updates vs Network and System admin procedures documented</v>
      </c>
    </row>
    <row r="11" spans="1:7" x14ac:dyDescent="0.25">
      <c r="A11" t="str">
        <f>_xlfn.CONCAT('your model'!$B$3," ","Perspective")</f>
        <v>Technical Perspective</v>
      </c>
      <c r="B11" t="s">
        <v>369</v>
      </c>
      <c r="C11" t="s">
        <v>415</v>
      </c>
      <c r="D11" t="str">
        <f>'your model'!G24</f>
        <v>Outages are not required for security updates</v>
      </c>
      <c r="E11" t="s">
        <v>55</v>
      </c>
      <c r="F11" t="str">
        <f>'your model'!G25</f>
        <v>Info Officer is in contact with Internet Service Provider</v>
      </c>
      <c r="G1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t="str">
        <f>_xlfn.CONCAT('your model'!$B$3," ","Perspective")</f>
        <v>Technical Perspective</v>
      </c>
      <c r="B12" t="s">
        <v>370</v>
      </c>
      <c r="C12" t="s">
        <v>416</v>
      </c>
      <c r="D12" t="str">
        <f>'your model'!G25</f>
        <v>Info Officer is in contact with Internet Service Provider</v>
      </c>
      <c r="E12" t="s">
        <v>55</v>
      </c>
      <c r="F12" t="str">
        <f>'your model'!G15</f>
        <v>Logging is sufficient for security and forensics</v>
      </c>
      <c r="G12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t="str">
        <f>_xlfn.CONCAT('your model'!$B$3," ","Perspective")</f>
        <v>Technical Perspective</v>
      </c>
      <c r="B13" t="s">
        <v>371</v>
      </c>
      <c r="C13" t="s">
        <v>427</v>
      </c>
      <c r="D13" t="str">
        <f>'your model'!G15</f>
        <v>Logging is sufficient for security and forensics</v>
      </c>
      <c r="E13" t="s">
        <v>55</v>
      </c>
      <c r="F13" t="str">
        <f>'your model'!G17</f>
        <v>Planning for forensic evidence collection</v>
      </c>
      <c r="G13" t="str">
        <f t="shared" si="0"/>
        <v>Technical Perspective cc12: Planning for forensic evidence collection vs Logging is sufficient for security and forensics</v>
      </c>
    </row>
    <row r="14" spans="1:7" x14ac:dyDescent="0.25">
      <c r="A14" t="str">
        <f>_xlfn.CONCAT('your model'!$B$3," ","Perspective")</f>
        <v>Technical Perspective</v>
      </c>
      <c r="B14" t="s">
        <v>372</v>
      </c>
      <c r="C14" t="s">
        <v>428</v>
      </c>
      <c r="D14" t="str">
        <f>'your model'!G16</f>
        <v>Data loss prevention system is in place</v>
      </c>
      <c r="E14" t="s">
        <v>55</v>
      </c>
      <c r="F14" t="str">
        <f>'your model'!G18</f>
        <v>Retention periods are in place and used for information and data</v>
      </c>
      <c r="G14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t="str">
        <f>_xlfn.CONCAT('your model'!$B$3," ","Perspective")</f>
        <v>Technical Perspective</v>
      </c>
      <c r="B15" t="s">
        <v>373</v>
      </c>
      <c r="C15" t="s">
        <v>429</v>
      </c>
      <c r="D15" t="str">
        <f>'your model'!G17</f>
        <v>Planning for forensic evidence collection</v>
      </c>
      <c r="E15" t="s">
        <v>55</v>
      </c>
      <c r="F15" t="str">
        <f>'your model'!G19</f>
        <v>Network modeling for IoT is done</v>
      </c>
      <c r="G15" t="str">
        <f t="shared" si="0"/>
        <v>Technical Perspective cc14: Network modeling for IoT is done vs Planning for forensic evidence collection</v>
      </c>
    </row>
    <row r="16" spans="1:7" x14ac:dyDescent="0.25">
      <c r="A16" t="str">
        <f>_xlfn.CONCAT('your model'!$B$3," ","Perspective")</f>
        <v>Technical Perspective</v>
      </c>
      <c r="B16" t="s">
        <v>374</v>
      </c>
      <c r="C16" t="s">
        <v>430</v>
      </c>
      <c r="D16" t="str">
        <f>'your model'!G18</f>
        <v>Retention periods are in place and used for information and data</v>
      </c>
      <c r="E16" t="s">
        <v>55</v>
      </c>
      <c r="F16" t="str">
        <f>'your model'!G20</f>
        <v>Standards are understood</v>
      </c>
      <c r="G16" t="str">
        <f t="shared" si="0"/>
        <v>Technical Perspective cc15: Standards are understood vs Retention periods are in place and used for information and data</v>
      </c>
    </row>
    <row r="17" spans="1:7" x14ac:dyDescent="0.25">
      <c r="A17" t="str">
        <f>_xlfn.CONCAT('your model'!$B$3," ","Perspective")</f>
        <v>Technical Perspective</v>
      </c>
      <c r="B17" t="s">
        <v>375</v>
      </c>
      <c r="C17" t="s">
        <v>431</v>
      </c>
      <c r="D17" t="str">
        <f>'your model'!G19</f>
        <v>Network modeling for IoT is done</v>
      </c>
      <c r="E17" t="s">
        <v>55</v>
      </c>
      <c r="F17" t="str">
        <f>'your model'!G21</f>
        <v>Energy system outages are planned for</v>
      </c>
      <c r="G17" t="str">
        <f t="shared" si="0"/>
        <v>Technical Perspective cc16: Energy system outages are planned for vs Network modeling for IoT is done</v>
      </c>
    </row>
    <row r="18" spans="1:7" x14ac:dyDescent="0.25">
      <c r="A18" t="str">
        <f>_xlfn.CONCAT('your model'!$B$3," ","Perspective")</f>
        <v>Technical Perspective</v>
      </c>
      <c r="B18" t="s">
        <v>376</v>
      </c>
      <c r="C18" t="s">
        <v>432</v>
      </c>
      <c r="D18" t="str">
        <f>'your model'!G20</f>
        <v>Standards are understood</v>
      </c>
      <c r="E18" t="s">
        <v>55</v>
      </c>
      <c r="F18" t="str">
        <f>'your model'!G22</f>
        <v>Machine limitations are recorded</v>
      </c>
      <c r="G18" t="str">
        <f t="shared" si="0"/>
        <v>Technical Perspective cc17: Machine limitations are recorded vs Standards are understood</v>
      </c>
    </row>
    <row r="19" spans="1:7" x14ac:dyDescent="0.25">
      <c r="A19" t="str">
        <f>_xlfn.CONCAT('your model'!$B$3," ","Perspective")</f>
        <v>Technical Perspective</v>
      </c>
      <c r="B19" t="s">
        <v>377</v>
      </c>
      <c r="C19" t="s">
        <v>433</v>
      </c>
      <c r="D19" t="str">
        <f>'your model'!G21</f>
        <v>Energy system outages are planned for</v>
      </c>
      <c r="E19" t="s">
        <v>55</v>
      </c>
      <c r="F19" t="str">
        <f>'your model'!G23</f>
        <v>Network and System admin procedures documented</v>
      </c>
      <c r="G19" t="str">
        <f t="shared" si="0"/>
        <v>Technical Perspective cc18: Network and System admin procedures documented vs Energy system outages are planned for</v>
      </c>
    </row>
    <row r="20" spans="1:7" x14ac:dyDescent="0.25">
      <c r="A20" t="str">
        <f>_xlfn.CONCAT('your model'!$B$3," ","Perspective")</f>
        <v>Technical Perspective</v>
      </c>
      <c r="B20" t="s">
        <v>378</v>
      </c>
      <c r="C20" t="s">
        <v>434</v>
      </c>
      <c r="D20" t="str">
        <f>'your model'!G22</f>
        <v>Machine limitations are recorded</v>
      </c>
      <c r="E20" t="s">
        <v>55</v>
      </c>
      <c r="F20" t="str">
        <f>'your model'!G24</f>
        <v>Outages are not required for security updates</v>
      </c>
      <c r="G20" t="str">
        <f t="shared" si="0"/>
        <v>Technical Perspective cc19: Outages are not required for security updates vs Machine limitations are recorded</v>
      </c>
    </row>
    <row r="21" spans="1:7" x14ac:dyDescent="0.25">
      <c r="A21" t="str">
        <f>_xlfn.CONCAT('your model'!$B$3," ","Perspective")</f>
        <v>Technical Perspective</v>
      </c>
      <c r="B21" t="s">
        <v>379</v>
      </c>
      <c r="C21" t="s">
        <v>435</v>
      </c>
      <c r="D21" t="str">
        <f>'your model'!G23</f>
        <v>Network and System admin procedures documented</v>
      </c>
      <c r="E21" t="s">
        <v>55</v>
      </c>
      <c r="F21" t="str">
        <f>'your model'!G25</f>
        <v>Info Officer is in contact with Internet Service Provider</v>
      </c>
      <c r="G21" t="str">
        <f t="shared" si="0"/>
        <v>Technical Perspective cc20: Info Officer is in contact with Internet Service Provider vs Network and System admin procedures documented</v>
      </c>
    </row>
    <row r="22" spans="1:7" x14ac:dyDescent="0.25">
      <c r="A22" t="str">
        <f>_xlfn.CONCAT('your model'!$B$3," ","Perspective")</f>
        <v>Technical Perspective</v>
      </c>
      <c r="B22" t="s">
        <v>380</v>
      </c>
      <c r="C22" t="s">
        <v>417</v>
      </c>
      <c r="D22" t="str">
        <f>'your model'!G24</f>
        <v>Outages are not required for security updates</v>
      </c>
      <c r="E22" t="s">
        <v>55</v>
      </c>
      <c r="F22" t="str">
        <f>'your model'!G15</f>
        <v>Logging is sufficient for security and forensics</v>
      </c>
      <c r="G22" t="str">
        <f t="shared" si="0"/>
        <v>Technical Perspective cc21: Logging is sufficient for security and forensics vs Outages are not required for security updates</v>
      </c>
    </row>
    <row r="23" spans="1:7" x14ac:dyDescent="0.25">
      <c r="A23" t="str">
        <f>_xlfn.CONCAT('your model'!$B$3," ","Perspective")</f>
        <v>Technical Perspective</v>
      </c>
      <c r="B23" t="s">
        <v>381</v>
      </c>
      <c r="C23" t="s">
        <v>436</v>
      </c>
      <c r="D23" t="str">
        <f>'your model'!G25</f>
        <v>Info Officer is in contact with Internet Service Provider</v>
      </c>
      <c r="E23" t="s">
        <v>55</v>
      </c>
      <c r="F23" t="str">
        <f>'your model'!G16</f>
        <v>Data loss prevention system is in place</v>
      </c>
      <c r="G23" t="str">
        <f t="shared" si="0"/>
        <v>Technical Perspective cc22: Data loss prevention system is in place vs Info Officer is in contact with Internet Service Provider</v>
      </c>
    </row>
    <row r="24" spans="1:7" x14ac:dyDescent="0.25">
      <c r="A24" t="str">
        <f>_xlfn.CONCAT('your model'!$B$3," ","Perspective")</f>
        <v>Technical Perspective</v>
      </c>
      <c r="B24" t="s">
        <v>382</v>
      </c>
      <c r="C24" t="s">
        <v>437</v>
      </c>
      <c r="D24" t="str">
        <f>'your model'!G15</f>
        <v>Logging is sufficient for security and forensics</v>
      </c>
      <c r="E24" t="s">
        <v>55</v>
      </c>
      <c r="F24" t="str">
        <f>'your model'!G18</f>
        <v>Retention periods are in place and used for information and data</v>
      </c>
      <c r="G24" t="str">
        <f t="shared" si="0"/>
        <v>Technical Perspective cc23: Retention periods are in place and used for information and data vs Logging is sufficient for security and forensics</v>
      </c>
    </row>
    <row r="25" spans="1:7" x14ac:dyDescent="0.25">
      <c r="A25" t="str">
        <f>_xlfn.CONCAT('your model'!$B$3," ","Perspective")</f>
        <v>Technical Perspective</v>
      </c>
      <c r="B25" t="s">
        <v>383</v>
      </c>
      <c r="C25" t="s">
        <v>438</v>
      </c>
      <c r="D25" t="str">
        <f>'your model'!G16</f>
        <v>Data loss prevention system is in place</v>
      </c>
      <c r="E25" t="s">
        <v>55</v>
      </c>
      <c r="F25" t="str">
        <f>'your model'!G19</f>
        <v>Network modeling for IoT is done</v>
      </c>
      <c r="G25" t="str">
        <f t="shared" si="0"/>
        <v>Technical Perspective cc24: Network modeling for IoT is done vs Data loss prevention system is in place</v>
      </c>
    </row>
    <row r="26" spans="1:7" x14ac:dyDescent="0.25">
      <c r="A26" t="str">
        <f>_xlfn.CONCAT('your model'!$B$3," ","Perspective")</f>
        <v>Technical Perspective</v>
      </c>
      <c r="B26" t="s">
        <v>384</v>
      </c>
      <c r="C26" t="s">
        <v>439</v>
      </c>
      <c r="D26" t="str">
        <f>'your model'!G17</f>
        <v>Planning for forensic evidence collection</v>
      </c>
      <c r="E26" t="s">
        <v>55</v>
      </c>
      <c r="F26" t="str">
        <f>'your model'!G20</f>
        <v>Standards are understood</v>
      </c>
      <c r="G26" t="str">
        <f t="shared" si="0"/>
        <v>Technical Perspective cc25: Standards are understood vs Planning for forensic evidence collection</v>
      </c>
    </row>
    <row r="27" spans="1:7" x14ac:dyDescent="0.25">
      <c r="A27" t="str">
        <f>_xlfn.CONCAT('your model'!$B$3," ","Perspective")</f>
        <v>Technical Perspective</v>
      </c>
      <c r="B27" t="s">
        <v>385</v>
      </c>
      <c r="C27" t="s">
        <v>440</v>
      </c>
      <c r="D27" t="str">
        <f>'your model'!G18</f>
        <v>Retention periods are in place and used for information and data</v>
      </c>
      <c r="E27" t="s">
        <v>55</v>
      </c>
      <c r="F27" t="str">
        <f>'your model'!G21</f>
        <v>Energy system outages are planned for</v>
      </c>
      <c r="G27" t="str">
        <f t="shared" si="0"/>
        <v>Technical Perspective cc26: Energy system outages are planned for vs Retention periods are in place and used for information and data</v>
      </c>
    </row>
    <row r="28" spans="1:7" x14ac:dyDescent="0.25">
      <c r="A28" t="str">
        <f>_xlfn.CONCAT('your model'!$B$3," ","Perspective")</f>
        <v>Technical Perspective</v>
      </c>
      <c r="B28" t="s">
        <v>386</v>
      </c>
      <c r="C28" t="s">
        <v>441</v>
      </c>
      <c r="D28" t="str">
        <f>'your model'!G19</f>
        <v>Network modeling for IoT is done</v>
      </c>
      <c r="E28" t="s">
        <v>55</v>
      </c>
      <c r="F28" t="str">
        <f>'your model'!G22</f>
        <v>Machine limitations are recorded</v>
      </c>
      <c r="G28" t="str">
        <f t="shared" si="0"/>
        <v>Technical Perspective cc27: Machine limitations are recorded vs Network modeling for IoT is done</v>
      </c>
    </row>
    <row r="29" spans="1:7" x14ac:dyDescent="0.25">
      <c r="A29" t="str">
        <f>_xlfn.CONCAT('your model'!$B$3," ","Perspective")</f>
        <v>Technical Perspective</v>
      </c>
      <c r="B29" t="s">
        <v>387</v>
      </c>
      <c r="C29" t="s">
        <v>442</v>
      </c>
      <c r="D29" t="str">
        <f>'your model'!G20</f>
        <v>Standards are understood</v>
      </c>
      <c r="E29" t="s">
        <v>55</v>
      </c>
      <c r="F29" t="str">
        <f>'your model'!G23</f>
        <v>Network and System admin procedures documented</v>
      </c>
      <c r="G29" t="str">
        <f t="shared" si="0"/>
        <v>Technical Perspective cc28: Network and System admin procedures documented vs Standards are understood</v>
      </c>
    </row>
    <row r="30" spans="1:7" x14ac:dyDescent="0.25">
      <c r="A30" t="str">
        <f>_xlfn.CONCAT('your model'!$B$3," ","Perspective")</f>
        <v>Technical Perspective</v>
      </c>
      <c r="B30" t="s">
        <v>388</v>
      </c>
      <c r="C30" t="s">
        <v>443</v>
      </c>
      <c r="D30" t="str">
        <f>'your model'!G21</f>
        <v>Energy system outages are planned for</v>
      </c>
      <c r="E30" t="s">
        <v>55</v>
      </c>
      <c r="F30" t="str">
        <f>'your model'!G24</f>
        <v>Outages are not required for security updates</v>
      </c>
      <c r="G30" t="str">
        <f t="shared" si="0"/>
        <v>Technical Perspective cc29: Outages are not required for security updates vs Energy system outages are planned for</v>
      </c>
    </row>
    <row r="31" spans="1:7" x14ac:dyDescent="0.25">
      <c r="A31" t="str">
        <f>_xlfn.CONCAT('your model'!$B$3," ","Perspective")</f>
        <v>Technical Perspective</v>
      </c>
      <c r="B31" t="s">
        <v>389</v>
      </c>
      <c r="C31" t="s">
        <v>444</v>
      </c>
      <c r="D31" t="str">
        <f>'your model'!G22</f>
        <v>Machine limitations are recorded</v>
      </c>
      <c r="E31" t="s">
        <v>55</v>
      </c>
      <c r="F31" t="str">
        <f>'your model'!G25</f>
        <v>Info Officer is in contact with Internet Service Provider</v>
      </c>
      <c r="G31" t="str">
        <f t="shared" si="0"/>
        <v>Technical Perspective cc30: Info Officer is in contact with Internet Service Provider vs Machine limitations are recorded</v>
      </c>
    </row>
    <row r="32" spans="1:7" x14ac:dyDescent="0.25">
      <c r="A32" t="str">
        <f>_xlfn.CONCAT('your model'!$B$3," ","Perspective")</f>
        <v>Technical Perspective</v>
      </c>
      <c r="B32" t="s">
        <v>390</v>
      </c>
      <c r="C32" t="s">
        <v>445</v>
      </c>
      <c r="D32" t="str">
        <f>'your model'!G23</f>
        <v>Network and System admin procedures documented</v>
      </c>
      <c r="E32" t="s">
        <v>55</v>
      </c>
      <c r="F32" t="str">
        <f>'your model'!G15</f>
        <v>Logging is sufficient for security and forensics</v>
      </c>
      <c r="G32" t="str">
        <f t="shared" si="0"/>
        <v>Technical Perspective cc31: Logging is sufficient for security and forensics vs Network and System admin procedures documented</v>
      </c>
    </row>
    <row r="33" spans="1:7" x14ac:dyDescent="0.25">
      <c r="A33" t="str">
        <f>_xlfn.CONCAT('your model'!$B$3," ","Perspective")</f>
        <v>Technical Perspective</v>
      </c>
      <c r="B33" t="s">
        <v>391</v>
      </c>
      <c r="C33" t="s">
        <v>446</v>
      </c>
      <c r="D33" t="str">
        <f>'your model'!G24</f>
        <v>Outages are not required for security updates</v>
      </c>
      <c r="E33" t="s">
        <v>55</v>
      </c>
      <c r="F33" t="str">
        <f>'your model'!G16</f>
        <v>Data loss prevention system is in place</v>
      </c>
      <c r="G33" t="str">
        <f t="shared" si="0"/>
        <v>Technical Perspective cc32: Data loss prevention system is in place vs Outages are not required for security updates</v>
      </c>
    </row>
    <row r="34" spans="1:7" x14ac:dyDescent="0.25">
      <c r="A34" t="str">
        <f>_xlfn.CONCAT('your model'!$B$3," ","Perspective")</f>
        <v>Technical Perspective</v>
      </c>
      <c r="B34" t="s">
        <v>392</v>
      </c>
      <c r="C34" t="s">
        <v>447</v>
      </c>
      <c r="D34" t="str">
        <f>'your model'!G25</f>
        <v>Info Officer is in contact with Internet Service Provider</v>
      </c>
      <c r="E34" t="s">
        <v>55</v>
      </c>
      <c r="F34" t="str">
        <f>'your model'!G17</f>
        <v>Planning for forensic evidence collection</v>
      </c>
      <c r="G34" t="str">
        <f t="shared" si="0"/>
        <v>Technical Perspective cc33: Planning for forensic evidence collection vs Info Officer is in contact with Internet Service Provider</v>
      </c>
    </row>
    <row r="35" spans="1:7" x14ac:dyDescent="0.25">
      <c r="A35" t="str">
        <f>_xlfn.CONCAT('your model'!$B$3," ","Perspective")</f>
        <v>Technical Perspective</v>
      </c>
      <c r="B35" t="s">
        <v>393</v>
      </c>
      <c r="C35" t="s">
        <v>448</v>
      </c>
      <c r="D35" t="str">
        <f>'your model'!G15</f>
        <v>Logging is sufficient for security and forensics</v>
      </c>
      <c r="E35" t="s">
        <v>55</v>
      </c>
      <c r="F35" t="str">
        <f>'your model'!G19</f>
        <v>Network modeling for IoT is done</v>
      </c>
      <c r="G35" t="str">
        <f t="shared" si="0"/>
        <v>Technical Perspective cc34: Network modeling for IoT is done vs Logging is sufficient for security and forensics</v>
      </c>
    </row>
    <row r="36" spans="1:7" x14ac:dyDescent="0.25">
      <c r="A36" t="str">
        <f>_xlfn.CONCAT('your model'!$B$3," ","Perspective")</f>
        <v>Technical Perspective</v>
      </c>
      <c r="B36" t="s">
        <v>394</v>
      </c>
      <c r="C36" t="s">
        <v>449</v>
      </c>
      <c r="D36" t="str">
        <f>'your model'!G16</f>
        <v>Data loss prevention system is in place</v>
      </c>
      <c r="E36" t="s">
        <v>55</v>
      </c>
      <c r="F36" t="str">
        <f>'your model'!G20</f>
        <v>Standards are understood</v>
      </c>
      <c r="G36" t="str">
        <f t="shared" si="0"/>
        <v>Technical Perspective cc35: Standards are understood vs Data loss prevention system is in place</v>
      </c>
    </row>
    <row r="37" spans="1:7" x14ac:dyDescent="0.25">
      <c r="A37" t="str">
        <f>_xlfn.CONCAT('your model'!$B$3," ","Perspective")</f>
        <v>Technical Perspective</v>
      </c>
      <c r="B37" t="s">
        <v>395</v>
      </c>
      <c r="C37" t="s">
        <v>450</v>
      </c>
      <c r="D37" t="str">
        <f>'your model'!G17</f>
        <v>Planning for forensic evidence collection</v>
      </c>
      <c r="E37" t="s">
        <v>55</v>
      </c>
      <c r="F37" t="str">
        <f>'your model'!G21</f>
        <v>Energy system outages are planned for</v>
      </c>
      <c r="G37" t="str">
        <f t="shared" si="0"/>
        <v>Technical Perspective cc36: Energy system outages are planned for vs Planning for forensic evidence collection</v>
      </c>
    </row>
    <row r="38" spans="1:7" x14ac:dyDescent="0.25">
      <c r="A38" t="str">
        <f>_xlfn.CONCAT('your model'!$B$3," ","Perspective")</f>
        <v>Technical Perspective</v>
      </c>
      <c r="B38" t="s">
        <v>396</v>
      </c>
      <c r="C38" t="s">
        <v>451</v>
      </c>
      <c r="D38" t="str">
        <f>'your model'!G18</f>
        <v>Retention periods are in place and used for information and data</v>
      </c>
      <c r="E38" t="s">
        <v>55</v>
      </c>
      <c r="F38" t="str">
        <f>'your model'!G22</f>
        <v>Machine limitations are recorded</v>
      </c>
      <c r="G38" t="str">
        <f t="shared" si="0"/>
        <v>Technical Perspective cc37: Machine limitations are recorded vs Retention periods are in place and used for information and data</v>
      </c>
    </row>
    <row r="39" spans="1:7" x14ac:dyDescent="0.25">
      <c r="A39" t="str">
        <f>_xlfn.CONCAT('your model'!$B$3," ","Perspective")</f>
        <v>Technical Perspective</v>
      </c>
      <c r="B39" t="s">
        <v>397</v>
      </c>
      <c r="C39" t="s">
        <v>452</v>
      </c>
      <c r="D39" t="str">
        <f>'your model'!G19</f>
        <v>Network modeling for IoT is done</v>
      </c>
      <c r="E39" t="s">
        <v>55</v>
      </c>
      <c r="F39" t="str">
        <f>'your model'!G23</f>
        <v>Network and System admin procedures documented</v>
      </c>
      <c r="G39" t="str">
        <f t="shared" si="0"/>
        <v>Technical Perspective cc38: Network and System admin procedures documented vs Network modeling for IoT is done</v>
      </c>
    </row>
    <row r="40" spans="1:7" x14ac:dyDescent="0.25">
      <c r="A40" t="str">
        <f>_xlfn.CONCAT('your model'!$B$3," ","Perspective")</f>
        <v>Technical Perspective</v>
      </c>
      <c r="B40" t="s">
        <v>398</v>
      </c>
      <c r="C40" t="s">
        <v>453</v>
      </c>
      <c r="D40" t="str">
        <f>'your model'!G20</f>
        <v>Standards are understood</v>
      </c>
      <c r="E40" t="s">
        <v>55</v>
      </c>
      <c r="F40" t="str">
        <f>'your model'!G24</f>
        <v>Outages are not required for security updates</v>
      </c>
      <c r="G40" t="str">
        <f t="shared" si="0"/>
        <v>Technical Perspective cc39: Outages are not required for security updates vs Standards are understood</v>
      </c>
    </row>
    <row r="41" spans="1:7" x14ac:dyDescent="0.25">
      <c r="A41" t="str">
        <f>_xlfn.CONCAT('your model'!$B$3," ","Perspective")</f>
        <v>Technical Perspective</v>
      </c>
      <c r="B41" t="s">
        <v>399</v>
      </c>
      <c r="C41" t="s">
        <v>454</v>
      </c>
      <c r="D41" t="str">
        <f>'your model'!G21</f>
        <v>Energy system outages are planned for</v>
      </c>
      <c r="E41" t="s">
        <v>55</v>
      </c>
      <c r="F41" t="str">
        <f>'your model'!G25</f>
        <v>Info Officer is in contact with Internet Service Provider</v>
      </c>
      <c r="G41" t="str">
        <f t="shared" si="0"/>
        <v>Technical Perspective cc40: Info Officer is in contact with Internet Service Provider vs Energy system outages are planned for</v>
      </c>
    </row>
    <row r="42" spans="1:7" x14ac:dyDescent="0.25">
      <c r="A42" t="str">
        <f>_xlfn.CONCAT('your model'!$B$3," ","Perspective")</f>
        <v>Technical Perspective</v>
      </c>
      <c r="B42" t="s">
        <v>400</v>
      </c>
      <c r="C42" t="s">
        <v>455</v>
      </c>
      <c r="D42" t="str">
        <f>'your model'!G22</f>
        <v>Machine limitations are recorded</v>
      </c>
      <c r="E42" t="s">
        <v>55</v>
      </c>
      <c r="F42" t="str">
        <f>'your model'!G15</f>
        <v>Logging is sufficient for security and forensics</v>
      </c>
      <c r="G42" t="str">
        <f t="shared" si="0"/>
        <v>Technical Perspective cc41: Logging is sufficient for security and forensics vs Machine limitations are recorded</v>
      </c>
    </row>
    <row r="43" spans="1:7" x14ac:dyDescent="0.25">
      <c r="A43" t="str">
        <f>_xlfn.CONCAT('your model'!$B$3," ","Perspective")</f>
        <v>Technical Perspective</v>
      </c>
      <c r="B43" t="s">
        <v>401</v>
      </c>
      <c r="C43" t="s">
        <v>456</v>
      </c>
      <c r="D43" t="str">
        <f>'your model'!G23</f>
        <v>Network and System admin procedures documented</v>
      </c>
      <c r="E43" t="s">
        <v>55</v>
      </c>
      <c r="F43" t="str">
        <f>'your model'!G16</f>
        <v>Data loss prevention system is in place</v>
      </c>
      <c r="G43" t="str">
        <f t="shared" si="0"/>
        <v>Technical Perspective cc42: Data loss prevention system is in place vs Network and System admin procedures documented</v>
      </c>
    </row>
    <row r="44" spans="1:7" x14ac:dyDescent="0.25">
      <c r="A44" t="str">
        <f>_xlfn.CONCAT('your model'!$B$3," ","Perspective")</f>
        <v>Technical Perspective</v>
      </c>
      <c r="B44" t="s">
        <v>402</v>
      </c>
      <c r="C44" t="s">
        <v>457</v>
      </c>
      <c r="D44" t="str">
        <f>'your model'!G24</f>
        <v>Outages are not required for security updates</v>
      </c>
      <c r="E44" t="s">
        <v>55</v>
      </c>
      <c r="F44" t="str">
        <f>'your model'!G17</f>
        <v>Planning for forensic evidence collection</v>
      </c>
      <c r="G44" t="str">
        <f t="shared" si="0"/>
        <v>Technical Perspective cc43: Planning for forensic evidence collection vs Outages are not required for security updates</v>
      </c>
    </row>
    <row r="45" spans="1:7" x14ac:dyDescent="0.25">
      <c r="A45" t="str">
        <f>_xlfn.CONCAT('your model'!$B$3," ","Perspective")</f>
        <v>Technical Perspective</v>
      </c>
      <c r="B45" t="s">
        <v>403</v>
      </c>
      <c r="C45" t="s">
        <v>458</v>
      </c>
      <c r="D45" t="str">
        <f>'your model'!G25</f>
        <v>Info Officer is in contact with Internet Service Provider</v>
      </c>
      <c r="E45" t="s">
        <v>55</v>
      </c>
      <c r="F45" t="str">
        <f>'your model'!G18</f>
        <v>Retention periods are in place and used for information and data</v>
      </c>
      <c r="G45" t="str">
        <f t="shared" si="0"/>
        <v>Technical Perspective cc44: Retention periods are in place and used for information and data vs Info Officer is in contact with Internet Service Provider</v>
      </c>
    </row>
    <row r="46" spans="1:7" x14ac:dyDescent="0.25">
      <c r="A46" t="str">
        <f>_xlfn.CONCAT('your model'!$B$3," ","Perspective")</f>
        <v>Technical Perspective</v>
      </c>
      <c r="B46" t="s">
        <v>404</v>
      </c>
      <c r="C46" t="s">
        <v>459</v>
      </c>
      <c r="D46" t="str">
        <f>'your model'!G15</f>
        <v>Logging is sufficient for security and forensics</v>
      </c>
      <c r="E46" t="s">
        <v>55</v>
      </c>
      <c r="F46" t="str">
        <f>'your model'!G20</f>
        <v>Standards are understood</v>
      </c>
      <c r="G46" t="str">
        <f t="shared" si="0"/>
        <v>Technical Perspective cc45: Standards are understood vs Logging is sufficient for security and forensics</v>
      </c>
    </row>
    <row r="47" spans="1:7" x14ac:dyDescent="0.25">
      <c r="A47" t="str">
        <f>_xlfn.CONCAT('your model'!$B$3," ","Perspective")</f>
        <v>Technical Perspective</v>
      </c>
      <c r="B47" t="s">
        <v>405</v>
      </c>
      <c r="C47" t="s">
        <v>460</v>
      </c>
      <c r="D47" t="str">
        <f>'your model'!G16</f>
        <v>Data loss prevention system is in place</v>
      </c>
      <c r="E47" t="s">
        <v>55</v>
      </c>
      <c r="F47" t="str">
        <f>'your model'!G21</f>
        <v>Energy system outages are planned for</v>
      </c>
      <c r="G47" t="str">
        <f t="shared" si="0"/>
        <v>Technical Perspective cc46: Energy system outages are planned for vs Data loss prevention system is in place</v>
      </c>
    </row>
    <row r="48" spans="1:7" x14ac:dyDescent="0.25">
      <c r="A48" t="str">
        <f>_xlfn.CONCAT('your model'!$B$3," ","Perspective")</f>
        <v>Technical Perspective</v>
      </c>
      <c r="B48" t="s">
        <v>406</v>
      </c>
      <c r="C48" t="s">
        <v>461</v>
      </c>
      <c r="D48" t="str">
        <f>'your model'!G17</f>
        <v>Planning for forensic evidence collection</v>
      </c>
      <c r="E48" t="s">
        <v>55</v>
      </c>
      <c r="F48" t="str">
        <f>'your model'!G22</f>
        <v>Machine limitations are recorded</v>
      </c>
      <c r="G48" t="str">
        <f t="shared" si="0"/>
        <v>Technical Perspective cc47: Machine limitations are recorded vs Planning for forensic evidence collection</v>
      </c>
    </row>
    <row r="49" spans="1:7" x14ac:dyDescent="0.25">
      <c r="A49" t="str">
        <f>_xlfn.CONCAT('your model'!$B$3," ","Perspective")</f>
        <v>Technical Perspective</v>
      </c>
      <c r="B49" t="s">
        <v>407</v>
      </c>
      <c r="C49" t="s">
        <v>462</v>
      </c>
      <c r="D49" t="str">
        <f>'your model'!G18</f>
        <v>Retention periods are in place and used for information and data</v>
      </c>
      <c r="E49" t="s">
        <v>55</v>
      </c>
      <c r="F49" t="str">
        <f>'your model'!G23</f>
        <v>Network and System admin procedures documented</v>
      </c>
      <c r="G49" t="str">
        <f t="shared" si="0"/>
        <v>Technical Perspective cc48: Network and System admin procedures documented vs Retention periods are in place and used for information and data</v>
      </c>
    </row>
    <row r="50" spans="1:7" x14ac:dyDescent="0.25">
      <c r="A50" t="str">
        <f>_xlfn.CONCAT('your model'!$B$3," ","Perspective")</f>
        <v>Technical Perspective</v>
      </c>
      <c r="B50" t="s">
        <v>408</v>
      </c>
      <c r="C50" t="s">
        <v>463</v>
      </c>
      <c r="D50" t="str">
        <f>'your model'!G19</f>
        <v>Network modeling for IoT is done</v>
      </c>
      <c r="E50" t="s">
        <v>55</v>
      </c>
      <c r="F50" t="str">
        <f>'your model'!G24</f>
        <v>Outages are not required for security updates</v>
      </c>
      <c r="G50" t="str">
        <f t="shared" si="0"/>
        <v>Technical Perspective cc49: Outages are not required for security updates vs Network modeling for IoT is done</v>
      </c>
    </row>
    <row r="51" spans="1:7" x14ac:dyDescent="0.25">
      <c r="A51" t="str">
        <f>_xlfn.CONCAT('your model'!$B$3," ","Perspective")</f>
        <v>Technical Perspective</v>
      </c>
      <c r="B51" t="s">
        <v>409</v>
      </c>
      <c r="C51" t="s">
        <v>464</v>
      </c>
      <c r="D51" t="str">
        <f>'your model'!G20</f>
        <v>Standards are understood</v>
      </c>
      <c r="E51" t="s">
        <v>55</v>
      </c>
      <c r="F51" t="str">
        <f>'your model'!G25</f>
        <v>Info Officer is in contact with Internet Service Provider</v>
      </c>
      <c r="G51" t="str">
        <f t="shared" si="0"/>
        <v>Technical Perspective cc50: Info Officer is in contact with Internet Service Provider vs Standards are understood</v>
      </c>
    </row>
    <row r="52" spans="1:7" x14ac:dyDescent="0.25">
      <c r="A52" t="str">
        <f>_xlfn.CONCAT('your model'!$B$3," ","Perspective")</f>
        <v>Technical Perspective</v>
      </c>
      <c r="B52" t="s">
        <v>410</v>
      </c>
      <c r="C52" t="s">
        <v>465</v>
      </c>
      <c r="D52" t="str">
        <f>'your model'!G21</f>
        <v>Energy system outages are planned for</v>
      </c>
      <c r="E52" t="s">
        <v>55</v>
      </c>
      <c r="F52" t="str">
        <f>'your model'!G15</f>
        <v>Logging is sufficient for security and forensics</v>
      </c>
      <c r="G52" t="str">
        <f t="shared" si="0"/>
        <v>Technical Perspective cc51: Logging is sufficient for security and forensics vs Energy system outages are planned for</v>
      </c>
    </row>
    <row r="53" spans="1:7" x14ac:dyDescent="0.25">
      <c r="A53" t="str">
        <f>_xlfn.CONCAT('your model'!$B$3," ","Perspective")</f>
        <v>Technical Perspective</v>
      </c>
      <c r="B53" t="s">
        <v>411</v>
      </c>
      <c r="C53" t="s">
        <v>466</v>
      </c>
      <c r="D53" t="str">
        <f>'your model'!G22</f>
        <v>Machine limitations are recorded</v>
      </c>
      <c r="E53" t="s">
        <v>55</v>
      </c>
      <c r="F53" t="str">
        <f>'your model'!G16</f>
        <v>Data loss prevention system is in place</v>
      </c>
      <c r="G53" t="str">
        <f t="shared" si="0"/>
        <v>Technical Perspective cc52: Data loss prevention system is in place vs Machine limitations are recorded</v>
      </c>
    </row>
    <row r="54" spans="1:7" x14ac:dyDescent="0.25">
      <c r="A54" t="str">
        <f>_xlfn.CONCAT('your model'!$B$3," ","Perspective")</f>
        <v>Technical Perspective</v>
      </c>
      <c r="B54" t="s">
        <v>412</v>
      </c>
      <c r="C54" t="s">
        <v>467</v>
      </c>
      <c r="D54" t="str">
        <f>'your model'!G23</f>
        <v>Network and System admin procedures documented</v>
      </c>
      <c r="E54" t="s">
        <v>55</v>
      </c>
      <c r="F54" t="str">
        <f>'your model'!G17</f>
        <v>Planning for forensic evidence collection</v>
      </c>
      <c r="G54" t="str">
        <f t="shared" si="0"/>
        <v>Technical Perspective cc53: Planning for forensic evidence collection vs Network and System admin procedures documented</v>
      </c>
    </row>
    <row r="55" spans="1:7" x14ac:dyDescent="0.25">
      <c r="A55" t="str">
        <f>_xlfn.CONCAT('your model'!$B$3," ","Perspective")</f>
        <v>Technical Perspective</v>
      </c>
      <c r="B55" t="s">
        <v>413</v>
      </c>
      <c r="C55" t="s">
        <v>468</v>
      </c>
      <c r="D55" t="str">
        <f>'your model'!G24</f>
        <v>Outages are not required for security updates</v>
      </c>
      <c r="E55" t="s">
        <v>55</v>
      </c>
      <c r="F55" t="str">
        <f>'your model'!G18</f>
        <v>Retention periods are in place and used for information and data</v>
      </c>
      <c r="G55" t="str">
        <f t="shared" si="0"/>
        <v>Technical Perspective cc54: Retention periods are in place and used for information and data vs Outages are not required for security updates</v>
      </c>
    </row>
    <row r="56" spans="1:7" x14ac:dyDescent="0.25">
      <c r="A56" t="str">
        <f>_xlfn.CONCAT('your model'!$B$3," ","Perspective")</f>
        <v>Technical Perspective</v>
      </c>
      <c r="B56" t="s">
        <v>414</v>
      </c>
      <c r="C56" t="s">
        <v>469</v>
      </c>
      <c r="D56" t="str">
        <f>'your model'!G25</f>
        <v>Info Officer is in contact with Internet Service Provider</v>
      </c>
      <c r="E56" t="s">
        <v>55</v>
      </c>
      <c r="F56" t="str">
        <f>'your model'!G19</f>
        <v>Network modeling for IoT is done</v>
      </c>
      <c r="G56" t="str">
        <f t="shared" si="0"/>
        <v>Technical Perspective cc55: Network modeling for IoT is done vs Info Officer is in contact with Internet Service Provider</v>
      </c>
    </row>
  </sheetData>
  <autoFilter ref="B1:G56" xr:uid="{0BCF6AB9-60B4-4334-85F3-9FEE2DC0E64A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2A37-0844-460E-845C-3B3235C27F46}">
  <sheetPr filterMode="1"/>
  <dimension ref="A1:G56"/>
  <sheetViews>
    <sheetView workbookViewId="0"/>
  </sheetViews>
  <sheetFormatPr defaultRowHeight="15" x14ac:dyDescent="0.25"/>
  <cols>
    <col min="1" max="1" width="23.28515625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801</v>
      </c>
      <c r="B1" s="14" t="s">
        <v>54</v>
      </c>
      <c r="C1" s="14" t="s">
        <v>304</v>
      </c>
      <c r="D1" s="14" t="s">
        <v>56</v>
      </c>
      <c r="E1" s="14" t="s">
        <v>55</v>
      </c>
      <c r="F1" s="14" t="s">
        <v>56</v>
      </c>
      <c r="G1" s="14" t="s">
        <v>1198</v>
      </c>
    </row>
    <row r="2" spans="1:7" x14ac:dyDescent="0.25">
      <c r="A2" t="str">
        <f>_xlfn.CONCAT('your model'!$B$4," ","Perspective")</f>
        <v>Professional Perspective</v>
      </c>
      <c r="B2" t="s">
        <v>470</v>
      </c>
      <c r="C2" t="s">
        <v>525</v>
      </c>
      <c r="D2" t="str">
        <f>'your model'!L15</f>
        <v>External reporting is done</v>
      </c>
      <c r="E2" t="s">
        <v>55</v>
      </c>
      <c r="F2" t="str">
        <f>'your model'!L16</f>
        <v>External vendor/supply coordination is done</v>
      </c>
      <c r="G2" t="str">
        <f>_xlfn.CONCAT(A2," ",B2,": ",F2," ",E2," ",D2)</f>
        <v>Professional Perspective cd1: External vendor/supply coordination is done vs External reporting is done</v>
      </c>
    </row>
    <row r="3" spans="1:7" x14ac:dyDescent="0.25">
      <c r="A3" t="str">
        <f>_xlfn.CONCAT('your model'!$B$4," ","Perspective")</f>
        <v>Professional Perspective</v>
      </c>
      <c r="B3" t="s">
        <v>471</v>
      </c>
      <c r="C3" t="s">
        <v>526</v>
      </c>
      <c r="D3" t="str">
        <f>'your model'!L16</f>
        <v>External vendor/supply coordination is done</v>
      </c>
      <c r="E3" t="s">
        <v>55</v>
      </c>
      <c r="F3" t="str">
        <f>'your model'!L17</f>
        <v>Threats to organization are modeled</v>
      </c>
      <c r="G3" t="str">
        <f t="shared" ref="G3:G56" si="0">_xlfn.CONCAT(A3," ",B3,": ",F3," ",E3," ",D3)</f>
        <v>Professional Perspective cd2: Threats to organization are modeled vs External vendor/supply coordination is done</v>
      </c>
    </row>
    <row r="4" spans="1:7" x14ac:dyDescent="0.25">
      <c r="A4" t="str">
        <f>_xlfn.CONCAT('your model'!$B$4," ","Perspective")</f>
        <v>Professional Perspective</v>
      </c>
      <c r="B4" t="s">
        <v>472</v>
      </c>
      <c r="C4" t="s">
        <v>527</v>
      </c>
      <c r="D4" t="str">
        <f>'your model'!L17</f>
        <v>Threats to organization are modeled</v>
      </c>
      <c r="E4" t="s">
        <v>55</v>
      </c>
      <c r="F4" t="str">
        <f>'your model'!L18</f>
        <v>Cyber awareness of all staff is checked</v>
      </c>
      <c r="G4" t="str">
        <f t="shared" si="0"/>
        <v>Professional Perspective cd3: Cyber awareness of all staff is checked vs Threats to organization are modeled</v>
      </c>
    </row>
    <row r="5" spans="1:7" x14ac:dyDescent="0.25">
      <c r="A5" t="str">
        <f>_xlfn.CONCAT('your model'!$B$4," ","Perspective")</f>
        <v>Professional Perspective</v>
      </c>
      <c r="B5" t="s">
        <v>473</v>
      </c>
      <c r="C5" t="s">
        <v>528</v>
      </c>
      <c r="D5" t="str">
        <f>'your model'!L18</f>
        <v>Cyber awareness of all staff is checked</v>
      </c>
      <c r="E5" t="s">
        <v>55</v>
      </c>
      <c r="F5" t="str">
        <f>'your model'!L19</f>
        <v>Change Management is considered</v>
      </c>
      <c r="G5" t="str">
        <f t="shared" si="0"/>
        <v>Professional Perspective cd4: Change Management is considered vs Cyber awareness of all staff is checked</v>
      </c>
    </row>
    <row r="6" spans="1:7" hidden="1" x14ac:dyDescent="0.25">
      <c r="A6" t="str">
        <f>_xlfn.CONCAT('your model'!$B$4," ","Perspective")</f>
        <v>Professional Perspective</v>
      </c>
      <c r="B6" t="s">
        <v>474</v>
      </c>
      <c r="C6" t="s">
        <v>529</v>
      </c>
      <c r="D6" t="str">
        <f>'your model'!L19</f>
        <v>Change Management is considered</v>
      </c>
      <c r="E6" t="s">
        <v>55</v>
      </c>
      <c r="F6" t="str">
        <f>'your model'!L20</f>
        <v>fff</v>
      </c>
      <c r="G6" t="str">
        <f t="shared" si="0"/>
        <v>Professional Perspective cd5: fff vs Change Management is considered</v>
      </c>
    </row>
    <row r="7" spans="1:7" hidden="1" x14ac:dyDescent="0.25">
      <c r="A7" t="str">
        <f>_xlfn.CONCAT('your model'!$B$4," ","Perspective")</f>
        <v>Professional Perspective</v>
      </c>
      <c r="B7" t="s">
        <v>475</v>
      </c>
      <c r="C7" t="s">
        <v>530</v>
      </c>
      <c r="D7" t="str">
        <f>'your model'!L20</f>
        <v>fff</v>
      </c>
      <c r="E7" t="s">
        <v>55</v>
      </c>
      <c r="F7" t="str">
        <f>'your model'!L21</f>
        <v>ggg</v>
      </c>
      <c r="G7" t="str">
        <f t="shared" si="0"/>
        <v>Professional Perspective cd6: ggg vs fff</v>
      </c>
    </row>
    <row r="8" spans="1:7" hidden="1" x14ac:dyDescent="0.25">
      <c r="A8" t="str">
        <f>_xlfn.CONCAT('your model'!$B$4," ","Perspective")</f>
        <v>Professional Perspective</v>
      </c>
      <c r="B8" t="s">
        <v>476</v>
      </c>
      <c r="C8" t="s">
        <v>531</v>
      </c>
      <c r="D8" t="str">
        <f>'your model'!L21</f>
        <v>ggg</v>
      </c>
      <c r="E8" t="s">
        <v>55</v>
      </c>
      <c r="F8" t="str">
        <f>'your model'!L22</f>
        <v>hhh</v>
      </c>
      <c r="G8" t="str">
        <f t="shared" si="0"/>
        <v>Professional Perspective cd7: hhh vs ggg</v>
      </c>
    </row>
    <row r="9" spans="1:7" hidden="1" x14ac:dyDescent="0.25">
      <c r="A9" t="str">
        <f>_xlfn.CONCAT('your model'!$B$4," ","Perspective")</f>
        <v>Professional Perspective</v>
      </c>
      <c r="B9" t="s">
        <v>477</v>
      </c>
      <c r="C9" t="s">
        <v>532</v>
      </c>
      <c r="D9" t="str">
        <f>'your model'!L22</f>
        <v>hhh</v>
      </c>
      <c r="E9" t="s">
        <v>55</v>
      </c>
      <c r="F9" t="str">
        <f>'your model'!L23</f>
        <v>iii</v>
      </c>
      <c r="G9" t="str">
        <f t="shared" si="0"/>
        <v>Professional Perspective cd8: iii vs hhh</v>
      </c>
    </row>
    <row r="10" spans="1:7" hidden="1" x14ac:dyDescent="0.25">
      <c r="A10" t="str">
        <f>_xlfn.CONCAT('your model'!$B$4," ","Perspective")</f>
        <v>Professional Perspective</v>
      </c>
      <c r="B10" t="s">
        <v>478</v>
      </c>
      <c r="C10" t="s">
        <v>533</v>
      </c>
      <c r="D10" t="str">
        <f>'your model'!L23</f>
        <v>iii</v>
      </c>
      <c r="E10" t="s">
        <v>55</v>
      </c>
      <c r="F10" t="str">
        <f>'your model'!L24</f>
        <v>jjj</v>
      </c>
      <c r="G10" t="str">
        <f t="shared" si="0"/>
        <v>Professional Perspective cd9: jjj vs iii</v>
      </c>
    </row>
    <row r="11" spans="1:7" hidden="1" x14ac:dyDescent="0.25">
      <c r="A11" t="str">
        <f>_xlfn.CONCAT('your model'!$B$4," ","Perspective")</f>
        <v>Professional Perspective</v>
      </c>
      <c r="B11" t="s">
        <v>479</v>
      </c>
      <c r="C11" t="s">
        <v>534</v>
      </c>
      <c r="D11" t="str">
        <f>'your model'!L24</f>
        <v>jjj</v>
      </c>
      <c r="E11" t="s">
        <v>55</v>
      </c>
      <c r="F11" t="str">
        <f>'your model'!L25</f>
        <v>kkk</v>
      </c>
      <c r="G11" t="str">
        <f t="shared" si="0"/>
        <v>Professional Perspective cd10: kkk vs jjj</v>
      </c>
    </row>
    <row r="12" spans="1:7" hidden="1" x14ac:dyDescent="0.25">
      <c r="A12" t="str">
        <f>_xlfn.CONCAT('your model'!$B$4," ","Perspective")</f>
        <v>Professional Perspective</v>
      </c>
      <c r="B12" t="s">
        <v>480</v>
      </c>
      <c r="C12" t="s">
        <v>535</v>
      </c>
      <c r="D12" t="str">
        <f>'your model'!L25</f>
        <v>kkk</v>
      </c>
      <c r="E12" t="s">
        <v>55</v>
      </c>
      <c r="F12" t="str">
        <f>'your model'!L15</f>
        <v>External reporting is done</v>
      </c>
      <c r="G12" t="str">
        <f t="shared" si="0"/>
        <v>Professional Perspective cd11: External reporting is done vs kkk</v>
      </c>
    </row>
    <row r="13" spans="1:7" x14ac:dyDescent="0.25">
      <c r="A13" t="str">
        <f>_xlfn.CONCAT('your model'!$B$4," ","Perspective")</f>
        <v>Professional Perspective</v>
      </c>
      <c r="B13" t="s">
        <v>481</v>
      </c>
      <c r="C13" t="s">
        <v>536</v>
      </c>
      <c r="D13" t="str">
        <f>'your model'!L15</f>
        <v>External reporting is done</v>
      </c>
      <c r="E13" t="s">
        <v>55</v>
      </c>
      <c r="F13" t="str">
        <f>'your model'!L17</f>
        <v>Threats to organization are modeled</v>
      </c>
      <c r="G13" t="str">
        <f t="shared" si="0"/>
        <v>Professional Perspective cd12: Threats to organization are modeled vs External reporting is done</v>
      </c>
    </row>
    <row r="14" spans="1:7" x14ac:dyDescent="0.25">
      <c r="A14" t="str">
        <f>_xlfn.CONCAT('your model'!$B$4," ","Perspective")</f>
        <v>Professional Perspective</v>
      </c>
      <c r="B14" t="s">
        <v>482</v>
      </c>
      <c r="C14" t="s">
        <v>537</v>
      </c>
      <c r="D14" t="str">
        <f>'your model'!L16</f>
        <v>External vendor/supply coordination is done</v>
      </c>
      <c r="E14" t="s">
        <v>55</v>
      </c>
      <c r="F14" t="str">
        <f>'your model'!L18</f>
        <v>Cyber awareness of all staff is checked</v>
      </c>
      <c r="G14" t="str">
        <f t="shared" si="0"/>
        <v>Professional Perspective cd13: Cyber awareness of all staff is checked vs External vendor/supply coordination is done</v>
      </c>
    </row>
    <row r="15" spans="1:7" x14ac:dyDescent="0.25">
      <c r="A15" t="str">
        <f>_xlfn.CONCAT('your model'!$B$4," ","Perspective")</f>
        <v>Professional Perspective</v>
      </c>
      <c r="B15" t="s">
        <v>483</v>
      </c>
      <c r="C15" t="s">
        <v>538</v>
      </c>
      <c r="D15" t="str">
        <f>'your model'!L17</f>
        <v>Threats to organization are modeled</v>
      </c>
      <c r="E15" t="s">
        <v>55</v>
      </c>
      <c r="F15" t="str">
        <f>'your model'!L19</f>
        <v>Change Management is considered</v>
      </c>
      <c r="G15" t="str">
        <f t="shared" si="0"/>
        <v>Professional Perspective cd14: Change Management is considered vs Threats to organization are modeled</v>
      </c>
    </row>
    <row r="16" spans="1:7" hidden="1" x14ac:dyDescent="0.25">
      <c r="A16" t="str">
        <f>_xlfn.CONCAT('your model'!$B$4," ","Perspective")</f>
        <v>Professional Perspective</v>
      </c>
      <c r="B16" t="s">
        <v>484</v>
      </c>
      <c r="C16" t="s">
        <v>539</v>
      </c>
      <c r="D16" t="str">
        <f>'your model'!L18</f>
        <v>Cyber awareness of all staff is checked</v>
      </c>
      <c r="E16" t="s">
        <v>55</v>
      </c>
      <c r="F16" t="str">
        <f>'your model'!L20</f>
        <v>fff</v>
      </c>
      <c r="G16" t="str">
        <f t="shared" si="0"/>
        <v>Professional Perspective cd15: fff vs Cyber awareness of all staff is checked</v>
      </c>
    </row>
    <row r="17" spans="1:7" hidden="1" x14ac:dyDescent="0.25">
      <c r="A17" t="str">
        <f>_xlfn.CONCAT('your model'!$B$4," ","Perspective")</f>
        <v>Professional Perspective</v>
      </c>
      <c r="B17" t="s">
        <v>485</v>
      </c>
      <c r="C17" t="s">
        <v>540</v>
      </c>
      <c r="D17" t="str">
        <f>'your model'!L19</f>
        <v>Change Management is considered</v>
      </c>
      <c r="E17" t="s">
        <v>55</v>
      </c>
      <c r="F17" t="str">
        <f>'your model'!L21</f>
        <v>ggg</v>
      </c>
      <c r="G17" t="str">
        <f t="shared" si="0"/>
        <v>Professional Perspective cd16: ggg vs Change Management is considered</v>
      </c>
    </row>
    <row r="18" spans="1:7" hidden="1" x14ac:dyDescent="0.25">
      <c r="A18" t="str">
        <f>_xlfn.CONCAT('your model'!$B$4," ","Perspective")</f>
        <v>Professional Perspective</v>
      </c>
      <c r="B18" t="s">
        <v>486</v>
      </c>
      <c r="C18" t="s">
        <v>541</v>
      </c>
      <c r="D18" t="str">
        <f>'your model'!L20</f>
        <v>fff</v>
      </c>
      <c r="E18" t="s">
        <v>55</v>
      </c>
      <c r="F18" t="str">
        <f>'your model'!L22</f>
        <v>hhh</v>
      </c>
      <c r="G18" t="str">
        <f t="shared" si="0"/>
        <v>Professional Perspective cd17: hhh vs fff</v>
      </c>
    </row>
    <row r="19" spans="1:7" hidden="1" x14ac:dyDescent="0.25">
      <c r="A19" t="str">
        <f>_xlfn.CONCAT('your model'!$B$4," ","Perspective")</f>
        <v>Professional Perspective</v>
      </c>
      <c r="B19" t="s">
        <v>487</v>
      </c>
      <c r="C19" t="s">
        <v>542</v>
      </c>
      <c r="D19" t="str">
        <f>'your model'!L21</f>
        <v>ggg</v>
      </c>
      <c r="E19" t="s">
        <v>55</v>
      </c>
      <c r="F19" t="str">
        <f>'your model'!L23</f>
        <v>iii</v>
      </c>
      <c r="G19" t="str">
        <f t="shared" si="0"/>
        <v>Professional Perspective cd18: iii vs ggg</v>
      </c>
    </row>
    <row r="20" spans="1:7" hidden="1" x14ac:dyDescent="0.25">
      <c r="A20" t="str">
        <f>_xlfn.CONCAT('your model'!$B$4," ","Perspective")</f>
        <v>Professional Perspective</v>
      </c>
      <c r="B20" t="s">
        <v>488</v>
      </c>
      <c r="C20" t="s">
        <v>543</v>
      </c>
      <c r="D20" t="str">
        <f>'your model'!L22</f>
        <v>hhh</v>
      </c>
      <c r="E20" t="s">
        <v>55</v>
      </c>
      <c r="F20" t="str">
        <f>'your model'!L24</f>
        <v>jjj</v>
      </c>
      <c r="G20" t="str">
        <f t="shared" si="0"/>
        <v>Professional Perspective cd19: jjj vs hhh</v>
      </c>
    </row>
    <row r="21" spans="1:7" hidden="1" x14ac:dyDescent="0.25">
      <c r="A21" t="str">
        <f>_xlfn.CONCAT('your model'!$B$4," ","Perspective")</f>
        <v>Professional Perspective</v>
      </c>
      <c r="B21" t="s">
        <v>489</v>
      </c>
      <c r="C21" t="s">
        <v>544</v>
      </c>
      <c r="D21" t="str">
        <f>'your model'!L23</f>
        <v>iii</v>
      </c>
      <c r="E21" t="s">
        <v>55</v>
      </c>
      <c r="F21" t="str">
        <f>'your model'!L25</f>
        <v>kkk</v>
      </c>
      <c r="G21" t="str">
        <f t="shared" si="0"/>
        <v>Professional Perspective cd20: kkk vs iii</v>
      </c>
    </row>
    <row r="22" spans="1:7" hidden="1" x14ac:dyDescent="0.25">
      <c r="A22" t="str">
        <f>_xlfn.CONCAT('your model'!$B$4," ","Perspective")</f>
        <v>Professional Perspective</v>
      </c>
      <c r="B22" t="s">
        <v>490</v>
      </c>
      <c r="C22" t="s">
        <v>545</v>
      </c>
      <c r="D22" t="str">
        <f>'your model'!L24</f>
        <v>jjj</v>
      </c>
      <c r="E22" t="s">
        <v>55</v>
      </c>
      <c r="F22" t="str">
        <f>'your model'!L15</f>
        <v>External reporting is done</v>
      </c>
      <c r="G22" t="str">
        <f t="shared" si="0"/>
        <v>Professional Perspective cd21: External reporting is done vs jjj</v>
      </c>
    </row>
    <row r="23" spans="1:7" hidden="1" x14ac:dyDescent="0.25">
      <c r="A23" t="str">
        <f>_xlfn.CONCAT('your model'!$B$4," ","Perspective")</f>
        <v>Professional Perspective</v>
      </c>
      <c r="B23" t="s">
        <v>491</v>
      </c>
      <c r="C23" t="s">
        <v>546</v>
      </c>
      <c r="D23" t="str">
        <f>'your model'!L25</f>
        <v>kkk</v>
      </c>
      <c r="E23" t="s">
        <v>55</v>
      </c>
      <c r="F23" t="str">
        <f>'your model'!L16</f>
        <v>External vendor/supply coordination is done</v>
      </c>
      <c r="G23" t="str">
        <f t="shared" si="0"/>
        <v>Professional Perspective cd22: External vendor/supply coordination is done vs kkk</v>
      </c>
    </row>
    <row r="24" spans="1:7" x14ac:dyDescent="0.25">
      <c r="A24" t="str">
        <f>_xlfn.CONCAT('your model'!$B$4," ","Perspective")</f>
        <v>Professional Perspective</v>
      </c>
      <c r="B24" t="s">
        <v>492</v>
      </c>
      <c r="C24" t="s">
        <v>547</v>
      </c>
      <c r="D24" t="str">
        <f>'your model'!L15</f>
        <v>External reporting is done</v>
      </c>
      <c r="E24" t="s">
        <v>55</v>
      </c>
      <c r="F24" t="str">
        <f>'your model'!L18</f>
        <v>Cyber awareness of all staff is checked</v>
      </c>
      <c r="G24" t="str">
        <f t="shared" si="0"/>
        <v>Professional Perspective cd23: Cyber awareness of all staff is checked vs External reporting is done</v>
      </c>
    </row>
    <row r="25" spans="1:7" x14ac:dyDescent="0.25">
      <c r="A25" t="str">
        <f>_xlfn.CONCAT('your model'!$B$4," ","Perspective")</f>
        <v>Professional Perspective</v>
      </c>
      <c r="B25" t="s">
        <v>493</v>
      </c>
      <c r="C25" t="s">
        <v>548</v>
      </c>
      <c r="D25" t="str">
        <f>'your model'!L16</f>
        <v>External vendor/supply coordination is done</v>
      </c>
      <c r="E25" t="s">
        <v>55</v>
      </c>
      <c r="F25" t="str">
        <f>'your model'!L19</f>
        <v>Change Management is considered</v>
      </c>
      <c r="G25" t="str">
        <f t="shared" si="0"/>
        <v>Professional Perspective cd24: Change Management is considered vs External vendor/supply coordination is done</v>
      </c>
    </row>
    <row r="26" spans="1:7" hidden="1" x14ac:dyDescent="0.25">
      <c r="A26" t="str">
        <f>_xlfn.CONCAT('your model'!$B$4," ","Perspective")</f>
        <v>Professional Perspective</v>
      </c>
      <c r="B26" t="s">
        <v>494</v>
      </c>
      <c r="C26" t="s">
        <v>549</v>
      </c>
      <c r="D26" t="str">
        <f>'your model'!L17</f>
        <v>Threats to organization are modeled</v>
      </c>
      <c r="E26" t="s">
        <v>55</v>
      </c>
      <c r="F26" t="str">
        <f>'your model'!L20</f>
        <v>fff</v>
      </c>
      <c r="G26" t="str">
        <f t="shared" si="0"/>
        <v>Professional Perspective cd25: fff vs Threats to organization are modeled</v>
      </c>
    </row>
    <row r="27" spans="1:7" hidden="1" x14ac:dyDescent="0.25">
      <c r="A27" t="str">
        <f>_xlfn.CONCAT('your model'!$B$4," ","Perspective")</f>
        <v>Professional Perspective</v>
      </c>
      <c r="B27" t="s">
        <v>495</v>
      </c>
      <c r="C27" t="s">
        <v>550</v>
      </c>
      <c r="D27" t="str">
        <f>'your model'!L18</f>
        <v>Cyber awareness of all staff is checked</v>
      </c>
      <c r="E27" t="s">
        <v>55</v>
      </c>
      <c r="F27" t="str">
        <f>'your model'!L21</f>
        <v>ggg</v>
      </c>
      <c r="G27" t="str">
        <f t="shared" si="0"/>
        <v>Professional Perspective cd26: ggg vs Cyber awareness of all staff is checked</v>
      </c>
    </row>
    <row r="28" spans="1:7" hidden="1" x14ac:dyDescent="0.25">
      <c r="A28" t="str">
        <f>_xlfn.CONCAT('your model'!$B$4," ","Perspective")</f>
        <v>Professional Perspective</v>
      </c>
      <c r="B28" t="s">
        <v>496</v>
      </c>
      <c r="C28" t="s">
        <v>551</v>
      </c>
      <c r="D28" t="str">
        <f>'your model'!L19</f>
        <v>Change Management is considered</v>
      </c>
      <c r="E28" t="s">
        <v>55</v>
      </c>
      <c r="F28" t="str">
        <f>'your model'!L22</f>
        <v>hhh</v>
      </c>
      <c r="G28" t="str">
        <f t="shared" si="0"/>
        <v>Professional Perspective cd27: hhh vs Change Management is considered</v>
      </c>
    </row>
    <row r="29" spans="1:7" hidden="1" x14ac:dyDescent="0.25">
      <c r="A29" t="str">
        <f>_xlfn.CONCAT('your model'!$B$4," ","Perspective")</f>
        <v>Professional Perspective</v>
      </c>
      <c r="B29" t="s">
        <v>497</v>
      </c>
      <c r="C29" t="s">
        <v>552</v>
      </c>
      <c r="D29" t="str">
        <f>'your model'!L20</f>
        <v>fff</v>
      </c>
      <c r="E29" t="s">
        <v>55</v>
      </c>
      <c r="F29" t="str">
        <f>'your model'!L23</f>
        <v>iii</v>
      </c>
      <c r="G29" t="str">
        <f t="shared" si="0"/>
        <v>Professional Perspective cd28: iii vs fff</v>
      </c>
    </row>
    <row r="30" spans="1:7" hidden="1" x14ac:dyDescent="0.25">
      <c r="A30" t="str">
        <f>_xlfn.CONCAT('your model'!$B$4," ","Perspective")</f>
        <v>Professional Perspective</v>
      </c>
      <c r="B30" t="s">
        <v>498</v>
      </c>
      <c r="C30" t="s">
        <v>553</v>
      </c>
      <c r="D30" t="str">
        <f>'your model'!L21</f>
        <v>ggg</v>
      </c>
      <c r="E30" t="s">
        <v>55</v>
      </c>
      <c r="F30" t="str">
        <f>'your model'!L24</f>
        <v>jjj</v>
      </c>
      <c r="G30" t="str">
        <f t="shared" si="0"/>
        <v>Professional Perspective cd29: jjj vs ggg</v>
      </c>
    </row>
    <row r="31" spans="1:7" hidden="1" x14ac:dyDescent="0.25">
      <c r="A31" t="str">
        <f>_xlfn.CONCAT('your model'!$B$4," ","Perspective")</f>
        <v>Professional Perspective</v>
      </c>
      <c r="B31" t="s">
        <v>499</v>
      </c>
      <c r="C31" t="s">
        <v>554</v>
      </c>
      <c r="D31" t="str">
        <f>'your model'!L22</f>
        <v>hhh</v>
      </c>
      <c r="E31" t="s">
        <v>55</v>
      </c>
      <c r="F31" t="str">
        <f>'your model'!L25</f>
        <v>kkk</v>
      </c>
      <c r="G31" t="str">
        <f t="shared" si="0"/>
        <v>Professional Perspective cd30: kkk vs hhh</v>
      </c>
    </row>
    <row r="32" spans="1:7" hidden="1" x14ac:dyDescent="0.25">
      <c r="A32" t="str">
        <f>_xlfn.CONCAT('your model'!$B$4," ","Perspective")</f>
        <v>Professional Perspective</v>
      </c>
      <c r="B32" t="s">
        <v>500</v>
      </c>
      <c r="C32" t="s">
        <v>555</v>
      </c>
      <c r="D32" t="str">
        <f>'your model'!L23</f>
        <v>iii</v>
      </c>
      <c r="E32" t="s">
        <v>55</v>
      </c>
      <c r="F32" t="str">
        <f>'your model'!L15</f>
        <v>External reporting is done</v>
      </c>
      <c r="G32" t="str">
        <f t="shared" si="0"/>
        <v>Professional Perspective cd31: External reporting is done vs iii</v>
      </c>
    </row>
    <row r="33" spans="1:7" hidden="1" x14ac:dyDescent="0.25">
      <c r="A33" t="str">
        <f>_xlfn.CONCAT('your model'!$B$4," ","Perspective")</f>
        <v>Professional Perspective</v>
      </c>
      <c r="B33" t="s">
        <v>501</v>
      </c>
      <c r="C33" t="s">
        <v>556</v>
      </c>
      <c r="D33" t="str">
        <f>'your model'!L24</f>
        <v>jjj</v>
      </c>
      <c r="E33" t="s">
        <v>55</v>
      </c>
      <c r="F33" t="str">
        <f>'your model'!L16</f>
        <v>External vendor/supply coordination is done</v>
      </c>
      <c r="G33" t="str">
        <f t="shared" si="0"/>
        <v>Professional Perspective cd32: External vendor/supply coordination is done vs jjj</v>
      </c>
    </row>
    <row r="34" spans="1:7" hidden="1" x14ac:dyDescent="0.25">
      <c r="A34" t="str">
        <f>_xlfn.CONCAT('your model'!$B$4," ","Perspective")</f>
        <v>Professional Perspective</v>
      </c>
      <c r="B34" t="s">
        <v>502</v>
      </c>
      <c r="C34" t="s">
        <v>557</v>
      </c>
      <c r="D34" t="str">
        <f>'your model'!L25</f>
        <v>kkk</v>
      </c>
      <c r="E34" t="s">
        <v>55</v>
      </c>
      <c r="F34" t="str">
        <f>'your model'!L17</f>
        <v>Threats to organization are modeled</v>
      </c>
      <c r="G34" t="str">
        <f t="shared" si="0"/>
        <v>Professional Perspective cd33: Threats to organization are modeled vs kkk</v>
      </c>
    </row>
    <row r="35" spans="1:7" x14ac:dyDescent="0.25">
      <c r="A35" t="str">
        <f>_xlfn.CONCAT('your model'!$B$4," ","Perspective")</f>
        <v>Professional Perspective</v>
      </c>
      <c r="B35" t="s">
        <v>503</v>
      </c>
      <c r="C35" t="s">
        <v>558</v>
      </c>
      <c r="D35" t="str">
        <f>'your model'!L15</f>
        <v>External reporting is done</v>
      </c>
      <c r="E35" t="s">
        <v>55</v>
      </c>
      <c r="F35" t="str">
        <f>'your model'!L19</f>
        <v>Change Management is considered</v>
      </c>
      <c r="G35" t="str">
        <f t="shared" si="0"/>
        <v>Professional Perspective cd34: Change Management is considered vs External reporting is done</v>
      </c>
    </row>
    <row r="36" spans="1:7" hidden="1" x14ac:dyDescent="0.25">
      <c r="A36" t="str">
        <f>_xlfn.CONCAT('your model'!$B$4," ","Perspective")</f>
        <v>Professional Perspective</v>
      </c>
      <c r="B36" t="s">
        <v>504</v>
      </c>
      <c r="C36" t="s">
        <v>559</v>
      </c>
      <c r="D36" t="str">
        <f>'your model'!L16</f>
        <v>External vendor/supply coordination is done</v>
      </c>
      <c r="E36" t="s">
        <v>55</v>
      </c>
      <c r="F36" t="str">
        <f>'your model'!L20</f>
        <v>fff</v>
      </c>
      <c r="G36" t="str">
        <f t="shared" si="0"/>
        <v>Professional Perspective cd35: fff vs External vendor/supply coordination is done</v>
      </c>
    </row>
    <row r="37" spans="1:7" hidden="1" x14ac:dyDescent="0.25">
      <c r="A37" t="str">
        <f>_xlfn.CONCAT('your model'!$B$4," ","Perspective")</f>
        <v>Professional Perspective</v>
      </c>
      <c r="B37" t="s">
        <v>505</v>
      </c>
      <c r="C37" t="s">
        <v>560</v>
      </c>
      <c r="D37" t="str">
        <f>'your model'!L17</f>
        <v>Threats to organization are modeled</v>
      </c>
      <c r="E37" t="s">
        <v>55</v>
      </c>
      <c r="F37" t="str">
        <f>'your model'!L21</f>
        <v>ggg</v>
      </c>
      <c r="G37" t="str">
        <f t="shared" si="0"/>
        <v>Professional Perspective cd36: ggg vs Threats to organization are modeled</v>
      </c>
    </row>
    <row r="38" spans="1:7" hidden="1" x14ac:dyDescent="0.25">
      <c r="A38" t="str">
        <f>_xlfn.CONCAT('your model'!$B$4," ","Perspective")</f>
        <v>Professional Perspective</v>
      </c>
      <c r="B38" t="s">
        <v>506</v>
      </c>
      <c r="C38" t="s">
        <v>561</v>
      </c>
      <c r="D38" t="str">
        <f>'your model'!L18</f>
        <v>Cyber awareness of all staff is checked</v>
      </c>
      <c r="E38" t="s">
        <v>55</v>
      </c>
      <c r="F38" t="str">
        <f>'your model'!L22</f>
        <v>hhh</v>
      </c>
      <c r="G38" t="str">
        <f t="shared" si="0"/>
        <v>Professional Perspective cd37: hhh vs Cyber awareness of all staff is checked</v>
      </c>
    </row>
    <row r="39" spans="1:7" hidden="1" x14ac:dyDescent="0.25">
      <c r="A39" t="str">
        <f>_xlfn.CONCAT('your model'!$B$4," ","Perspective")</f>
        <v>Professional Perspective</v>
      </c>
      <c r="B39" t="s">
        <v>507</v>
      </c>
      <c r="C39" t="s">
        <v>562</v>
      </c>
      <c r="D39" t="str">
        <f>'your model'!L19</f>
        <v>Change Management is considered</v>
      </c>
      <c r="E39" t="s">
        <v>55</v>
      </c>
      <c r="F39" t="str">
        <f>'your model'!L23</f>
        <v>iii</v>
      </c>
      <c r="G39" t="str">
        <f t="shared" si="0"/>
        <v>Professional Perspective cd38: iii vs Change Management is considered</v>
      </c>
    </row>
    <row r="40" spans="1:7" hidden="1" x14ac:dyDescent="0.25">
      <c r="A40" t="str">
        <f>_xlfn.CONCAT('your model'!$B$4," ","Perspective")</f>
        <v>Professional Perspective</v>
      </c>
      <c r="B40" t="s">
        <v>508</v>
      </c>
      <c r="C40" t="s">
        <v>563</v>
      </c>
      <c r="D40" t="str">
        <f>'your model'!L20</f>
        <v>fff</v>
      </c>
      <c r="E40" t="s">
        <v>55</v>
      </c>
      <c r="F40" t="str">
        <f>'your model'!L24</f>
        <v>jjj</v>
      </c>
      <c r="G40" t="str">
        <f t="shared" si="0"/>
        <v>Professional Perspective cd39: jjj vs fff</v>
      </c>
    </row>
    <row r="41" spans="1:7" hidden="1" x14ac:dyDescent="0.25">
      <c r="A41" t="str">
        <f>_xlfn.CONCAT('your model'!$B$4," ","Perspective")</f>
        <v>Professional Perspective</v>
      </c>
      <c r="B41" t="s">
        <v>509</v>
      </c>
      <c r="C41" t="s">
        <v>564</v>
      </c>
      <c r="D41" t="str">
        <f>'your model'!L21</f>
        <v>ggg</v>
      </c>
      <c r="E41" t="s">
        <v>55</v>
      </c>
      <c r="F41" t="str">
        <f>'your model'!L25</f>
        <v>kkk</v>
      </c>
      <c r="G41" t="str">
        <f t="shared" si="0"/>
        <v>Professional Perspective cd40: kkk vs ggg</v>
      </c>
    </row>
    <row r="42" spans="1:7" hidden="1" x14ac:dyDescent="0.25">
      <c r="A42" t="str">
        <f>_xlfn.CONCAT('your model'!$B$4," ","Perspective")</f>
        <v>Professional Perspective</v>
      </c>
      <c r="B42" t="s">
        <v>510</v>
      </c>
      <c r="C42" t="s">
        <v>565</v>
      </c>
      <c r="D42" t="str">
        <f>'your model'!L22</f>
        <v>hhh</v>
      </c>
      <c r="E42" t="s">
        <v>55</v>
      </c>
      <c r="F42" t="str">
        <f>'your model'!L15</f>
        <v>External reporting is done</v>
      </c>
      <c r="G42" t="str">
        <f t="shared" si="0"/>
        <v>Professional Perspective cd41: External reporting is done vs hhh</v>
      </c>
    </row>
    <row r="43" spans="1:7" hidden="1" x14ac:dyDescent="0.25">
      <c r="A43" t="str">
        <f>_xlfn.CONCAT('your model'!$B$4," ","Perspective")</f>
        <v>Professional Perspective</v>
      </c>
      <c r="B43" t="s">
        <v>511</v>
      </c>
      <c r="C43" t="s">
        <v>566</v>
      </c>
      <c r="D43" t="str">
        <f>'your model'!L23</f>
        <v>iii</v>
      </c>
      <c r="E43" t="s">
        <v>55</v>
      </c>
      <c r="F43" t="str">
        <f>'your model'!L16</f>
        <v>External vendor/supply coordination is done</v>
      </c>
      <c r="G43" t="str">
        <f t="shared" si="0"/>
        <v>Professional Perspective cd42: External vendor/supply coordination is done vs iii</v>
      </c>
    </row>
    <row r="44" spans="1:7" hidden="1" x14ac:dyDescent="0.25">
      <c r="A44" t="str">
        <f>_xlfn.CONCAT('your model'!$B$4," ","Perspective")</f>
        <v>Professional Perspective</v>
      </c>
      <c r="B44" t="s">
        <v>512</v>
      </c>
      <c r="C44" t="s">
        <v>567</v>
      </c>
      <c r="D44" t="str">
        <f>'your model'!L24</f>
        <v>jjj</v>
      </c>
      <c r="E44" t="s">
        <v>55</v>
      </c>
      <c r="F44" t="str">
        <f>'your model'!L17</f>
        <v>Threats to organization are modeled</v>
      </c>
      <c r="G44" t="str">
        <f t="shared" si="0"/>
        <v>Professional Perspective cd43: Threats to organization are modeled vs jjj</v>
      </c>
    </row>
    <row r="45" spans="1:7" hidden="1" x14ac:dyDescent="0.25">
      <c r="A45" t="str">
        <f>_xlfn.CONCAT('your model'!$B$4," ","Perspective")</f>
        <v>Professional Perspective</v>
      </c>
      <c r="B45" t="s">
        <v>513</v>
      </c>
      <c r="C45" t="s">
        <v>568</v>
      </c>
      <c r="D45" t="str">
        <f>'your model'!L25</f>
        <v>kkk</v>
      </c>
      <c r="E45" t="s">
        <v>55</v>
      </c>
      <c r="F45" t="str">
        <f>'your model'!L18</f>
        <v>Cyber awareness of all staff is checked</v>
      </c>
      <c r="G45" t="str">
        <f t="shared" si="0"/>
        <v>Professional Perspective cd44: Cyber awareness of all staff is checked vs kkk</v>
      </c>
    </row>
    <row r="46" spans="1:7" hidden="1" x14ac:dyDescent="0.25">
      <c r="A46" t="str">
        <f>_xlfn.CONCAT('your model'!$B$4," ","Perspective")</f>
        <v>Professional Perspective</v>
      </c>
      <c r="B46" t="s">
        <v>514</v>
      </c>
      <c r="C46" t="s">
        <v>569</v>
      </c>
      <c r="D46" t="str">
        <f>'your model'!L15</f>
        <v>External reporting is done</v>
      </c>
      <c r="E46" t="s">
        <v>55</v>
      </c>
      <c r="F46" t="str">
        <f>'your model'!L20</f>
        <v>fff</v>
      </c>
      <c r="G46" t="str">
        <f t="shared" si="0"/>
        <v>Professional Perspective cd45: fff vs External reporting is done</v>
      </c>
    </row>
    <row r="47" spans="1:7" hidden="1" x14ac:dyDescent="0.25">
      <c r="A47" t="str">
        <f>_xlfn.CONCAT('your model'!$B$4," ","Perspective")</f>
        <v>Professional Perspective</v>
      </c>
      <c r="B47" t="s">
        <v>515</v>
      </c>
      <c r="C47" t="s">
        <v>570</v>
      </c>
      <c r="D47" t="str">
        <f>'your model'!L16</f>
        <v>External vendor/supply coordination is done</v>
      </c>
      <c r="E47" t="s">
        <v>55</v>
      </c>
      <c r="F47" t="str">
        <f>'your model'!L21</f>
        <v>ggg</v>
      </c>
      <c r="G47" t="str">
        <f t="shared" si="0"/>
        <v>Professional Perspective cd46: ggg vs External vendor/supply coordination is done</v>
      </c>
    </row>
    <row r="48" spans="1:7" hidden="1" x14ac:dyDescent="0.25">
      <c r="A48" t="str">
        <f>_xlfn.CONCAT('your model'!$B$4," ","Perspective")</f>
        <v>Professional Perspective</v>
      </c>
      <c r="B48" t="s">
        <v>516</v>
      </c>
      <c r="C48" t="s">
        <v>571</v>
      </c>
      <c r="D48" t="str">
        <f>'your model'!L17</f>
        <v>Threats to organization are modeled</v>
      </c>
      <c r="E48" t="s">
        <v>55</v>
      </c>
      <c r="F48" t="str">
        <f>'your model'!L22</f>
        <v>hhh</v>
      </c>
      <c r="G48" t="str">
        <f t="shared" si="0"/>
        <v>Professional Perspective cd47: hhh vs Threats to organization are modeled</v>
      </c>
    </row>
    <row r="49" spans="1:7" hidden="1" x14ac:dyDescent="0.25">
      <c r="A49" t="str">
        <f>_xlfn.CONCAT('your model'!$B$4," ","Perspective")</f>
        <v>Professional Perspective</v>
      </c>
      <c r="B49" t="s">
        <v>517</v>
      </c>
      <c r="C49" t="s">
        <v>572</v>
      </c>
      <c r="D49" t="str">
        <f>'your model'!L18</f>
        <v>Cyber awareness of all staff is checked</v>
      </c>
      <c r="E49" t="s">
        <v>55</v>
      </c>
      <c r="F49" t="str">
        <f>'your model'!L23</f>
        <v>iii</v>
      </c>
      <c r="G49" t="str">
        <f t="shared" si="0"/>
        <v>Professional Perspective cd48: iii vs Cyber awareness of all staff is checked</v>
      </c>
    </row>
    <row r="50" spans="1:7" hidden="1" x14ac:dyDescent="0.25">
      <c r="A50" t="str">
        <f>_xlfn.CONCAT('your model'!$B$4," ","Perspective")</f>
        <v>Professional Perspective</v>
      </c>
      <c r="B50" t="s">
        <v>518</v>
      </c>
      <c r="C50" t="s">
        <v>573</v>
      </c>
      <c r="D50" t="str">
        <f>'your model'!L19</f>
        <v>Change Management is considered</v>
      </c>
      <c r="E50" t="s">
        <v>55</v>
      </c>
      <c r="F50" t="str">
        <f>'your model'!L24</f>
        <v>jjj</v>
      </c>
      <c r="G50" t="str">
        <f t="shared" si="0"/>
        <v>Professional Perspective cd49: jjj vs Change Management is considered</v>
      </c>
    </row>
    <row r="51" spans="1:7" hidden="1" x14ac:dyDescent="0.25">
      <c r="A51" t="str">
        <f>_xlfn.CONCAT('your model'!$B$4," ","Perspective")</f>
        <v>Professional Perspective</v>
      </c>
      <c r="B51" t="s">
        <v>519</v>
      </c>
      <c r="C51" t="s">
        <v>574</v>
      </c>
      <c r="D51" t="str">
        <f>'your model'!L20</f>
        <v>fff</v>
      </c>
      <c r="E51" t="s">
        <v>55</v>
      </c>
      <c r="F51" t="str">
        <f>'your model'!L25</f>
        <v>kkk</v>
      </c>
      <c r="G51" t="str">
        <f t="shared" si="0"/>
        <v>Professional Perspective cd50: kkk vs fff</v>
      </c>
    </row>
    <row r="52" spans="1:7" hidden="1" x14ac:dyDescent="0.25">
      <c r="A52" t="str">
        <f>_xlfn.CONCAT('your model'!$B$4," ","Perspective")</f>
        <v>Professional Perspective</v>
      </c>
      <c r="B52" t="s">
        <v>520</v>
      </c>
      <c r="C52" t="s">
        <v>575</v>
      </c>
      <c r="D52" t="str">
        <f>'your model'!L21</f>
        <v>ggg</v>
      </c>
      <c r="E52" t="s">
        <v>55</v>
      </c>
      <c r="F52" t="str">
        <f>'your model'!L15</f>
        <v>External reporting is done</v>
      </c>
      <c r="G52" t="str">
        <f t="shared" si="0"/>
        <v>Professional Perspective cd51: External reporting is done vs ggg</v>
      </c>
    </row>
    <row r="53" spans="1:7" hidden="1" x14ac:dyDescent="0.25">
      <c r="A53" t="str">
        <f>_xlfn.CONCAT('your model'!$B$4," ","Perspective")</f>
        <v>Professional Perspective</v>
      </c>
      <c r="B53" t="s">
        <v>521</v>
      </c>
      <c r="C53" t="s">
        <v>576</v>
      </c>
      <c r="D53" t="str">
        <f>'your model'!L22</f>
        <v>hhh</v>
      </c>
      <c r="E53" t="s">
        <v>55</v>
      </c>
      <c r="F53" t="str">
        <f>'your model'!L16</f>
        <v>External vendor/supply coordination is done</v>
      </c>
      <c r="G53" t="str">
        <f t="shared" si="0"/>
        <v>Professional Perspective cd52: External vendor/supply coordination is done vs hhh</v>
      </c>
    </row>
    <row r="54" spans="1:7" hidden="1" x14ac:dyDescent="0.25">
      <c r="A54" t="str">
        <f>_xlfn.CONCAT('your model'!$B$4," ","Perspective")</f>
        <v>Professional Perspective</v>
      </c>
      <c r="B54" t="s">
        <v>522</v>
      </c>
      <c r="C54" t="s">
        <v>577</v>
      </c>
      <c r="D54" t="str">
        <f>'your model'!L23</f>
        <v>iii</v>
      </c>
      <c r="E54" t="s">
        <v>55</v>
      </c>
      <c r="F54" t="str">
        <f>'your model'!L17</f>
        <v>Threats to organization are modeled</v>
      </c>
      <c r="G54" t="str">
        <f t="shared" si="0"/>
        <v>Professional Perspective cd53: Threats to organization are modeled vs iii</v>
      </c>
    </row>
    <row r="55" spans="1:7" hidden="1" x14ac:dyDescent="0.25">
      <c r="A55" t="str">
        <f>_xlfn.CONCAT('your model'!$B$4," ","Perspective")</f>
        <v>Professional Perspective</v>
      </c>
      <c r="B55" t="s">
        <v>523</v>
      </c>
      <c r="C55" t="s">
        <v>578</v>
      </c>
      <c r="D55" t="str">
        <f>'your model'!L24</f>
        <v>jjj</v>
      </c>
      <c r="E55" t="s">
        <v>55</v>
      </c>
      <c r="F55" t="str">
        <f>'your model'!L18</f>
        <v>Cyber awareness of all staff is checked</v>
      </c>
      <c r="G55" t="str">
        <f t="shared" si="0"/>
        <v>Professional Perspective cd54: Cyber awareness of all staff is checked vs jjj</v>
      </c>
    </row>
    <row r="56" spans="1:7" hidden="1" x14ac:dyDescent="0.25">
      <c r="A56" t="str">
        <f>_xlfn.CONCAT('your model'!$B$4," ","Perspective")</f>
        <v>Professional Perspective</v>
      </c>
      <c r="B56" t="s">
        <v>524</v>
      </c>
      <c r="C56" t="s">
        <v>579</v>
      </c>
      <c r="D56" t="str">
        <f>'your model'!L25</f>
        <v>kkk</v>
      </c>
      <c r="E56" t="s">
        <v>55</v>
      </c>
      <c r="F56" t="str">
        <f>'your model'!L19</f>
        <v>Change Management is considered</v>
      </c>
      <c r="G56" t="str">
        <f t="shared" si="0"/>
        <v>Professional Perspective cd55: Change Management is considered vs kkk</v>
      </c>
    </row>
  </sheetData>
  <autoFilter ref="B1:G56" xr:uid="{C9502A37-0844-460E-845C-3B3235C27F46}">
    <filterColumn colId="2">
      <filters>
        <filter val="Change Management is considered"/>
        <filter val="Cyber awareness of all staff is checked"/>
        <filter val="External reporting is done"/>
        <filter val="External vendor/supply coordination is done"/>
        <filter val="Threats to organization are modeled"/>
      </filters>
    </filterColumn>
    <filterColumn colId="4">
      <filters>
        <filter val="Change Management is considered"/>
        <filter val="Cyber awareness of all staff is checked"/>
        <filter val="External vendor/supply coordination is done"/>
        <filter val="Threats to organization are modeled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C0DE-06C9-4EAE-8375-399A48FF8B66}">
  <sheetPr filterMode="1"/>
  <dimension ref="A1:G56"/>
  <sheetViews>
    <sheetView workbookViewId="0"/>
  </sheetViews>
  <sheetFormatPr defaultRowHeight="15" x14ac:dyDescent="0.25"/>
  <cols>
    <col min="1" max="1" width="22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801</v>
      </c>
      <c r="B1" s="14" t="s">
        <v>54</v>
      </c>
      <c r="C1" s="14" t="s">
        <v>304</v>
      </c>
      <c r="D1" s="14" t="s">
        <v>56</v>
      </c>
      <c r="E1" s="14" t="s">
        <v>55</v>
      </c>
      <c r="F1" s="14" t="s">
        <v>56</v>
      </c>
      <c r="G1" s="14" t="s">
        <v>1198</v>
      </c>
    </row>
    <row r="2" spans="1:7" x14ac:dyDescent="0.25">
      <c r="A2" t="str">
        <f>_xlfn.CONCAT('your model'!$B$5," ","Perspective")</f>
        <v>Leadership Perspective</v>
      </c>
      <c r="B2" t="s">
        <v>580</v>
      </c>
      <c r="C2" t="s">
        <v>635</v>
      </c>
      <c r="D2" t="str">
        <f>'your model'!Q15</f>
        <v>Cybersecurity learning sources are available</v>
      </c>
      <c r="E2" t="s">
        <v>55</v>
      </c>
      <c r="F2" t="str">
        <f>'your model'!Q16</f>
        <v>Cybersecurity goals of energy organization are identified</v>
      </c>
      <c r="G2" t="str">
        <f>_xlfn.CONCAT(A2," ",B2,": ",F2," ",E2," ",D2)</f>
        <v>Leadership Perspective ce1: Cybersecurity goals of energy organization are identified vs Cybersecurity learning sources are available</v>
      </c>
    </row>
    <row r="3" spans="1:7" x14ac:dyDescent="0.25">
      <c r="A3" t="str">
        <f>_xlfn.CONCAT('your model'!$B$5," ","Perspective")</f>
        <v>Leadership Perspective</v>
      </c>
      <c r="B3" t="s">
        <v>581</v>
      </c>
      <c r="C3" t="s">
        <v>636</v>
      </c>
      <c r="D3" t="str">
        <f>'your model'!Q16</f>
        <v>Cybersecurity goals of energy organization are identified</v>
      </c>
      <c r="E3" t="s">
        <v>55</v>
      </c>
      <c r="F3" t="str">
        <f>'your model'!Q17</f>
        <v>Cybersecurity risk is considered priority by C-Suite</v>
      </c>
      <c r="G3" t="str">
        <f t="shared" ref="G3:G56" si="0">_xlfn.CONCAT(A3,"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t="str">
        <f>_xlfn.CONCAT('your model'!$B$5," ","Perspective")</f>
        <v>Leadership Perspective</v>
      </c>
      <c r="B4" t="s">
        <v>582</v>
      </c>
      <c r="C4" t="s">
        <v>637</v>
      </c>
      <c r="D4" t="str">
        <f>'your model'!Q17</f>
        <v>Cybersecurity risk is considered priority by C-Suite</v>
      </c>
      <c r="E4" t="s">
        <v>55</v>
      </c>
      <c r="F4" t="str">
        <f>'your model'!Q18</f>
        <v>Professionals with cyber certifications are in operations</v>
      </c>
      <c r="G4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t="str">
        <f>_xlfn.CONCAT('your model'!$B$5," ","Perspective")</f>
        <v>Leadership Perspective</v>
      </c>
      <c r="B5" t="s">
        <v>583</v>
      </c>
      <c r="C5" t="s">
        <v>638</v>
      </c>
      <c r="D5" t="str">
        <f>'your model'!Q18</f>
        <v>Professionals with cyber certifications are in operations</v>
      </c>
      <c r="E5" t="s">
        <v>55</v>
      </c>
      <c r="F5" t="str">
        <f>'your model'!Q19</f>
        <v>Policies are updated</v>
      </c>
      <c r="G5" t="str">
        <f t="shared" si="0"/>
        <v>Leadership Perspective ce4: Policies are updated vs Professionals with cyber certifications are in operations</v>
      </c>
    </row>
    <row r="6" spans="1:7" x14ac:dyDescent="0.25">
      <c r="A6" t="str">
        <f>_xlfn.CONCAT('your model'!$B$5," ","Perspective")</f>
        <v>Leadership Perspective</v>
      </c>
      <c r="B6" t="s">
        <v>584</v>
      </c>
      <c r="C6" t="s">
        <v>639</v>
      </c>
      <c r="D6" t="str">
        <f>'your model'!Q19</f>
        <v>Policies are updated</v>
      </c>
      <c r="E6" t="s">
        <v>55</v>
      </c>
      <c r="F6" t="str">
        <f>'your model'!Q20</f>
        <v>Supply chain cyber risk is considered during procurement</v>
      </c>
      <c r="G6" t="str">
        <f t="shared" si="0"/>
        <v>Leadership Perspective ce5: Supply chain cyber risk is considered during procurement vs Policies are updated</v>
      </c>
    </row>
    <row r="7" spans="1:7" hidden="1" x14ac:dyDescent="0.25">
      <c r="A7" t="str">
        <f>_xlfn.CONCAT('your model'!$B$5," ","Perspective")</f>
        <v>Leadership Perspective</v>
      </c>
      <c r="B7" t="s">
        <v>585</v>
      </c>
      <c r="C7" t="s">
        <v>640</v>
      </c>
      <c r="D7" t="str">
        <f>'your model'!Q20</f>
        <v>Supply chain cyber risk is considered during procurement</v>
      </c>
      <c r="E7" t="s">
        <v>55</v>
      </c>
      <c r="F7" t="str">
        <f>'your model'!Q21</f>
        <v>rrr</v>
      </c>
      <c r="G7" t="str">
        <f t="shared" si="0"/>
        <v>Leadership Perspective ce6: rrr vs Supply chain cyber risk is considered during procurement</v>
      </c>
    </row>
    <row r="8" spans="1:7" hidden="1" x14ac:dyDescent="0.25">
      <c r="A8" t="str">
        <f>_xlfn.CONCAT('your model'!$B$5," ","Perspective")</f>
        <v>Leadership Perspective</v>
      </c>
      <c r="B8" t="s">
        <v>586</v>
      </c>
      <c r="C8" t="s">
        <v>641</v>
      </c>
      <c r="D8" t="str">
        <f>'your model'!Q21</f>
        <v>rrr</v>
      </c>
      <c r="E8" t="s">
        <v>55</v>
      </c>
      <c r="F8" t="str">
        <f>'your model'!Q22</f>
        <v>sss</v>
      </c>
      <c r="G8" t="str">
        <f t="shared" si="0"/>
        <v>Leadership Perspective ce7: sss vs rrr</v>
      </c>
    </row>
    <row r="9" spans="1:7" hidden="1" x14ac:dyDescent="0.25">
      <c r="A9" t="str">
        <f>_xlfn.CONCAT('your model'!$B$5," ","Perspective")</f>
        <v>Leadership Perspective</v>
      </c>
      <c r="B9" t="s">
        <v>587</v>
      </c>
      <c r="C9" t="s">
        <v>642</v>
      </c>
      <c r="D9" t="str">
        <f>'your model'!Q22</f>
        <v>sss</v>
      </c>
      <c r="E9" t="s">
        <v>55</v>
      </c>
      <c r="F9" t="str">
        <f>'your model'!Q23</f>
        <v>ttt</v>
      </c>
      <c r="G9" t="str">
        <f t="shared" si="0"/>
        <v>Leadership Perspective ce8: ttt vs sss</v>
      </c>
    </row>
    <row r="10" spans="1:7" hidden="1" x14ac:dyDescent="0.25">
      <c r="A10" t="str">
        <f>_xlfn.CONCAT('your model'!$B$5," ","Perspective")</f>
        <v>Leadership Perspective</v>
      </c>
      <c r="B10" t="s">
        <v>588</v>
      </c>
      <c r="C10" t="s">
        <v>643</v>
      </c>
      <c r="D10" t="str">
        <f>'your model'!Q23</f>
        <v>ttt</v>
      </c>
      <c r="E10" t="s">
        <v>55</v>
      </c>
      <c r="F10" t="str">
        <f>'your model'!Q24</f>
        <v>uuu</v>
      </c>
      <c r="G10" t="str">
        <f t="shared" si="0"/>
        <v>Leadership Perspective ce9: uuu vs ttt</v>
      </c>
    </row>
    <row r="11" spans="1:7" hidden="1" x14ac:dyDescent="0.25">
      <c r="A11" t="str">
        <f>_xlfn.CONCAT('your model'!$B$5," ","Perspective")</f>
        <v>Leadership Perspective</v>
      </c>
      <c r="B11" t="s">
        <v>589</v>
      </c>
      <c r="C11" t="s">
        <v>644</v>
      </c>
      <c r="D11" t="str">
        <f>'your model'!Q24</f>
        <v>uuu</v>
      </c>
      <c r="E11" t="s">
        <v>55</v>
      </c>
      <c r="F11" t="str">
        <f>'your model'!Q25</f>
        <v>vvv</v>
      </c>
      <c r="G11" t="str">
        <f t="shared" si="0"/>
        <v>Leadership Perspective ce10: vvv vs uuu</v>
      </c>
    </row>
    <row r="12" spans="1:7" hidden="1" x14ac:dyDescent="0.25">
      <c r="A12" t="str">
        <f>_xlfn.CONCAT('your model'!$B$5," ","Perspective")</f>
        <v>Leadership Perspective</v>
      </c>
      <c r="B12" t="s">
        <v>590</v>
      </c>
      <c r="C12" t="s">
        <v>645</v>
      </c>
      <c r="D12" t="str">
        <f>'your model'!Q25</f>
        <v>vvv</v>
      </c>
      <c r="E12" t="s">
        <v>55</v>
      </c>
      <c r="F12" t="str">
        <f>'your model'!Q15</f>
        <v>Cybersecurity learning sources are available</v>
      </c>
      <c r="G12" t="str">
        <f t="shared" si="0"/>
        <v>Leadership Perspective ce11: Cybersecurity learning sources are available vs vvv</v>
      </c>
    </row>
    <row r="13" spans="1:7" x14ac:dyDescent="0.25">
      <c r="A13" t="str">
        <f>_xlfn.CONCAT('your model'!$B$5," ","Perspective")</f>
        <v>Leadership Perspective</v>
      </c>
      <c r="B13" t="s">
        <v>591</v>
      </c>
      <c r="C13" t="s">
        <v>646</v>
      </c>
      <c r="D13" t="str">
        <f>'your model'!Q15</f>
        <v>Cybersecurity learning sources are available</v>
      </c>
      <c r="E13" t="s">
        <v>55</v>
      </c>
      <c r="F13" t="str">
        <f>'your model'!Q17</f>
        <v>Cybersecurity risk is considered priority by C-Suite</v>
      </c>
      <c r="G13" t="str">
        <f t="shared" si="0"/>
        <v>Leadership Perspective ce12: Cybersecurity risk is considered priority by C-Suite vs Cybersecurity learning sources are available</v>
      </c>
    </row>
    <row r="14" spans="1:7" x14ac:dyDescent="0.25">
      <c r="A14" t="str">
        <f>_xlfn.CONCAT('your model'!$B$5," ","Perspective")</f>
        <v>Leadership Perspective</v>
      </c>
      <c r="B14" t="s">
        <v>592</v>
      </c>
      <c r="C14" t="s">
        <v>647</v>
      </c>
      <c r="D14" t="str">
        <f>'your model'!Q16</f>
        <v>Cybersecurity goals of energy organization are identified</v>
      </c>
      <c r="E14" t="s">
        <v>55</v>
      </c>
      <c r="F14" t="str">
        <f>'your model'!Q18</f>
        <v>Professionals with cyber certifications are in operations</v>
      </c>
      <c r="G14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t="str">
        <f>_xlfn.CONCAT('your model'!$B$5," ","Perspective")</f>
        <v>Leadership Perspective</v>
      </c>
      <c r="B15" t="s">
        <v>593</v>
      </c>
      <c r="C15" t="s">
        <v>648</v>
      </c>
      <c r="D15" t="str">
        <f>'your model'!Q17</f>
        <v>Cybersecurity risk is considered priority by C-Suite</v>
      </c>
      <c r="E15" t="s">
        <v>55</v>
      </c>
      <c r="F15" t="str">
        <f>'your model'!Q19</f>
        <v>Policies are updated</v>
      </c>
      <c r="G15" t="str">
        <f t="shared" si="0"/>
        <v>Leadership Perspective ce14: Policies are updated vs Cybersecurity risk is considered priority by C-Suite</v>
      </c>
    </row>
    <row r="16" spans="1:7" x14ac:dyDescent="0.25">
      <c r="A16" t="str">
        <f>_xlfn.CONCAT('your model'!$B$5," ","Perspective")</f>
        <v>Leadership Perspective</v>
      </c>
      <c r="B16" t="s">
        <v>594</v>
      </c>
      <c r="C16" t="s">
        <v>649</v>
      </c>
      <c r="D16" t="str">
        <f>'your model'!Q18</f>
        <v>Professionals with cyber certifications are in operations</v>
      </c>
      <c r="E16" t="s">
        <v>55</v>
      </c>
      <c r="F16" t="str">
        <f>'your model'!Q20</f>
        <v>Supply chain cyber risk is considered during procurement</v>
      </c>
      <c r="G16" t="str">
        <f t="shared" si="0"/>
        <v>Leadership Perspective ce15: Supply chain cyber risk is considered during procurement vs Professionals with cyber certifications are in operations</v>
      </c>
    </row>
    <row r="17" spans="1:7" hidden="1" x14ac:dyDescent="0.25">
      <c r="A17" t="str">
        <f>_xlfn.CONCAT('your model'!$B$5," ","Perspective")</f>
        <v>Leadership Perspective</v>
      </c>
      <c r="B17" t="s">
        <v>595</v>
      </c>
      <c r="C17" t="s">
        <v>650</v>
      </c>
      <c r="D17" t="str">
        <f>'your model'!Q19</f>
        <v>Policies are updated</v>
      </c>
      <c r="E17" t="s">
        <v>55</v>
      </c>
      <c r="F17" t="str">
        <f>'your model'!Q21</f>
        <v>rrr</v>
      </c>
      <c r="G17" t="str">
        <f t="shared" si="0"/>
        <v>Leadership Perspective ce16: rrr vs Policies are updated</v>
      </c>
    </row>
    <row r="18" spans="1:7" hidden="1" x14ac:dyDescent="0.25">
      <c r="A18" t="str">
        <f>_xlfn.CONCAT('your model'!$B$5," ","Perspective")</f>
        <v>Leadership Perspective</v>
      </c>
      <c r="B18" t="s">
        <v>596</v>
      </c>
      <c r="C18" t="s">
        <v>651</v>
      </c>
      <c r="D18" t="str">
        <f>'your model'!Q20</f>
        <v>Supply chain cyber risk is considered during procurement</v>
      </c>
      <c r="E18" t="s">
        <v>55</v>
      </c>
      <c r="F18" t="str">
        <f>'your model'!Q22</f>
        <v>sss</v>
      </c>
      <c r="G18" t="str">
        <f t="shared" si="0"/>
        <v>Leadership Perspective ce17: sss vs Supply chain cyber risk is considered during procurement</v>
      </c>
    </row>
    <row r="19" spans="1:7" hidden="1" x14ac:dyDescent="0.25">
      <c r="A19" t="str">
        <f>_xlfn.CONCAT('your model'!$B$5," ","Perspective")</f>
        <v>Leadership Perspective</v>
      </c>
      <c r="B19" t="s">
        <v>597</v>
      </c>
      <c r="C19" t="s">
        <v>652</v>
      </c>
      <c r="D19" t="str">
        <f>'your model'!Q21</f>
        <v>rrr</v>
      </c>
      <c r="E19" t="s">
        <v>55</v>
      </c>
      <c r="F19" t="str">
        <f>'your model'!Q23</f>
        <v>ttt</v>
      </c>
      <c r="G19" t="str">
        <f t="shared" si="0"/>
        <v>Leadership Perspective ce18: ttt vs rrr</v>
      </c>
    </row>
    <row r="20" spans="1:7" hidden="1" x14ac:dyDescent="0.25">
      <c r="A20" t="str">
        <f>_xlfn.CONCAT('your model'!$B$5," ","Perspective")</f>
        <v>Leadership Perspective</v>
      </c>
      <c r="B20" t="s">
        <v>598</v>
      </c>
      <c r="C20" t="s">
        <v>653</v>
      </c>
      <c r="D20" t="str">
        <f>'your model'!Q22</f>
        <v>sss</v>
      </c>
      <c r="E20" t="s">
        <v>55</v>
      </c>
      <c r="F20" t="str">
        <f>'your model'!Q24</f>
        <v>uuu</v>
      </c>
      <c r="G20" t="str">
        <f t="shared" si="0"/>
        <v>Leadership Perspective ce19: uuu vs sss</v>
      </c>
    </row>
    <row r="21" spans="1:7" hidden="1" x14ac:dyDescent="0.25">
      <c r="A21" t="str">
        <f>_xlfn.CONCAT('your model'!$B$5," ","Perspective")</f>
        <v>Leadership Perspective</v>
      </c>
      <c r="B21" t="s">
        <v>599</v>
      </c>
      <c r="C21" t="s">
        <v>654</v>
      </c>
      <c r="D21" t="str">
        <f>'your model'!Q23</f>
        <v>ttt</v>
      </c>
      <c r="E21" t="s">
        <v>55</v>
      </c>
      <c r="F21" t="str">
        <f>'your model'!Q25</f>
        <v>vvv</v>
      </c>
      <c r="G21" t="str">
        <f t="shared" si="0"/>
        <v>Leadership Perspective ce20: vvv vs ttt</v>
      </c>
    </row>
    <row r="22" spans="1:7" hidden="1" x14ac:dyDescent="0.25">
      <c r="A22" t="str">
        <f>_xlfn.CONCAT('your model'!$B$5," ","Perspective")</f>
        <v>Leadership Perspective</v>
      </c>
      <c r="B22" t="s">
        <v>600</v>
      </c>
      <c r="C22" t="s">
        <v>655</v>
      </c>
      <c r="D22" t="str">
        <f>'your model'!Q24</f>
        <v>uuu</v>
      </c>
      <c r="E22" t="s">
        <v>55</v>
      </c>
      <c r="F22" t="str">
        <f>'your model'!Q15</f>
        <v>Cybersecurity learning sources are available</v>
      </c>
      <c r="G22" t="str">
        <f t="shared" si="0"/>
        <v>Leadership Perspective ce21: Cybersecurity learning sources are available vs uuu</v>
      </c>
    </row>
    <row r="23" spans="1:7" hidden="1" x14ac:dyDescent="0.25">
      <c r="A23" t="str">
        <f>_xlfn.CONCAT('your model'!$B$5," ","Perspective")</f>
        <v>Leadership Perspective</v>
      </c>
      <c r="B23" t="s">
        <v>601</v>
      </c>
      <c r="C23" t="s">
        <v>656</v>
      </c>
      <c r="D23" t="str">
        <f>'your model'!Q25</f>
        <v>vvv</v>
      </c>
      <c r="E23" t="s">
        <v>55</v>
      </c>
      <c r="F23" t="str">
        <f>'your model'!Q16</f>
        <v>Cybersecurity goals of energy organization are identified</v>
      </c>
      <c r="G23" t="str">
        <f t="shared" si="0"/>
        <v>Leadership Perspective ce22: Cybersecurity goals of energy organization are identified vs vvv</v>
      </c>
    </row>
    <row r="24" spans="1:7" x14ac:dyDescent="0.25">
      <c r="A24" t="str">
        <f>_xlfn.CONCAT('your model'!$B$5," ","Perspective")</f>
        <v>Leadership Perspective</v>
      </c>
      <c r="B24" t="s">
        <v>602</v>
      </c>
      <c r="C24" t="s">
        <v>657</v>
      </c>
      <c r="D24" t="str">
        <f>'your model'!Q15</f>
        <v>Cybersecurity learning sources are available</v>
      </c>
      <c r="E24" t="s">
        <v>55</v>
      </c>
      <c r="F24" t="str">
        <f>'your model'!Q18</f>
        <v>Professionals with cyber certifications are in operations</v>
      </c>
      <c r="G24" t="str">
        <f t="shared" si="0"/>
        <v>Leadership Perspective ce23: Professionals with cyber certifications are in operations vs Cybersecurity learning sources are available</v>
      </c>
    </row>
    <row r="25" spans="1:7" x14ac:dyDescent="0.25">
      <c r="A25" t="str">
        <f>_xlfn.CONCAT('your model'!$B$5," ","Perspective")</f>
        <v>Leadership Perspective</v>
      </c>
      <c r="B25" t="s">
        <v>603</v>
      </c>
      <c r="C25" t="s">
        <v>658</v>
      </c>
      <c r="D25" t="str">
        <f>'your model'!Q16</f>
        <v>Cybersecurity goals of energy organization are identified</v>
      </c>
      <c r="E25" t="s">
        <v>55</v>
      </c>
      <c r="F25" t="str">
        <f>'your model'!Q19</f>
        <v>Policies are updated</v>
      </c>
      <c r="G25" t="str">
        <f t="shared" si="0"/>
        <v>Leadership Perspective ce24: Policies are updated vs Cybersecurity goals of energy organization are identified</v>
      </c>
    </row>
    <row r="26" spans="1:7" x14ac:dyDescent="0.25">
      <c r="A26" t="str">
        <f>_xlfn.CONCAT('your model'!$B$5," ","Perspective")</f>
        <v>Leadership Perspective</v>
      </c>
      <c r="B26" t="s">
        <v>604</v>
      </c>
      <c r="C26" t="s">
        <v>659</v>
      </c>
      <c r="D26" t="str">
        <f>'your model'!Q17</f>
        <v>Cybersecurity risk is considered priority by C-Suite</v>
      </c>
      <c r="E26" t="s">
        <v>55</v>
      </c>
      <c r="F26" t="str">
        <f>'your model'!Q20</f>
        <v>Supply chain cyber risk is considered during procurement</v>
      </c>
      <c r="G26" t="str">
        <f t="shared" si="0"/>
        <v>Leadership Perspective ce25: Supply chain cyber risk is considered during procurement vs Cybersecurity risk is considered priority by C-Suite</v>
      </c>
    </row>
    <row r="27" spans="1:7" hidden="1" x14ac:dyDescent="0.25">
      <c r="A27" t="str">
        <f>_xlfn.CONCAT('your model'!$B$5," ","Perspective")</f>
        <v>Leadership Perspective</v>
      </c>
      <c r="B27" t="s">
        <v>605</v>
      </c>
      <c r="C27" t="s">
        <v>660</v>
      </c>
      <c r="D27" t="str">
        <f>'your model'!Q18</f>
        <v>Professionals with cyber certifications are in operations</v>
      </c>
      <c r="E27" t="s">
        <v>55</v>
      </c>
      <c r="F27" t="str">
        <f>'your model'!Q21</f>
        <v>rrr</v>
      </c>
      <c r="G27" t="str">
        <f t="shared" si="0"/>
        <v>Leadership Perspective ce26: rrr vs Professionals with cyber certifications are in operations</v>
      </c>
    </row>
    <row r="28" spans="1:7" hidden="1" x14ac:dyDescent="0.25">
      <c r="A28" t="str">
        <f>_xlfn.CONCAT('your model'!$B$5," ","Perspective")</f>
        <v>Leadership Perspective</v>
      </c>
      <c r="B28" t="s">
        <v>606</v>
      </c>
      <c r="C28" t="s">
        <v>661</v>
      </c>
      <c r="D28" t="str">
        <f>'your model'!Q19</f>
        <v>Policies are updated</v>
      </c>
      <c r="E28" t="s">
        <v>55</v>
      </c>
      <c r="F28" t="str">
        <f>'your model'!Q22</f>
        <v>sss</v>
      </c>
      <c r="G28" t="str">
        <f t="shared" si="0"/>
        <v>Leadership Perspective ce27: sss vs Policies are updated</v>
      </c>
    </row>
    <row r="29" spans="1:7" hidden="1" x14ac:dyDescent="0.25">
      <c r="A29" t="str">
        <f>_xlfn.CONCAT('your model'!$B$5," ","Perspective")</f>
        <v>Leadership Perspective</v>
      </c>
      <c r="B29" t="s">
        <v>607</v>
      </c>
      <c r="C29" t="s">
        <v>662</v>
      </c>
      <c r="D29" t="str">
        <f>'your model'!Q20</f>
        <v>Supply chain cyber risk is considered during procurement</v>
      </c>
      <c r="E29" t="s">
        <v>55</v>
      </c>
      <c r="F29" t="str">
        <f>'your model'!Q23</f>
        <v>ttt</v>
      </c>
      <c r="G29" t="str">
        <f t="shared" si="0"/>
        <v>Leadership Perspective ce28: ttt vs Supply chain cyber risk is considered during procurement</v>
      </c>
    </row>
    <row r="30" spans="1:7" hidden="1" x14ac:dyDescent="0.25">
      <c r="A30" t="str">
        <f>_xlfn.CONCAT('your model'!$B$5," ","Perspective")</f>
        <v>Leadership Perspective</v>
      </c>
      <c r="B30" t="s">
        <v>608</v>
      </c>
      <c r="C30" t="s">
        <v>663</v>
      </c>
      <c r="D30" t="str">
        <f>'your model'!Q21</f>
        <v>rrr</v>
      </c>
      <c r="E30" t="s">
        <v>55</v>
      </c>
      <c r="F30" t="str">
        <f>'your model'!Q24</f>
        <v>uuu</v>
      </c>
      <c r="G30" t="str">
        <f t="shared" si="0"/>
        <v>Leadership Perspective ce29: uuu vs rrr</v>
      </c>
    </row>
    <row r="31" spans="1:7" hidden="1" x14ac:dyDescent="0.25">
      <c r="A31" t="str">
        <f>_xlfn.CONCAT('your model'!$B$5," ","Perspective")</f>
        <v>Leadership Perspective</v>
      </c>
      <c r="B31" t="s">
        <v>609</v>
      </c>
      <c r="C31" t="s">
        <v>664</v>
      </c>
      <c r="D31" t="str">
        <f>'your model'!Q22</f>
        <v>sss</v>
      </c>
      <c r="E31" t="s">
        <v>55</v>
      </c>
      <c r="F31" t="str">
        <f>'your model'!Q25</f>
        <v>vvv</v>
      </c>
      <c r="G31" t="str">
        <f t="shared" si="0"/>
        <v>Leadership Perspective ce30: vvv vs sss</v>
      </c>
    </row>
    <row r="32" spans="1:7" hidden="1" x14ac:dyDescent="0.25">
      <c r="A32" t="str">
        <f>_xlfn.CONCAT('your model'!$B$5," ","Perspective")</f>
        <v>Leadership Perspective</v>
      </c>
      <c r="B32" t="s">
        <v>610</v>
      </c>
      <c r="C32" t="s">
        <v>665</v>
      </c>
      <c r="D32" t="str">
        <f>'your model'!Q23</f>
        <v>ttt</v>
      </c>
      <c r="E32" t="s">
        <v>55</v>
      </c>
      <c r="F32" t="str">
        <f>'your model'!Q15</f>
        <v>Cybersecurity learning sources are available</v>
      </c>
      <c r="G32" t="str">
        <f t="shared" si="0"/>
        <v>Leadership Perspective ce31: Cybersecurity learning sources are available vs ttt</v>
      </c>
    </row>
    <row r="33" spans="1:7" hidden="1" x14ac:dyDescent="0.25">
      <c r="A33" t="str">
        <f>_xlfn.CONCAT('your model'!$B$5," ","Perspective")</f>
        <v>Leadership Perspective</v>
      </c>
      <c r="B33" t="s">
        <v>611</v>
      </c>
      <c r="C33" t="s">
        <v>666</v>
      </c>
      <c r="D33" t="str">
        <f>'your model'!Q24</f>
        <v>uuu</v>
      </c>
      <c r="E33" t="s">
        <v>55</v>
      </c>
      <c r="F33" t="str">
        <f>'your model'!Q16</f>
        <v>Cybersecurity goals of energy organization are identified</v>
      </c>
      <c r="G33" t="str">
        <f t="shared" si="0"/>
        <v>Leadership Perspective ce32: Cybersecurity goals of energy organization are identified vs uuu</v>
      </c>
    </row>
    <row r="34" spans="1:7" hidden="1" x14ac:dyDescent="0.25">
      <c r="A34" t="str">
        <f>_xlfn.CONCAT('your model'!$B$5," ","Perspective")</f>
        <v>Leadership Perspective</v>
      </c>
      <c r="B34" t="s">
        <v>612</v>
      </c>
      <c r="C34" t="s">
        <v>667</v>
      </c>
      <c r="D34" t="str">
        <f>'your model'!Q25</f>
        <v>vvv</v>
      </c>
      <c r="E34" t="s">
        <v>55</v>
      </c>
      <c r="F34" t="str">
        <f>'your model'!Q17</f>
        <v>Cybersecurity risk is considered priority by C-Suite</v>
      </c>
      <c r="G34" t="str">
        <f t="shared" si="0"/>
        <v>Leadership Perspective ce33: Cybersecurity risk is considered priority by C-Suite vs vvv</v>
      </c>
    </row>
    <row r="35" spans="1:7" x14ac:dyDescent="0.25">
      <c r="A35" t="str">
        <f>_xlfn.CONCAT('your model'!$B$5," ","Perspective")</f>
        <v>Leadership Perspective</v>
      </c>
      <c r="B35" t="s">
        <v>613</v>
      </c>
      <c r="C35" t="s">
        <v>668</v>
      </c>
      <c r="D35" t="str">
        <f>'your model'!Q15</f>
        <v>Cybersecurity learning sources are available</v>
      </c>
      <c r="E35" t="s">
        <v>55</v>
      </c>
      <c r="F35" t="str">
        <f>'your model'!Q19</f>
        <v>Policies are updated</v>
      </c>
      <c r="G35" t="str">
        <f t="shared" si="0"/>
        <v>Leadership Perspective ce34: Policies are updated vs Cybersecurity learning sources are available</v>
      </c>
    </row>
    <row r="36" spans="1:7" x14ac:dyDescent="0.25">
      <c r="A36" t="str">
        <f>_xlfn.CONCAT('your model'!$B$5," ","Perspective")</f>
        <v>Leadership Perspective</v>
      </c>
      <c r="B36" t="s">
        <v>614</v>
      </c>
      <c r="C36" t="s">
        <v>669</v>
      </c>
      <c r="D36" t="str">
        <f>'your model'!Q16</f>
        <v>Cybersecurity goals of energy organization are identified</v>
      </c>
      <c r="E36" t="s">
        <v>55</v>
      </c>
      <c r="F36" t="str">
        <f>'your model'!Q20</f>
        <v>Supply chain cyber risk is considered during procurement</v>
      </c>
      <c r="G36" t="str">
        <f t="shared" si="0"/>
        <v>Leadership Perspective ce35: Supply chain cyber risk is considered during procurement vs Cybersecurity goals of energy organization are identified</v>
      </c>
    </row>
    <row r="37" spans="1:7" hidden="1" x14ac:dyDescent="0.25">
      <c r="A37" t="str">
        <f>_xlfn.CONCAT('your model'!$B$5," ","Perspective")</f>
        <v>Leadership Perspective</v>
      </c>
      <c r="B37" t="s">
        <v>615</v>
      </c>
      <c r="C37" t="s">
        <v>670</v>
      </c>
      <c r="D37" t="str">
        <f>'your model'!Q17</f>
        <v>Cybersecurity risk is considered priority by C-Suite</v>
      </c>
      <c r="E37" t="s">
        <v>55</v>
      </c>
      <c r="F37" t="str">
        <f>'your model'!Q21</f>
        <v>rrr</v>
      </c>
      <c r="G37" t="str">
        <f t="shared" si="0"/>
        <v>Leadership Perspective ce36: rrr vs Cybersecurity risk is considered priority by C-Suite</v>
      </c>
    </row>
    <row r="38" spans="1:7" hidden="1" x14ac:dyDescent="0.25">
      <c r="A38" t="str">
        <f>_xlfn.CONCAT('your model'!$B$5," ","Perspective")</f>
        <v>Leadership Perspective</v>
      </c>
      <c r="B38" t="s">
        <v>616</v>
      </c>
      <c r="C38" t="s">
        <v>671</v>
      </c>
      <c r="D38" t="str">
        <f>'your model'!Q18</f>
        <v>Professionals with cyber certifications are in operations</v>
      </c>
      <c r="E38" t="s">
        <v>55</v>
      </c>
      <c r="F38" t="str">
        <f>'your model'!Q22</f>
        <v>sss</v>
      </c>
      <c r="G38" t="str">
        <f t="shared" si="0"/>
        <v>Leadership Perspective ce37: sss vs Professionals with cyber certifications are in operations</v>
      </c>
    </row>
    <row r="39" spans="1:7" hidden="1" x14ac:dyDescent="0.25">
      <c r="A39" t="str">
        <f>_xlfn.CONCAT('your model'!$B$5," ","Perspective")</f>
        <v>Leadership Perspective</v>
      </c>
      <c r="B39" t="s">
        <v>617</v>
      </c>
      <c r="C39" t="s">
        <v>672</v>
      </c>
      <c r="D39" t="str">
        <f>'your model'!Q19</f>
        <v>Policies are updated</v>
      </c>
      <c r="E39" t="s">
        <v>55</v>
      </c>
      <c r="F39" t="str">
        <f>'your model'!Q23</f>
        <v>ttt</v>
      </c>
      <c r="G39" t="str">
        <f t="shared" si="0"/>
        <v>Leadership Perspective ce38: ttt vs Policies are updated</v>
      </c>
    </row>
    <row r="40" spans="1:7" hidden="1" x14ac:dyDescent="0.25">
      <c r="A40" t="str">
        <f>_xlfn.CONCAT('your model'!$B$5," ","Perspective")</f>
        <v>Leadership Perspective</v>
      </c>
      <c r="B40" t="s">
        <v>618</v>
      </c>
      <c r="C40" t="s">
        <v>673</v>
      </c>
      <c r="D40" t="str">
        <f>'your model'!Q20</f>
        <v>Supply chain cyber risk is considered during procurement</v>
      </c>
      <c r="E40" t="s">
        <v>55</v>
      </c>
      <c r="F40" t="str">
        <f>'your model'!Q24</f>
        <v>uuu</v>
      </c>
      <c r="G40" t="str">
        <f t="shared" si="0"/>
        <v>Leadership Perspective ce39: uuu vs Supply chain cyber risk is considered during procurement</v>
      </c>
    </row>
    <row r="41" spans="1:7" hidden="1" x14ac:dyDescent="0.25">
      <c r="A41" t="str">
        <f>_xlfn.CONCAT('your model'!$B$5," ","Perspective")</f>
        <v>Leadership Perspective</v>
      </c>
      <c r="B41" t="s">
        <v>619</v>
      </c>
      <c r="C41" t="s">
        <v>674</v>
      </c>
      <c r="D41" t="str">
        <f>'your model'!Q21</f>
        <v>rrr</v>
      </c>
      <c r="E41" t="s">
        <v>55</v>
      </c>
      <c r="F41" t="str">
        <f>'your model'!Q25</f>
        <v>vvv</v>
      </c>
      <c r="G41" t="str">
        <f t="shared" si="0"/>
        <v>Leadership Perspective ce40: vvv vs rrr</v>
      </c>
    </row>
    <row r="42" spans="1:7" hidden="1" x14ac:dyDescent="0.25">
      <c r="A42" t="str">
        <f>_xlfn.CONCAT('your model'!$B$5," ","Perspective")</f>
        <v>Leadership Perspective</v>
      </c>
      <c r="B42" t="s">
        <v>620</v>
      </c>
      <c r="C42" t="s">
        <v>675</v>
      </c>
      <c r="D42" t="str">
        <f>'your model'!Q22</f>
        <v>sss</v>
      </c>
      <c r="E42" t="s">
        <v>55</v>
      </c>
      <c r="F42" t="str">
        <f>'your model'!Q15</f>
        <v>Cybersecurity learning sources are available</v>
      </c>
      <c r="G42" t="str">
        <f t="shared" si="0"/>
        <v>Leadership Perspective ce41: Cybersecurity learning sources are available vs sss</v>
      </c>
    </row>
    <row r="43" spans="1:7" hidden="1" x14ac:dyDescent="0.25">
      <c r="A43" t="str">
        <f>_xlfn.CONCAT('your model'!$B$5," ","Perspective")</f>
        <v>Leadership Perspective</v>
      </c>
      <c r="B43" t="s">
        <v>621</v>
      </c>
      <c r="C43" t="s">
        <v>676</v>
      </c>
      <c r="D43" t="str">
        <f>'your model'!Q23</f>
        <v>ttt</v>
      </c>
      <c r="E43" t="s">
        <v>55</v>
      </c>
      <c r="F43" t="str">
        <f>'your model'!Q16</f>
        <v>Cybersecurity goals of energy organization are identified</v>
      </c>
      <c r="G43" t="str">
        <f t="shared" si="0"/>
        <v>Leadership Perspective ce42: Cybersecurity goals of energy organization are identified vs ttt</v>
      </c>
    </row>
    <row r="44" spans="1:7" hidden="1" x14ac:dyDescent="0.25">
      <c r="A44" t="str">
        <f>_xlfn.CONCAT('your model'!$B$5," ","Perspective")</f>
        <v>Leadership Perspective</v>
      </c>
      <c r="B44" t="s">
        <v>622</v>
      </c>
      <c r="C44" t="s">
        <v>677</v>
      </c>
      <c r="D44" t="str">
        <f>'your model'!Q24</f>
        <v>uuu</v>
      </c>
      <c r="E44" t="s">
        <v>55</v>
      </c>
      <c r="F44" t="str">
        <f>'your model'!Q17</f>
        <v>Cybersecurity risk is considered priority by C-Suite</v>
      </c>
      <c r="G44" t="str">
        <f t="shared" si="0"/>
        <v>Leadership Perspective ce43: Cybersecurity risk is considered priority by C-Suite vs uuu</v>
      </c>
    </row>
    <row r="45" spans="1:7" hidden="1" x14ac:dyDescent="0.25">
      <c r="A45" t="str">
        <f>_xlfn.CONCAT('your model'!$B$5," ","Perspective")</f>
        <v>Leadership Perspective</v>
      </c>
      <c r="B45" t="s">
        <v>623</v>
      </c>
      <c r="C45" t="s">
        <v>678</v>
      </c>
      <c r="D45" t="str">
        <f>'your model'!Q25</f>
        <v>vvv</v>
      </c>
      <c r="E45" t="s">
        <v>55</v>
      </c>
      <c r="F45" t="str">
        <f>'your model'!Q18</f>
        <v>Professionals with cyber certifications are in operations</v>
      </c>
      <c r="G45" t="str">
        <f t="shared" si="0"/>
        <v>Leadership Perspective ce44: Professionals with cyber certifications are in operations vs vvv</v>
      </c>
    </row>
    <row r="46" spans="1:7" x14ac:dyDescent="0.25">
      <c r="A46" t="str">
        <f>_xlfn.CONCAT('your model'!$B$5," ","Perspective")</f>
        <v>Leadership Perspective</v>
      </c>
      <c r="B46" t="s">
        <v>624</v>
      </c>
      <c r="C46" t="s">
        <v>679</v>
      </c>
      <c r="D46" t="str">
        <f>'your model'!Q15</f>
        <v>Cybersecurity learning sources are available</v>
      </c>
      <c r="E46" t="s">
        <v>55</v>
      </c>
      <c r="F46" t="str">
        <f>'your model'!Q20</f>
        <v>Supply chain cyber risk is considered during procurement</v>
      </c>
      <c r="G46" t="str">
        <f t="shared" si="0"/>
        <v>Leadership Perspective ce45: Supply chain cyber risk is considered during procurement vs Cybersecurity learning sources are available</v>
      </c>
    </row>
    <row r="47" spans="1:7" hidden="1" x14ac:dyDescent="0.25">
      <c r="A47" t="str">
        <f>_xlfn.CONCAT('your model'!$B$5," ","Perspective")</f>
        <v>Leadership Perspective</v>
      </c>
      <c r="B47" t="s">
        <v>625</v>
      </c>
      <c r="C47" t="s">
        <v>680</v>
      </c>
      <c r="D47" t="str">
        <f>'your model'!Q16</f>
        <v>Cybersecurity goals of energy organization are identified</v>
      </c>
      <c r="E47" t="s">
        <v>55</v>
      </c>
      <c r="F47" t="str">
        <f>'your model'!Q21</f>
        <v>rrr</v>
      </c>
      <c r="G47" t="str">
        <f t="shared" si="0"/>
        <v>Leadership Perspective ce46: rrr vs Cybersecurity goals of energy organization are identified</v>
      </c>
    </row>
    <row r="48" spans="1:7" hidden="1" x14ac:dyDescent="0.25">
      <c r="A48" t="str">
        <f>_xlfn.CONCAT('your model'!$B$5," ","Perspective")</f>
        <v>Leadership Perspective</v>
      </c>
      <c r="B48" t="s">
        <v>626</v>
      </c>
      <c r="C48" t="s">
        <v>681</v>
      </c>
      <c r="D48" t="str">
        <f>'your model'!Q17</f>
        <v>Cybersecurity risk is considered priority by C-Suite</v>
      </c>
      <c r="E48" t="s">
        <v>55</v>
      </c>
      <c r="F48" t="str">
        <f>'your model'!Q22</f>
        <v>sss</v>
      </c>
      <c r="G48" t="str">
        <f t="shared" si="0"/>
        <v>Leadership Perspective ce47: sss vs Cybersecurity risk is considered priority by C-Suite</v>
      </c>
    </row>
    <row r="49" spans="1:7" hidden="1" x14ac:dyDescent="0.25">
      <c r="A49" t="str">
        <f>_xlfn.CONCAT('your model'!$B$5," ","Perspective")</f>
        <v>Leadership Perspective</v>
      </c>
      <c r="B49" t="s">
        <v>627</v>
      </c>
      <c r="C49" t="s">
        <v>682</v>
      </c>
      <c r="D49" t="str">
        <f>'your model'!Q18</f>
        <v>Professionals with cyber certifications are in operations</v>
      </c>
      <c r="E49" t="s">
        <v>55</v>
      </c>
      <c r="F49" t="str">
        <f>'your model'!Q23</f>
        <v>ttt</v>
      </c>
      <c r="G49" t="str">
        <f t="shared" si="0"/>
        <v>Leadership Perspective ce48: ttt vs Professionals with cyber certifications are in operations</v>
      </c>
    </row>
    <row r="50" spans="1:7" hidden="1" x14ac:dyDescent="0.25">
      <c r="A50" t="str">
        <f>_xlfn.CONCAT('your model'!$B$5," ","Perspective")</f>
        <v>Leadership Perspective</v>
      </c>
      <c r="B50" t="s">
        <v>628</v>
      </c>
      <c r="C50" t="s">
        <v>683</v>
      </c>
      <c r="D50" t="str">
        <f>'your model'!Q19</f>
        <v>Policies are updated</v>
      </c>
      <c r="E50" t="s">
        <v>55</v>
      </c>
      <c r="F50" t="str">
        <f>'your model'!Q24</f>
        <v>uuu</v>
      </c>
      <c r="G50" t="str">
        <f t="shared" si="0"/>
        <v>Leadership Perspective ce49: uuu vs Policies are updated</v>
      </c>
    </row>
    <row r="51" spans="1:7" hidden="1" x14ac:dyDescent="0.25">
      <c r="A51" t="str">
        <f>_xlfn.CONCAT('your model'!$B$5," ","Perspective")</f>
        <v>Leadership Perspective</v>
      </c>
      <c r="B51" t="s">
        <v>629</v>
      </c>
      <c r="C51" t="s">
        <v>684</v>
      </c>
      <c r="D51" t="str">
        <f>'your model'!Q20</f>
        <v>Supply chain cyber risk is considered during procurement</v>
      </c>
      <c r="E51" t="s">
        <v>55</v>
      </c>
      <c r="F51" t="str">
        <f>'your model'!Q25</f>
        <v>vvv</v>
      </c>
      <c r="G51" t="str">
        <f t="shared" si="0"/>
        <v>Leadership Perspective ce50: vvv vs Supply chain cyber risk is considered during procurement</v>
      </c>
    </row>
    <row r="52" spans="1:7" hidden="1" x14ac:dyDescent="0.25">
      <c r="A52" t="str">
        <f>_xlfn.CONCAT('your model'!$B$5," ","Perspective")</f>
        <v>Leadership Perspective</v>
      </c>
      <c r="B52" t="s">
        <v>630</v>
      </c>
      <c r="C52" t="s">
        <v>685</v>
      </c>
      <c r="D52" t="str">
        <f>'your model'!Q21</f>
        <v>rrr</v>
      </c>
      <c r="E52" t="s">
        <v>55</v>
      </c>
      <c r="F52" t="str">
        <f>'your model'!Q15</f>
        <v>Cybersecurity learning sources are available</v>
      </c>
      <c r="G52" t="str">
        <f t="shared" si="0"/>
        <v>Leadership Perspective ce51: Cybersecurity learning sources are available vs rrr</v>
      </c>
    </row>
    <row r="53" spans="1:7" hidden="1" x14ac:dyDescent="0.25">
      <c r="A53" t="str">
        <f>_xlfn.CONCAT('your model'!$B$5," ","Perspective")</f>
        <v>Leadership Perspective</v>
      </c>
      <c r="B53" t="s">
        <v>631</v>
      </c>
      <c r="C53" t="s">
        <v>686</v>
      </c>
      <c r="D53" t="str">
        <f>'your model'!Q22</f>
        <v>sss</v>
      </c>
      <c r="E53" t="s">
        <v>55</v>
      </c>
      <c r="F53" t="str">
        <f>'your model'!Q16</f>
        <v>Cybersecurity goals of energy organization are identified</v>
      </c>
      <c r="G53" t="str">
        <f t="shared" si="0"/>
        <v>Leadership Perspective ce52: Cybersecurity goals of energy organization are identified vs sss</v>
      </c>
    </row>
    <row r="54" spans="1:7" hidden="1" x14ac:dyDescent="0.25">
      <c r="A54" t="str">
        <f>_xlfn.CONCAT('your model'!$B$5," ","Perspective")</f>
        <v>Leadership Perspective</v>
      </c>
      <c r="B54" t="s">
        <v>632</v>
      </c>
      <c r="C54" t="s">
        <v>687</v>
      </c>
      <c r="D54" t="str">
        <f>'your model'!Q23</f>
        <v>ttt</v>
      </c>
      <c r="E54" t="s">
        <v>55</v>
      </c>
      <c r="F54" t="str">
        <f>'your model'!Q17</f>
        <v>Cybersecurity risk is considered priority by C-Suite</v>
      </c>
      <c r="G54" t="str">
        <f t="shared" si="0"/>
        <v>Leadership Perspective ce53: Cybersecurity risk is considered priority by C-Suite vs ttt</v>
      </c>
    </row>
    <row r="55" spans="1:7" hidden="1" x14ac:dyDescent="0.25">
      <c r="A55" t="str">
        <f>_xlfn.CONCAT('your model'!$B$5," ","Perspective")</f>
        <v>Leadership Perspective</v>
      </c>
      <c r="B55" t="s">
        <v>633</v>
      </c>
      <c r="C55" t="s">
        <v>688</v>
      </c>
      <c r="D55" t="str">
        <f>'your model'!Q24</f>
        <v>uuu</v>
      </c>
      <c r="E55" t="s">
        <v>55</v>
      </c>
      <c r="F55" t="str">
        <f>'your model'!Q18</f>
        <v>Professionals with cyber certifications are in operations</v>
      </c>
      <c r="G55" t="str">
        <f t="shared" si="0"/>
        <v>Leadership Perspective ce54: Professionals with cyber certifications are in operations vs uuu</v>
      </c>
    </row>
    <row r="56" spans="1:7" hidden="1" x14ac:dyDescent="0.25">
      <c r="A56" t="str">
        <f>_xlfn.CONCAT('your model'!$B$5," ","Perspective")</f>
        <v>Leadership Perspective</v>
      </c>
      <c r="B56" t="s">
        <v>634</v>
      </c>
      <c r="C56" t="s">
        <v>689</v>
      </c>
      <c r="D56" t="str">
        <f>'your model'!Q25</f>
        <v>vvv</v>
      </c>
      <c r="E56" t="s">
        <v>55</v>
      </c>
      <c r="F56" t="str">
        <f>'your model'!Q19</f>
        <v>Policies are updated</v>
      </c>
      <c r="G56" t="str">
        <f t="shared" si="0"/>
        <v>Leadership Perspective ce55: Policies are updated vs vvv</v>
      </c>
    </row>
  </sheetData>
  <autoFilter ref="B1:G56" xr:uid="{1A00C0DE-06C9-4EAE-8375-399A48FF8B66}">
    <filterColumn colId="2">
      <filters>
        <filter val="Cybersecurity goals of energy organization are identified"/>
        <filter val="Cybersecurity learning sources are available"/>
        <filter val="Cybersecurity risk is considered priority by C-Suite"/>
        <filter val="Policies are updated"/>
        <filter val="Professionals with cyber certifications are in operations"/>
        <filter val="Supply chain cyber risk is considered during procurement"/>
      </filters>
    </filterColumn>
    <filterColumn colId="4">
      <filters>
        <filter val="Cybersecurity goals of energy organization are identified"/>
        <filter val="Cybersecurity risk is considered priority by C-Suite"/>
        <filter val="Policies are updated"/>
        <filter val="Professionals with cyber certifications are in operations"/>
        <filter val="Supply chain cyber risk is considered during procurement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9853-B6E6-4DBC-AF6E-57E36FF4C40B}">
  <sheetPr filterMode="1"/>
  <dimension ref="A1:G56"/>
  <sheetViews>
    <sheetView workbookViewId="0"/>
  </sheetViews>
  <sheetFormatPr defaultRowHeight="15" x14ac:dyDescent="0.25"/>
  <cols>
    <col min="1" max="1" width="24.710937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t="s">
        <v>801</v>
      </c>
      <c r="B1" s="14" t="s">
        <v>54</v>
      </c>
      <c r="C1" s="14" t="s">
        <v>304</v>
      </c>
      <c r="D1" s="14" t="s">
        <v>56</v>
      </c>
      <c r="E1" s="14" t="s">
        <v>55</v>
      </c>
      <c r="F1" s="14" t="s">
        <v>56</v>
      </c>
      <c r="G1" s="14" t="s">
        <v>1198</v>
      </c>
    </row>
    <row r="2" spans="1:7" x14ac:dyDescent="0.25">
      <c r="A2" t="str">
        <f>_xlfn.CONCAT('your model'!$B$2," ","Alternative")</f>
        <v>Organizational Alternative</v>
      </c>
      <c r="B2" t="s">
        <v>745</v>
      </c>
      <c r="C2" t="s">
        <v>690</v>
      </c>
      <c r="D2" t="str">
        <f>'your model'!B28</f>
        <v>First Mover</v>
      </c>
      <c r="E2" t="s">
        <v>55</v>
      </c>
      <c r="F2" t="str">
        <f>'your model'!B29</f>
        <v>Follower</v>
      </c>
      <c r="G2" t="str">
        <f>_xlfn.CONCAT(A2," ",B2,": ",F2," ",E2," ",D2)</f>
        <v>Organizational Alternative cf1: Follower vs First Mover</v>
      </c>
    </row>
    <row r="3" spans="1:7" x14ac:dyDescent="0.25">
      <c r="A3" t="str">
        <f>_xlfn.CONCAT('your model'!$B$2," ","Alternative")</f>
        <v>Organizational Alternative</v>
      </c>
      <c r="B3" t="s">
        <v>746</v>
      </c>
      <c r="C3" t="s">
        <v>691</v>
      </c>
      <c r="D3" t="str">
        <f>'your model'!B29</f>
        <v>Follower</v>
      </c>
      <c r="E3" t="s">
        <v>55</v>
      </c>
      <c r="F3" t="str">
        <f>'your model'!B30</f>
        <v>Slow Mover</v>
      </c>
      <c r="G3" t="str">
        <f t="shared" ref="G3:G56" si="0">_xlfn.CONCAT(A3," ",B3,": ",F3," ",E3," ",D3)</f>
        <v>Organizational Alternative cf2: Slow Mover vs Follower</v>
      </c>
    </row>
    <row r="4" spans="1:7" x14ac:dyDescent="0.25">
      <c r="A4" t="str">
        <f>_xlfn.CONCAT('your model'!$B$2," ","Alternative")</f>
        <v>Organizational Alternative</v>
      </c>
      <c r="B4" t="s">
        <v>747</v>
      </c>
      <c r="C4" t="s">
        <v>692</v>
      </c>
      <c r="D4" t="str">
        <f>'your model'!B30</f>
        <v>Slow Mover</v>
      </c>
      <c r="E4" t="s">
        <v>55</v>
      </c>
      <c r="F4" t="str">
        <f>'your model'!B31</f>
        <v>Do Nothing</v>
      </c>
      <c r="G4" t="str">
        <f t="shared" si="0"/>
        <v>Organizational Alternative cf3: Do Nothing vs Slow Mover</v>
      </c>
    </row>
    <row r="5" spans="1:7" hidden="1" x14ac:dyDescent="0.25">
      <c r="A5" t="str">
        <f>_xlfn.CONCAT('your model'!$B$2," ","Alternative")</f>
        <v>Organizational Alternative</v>
      </c>
      <c r="B5" t="s">
        <v>748</v>
      </c>
      <c r="C5" t="s">
        <v>693</v>
      </c>
      <c r="D5" t="str">
        <f>'your model'!B31</f>
        <v>Do Nothing</v>
      </c>
      <c r="E5" t="s">
        <v>55</v>
      </c>
      <c r="F5" t="str">
        <f>'your model'!B32</f>
        <v>eeee</v>
      </c>
      <c r="G5" t="str">
        <f t="shared" si="0"/>
        <v>Organizational Alternative cf4: eeee vs Do Nothing</v>
      </c>
    </row>
    <row r="6" spans="1:7" hidden="1" x14ac:dyDescent="0.25">
      <c r="A6" t="str">
        <f>_xlfn.CONCAT('your model'!$B$2," ","Alternative")</f>
        <v>Organizational Alternative</v>
      </c>
      <c r="B6" t="s">
        <v>749</v>
      </c>
      <c r="C6" t="s">
        <v>694</v>
      </c>
      <c r="D6" t="str">
        <f>'your model'!B32</f>
        <v>eeee</v>
      </c>
      <c r="E6" t="s">
        <v>55</v>
      </c>
      <c r="F6" t="str">
        <f>'your model'!B33</f>
        <v>ffff</v>
      </c>
      <c r="G6" t="str">
        <f t="shared" si="0"/>
        <v>Organizational Alternative cf5: ffff vs eeee</v>
      </c>
    </row>
    <row r="7" spans="1:7" hidden="1" x14ac:dyDescent="0.25">
      <c r="A7" t="str">
        <f>_xlfn.CONCAT('your model'!$B$2," ","Alternative")</f>
        <v>Organizational Alternative</v>
      </c>
      <c r="B7" t="s">
        <v>750</v>
      </c>
      <c r="C7" t="s">
        <v>695</v>
      </c>
      <c r="D7" t="str">
        <f>'your model'!B33</f>
        <v>ffff</v>
      </c>
      <c r="E7" t="s">
        <v>55</v>
      </c>
      <c r="F7" t="str">
        <f>'your model'!B34</f>
        <v>gggg</v>
      </c>
      <c r="G7" t="str">
        <f t="shared" si="0"/>
        <v>Organizational Alternative cf6: gggg vs ffff</v>
      </c>
    </row>
    <row r="8" spans="1:7" hidden="1" x14ac:dyDescent="0.25">
      <c r="A8" t="str">
        <f>_xlfn.CONCAT('your model'!$B$2," ","Alternative")</f>
        <v>Organizational Alternative</v>
      </c>
      <c r="B8" t="s">
        <v>751</v>
      </c>
      <c r="C8" t="s">
        <v>696</v>
      </c>
      <c r="D8" t="str">
        <f>'your model'!B34</f>
        <v>gggg</v>
      </c>
      <c r="E8" t="s">
        <v>55</v>
      </c>
      <c r="F8" t="str">
        <f>'your model'!B35</f>
        <v>hhhh</v>
      </c>
      <c r="G8" t="str">
        <f t="shared" si="0"/>
        <v>Organizational Alternative cf7: hhhh vs gggg</v>
      </c>
    </row>
    <row r="9" spans="1:7" hidden="1" x14ac:dyDescent="0.25">
      <c r="A9" t="str">
        <f>_xlfn.CONCAT('your model'!$B$2," ","Alternative")</f>
        <v>Organizational Alternative</v>
      </c>
      <c r="B9" t="s">
        <v>752</v>
      </c>
      <c r="C9" t="s">
        <v>697</v>
      </c>
      <c r="D9" t="str">
        <f>'your model'!B35</f>
        <v>hhhh</v>
      </c>
      <c r="E9" t="s">
        <v>55</v>
      </c>
      <c r="F9" t="str">
        <f>'your model'!B36</f>
        <v>iiii</v>
      </c>
      <c r="G9" t="str">
        <f t="shared" si="0"/>
        <v>Organizational Alternative cf8: iiii vs hhhh</v>
      </c>
    </row>
    <row r="10" spans="1:7" hidden="1" x14ac:dyDescent="0.25">
      <c r="A10" t="str">
        <f>_xlfn.CONCAT('your model'!$B$2," ","Alternative")</f>
        <v>Organizational Alternative</v>
      </c>
      <c r="B10" t="s">
        <v>753</v>
      </c>
      <c r="C10" t="s">
        <v>698</v>
      </c>
      <c r="D10" t="str">
        <f>'your model'!B36</f>
        <v>iiii</v>
      </c>
      <c r="E10" t="s">
        <v>55</v>
      </c>
      <c r="F10" t="str">
        <f>'your model'!B37</f>
        <v>jjjj</v>
      </c>
      <c r="G10" t="str">
        <f t="shared" si="0"/>
        <v>Organizational Alternative cf9: jjjj vs iiii</v>
      </c>
    </row>
    <row r="11" spans="1:7" hidden="1" x14ac:dyDescent="0.25">
      <c r="A11" t="str">
        <f>_xlfn.CONCAT('your model'!$B$2," ","Alternative")</f>
        <v>Organizational Alternative</v>
      </c>
      <c r="B11" t="s">
        <v>754</v>
      </c>
      <c r="C11" t="s">
        <v>699</v>
      </c>
      <c r="D11" t="str">
        <f>'your model'!B37</f>
        <v>jjjj</v>
      </c>
      <c r="E11" t="s">
        <v>55</v>
      </c>
      <c r="F11" t="str">
        <f>'your model'!B38</f>
        <v>kkkk</v>
      </c>
      <c r="G11" t="str">
        <f t="shared" si="0"/>
        <v>Organizational Alternative cf10: kkkk vs jjjj</v>
      </c>
    </row>
    <row r="12" spans="1:7" hidden="1" x14ac:dyDescent="0.25">
      <c r="A12" t="str">
        <f>_xlfn.CONCAT('your model'!$B$2," ","Alternative")</f>
        <v>Organizational Alternative</v>
      </c>
      <c r="B12" t="s">
        <v>755</v>
      </c>
      <c r="C12" t="s">
        <v>700</v>
      </c>
      <c r="D12" t="str">
        <f>'your model'!B38</f>
        <v>kkkk</v>
      </c>
      <c r="E12" t="s">
        <v>55</v>
      </c>
      <c r="F12" t="str">
        <f>'your model'!B28</f>
        <v>First Mover</v>
      </c>
      <c r="G12" t="str">
        <f t="shared" si="0"/>
        <v>Organizational Alternative cf11: First Mover vs kkkk</v>
      </c>
    </row>
    <row r="13" spans="1:7" x14ac:dyDescent="0.25">
      <c r="A13" t="str">
        <f>_xlfn.CONCAT('your model'!$B$2," ","Alternative")</f>
        <v>Organizational Alternative</v>
      </c>
      <c r="B13" t="s">
        <v>756</v>
      </c>
      <c r="C13" t="s">
        <v>701</v>
      </c>
      <c r="D13" t="str">
        <f>'your model'!B28</f>
        <v>First Mover</v>
      </c>
      <c r="E13" t="s">
        <v>55</v>
      </c>
      <c r="F13" t="str">
        <f>'your model'!B30</f>
        <v>Slow Mover</v>
      </c>
      <c r="G13" t="str">
        <f t="shared" si="0"/>
        <v>Organizational Alternative cf12: Slow Mover vs First Mover</v>
      </c>
    </row>
    <row r="14" spans="1:7" x14ac:dyDescent="0.25">
      <c r="A14" t="str">
        <f>_xlfn.CONCAT('your model'!$B$2," ","Alternative")</f>
        <v>Organizational Alternative</v>
      </c>
      <c r="B14" t="s">
        <v>757</v>
      </c>
      <c r="C14" t="s">
        <v>702</v>
      </c>
      <c r="D14" t="str">
        <f>'your model'!B29</f>
        <v>Follower</v>
      </c>
      <c r="E14" t="s">
        <v>55</v>
      </c>
      <c r="F14" t="str">
        <f>'your model'!B31</f>
        <v>Do Nothing</v>
      </c>
      <c r="G14" t="str">
        <f t="shared" si="0"/>
        <v>Organizational Alternative cf13: Do Nothing vs Follower</v>
      </c>
    </row>
    <row r="15" spans="1:7" hidden="1" x14ac:dyDescent="0.25">
      <c r="A15" t="str">
        <f>_xlfn.CONCAT('your model'!$B$2," ","Alternative")</f>
        <v>Organizational Alternative</v>
      </c>
      <c r="B15" t="s">
        <v>758</v>
      </c>
      <c r="C15" t="s">
        <v>703</v>
      </c>
      <c r="D15" t="str">
        <f>'your model'!B30</f>
        <v>Slow Mover</v>
      </c>
      <c r="E15" t="s">
        <v>55</v>
      </c>
      <c r="F15" t="str">
        <f>'your model'!B32</f>
        <v>eeee</v>
      </c>
      <c r="G15" t="str">
        <f t="shared" si="0"/>
        <v>Organizational Alternative cf14: eeee vs Slow Mover</v>
      </c>
    </row>
    <row r="16" spans="1:7" hidden="1" x14ac:dyDescent="0.25">
      <c r="A16" t="str">
        <f>_xlfn.CONCAT('your model'!$B$2," ","Alternative")</f>
        <v>Organizational Alternative</v>
      </c>
      <c r="B16" t="s">
        <v>759</v>
      </c>
      <c r="C16" t="s">
        <v>704</v>
      </c>
      <c r="D16" t="str">
        <f>'your model'!B31</f>
        <v>Do Nothing</v>
      </c>
      <c r="E16" t="s">
        <v>55</v>
      </c>
      <c r="F16" t="str">
        <f>'your model'!B33</f>
        <v>ffff</v>
      </c>
      <c r="G16" t="str">
        <f t="shared" si="0"/>
        <v>Organizational Alternative cf15: ffff vs Do Nothing</v>
      </c>
    </row>
    <row r="17" spans="1:7" hidden="1" x14ac:dyDescent="0.25">
      <c r="A17" t="str">
        <f>_xlfn.CONCAT('your model'!$B$2," ","Alternative")</f>
        <v>Organizational Alternative</v>
      </c>
      <c r="B17" t="s">
        <v>760</v>
      </c>
      <c r="C17" t="s">
        <v>705</v>
      </c>
      <c r="D17" t="str">
        <f>'your model'!B32</f>
        <v>eeee</v>
      </c>
      <c r="E17" t="s">
        <v>55</v>
      </c>
      <c r="F17" t="str">
        <f>'your model'!B34</f>
        <v>gggg</v>
      </c>
      <c r="G17" t="str">
        <f t="shared" si="0"/>
        <v>Organizational Alternative cf16: gggg vs eeee</v>
      </c>
    </row>
    <row r="18" spans="1:7" hidden="1" x14ac:dyDescent="0.25">
      <c r="A18" t="str">
        <f>_xlfn.CONCAT('your model'!$B$2," ","Alternative")</f>
        <v>Organizational Alternative</v>
      </c>
      <c r="B18" t="s">
        <v>761</v>
      </c>
      <c r="C18" t="s">
        <v>706</v>
      </c>
      <c r="D18" t="str">
        <f>'your model'!B33</f>
        <v>ffff</v>
      </c>
      <c r="E18" t="s">
        <v>55</v>
      </c>
      <c r="F18" t="str">
        <f>'your model'!B35</f>
        <v>hhhh</v>
      </c>
      <c r="G18" t="str">
        <f t="shared" si="0"/>
        <v>Organizational Alternative cf17: hhhh vs ffff</v>
      </c>
    </row>
    <row r="19" spans="1:7" hidden="1" x14ac:dyDescent="0.25">
      <c r="A19" t="str">
        <f>_xlfn.CONCAT('your model'!$B$2," ","Alternative")</f>
        <v>Organizational Alternative</v>
      </c>
      <c r="B19" t="s">
        <v>762</v>
      </c>
      <c r="C19" t="s">
        <v>707</v>
      </c>
      <c r="D19" t="str">
        <f>'your model'!B34</f>
        <v>gggg</v>
      </c>
      <c r="E19" t="s">
        <v>55</v>
      </c>
      <c r="F19" t="str">
        <f>'your model'!B36</f>
        <v>iiii</v>
      </c>
      <c r="G19" t="str">
        <f t="shared" si="0"/>
        <v>Organizational Alternative cf18: iiii vs gggg</v>
      </c>
    </row>
    <row r="20" spans="1:7" hidden="1" x14ac:dyDescent="0.25">
      <c r="A20" t="str">
        <f>_xlfn.CONCAT('your model'!$B$2," ","Alternative")</f>
        <v>Organizational Alternative</v>
      </c>
      <c r="B20" t="s">
        <v>763</v>
      </c>
      <c r="C20" t="s">
        <v>708</v>
      </c>
      <c r="D20" t="str">
        <f>'your model'!B35</f>
        <v>hhhh</v>
      </c>
      <c r="E20" t="s">
        <v>55</v>
      </c>
      <c r="F20" t="str">
        <f>'your model'!B37</f>
        <v>jjjj</v>
      </c>
      <c r="G20" t="str">
        <f t="shared" si="0"/>
        <v>Organizational Alternative cf19: jjjj vs hhhh</v>
      </c>
    </row>
    <row r="21" spans="1:7" hidden="1" x14ac:dyDescent="0.25">
      <c r="A21" t="str">
        <f>_xlfn.CONCAT('your model'!$B$2," ","Alternative")</f>
        <v>Organizational Alternative</v>
      </c>
      <c r="B21" t="s">
        <v>764</v>
      </c>
      <c r="C21" t="s">
        <v>709</v>
      </c>
      <c r="D21" t="str">
        <f>'your model'!B36</f>
        <v>iiii</v>
      </c>
      <c r="E21" t="s">
        <v>55</v>
      </c>
      <c r="F21" t="str">
        <f>'your model'!B38</f>
        <v>kkkk</v>
      </c>
      <c r="G21" t="str">
        <f t="shared" si="0"/>
        <v>Organizational Alternative cf20: kkkk vs iiii</v>
      </c>
    </row>
    <row r="22" spans="1:7" hidden="1" x14ac:dyDescent="0.25">
      <c r="A22" t="str">
        <f>_xlfn.CONCAT('your model'!$B$2," ","Alternative")</f>
        <v>Organizational Alternative</v>
      </c>
      <c r="B22" t="s">
        <v>765</v>
      </c>
      <c r="C22" t="s">
        <v>710</v>
      </c>
      <c r="D22" t="str">
        <f>'your model'!B37</f>
        <v>jjjj</v>
      </c>
      <c r="E22" t="s">
        <v>55</v>
      </c>
      <c r="F22" t="str">
        <f>'your model'!B28</f>
        <v>First Mover</v>
      </c>
      <c r="G22" t="str">
        <f t="shared" si="0"/>
        <v>Organizational Alternative cf21: First Mover vs jjjj</v>
      </c>
    </row>
    <row r="23" spans="1:7" hidden="1" x14ac:dyDescent="0.25">
      <c r="A23" t="str">
        <f>_xlfn.CONCAT('your model'!$B$2," ","Alternative")</f>
        <v>Organizational Alternative</v>
      </c>
      <c r="B23" t="s">
        <v>766</v>
      </c>
      <c r="C23" t="s">
        <v>711</v>
      </c>
      <c r="D23" t="str">
        <f>'your model'!B38</f>
        <v>kkkk</v>
      </c>
      <c r="E23" t="s">
        <v>55</v>
      </c>
      <c r="F23" t="str">
        <f>'your model'!B29</f>
        <v>Follower</v>
      </c>
      <c r="G23" t="str">
        <f t="shared" si="0"/>
        <v>Organizational Alternative cf22: Follower vs kkkk</v>
      </c>
    </row>
    <row r="24" spans="1:7" x14ac:dyDescent="0.25">
      <c r="A24" t="str">
        <f>_xlfn.CONCAT('your model'!$B$2," ","Alternative")</f>
        <v>Organizational Alternative</v>
      </c>
      <c r="B24" t="s">
        <v>767</v>
      </c>
      <c r="C24" t="s">
        <v>712</v>
      </c>
      <c r="D24" t="str">
        <f>'your model'!B28</f>
        <v>First Mover</v>
      </c>
      <c r="E24" t="s">
        <v>55</v>
      </c>
      <c r="F24" t="str">
        <f>'your model'!B31</f>
        <v>Do Nothing</v>
      </c>
      <c r="G24" t="str">
        <f t="shared" si="0"/>
        <v>Organizational Alternative cf23: Do Nothing vs First Mover</v>
      </c>
    </row>
    <row r="25" spans="1:7" hidden="1" x14ac:dyDescent="0.25">
      <c r="A25" t="str">
        <f>_xlfn.CONCAT('your model'!$B$2," ","Alternative")</f>
        <v>Organizational Alternative</v>
      </c>
      <c r="B25" t="s">
        <v>768</v>
      </c>
      <c r="C25" t="s">
        <v>713</v>
      </c>
      <c r="D25" t="str">
        <f>'your model'!B29</f>
        <v>Follower</v>
      </c>
      <c r="E25" t="s">
        <v>55</v>
      </c>
      <c r="F25" t="str">
        <f>'your model'!B32</f>
        <v>eeee</v>
      </c>
      <c r="G25" t="str">
        <f t="shared" si="0"/>
        <v>Organizational Alternative cf24: eeee vs Follower</v>
      </c>
    </row>
    <row r="26" spans="1:7" hidden="1" x14ac:dyDescent="0.25">
      <c r="A26" t="str">
        <f>_xlfn.CONCAT('your model'!$B$2," ","Alternative")</f>
        <v>Organizational Alternative</v>
      </c>
      <c r="B26" t="s">
        <v>769</v>
      </c>
      <c r="C26" t="s">
        <v>714</v>
      </c>
      <c r="D26" t="str">
        <f>'your model'!B30</f>
        <v>Slow Mover</v>
      </c>
      <c r="E26" t="s">
        <v>55</v>
      </c>
      <c r="F26" t="str">
        <f>'your model'!B33</f>
        <v>ffff</v>
      </c>
      <c r="G26" t="str">
        <f t="shared" si="0"/>
        <v>Organizational Alternative cf25: ffff vs Slow Mover</v>
      </c>
    </row>
    <row r="27" spans="1:7" hidden="1" x14ac:dyDescent="0.25">
      <c r="A27" t="str">
        <f>_xlfn.CONCAT('your model'!$B$2," ","Alternative")</f>
        <v>Organizational Alternative</v>
      </c>
      <c r="B27" t="s">
        <v>770</v>
      </c>
      <c r="C27" t="s">
        <v>715</v>
      </c>
      <c r="D27" t="str">
        <f>'your model'!B31</f>
        <v>Do Nothing</v>
      </c>
      <c r="E27" t="s">
        <v>55</v>
      </c>
      <c r="F27" t="str">
        <f>'your model'!B34</f>
        <v>gggg</v>
      </c>
      <c r="G27" t="str">
        <f t="shared" si="0"/>
        <v>Organizational Alternative cf26: gggg vs Do Nothing</v>
      </c>
    </row>
    <row r="28" spans="1:7" hidden="1" x14ac:dyDescent="0.25">
      <c r="A28" t="str">
        <f>_xlfn.CONCAT('your model'!$B$2," ","Alternative")</f>
        <v>Organizational Alternative</v>
      </c>
      <c r="B28" t="s">
        <v>771</v>
      </c>
      <c r="C28" t="s">
        <v>716</v>
      </c>
      <c r="D28" t="str">
        <f>'your model'!B32</f>
        <v>eeee</v>
      </c>
      <c r="E28" t="s">
        <v>55</v>
      </c>
      <c r="F28" t="str">
        <f>'your model'!B35</f>
        <v>hhhh</v>
      </c>
      <c r="G28" t="str">
        <f t="shared" si="0"/>
        <v>Organizational Alternative cf27: hhhh vs eeee</v>
      </c>
    </row>
    <row r="29" spans="1:7" hidden="1" x14ac:dyDescent="0.25">
      <c r="A29" t="str">
        <f>_xlfn.CONCAT('your model'!$B$2," ","Alternative")</f>
        <v>Organizational Alternative</v>
      </c>
      <c r="B29" t="s">
        <v>772</v>
      </c>
      <c r="C29" t="s">
        <v>717</v>
      </c>
      <c r="D29" t="str">
        <f>'your model'!B33</f>
        <v>ffff</v>
      </c>
      <c r="E29" t="s">
        <v>55</v>
      </c>
      <c r="F29" t="str">
        <f>'your model'!B36</f>
        <v>iiii</v>
      </c>
      <c r="G29" t="str">
        <f t="shared" si="0"/>
        <v>Organizational Alternative cf28: iiii vs ffff</v>
      </c>
    </row>
    <row r="30" spans="1:7" hidden="1" x14ac:dyDescent="0.25">
      <c r="A30" t="str">
        <f>_xlfn.CONCAT('your model'!$B$2," ","Alternative")</f>
        <v>Organizational Alternative</v>
      </c>
      <c r="B30" t="s">
        <v>773</v>
      </c>
      <c r="C30" t="s">
        <v>718</v>
      </c>
      <c r="D30" t="str">
        <f>'your model'!B34</f>
        <v>gggg</v>
      </c>
      <c r="E30" t="s">
        <v>55</v>
      </c>
      <c r="F30" t="str">
        <f>'your model'!B37</f>
        <v>jjjj</v>
      </c>
      <c r="G30" t="str">
        <f t="shared" si="0"/>
        <v>Organizational Alternative cf29: jjjj vs gggg</v>
      </c>
    </row>
    <row r="31" spans="1:7" hidden="1" x14ac:dyDescent="0.25">
      <c r="A31" t="str">
        <f>_xlfn.CONCAT('your model'!$B$2," ","Alternative")</f>
        <v>Organizational Alternative</v>
      </c>
      <c r="B31" t="s">
        <v>774</v>
      </c>
      <c r="C31" t="s">
        <v>719</v>
      </c>
      <c r="D31" t="str">
        <f>'your model'!B35</f>
        <v>hhhh</v>
      </c>
      <c r="E31" t="s">
        <v>55</v>
      </c>
      <c r="F31" t="str">
        <f>'your model'!B38</f>
        <v>kkkk</v>
      </c>
      <c r="G31" t="str">
        <f t="shared" si="0"/>
        <v>Organizational Alternative cf30: kkkk vs hhhh</v>
      </c>
    </row>
    <row r="32" spans="1:7" hidden="1" x14ac:dyDescent="0.25">
      <c r="A32" t="str">
        <f>_xlfn.CONCAT('your model'!$B$2," ","Alternative")</f>
        <v>Organizational Alternative</v>
      </c>
      <c r="B32" t="s">
        <v>775</v>
      </c>
      <c r="C32" t="s">
        <v>720</v>
      </c>
      <c r="D32" t="str">
        <f>'your model'!B36</f>
        <v>iiii</v>
      </c>
      <c r="E32" t="s">
        <v>55</v>
      </c>
      <c r="F32" t="str">
        <f>'your model'!B28</f>
        <v>First Mover</v>
      </c>
      <c r="G32" t="str">
        <f t="shared" si="0"/>
        <v>Organizational Alternative cf31: First Mover vs iiii</v>
      </c>
    </row>
    <row r="33" spans="1:7" hidden="1" x14ac:dyDescent="0.25">
      <c r="A33" t="str">
        <f>_xlfn.CONCAT('your model'!$B$2," ","Alternative")</f>
        <v>Organizational Alternative</v>
      </c>
      <c r="B33" t="s">
        <v>776</v>
      </c>
      <c r="C33" t="s">
        <v>721</v>
      </c>
      <c r="D33" t="str">
        <f>'your model'!B37</f>
        <v>jjjj</v>
      </c>
      <c r="E33" t="s">
        <v>55</v>
      </c>
      <c r="F33" t="str">
        <f>'your model'!B29</f>
        <v>Follower</v>
      </c>
      <c r="G33" t="str">
        <f t="shared" si="0"/>
        <v>Organizational Alternative cf32: Follower vs jjjj</v>
      </c>
    </row>
    <row r="34" spans="1:7" hidden="1" x14ac:dyDescent="0.25">
      <c r="A34" t="str">
        <f>_xlfn.CONCAT('your model'!$B$2," ","Alternative")</f>
        <v>Organizational Alternative</v>
      </c>
      <c r="B34" t="s">
        <v>777</v>
      </c>
      <c r="C34" t="s">
        <v>722</v>
      </c>
      <c r="D34" t="str">
        <f>'your model'!B38</f>
        <v>kkkk</v>
      </c>
      <c r="E34" t="s">
        <v>55</v>
      </c>
      <c r="F34" t="str">
        <f>'your model'!B30</f>
        <v>Slow Mover</v>
      </c>
      <c r="G34" t="str">
        <f t="shared" si="0"/>
        <v>Organizational Alternative cf33: Slow Mover vs kkkk</v>
      </c>
    </row>
    <row r="35" spans="1:7" hidden="1" x14ac:dyDescent="0.25">
      <c r="A35" t="str">
        <f>_xlfn.CONCAT('your model'!$B$2," ","Alternative")</f>
        <v>Organizational Alternative</v>
      </c>
      <c r="B35" t="s">
        <v>778</v>
      </c>
      <c r="C35" t="s">
        <v>723</v>
      </c>
      <c r="D35" t="str">
        <f>'your model'!B28</f>
        <v>First Mover</v>
      </c>
      <c r="E35" t="s">
        <v>55</v>
      </c>
      <c r="F35" t="str">
        <f>'your model'!B32</f>
        <v>eeee</v>
      </c>
      <c r="G35" t="str">
        <f t="shared" si="0"/>
        <v>Organizational Alternative cf34: eeee vs First Mover</v>
      </c>
    </row>
    <row r="36" spans="1:7" hidden="1" x14ac:dyDescent="0.25">
      <c r="A36" t="str">
        <f>_xlfn.CONCAT('your model'!$B$2," ","Alternative")</f>
        <v>Organizational Alternative</v>
      </c>
      <c r="B36" t="s">
        <v>779</v>
      </c>
      <c r="C36" t="s">
        <v>724</v>
      </c>
      <c r="D36" t="str">
        <f>'your model'!B29</f>
        <v>Follower</v>
      </c>
      <c r="E36" t="s">
        <v>55</v>
      </c>
      <c r="F36" t="str">
        <f>'your model'!B33</f>
        <v>ffff</v>
      </c>
      <c r="G36" t="str">
        <f t="shared" si="0"/>
        <v>Organizational Alternative cf35: ffff vs Follower</v>
      </c>
    </row>
    <row r="37" spans="1:7" hidden="1" x14ac:dyDescent="0.25">
      <c r="A37" t="str">
        <f>_xlfn.CONCAT('your model'!$B$2," ","Alternative")</f>
        <v>Organizational Alternative</v>
      </c>
      <c r="B37" t="s">
        <v>780</v>
      </c>
      <c r="C37" t="s">
        <v>725</v>
      </c>
      <c r="D37" t="str">
        <f>'your model'!B30</f>
        <v>Slow Mover</v>
      </c>
      <c r="E37" t="s">
        <v>55</v>
      </c>
      <c r="F37" t="str">
        <f>'your model'!B34</f>
        <v>gggg</v>
      </c>
      <c r="G37" t="str">
        <f t="shared" si="0"/>
        <v>Organizational Alternative cf36: gggg vs Slow Mover</v>
      </c>
    </row>
    <row r="38" spans="1:7" hidden="1" x14ac:dyDescent="0.25">
      <c r="A38" t="str">
        <f>_xlfn.CONCAT('your model'!$B$2," ","Alternative")</f>
        <v>Organizational Alternative</v>
      </c>
      <c r="B38" t="s">
        <v>781</v>
      </c>
      <c r="C38" t="s">
        <v>726</v>
      </c>
      <c r="D38" t="str">
        <f>'your model'!B31</f>
        <v>Do Nothing</v>
      </c>
      <c r="E38" t="s">
        <v>55</v>
      </c>
      <c r="F38" t="str">
        <f>'your model'!B35</f>
        <v>hhhh</v>
      </c>
      <c r="G38" t="str">
        <f t="shared" si="0"/>
        <v>Organizational Alternative cf37: hhhh vs Do Nothing</v>
      </c>
    </row>
    <row r="39" spans="1:7" hidden="1" x14ac:dyDescent="0.25">
      <c r="A39" t="str">
        <f>_xlfn.CONCAT('your model'!$B$2," ","Alternative")</f>
        <v>Organizational Alternative</v>
      </c>
      <c r="B39" t="s">
        <v>782</v>
      </c>
      <c r="C39" t="s">
        <v>727</v>
      </c>
      <c r="D39" t="str">
        <f>'your model'!B32</f>
        <v>eeee</v>
      </c>
      <c r="E39" t="s">
        <v>55</v>
      </c>
      <c r="F39" t="str">
        <f>'your model'!B36</f>
        <v>iiii</v>
      </c>
      <c r="G39" t="str">
        <f t="shared" si="0"/>
        <v>Organizational Alternative cf38: iiii vs eeee</v>
      </c>
    </row>
    <row r="40" spans="1:7" hidden="1" x14ac:dyDescent="0.25">
      <c r="A40" t="str">
        <f>_xlfn.CONCAT('your model'!$B$2," ","Alternative")</f>
        <v>Organizational Alternative</v>
      </c>
      <c r="B40" t="s">
        <v>783</v>
      </c>
      <c r="C40" t="s">
        <v>728</v>
      </c>
      <c r="D40" t="str">
        <f>'your model'!B33</f>
        <v>ffff</v>
      </c>
      <c r="E40" t="s">
        <v>55</v>
      </c>
      <c r="F40" t="str">
        <f>'your model'!B37</f>
        <v>jjjj</v>
      </c>
      <c r="G40" t="str">
        <f t="shared" si="0"/>
        <v>Organizational Alternative cf39: jjjj vs ffff</v>
      </c>
    </row>
    <row r="41" spans="1:7" hidden="1" x14ac:dyDescent="0.25">
      <c r="A41" t="str">
        <f>_xlfn.CONCAT('your model'!$B$2," ","Alternative")</f>
        <v>Organizational Alternative</v>
      </c>
      <c r="B41" t="s">
        <v>784</v>
      </c>
      <c r="C41" t="s">
        <v>729</v>
      </c>
      <c r="D41" t="str">
        <f>'your model'!B34</f>
        <v>gggg</v>
      </c>
      <c r="E41" t="s">
        <v>55</v>
      </c>
      <c r="F41" t="str">
        <f>'your model'!B38</f>
        <v>kkkk</v>
      </c>
      <c r="G41" t="str">
        <f t="shared" si="0"/>
        <v>Organizational Alternative cf40: kkkk vs gggg</v>
      </c>
    </row>
    <row r="42" spans="1:7" hidden="1" x14ac:dyDescent="0.25">
      <c r="A42" t="str">
        <f>_xlfn.CONCAT('your model'!$B$2," ","Alternative")</f>
        <v>Organizational Alternative</v>
      </c>
      <c r="B42" t="s">
        <v>785</v>
      </c>
      <c r="C42" t="s">
        <v>730</v>
      </c>
      <c r="D42" t="str">
        <f>'your model'!B35</f>
        <v>hhhh</v>
      </c>
      <c r="E42" t="s">
        <v>55</v>
      </c>
      <c r="F42" t="str">
        <f>'your model'!B28</f>
        <v>First Mover</v>
      </c>
      <c r="G42" t="str">
        <f t="shared" si="0"/>
        <v>Organizational Alternative cf41: First Mover vs hhhh</v>
      </c>
    </row>
    <row r="43" spans="1:7" hidden="1" x14ac:dyDescent="0.25">
      <c r="A43" t="str">
        <f>_xlfn.CONCAT('your model'!$B$2," ","Alternative")</f>
        <v>Organizational Alternative</v>
      </c>
      <c r="B43" t="s">
        <v>786</v>
      </c>
      <c r="C43" t="s">
        <v>731</v>
      </c>
      <c r="D43" t="str">
        <f>'your model'!B36</f>
        <v>iiii</v>
      </c>
      <c r="E43" t="s">
        <v>55</v>
      </c>
      <c r="F43" t="str">
        <f>'your model'!B29</f>
        <v>Follower</v>
      </c>
      <c r="G43" t="str">
        <f t="shared" si="0"/>
        <v>Organizational Alternative cf42: Follower vs iiii</v>
      </c>
    </row>
    <row r="44" spans="1:7" hidden="1" x14ac:dyDescent="0.25">
      <c r="A44" t="str">
        <f>_xlfn.CONCAT('your model'!$B$2," ","Alternative")</f>
        <v>Organizational Alternative</v>
      </c>
      <c r="B44" t="s">
        <v>787</v>
      </c>
      <c r="C44" t="s">
        <v>732</v>
      </c>
      <c r="D44" t="str">
        <f>'your model'!B37</f>
        <v>jjjj</v>
      </c>
      <c r="E44" t="s">
        <v>55</v>
      </c>
      <c r="F44" t="str">
        <f>'your model'!B30</f>
        <v>Slow Mover</v>
      </c>
      <c r="G44" t="str">
        <f t="shared" si="0"/>
        <v>Organizational Alternative cf43: Slow Mover vs jjjj</v>
      </c>
    </row>
    <row r="45" spans="1:7" hidden="1" x14ac:dyDescent="0.25">
      <c r="A45" t="str">
        <f>_xlfn.CONCAT('your model'!$B$2," ","Alternative")</f>
        <v>Organizational Alternative</v>
      </c>
      <c r="B45" t="s">
        <v>788</v>
      </c>
      <c r="C45" t="s">
        <v>733</v>
      </c>
      <c r="D45" t="str">
        <f>'your model'!B38</f>
        <v>kkkk</v>
      </c>
      <c r="E45" t="s">
        <v>55</v>
      </c>
      <c r="F45" t="str">
        <f>'your model'!B31</f>
        <v>Do Nothing</v>
      </c>
      <c r="G45" t="str">
        <f t="shared" si="0"/>
        <v>Organizational Alternative cf44: Do Nothing vs kkkk</v>
      </c>
    </row>
    <row r="46" spans="1:7" hidden="1" x14ac:dyDescent="0.25">
      <c r="A46" t="str">
        <f>_xlfn.CONCAT('your model'!$B$2," ","Alternative")</f>
        <v>Organizational Alternative</v>
      </c>
      <c r="B46" t="s">
        <v>789</v>
      </c>
      <c r="C46" t="s">
        <v>734</v>
      </c>
      <c r="D46" t="str">
        <f>'your model'!B28</f>
        <v>First Mover</v>
      </c>
      <c r="E46" t="s">
        <v>55</v>
      </c>
      <c r="F46" t="str">
        <f>'your model'!B33</f>
        <v>ffff</v>
      </c>
      <c r="G46" t="str">
        <f t="shared" si="0"/>
        <v>Organizational Alternative cf45: ffff vs First Mover</v>
      </c>
    </row>
    <row r="47" spans="1:7" hidden="1" x14ac:dyDescent="0.25">
      <c r="A47" t="str">
        <f>_xlfn.CONCAT('your model'!$B$2," ","Alternative")</f>
        <v>Organizational Alternative</v>
      </c>
      <c r="B47" t="s">
        <v>790</v>
      </c>
      <c r="C47" t="s">
        <v>735</v>
      </c>
      <c r="D47" t="str">
        <f>'your model'!B29</f>
        <v>Follower</v>
      </c>
      <c r="E47" t="s">
        <v>55</v>
      </c>
      <c r="F47" t="str">
        <f>'your model'!B34</f>
        <v>gggg</v>
      </c>
      <c r="G47" t="str">
        <f t="shared" si="0"/>
        <v>Organizational Alternative cf46: gggg vs Follower</v>
      </c>
    </row>
    <row r="48" spans="1:7" hidden="1" x14ac:dyDescent="0.25">
      <c r="A48" t="str">
        <f>_xlfn.CONCAT('your model'!$B$2," ","Alternative")</f>
        <v>Organizational Alternative</v>
      </c>
      <c r="B48" t="s">
        <v>791</v>
      </c>
      <c r="C48" t="s">
        <v>736</v>
      </c>
      <c r="D48" t="str">
        <f>'your model'!B30</f>
        <v>Slow Mover</v>
      </c>
      <c r="E48" t="s">
        <v>55</v>
      </c>
      <c r="F48" t="str">
        <f>'your model'!B35</f>
        <v>hhhh</v>
      </c>
      <c r="G48" t="str">
        <f t="shared" si="0"/>
        <v>Organizational Alternative cf47: hhhh vs Slow Mover</v>
      </c>
    </row>
    <row r="49" spans="1:7" hidden="1" x14ac:dyDescent="0.25">
      <c r="A49" t="str">
        <f>_xlfn.CONCAT('your model'!$B$2," ","Alternative")</f>
        <v>Organizational Alternative</v>
      </c>
      <c r="B49" t="s">
        <v>792</v>
      </c>
      <c r="C49" t="s">
        <v>737</v>
      </c>
      <c r="D49" t="str">
        <f>'your model'!B31</f>
        <v>Do Nothing</v>
      </c>
      <c r="E49" t="s">
        <v>55</v>
      </c>
      <c r="F49" t="str">
        <f>'your model'!B36</f>
        <v>iiii</v>
      </c>
      <c r="G49" t="str">
        <f t="shared" si="0"/>
        <v>Organizational Alternative cf48: iiii vs Do Nothing</v>
      </c>
    </row>
    <row r="50" spans="1:7" hidden="1" x14ac:dyDescent="0.25">
      <c r="A50" t="str">
        <f>_xlfn.CONCAT('your model'!$B$2," ","Alternative")</f>
        <v>Organizational Alternative</v>
      </c>
      <c r="B50" t="s">
        <v>793</v>
      </c>
      <c r="C50" t="s">
        <v>738</v>
      </c>
      <c r="D50" t="str">
        <f>'your model'!B32</f>
        <v>eeee</v>
      </c>
      <c r="E50" t="s">
        <v>55</v>
      </c>
      <c r="F50" t="str">
        <f>'your model'!B37</f>
        <v>jjjj</v>
      </c>
      <c r="G50" t="str">
        <f t="shared" si="0"/>
        <v>Organizational Alternative cf49: jjjj vs eeee</v>
      </c>
    </row>
    <row r="51" spans="1:7" hidden="1" x14ac:dyDescent="0.25">
      <c r="A51" t="str">
        <f>_xlfn.CONCAT('your model'!$B$2," ","Alternative")</f>
        <v>Organizational Alternative</v>
      </c>
      <c r="B51" t="s">
        <v>794</v>
      </c>
      <c r="C51" t="s">
        <v>739</v>
      </c>
      <c r="D51" t="str">
        <f>'your model'!B33</f>
        <v>ffff</v>
      </c>
      <c r="E51" t="s">
        <v>55</v>
      </c>
      <c r="F51" t="str">
        <f>'your model'!B38</f>
        <v>kkkk</v>
      </c>
      <c r="G51" t="str">
        <f t="shared" si="0"/>
        <v>Organizational Alternative cf50: kkkk vs ffff</v>
      </c>
    </row>
    <row r="52" spans="1:7" hidden="1" x14ac:dyDescent="0.25">
      <c r="A52" t="str">
        <f>_xlfn.CONCAT('your model'!$B$2," ","Alternative")</f>
        <v>Organizational Alternative</v>
      </c>
      <c r="B52" t="s">
        <v>795</v>
      </c>
      <c r="C52" t="s">
        <v>740</v>
      </c>
      <c r="D52" t="str">
        <f>'your model'!B34</f>
        <v>gggg</v>
      </c>
      <c r="E52" t="s">
        <v>55</v>
      </c>
      <c r="F52" t="str">
        <f>'your model'!B28</f>
        <v>First Mover</v>
      </c>
      <c r="G52" t="str">
        <f t="shared" si="0"/>
        <v>Organizational Alternative cf51: First Mover vs gggg</v>
      </c>
    </row>
    <row r="53" spans="1:7" hidden="1" x14ac:dyDescent="0.25">
      <c r="A53" t="str">
        <f>_xlfn.CONCAT('your model'!$B$2," ","Alternative")</f>
        <v>Organizational Alternative</v>
      </c>
      <c r="B53" t="s">
        <v>796</v>
      </c>
      <c r="C53" t="s">
        <v>741</v>
      </c>
      <c r="D53" t="str">
        <f>'your model'!B35</f>
        <v>hhhh</v>
      </c>
      <c r="E53" t="s">
        <v>55</v>
      </c>
      <c r="F53" t="str">
        <f>'your model'!B29</f>
        <v>Follower</v>
      </c>
      <c r="G53" t="str">
        <f t="shared" si="0"/>
        <v>Organizational Alternative cf52: Follower vs hhhh</v>
      </c>
    </row>
    <row r="54" spans="1:7" hidden="1" x14ac:dyDescent="0.25">
      <c r="A54" t="str">
        <f>_xlfn.CONCAT('your model'!$B$2," ","Alternative")</f>
        <v>Organizational Alternative</v>
      </c>
      <c r="B54" t="s">
        <v>797</v>
      </c>
      <c r="C54" t="s">
        <v>742</v>
      </c>
      <c r="D54" t="str">
        <f>'your model'!B36</f>
        <v>iiii</v>
      </c>
      <c r="E54" t="s">
        <v>55</v>
      </c>
      <c r="F54" t="str">
        <f>'your model'!B30</f>
        <v>Slow Mover</v>
      </c>
      <c r="G54" t="str">
        <f t="shared" si="0"/>
        <v>Organizational Alternative cf53: Slow Mover vs iiii</v>
      </c>
    </row>
    <row r="55" spans="1:7" hidden="1" x14ac:dyDescent="0.25">
      <c r="A55" t="str">
        <f>_xlfn.CONCAT('your model'!$B$2," ","Alternative")</f>
        <v>Organizational Alternative</v>
      </c>
      <c r="B55" t="s">
        <v>798</v>
      </c>
      <c r="C55" t="s">
        <v>743</v>
      </c>
      <c r="D55" t="str">
        <f>'your model'!B37</f>
        <v>jjjj</v>
      </c>
      <c r="E55" t="s">
        <v>55</v>
      </c>
      <c r="F55" t="str">
        <f>'your model'!B31</f>
        <v>Do Nothing</v>
      </c>
      <c r="G55" t="str">
        <f t="shared" si="0"/>
        <v>Organizational Alternative cf54: Do Nothing vs jjjj</v>
      </c>
    </row>
    <row r="56" spans="1:7" hidden="1" x14ac:dyDescent="0.25">
      <c r="A56" t="str">
        <f>_xlfn.CONCAT('your model'!$B$2," ","Alternative")</f>
        <v>Organizational Alternative</v>
      </c>
      <c r="B56" t="s">
        <v>799</v>
      </c>
      <c r="C56" t="s">
        <v>744</v>
      </c>
      <c r="D56" t="str">
        <f>'your model'!B38</f>
        <v>kkkk</v>
      </c>
      <c r="E56" t="s">
        <v>55</v>
      </c>
      <c r="F56" t="str">
        <f>'your model'!B32</f>
        <v>eeee</v>
      </c>
      <c r="G56" t="str">
        <f t="shared" si="0"/>
        <v>Organizational Alternative cf55: eeee vs kkkk</v>
      </c>
    </row>
  </sheetData>
  <autoFilter ref="B1:G56" xr:uid="{7D6A9853-B6E6-4DBC-AF6E-57E36FF4C40B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ADBD-5E2A-45FF-A472-EA49DB17EDAF}">
  <sheetPr filterMode="1"/>
  <dimension ref="A1:G56"/>
  <sheetViews>
    <sheetView workbookViewId="0"/>
  </sheetViews>
  <sheetFormatPr defaultRowHeight="15" x14ac:dyDescent="0.25"/>
  <cols>
    <col min="1" max="1" width="20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801</v>
      </c>
      <c r="B1" s="14" t="s">
        <v>54</v>
      </c>
      <c r="C1" s="14" t="s">
        <v>304</v>
      </c>
      <c r="D1" s="14" t="s">
        <v>56</v>
      </c>
      <c r="E1" s="14" t="s">
        <v>55</v>
      </c>
      <c r="F1" s="14" t="s">
        <v>56</v>
      </c>
      <c r="G1" s="14" t="s">
        <v>1198</v>
      </c>
    </row>
    <row r="2" spans="1:7" x14ac:dyDescent="0.25">
      <c r="A2" t="str">
        <f>_xlfn.CONCAT('your model'!$B$3," ","Alternative")</f>
        <v>Technical Alternative</v>
      </c>
      <c r="B2" t="s">
        <v>864</v>
      </c>
      <c r="C2" t="s">
        <v>919</v>
      </c>
      <c r="D2" t="str">
        <f>'your model'!G28</f>
        <v>First Mover</v>
      </c>
      <c r="E2" t="s">
        <v>55</v>
      </c>
      <c r="F2" t="str">
        <f>'your model'!G29</f>
        <v>Follower</v>
      </c>
      <c r="G2" t="str">
        <f>_xlfn.CONCAT(A2," ",B2,": ",F2," ",E2," ",D2)</f>
        <v>Technical Alternative cg1: Follower vs First Mover</v>
      </c>
    </row>
    <row r="3" spans="1:7" x14ac:dyDescent="0.25">
      <c r="A3" t="str">
        <f>_xlfn.CONCAT('your model'!$B$3," ","Alternative")</f>
        <v>Technical Alternative</v>
      </c>
      <c r="B3" t="s">
        <v>865</v>
      </c>
      <c r="C3" t="s">
        <v>920</v>
      </c>
      <c r="D3" t="str">
        <f>'your model'!G29</f>
        <v>Follower</v>
      </c>
      <c r="E3" t="s">
        <v>55</v>
      </c>
      <c r="F3" t="str">
        <f>'your model'!G30</f>
        <v>Slow Mover</v>
      </c>
      <c r="G3" t="str">
        <f t="shared" ref="G3:G56" si="0">_xlfn.CONCAT(A3," ",B3,": ",F3," ",E3," ",D3)</f>
        <v>Technical Alternative cg2: Slow Mover vs Follower</v>
      </c>
    </row>
    <row r="4" spans="1:7" x14ac:dyDescent="0.25">
      <c r="A4" t="str">
        <f>_xlfn.CONCAT('your model'!$B$3," ","Alternative")</f>
        <v>Technical Alternative</v>
      </c>
      <c r="B4" t="s">
        <v>866</v>
      </c>
      <c r="C4" t="s">
        <v>921</v>
      </c>
      <c r="D4" t="str">
        <f>'your model'!G30</f>
        <v>Slow Mover</v>
      </c>
      <c r="E4" t="s">
        <v>55</v>
      </c>
      <c r="F4" t="str">
        <f>'your model'!G31</f>
        <v>Do Nothing</v>
      </c>
      <c r="G4" t="str">
        <f t="shared" si="0"/>
        <v>Technical Alternative cg3: Do Nothing vs Slow Mover</v>
      </c>
    </row>
    <row r="5" spans="1:7" hidden="1" x14ac:dyDescent="0.25">
      <c r="A5" t="str">
        <f>_xlfn.CONCAT('your model'!$B$3," ","Alternative")</f>
        <v>Technical Alternative</v>
      </c>
      <c r="B5" t="s">
        <v>867</v>
      </c>
      <c r="C5" t="s">
        <v>922</v>
      </c>
      <c r="D5" t="str">
        <f>'your model'!G31</f>
        <v>Do Nothing</v>
      </c>
      <c r="E5" t="s">
        <v>55</v>
      </c>
      <c r="F5" t="str">
        <f>'your model'!G32</f>
        <v>pppp</v>
      </c>
      <c r="G5" t="str">
        <f t="shared" si="0"/>
        <v>Technical Alternative cg4: pppp vs Do Nothing</v>
      </c>
    </row>
    <row r="6" spans="1:7" hidden="1" x14ac:dyDescent="0.25">
      <c r="A6" t="str">
        <f>_xlfn.CONCAT('your model'!$B$3," ","Alternative")</f>
        <v>Technical Alternative</v>
      </c>
      <c r="B6" t="s">
        <v>868</v>
      </c>
      <c r="C6" t="s">
        <v>923</v>
      </c>
      <c r="D6" t="str">
        <f>'your model'!G32</f>
        <v>pppp</v>
      </c>
      <c r="E6" t="s">
        <v>55</v>
      </c>
      <c r="F6" t="str">
        <f>'your model'!G33</f>
        <v>qqqq</v>
      </c>
      <c r="G6" t="str">
        <f t="shared" si="0"/>
        <v>Technical Alternative cg5: qqqq vs pppp</v>
      </c>
    </row>
    <row r="7" spans="1:7" hidden="1" x14ac:dyDescent="0.25">
      <c r="A7" t="str">
        <f>_xlfn.CONCAT('your model'!$B$3," ","Alternative")</f>
        <v>Technical Alternative</v>
      </c>
      <c r="B7" t="s">
        <v>869</v>
      </c>
      <c r="C7" t="s">
        <v>924</v>
      </c>
      <c r="D7" t="str">
        <f>'your model'!G33</f>
        <v>qqqq</v>
      </c>
      <c r="E7" t="s">
        <v>55</v>
      </c>
      <c r="F7" t="str">
        <f>'your model'!G34</f>
        <v>rrrr</v>
      </c>
      <c r="G7" t="str">
        <f t="shared" si="0"/>
        <v>Technical Alternative cg6: rrrr vs qqqq</v>
      </c>
    </row>
    <row r="8" spans="1:7" hidden="1" x14ac:dyDescent="0.25">
      <c r="A8" t="str">
        <f>_xlfn.CONCAT('your model'!$B$3," ","Alternative")</f>
        <v>Technical Alternative</v>
      </c>
      <c r="B8" t="s">
        <v>870</v>
      </c>
      <c r="C8" t="s">
        <v>925</v>
      </c>
      <c r="D8" t="str">
        <f>'your model'!G34</f>
        <v>rrrr</v>
      </c>
      <c r="E8" t="s">
        <v>55</v>
      </c>
      <c r="F8" t="str">
        <f>'your model'!G35</f>
        <v>ssss</v>
      </c>
      <c r="G8" t="str">
        <f t="shared" si="0"/>
        <v>Technical Alternative cg7: ssss vs rrrr</v>
      </c>
    </row>
    <row r="9" spans="1:7" hidden="1" x14ac:dyDescent="0.25">
      <c r="A9" t="str">
        <f>_xlfn.CONCAT('your model'!$B$3," ","Alternative")</f>
        <v>Technical Alternative</v>
      </c>
      <c r="B9" t="s">
        <v>871</v>
      </c>
      <c r="C9" t="s">
        <v>926</v>
      </c>
      <c r="D9" t="str">
        <f>'your model'!G35</f>
        <v>ssss</v>
      </c>
      <c r="E9" t="s">
        <v>55</v>
      </c>
      <c r="F9" t="str">
        <f>'your model'!G36</f>
        <v>tttt</v>
      </c>
      <c r="G9" t="str">
        <f t="shared" si="0"/>
        <v>Technical Alternative cg8: tttt vs ssss</v>
      </c>
    </row>
    <row r="10" spans="1:7" hidden="1" x14ac:dyDescent="0.25">
      <c r="A10" t="str">
        <f>_xlfn.CONCAT('your model'!$B$3," ","Alternative")</f>
        <v>Technical Alternative</v>
      </c>
      <c r="B10" t="s">
        <v>872</v>
      </c>
      <c r="C10" t="s">
        <v>927</v>
      </c>
      <c r="D10" t="str">
        <f>'your model'!G36</f>
        <v>tttt</v>
      </c>
      <c r="E10" t="s">
        <v>55</v>
      </c>
      <c r="F10" t="str">
        <f>'your model'!B37</f>
        <v>jjjj</v>
      </c>
      <c r="G10" t="str">
        <f t="shared" si="0"/>
        <v>Technical Alternative cg9: jjjj vs tttt</v>
      </c>
    </row>
    <row r="11" spans="1:7" hidden="1" x14ac:dyDescent="0.25">
      <c r="A11" t="str">
        <f>_xlfn.CONCAT('your model'!$B$3," ","Alternative")</f>
        <v>Technical Alternative</v>
      </c>
      <c r="B11" t="s">
        <v>873</v>
      </c>
      <c r="C11" t="s">
        <v>928</v>
      </c>
      <c r="D11" t="str">
        <f>'your model'!B37</f>
        <v>jjjj</v>
      </c>
      <c r="E11" t="s">
        <v>55</v>
      </c>
      <c r="F11" t="str">
        <f>'your model'!B38</f>
        <v>kkkk</v>
      </c>
      <c r="G11" t="str">
        <f t="shared" si="0"/>
        <v>Technical Alternative cg10: kkkk vs jjjj</v>
      </c>
    </row>
    <row r="12" spans="1:7" hidden="1" x14ac:dyDescent="0.25">
      <c r="A12" t="str">
        <f>_xlfn.CONCAT('your model'!$B$3," ","Alternative")</f>
        <v>Technical Alternative</v>
      </c>
      <c r="B12" t="s">
        <v>874</v>
      </c>
      <c r="C12" t="s">
        <v>929</v>
      </c>
      <c r="D12" t="str">
        <f>'your model'!B38</f>
        <v>kkkk</v>
      </c>
      <c r="E12" t="s">
        <v>55</v>
      </c>
      <c r="F12" t="str">
        <f>'your model'!G28</f>
        <v>First Mover</v>
      </c>
      <c r="G12" t="str">
        <f t="shared" si="0"/>
        <v>Technical Alternative cg11: First Mover vs kkkk</v>
      </c>
    </row>
    <row r="13" spans="1:7" x14ac:dyDescent="0.25">
      <c r="A13" t="str">
        <f>_xlfn.CONCAT('your model'!$B$3," ","Alternative")</f>
        <v>Technical Alternative</v>
      </c>
      <c r="B13" t="s">
        <v>875</v>
      </c>
      <c r="C13" t="s">
        <v>930</v>
      </c>
      <c r="D13" t="str">
        <f>'your model'!G28</f>
        <v>First Mover</v>
      </c>
      <c r="E13" t="s">
        <v>55</v>
      </c>
      <c r="F13" t="str">
        <f>'your model'!G30</f>
        <v>Slow Mover</v>
      </c>
      <c r="G13" t="str">
        <f t="shared" si="0"/>
        <v>Technical Alternative cg12: Slow Mover vs First Mover</v>
      </c>
    </row>
    <row r="14" spans="1:7" x14ac:dyDescent="0.25">
      <c r="A14" t="str">
        <f>_xlfn.CONCAT('your model'!$B$3," ","Alternative")</f>
        <v>Technical Alternative</v>
      </c>
      <c r="B14" t="s">
        <v>876</v>
      </c>
      <c r="C14" t="s">
        <v>931</v>
      </c>
      <c r="D14" t="str">
        <f>'your model'!G29</f>
        <v>Follower</v>
      </c>
      <c r="E14" t="s">
        <v>55</v>
      </c>
      <c r="F14" t="str">
        <f>'your model'!G31</f>
        <v>Do Nothing</v>
      </c>
      <c r="G14" t="str">
        <f t="shared" si="0"/>
        <v>Technical Alternative cg13: Do Nothing vs Follower</v>
      </c>
    </row>
    <row r="15" spans="1:7" hidden="1" x14ac:dyDescent="0.25">
      <c r="A15" t="str">
        <f>_xlfn.CONCAT('your model'!$B$3," ","Alternative")</f>
        <v>Technical Alternative</v>
      </c>
      <c r="B15" t="s">
        <v>877</v>
      </c>
      <c r="C15" t="s">
        <v>932</v>
      </c>
      <c r="D15" t="str">
        <f>'your model'!G30</f>
        <v>Slow Mover</v>
      </c>
      <c r="E15" t="s">
        <v>55</v>
      </c>
      <c r="F15" t="str">
        <f>'your model'!G32</f>
        <v>pppp</v>
      </c>
      <c r="G15" t="str">
        <f t="shared" si="0"/>
        <v>Technical Alternative cg14: pppp vs Slow Mover</v>
      </c>
    </row>
    <row r="16" spans="1:7" hidden="1" x14ac:dyDescent="0.25">
      <c r="A16" t="str">
        <f>_xlfn.CONCAT('your model'!$B$3," ","Alternative")</f>
        <v>Technical Alternative</v>
      </c>
      <c r="B16" t="s">
        <v>878</v>
      </c>
      <c r="C16" t="s">
        <v>933</v>
      </c>
      <c r="D16" t="str">
        <f>'your model'!G31</f>
        <v>Do Nothing</v>
      </c>
      <c r="E16" t="s">
        <v>55</v>
      </c>
      <c r="F16" t="str">
        <f>'your model'!G33</f>
        <v>qqqq</v>
      </c>
      <c r="G16" t="str">
        <f t="shared" si="0"/>
        <v>Technical Alternative cg15: qqqq vs Do Nothing</v>
      </c>
    </row>
    <row r="17" spans="1:7" hidden="1" x14ac:dyDescent="0.25">
      <c r="A17" t="str">
        <f>_xlfn.CONCAT('your model'!$B$3," ","Alternative")</f>
        <v>Technical Alternative</v>
      </c>
      <c r="B17" t="s">
        <v>879</v>
      </c>
      <c r="C17" t="s">
        <v>934</v>
      </c>
      <c r="D17" t="str">
        <f>'your model'!G32</f>
        <v>pppp</v>
      </c>
      <c r="E17" t="s">
        <v>55</v>
      </c>
      <c r="F17" t="str">
        <f>'your model'!G34</f>
        <v>rrrr</v>
      </c>
      <c r="G17" t="str">
        <f t="shared" si="0"/>
        <v>Technical Alternative cg16: rrrr vs pppp</v>
      </c>
    </row>
    <row r="18" spans="1:7" hidden="1" x14ac:dyDescent="0.25">
      <c r="A18" t="str">
        <f>_xlfn.CONCAT('your model'!$B$3," ","Alternative")</f>
        <v>Technical Alternative</v>
      </c>
      <c r="B18" t="s">
        <v>880</v>
      </c>
      <c r="C18" t="s">
        <v>935</v>
      </c>
      <c r="D18" t="str">
        <f>'your model'!G33</f>
        <v>qqqq</v>
      </c>
      <c r="E18" t="s">
        <v>55</v>
      </c>
      <c r="F18" t="str">
        <f>'your model'!G35</f>
        <v>ssss</v>
      </c>
      <c r="G18" t="str">
        <f t="shared" si="0"/>
        <v>Technical Alternative cg17: ssss vs qqqq</v>
      </c>
    </row>
    <row r="19" spans="1:7" hidden="1" x14ac:dyDescent="0.25">
      <c r="A19" t="str">
        <f>_xlfn.CONCAT('your model'!$B$3," ","Alternative")</f>
        <v>Technical Alternative</v>
      </c>
      <c r="B19" t="s">
        <v>881</v>
      </c>
      <c r="C19" t="s">
        <v>936</v>
      </c>
      <c r="D19" t="str">
        <f>'your model'!G34</f>
        <v>rrrr</v>
      </c>
      <c r="E19" t="s">
        <v>55</v>
      </c>
      <c r="F19" t="str">
        <f>'your model'!G36</f>
        <v>tttt</v>
      </c>
      <c r="G19" t="str">
        <f t="shared" si="0"/>
        <v>Technical Alternative cg18: tttt vs rrrr</v>
      </c>
    </row>
    <row r="20" spans="1:7" hidden="1" x14ac:dyDescent="0.25">
      <c r="A20" t="str">
        <f>_xlfn.CONCAT('your model'!$B$3," ","Alternative")</f>
        <v>Technical Alternative</v>
      </c>
      <c r="B20" t="s">
        <v>882</v>
      </c>
      <c r="C20" t="s">
        <v>937</v>
      </c>
      <c r="D20" t="str">
        <f>'your model'!G35</f>
        <v>ssss</v>
      </c>
      <c r="E20" t="s">
        <v>55</v>
      </c>
      <c r="F20" t="str">
        <f>'your model'!B37</f>
        <v>jjjj</v>
      </c>
      <c r="G20" t="str">
        <f t="shared" si="0"/>
        <v>Technical Alternative cg19: jjjj vs ssss</v>
      </c>
    </row>
    <row r="21" spans="1:7" hidden="1" x14ac:dyDescent="0.25">
      <c r="A21" t="str">
        <f>_xlfn.CONCAT('your model'!$B$3," ","Alternative")</f>
        <v>Technical Alternative</v>
      </c>
      <c r="B21" t="s">
        <v>883</v>
      </c>
      <c r="C21" t="s">
        <v>938</v>
      </c>
      <c r="D21" t="str">
        <f>'your model'!G36</f>
        <v>tttt</v>
      </c>
      <c r="E21" t="s">
        <v>55</v>
      </c>
      <c r="F21" t="str">
        <f>'your model'!B38</f>
        <v>kkkk</v>
      </c>
      <c r="G21" t="str">
        <f t="shared" si="0"/>
        <v>Technical Alternative cg20: kkkk vs tttt</v>
      </c>
    </row>
    <row r="22" spans="1:7" hidden="1" x14ac:dyDescent="0.25">
      <c r="A22" t="str">
        <f>_xlfn.CONCAT('your model'!$B$3," ","Alternative")</f>
        <v>Technical Alternative</v>
      </c>
      <c r="B22" t="s">
        <v>884</v>
      </c>
      <c r="C22" t="s">
        <v>939</v>
      </c>
      <c r="D22" t="str">
        <f>'your model'!B37</f>
        <v>jjjj</v>
      </c>
      <c r="E22" t="s">
        <v>55</v>
      </c>
      <c r="F22" t="str">
        <f>'your model'!G28</f>
        <v>First Mover</v>
      </c>
      <c r="G22" t="str">
        <f t="shared" si="0"/>
        <v>Technical Alternative cg21: First Mover vs jjjj</v>
      </c>
    </row>
    <row r="23" spans="1:7" hidden="1" x14ac:dyDescent="0.25">
      <c r="A23" t="str">
        <f>_xlfn.CONCAT('your model'!$B$3," ","Alternative")</f>
        <v>Technical Alternative</v>
      </c>
      <c r="B23" t="s">
        <v>885</v>
      </c>
      <c r="C23" t="s">
        <v>940</v>
      </c>
      <c r="D23" t="str">
        <f>'your model'!B38</f>
        <v>kkkk</v>
      </c>
      <c r="E23" t="s">
        <v>55</v>
      </c>
      <c r="F23" t="str">
        <f>'your model'!G29</f>
        <v>Follower</v>
      </c>
      <c r="G23" t="str">
        <f t="shared" si="0"/>
        <v>Technical Alternative cg22: Follower vs kkkk</v>
      </c>
    </row>
    <row r="24" spans="1:7" x14ac:dyDescent="0.25">
      <c r="A24" t="str">
        <f>_xlfn.CONCAT('your model'!$B$3," ","Alternative")</f>
        <v>Technical Alternative</v>
      </c>
      <c r="B24" t="s">
        <v>886</v>
      </c>
      <c r="C24" t="s">
        <v>941</v>
      </c>
      <c r="D24" t="str">
        <f>'your model'!G28</f>
        <v>First Mover</v>
      </c>
      <c r="E24" t="s">
        <v>55</v>
      </c>
      <c r="F24" t="str">
        <f>'your model'!G31</f>
        <v>Do Nothing</v>
      </c>
      <c r="G24" t="str">
        <f t="shared" si="0"/>
        <v>Technical Alternative cg23: Do Nothing vs First Mover</v>
      </c>
    </row>
    <row r="25" spans="1:7" hidden="1" x14ac:dyDescent="0.25">
      <c r="A25" t="str">
        <f>_xlfn.CONCAT('your model'!$B$3," ","Alternative")</f>
        <v>Technical Alternative</v>
      </c>
      <c r="B25" t="s">
        <v>887</v>
      </c>
      <c r="C25" t="s">
        <v>942</v>
      </c>
      <c r="D25" t="str">
        <f>'your model'!G29</f>
        <v>Follower</v>
      </c>
      <c r="E25" t="s">
        <v>55</v>
      </c>
      <c r="F25" t="str">
        <f>'your model'!G32</f>
        <v>pppp</v>
      </c>
      <c r="G25" t="str">
        <f t="shared" si="0"/>
        <v>Technical Alternative cg24: pppp vs Follower</v>
      </c>
    </row>
    <row r="26" spans="1:7" hidden="1" x14ac:dyDescent="0.25">
      <c r="A26" t="str">
        <f>_xlfn.CONCAT('your model'!$B$3," ","Alternative")</f>
        <v>Technical Alternative</v>
      </c>
      <c r="B26" t="s">
        <v>888</v>
      </c>
      <c r="C26" t="s">
        <v>943</v>
      </c>
      <c r="D26" t="str">
        <f>'your model'!G30</f>
        <v>Slow Mover</v>
      </c>
      <c r="E26" t="s">
        <v>55</v>
      </c>
      <c r="F26" t="str">
        <f>'your model'!G33</f>
        <v>qqqq</v>
      </c>
      <c r="G26" t="str">
        <f t="shared" si="0"/>
        <v>Technical Alternative cg25: qqqq vs Slow Mover</v>
      </c>
    </row>
    <row r="27" spans="1:7" hidden="1" x14ac:dyDescent="0.25">
      <c r="A27" t="str">
        <f>_xlfn.CONCAT('your model'!$B$3," ","Alternative")</f>
        <v>Technical Alternative</v>
      </c>
      <c r="B27" t="s">
        <v>889</v>
      </c>
      <c r="C27" t="s">
        <v>944</v>
      </c>
      <c r="D27" t="str">
        <f>'your model'!G31</f>
        <v>Do Nothing</v>
      </c>
      <c r="E27" t="s">
        <v>55</v>
      </c>
      <c r="F27" t="str">
        <f>'your model'!G34</f>
        <v>rrrr</v>
      </c>
      <c r="G27" t="str">
        <f t="shared" si="0"/>
        <v>Technical Alternative cg26: rrrr vs Do Nothing</v>
      </c>
    </row>
    <row r="28" spans="1:7" hidden="1" x14ac:dyDescent="0.25">
      <c r="A28" t="str">
        <f>_xlfn.CONCAT('your model'!$B$3," ","Alternative")</f>
        <v>Technical Alternative</v>
      </c>
      <c r="B28" t="s">
        <v>890</v>
      </c>
      <c r="C28" t="s">
        <v>945</v>
      </c>
      <c r="D28" t="str">
        <f>'your model'!G32</f>
        <v>pppp</v>
      </c>
      <c r="E28" t="s">
        <v>55</v>
      </c>
      <c r="F28" t="str">
        <f>'your model'!G35</f>
        <v>ssss</v>
      </c>
      <c r="G28" t="str">
        <f t="shared" si="0"/>
        <v>Technical Alternative cg27: ssss vs pppp</v>
      </c>
    </row>
    <row r="29" spans="1:7" hidden="1" x14ac:dyDescent="0.25">
      <c r="A29" t="str">
        <f>_xlfn.CONCAT('your model'!$B$3," ","Alternative")</f>
        <v>Technical Alternative</v>
      </c>
      <c r="B29" t="s">
        <v>891</v>
      </c>
      <c r="C29" t="s">
        <v>946</v>
      </c>
      <c r="D29" t="str">
        <f>'your model'!G33</f>
        <v>qqqq</v>
      </c>
      <c r="E29" t="s">
        <v>55</v>
      </c>
      <c r="F29" t="str">
        <f>'your model'!G36</f>
        <v>tttt</v>
      </c>
      <c r="G29" t="str">
        <f t="shared" si="0"/>
        <v>Technical Alternative cg28: tttt vs qqqq</v>
      </c>
    </row>
    <row r="30" spans="1:7" hidden="1" x14ac:dyDescent="0.25">
      <c r="A30" t="str">
        <f>_xlfn.CONCAT('your model'!$B$3," ","Alternative")</f>
        <v>Technical Alternative</v>
      </c>
      <c r="B30" t="s">
        <v>892</v>
      </c>
      <c r="C30" t="s">
        <v>947</v>
      </c>
      <c r="D30" t="str">
        <f>'your model'!G34</f>
        <v>rrrr</v>
      </c>
      <c r="E30" t="s">
        <v>55</v>
      </c>
      <c r="F30" t="str">
        <f>'your model'!B37</f>
        <v>jjjj</v>
      </c>
      <c r="G30" t="str">
        <f t="shared" si="0"/>
        <v>Technical Alternative cg29: jjjj vs rrrr</v>
      </c>
    </row>
    <row r="31" spans="1:7" hidden="1" x14ac:dyDescent="0.25">
      <c r="A31" t="str">
        <f>_xlfn.CONCAT('your model'!$B$3," ","Alternative")</f>
        <v>Technical Alternative</v>
      </c>
      <c r="B31" t="s">
        <v>893</v>
      </c>
      <c r="C31" t="s">
        <v>948</v>
      </c>
      <c r="D31" t="str">
        <f>'your model'!G35</f>
        <v>ssss</v>
      </c>
      <c r="E31" t="s">
        <v>55</v>
      </c>
      <c r="F31" t="str">
        <f>'your model'!B38</f>
        <v>kkkk</v>
      </c>
      <c r="G31" t="str">
        <f t="shared" si="0"/>
        <v>Technical Alternative cg30: kkkk vs ssss</v>
      </c>
    </row>
    <row r="32" spans="1:7" hidden="1" x14ac:dyDescent="0.25">
      <c r="A32" t="str">
        <f>_xlfn.CONCAT('your model'!$B$3," ","Alternative")</f>
        <v>Technical Alternative</v>
      </c>
      <c r="B32" t="s">
        <v>894</v>
      </c>
      <c r="C32" t="s">
        <v>949</v>
      </c>
      <c r="D32" t="str">
        <f>'your model'!G36</f>
        <v>tttt</v>
      </c>
      <c r="E32" t="s">
        <v>55</v>
      </c>
      <c r="F32" t="str">
        <f>'your model'!G28</f>
        <v>First Mover</v>
      </c>
      <c r="G32" t="str">
        <f t="shared" si="0"/>
        <v>Technical Alternative cg31: First Mover vs tttt</v>
      </c>
    </row>
    <row r="33" spans="1:7" hidden="1" x14ac:dyDescent="0.25">
      <c r="A33" t="str">
        <f>_xlfn.CONCAT('your model'!$B$3," ","Alternative")</f>
        <v>Technical Alternative</v>
      </c>
      <c r="B33" t="s">
        <v>895</v>
      </c>
      <c r="C33" t="s">
        <v>950</v>
      </c>
      <c r="D33" t="str">
        <f>'your model'!B37</f>
        <v>jjjj</v>
      </c>
      <c r="E33" t="s">
        <v>55</v>
      </c>
      <c r="F33" t="str">
        <f>'your model'!G29</f>
        <v>Follower</v>
      </c>
      <c r="G33" t="str">
        <f t="shared" si="0"/>
        <v>Technical Alternative cg32: Follower vs jjjj</v>
      </c>
    </row>
    <row r="34" spans="1:7" hidden="1" x14ac:dyDescent="0.25">
      <c r="A34" t="str">
        <f>_xlfn.CONCAT('your model'!$B$3," ","Alternative")</f>
        <v>Technical Alternative</v>
      </c>
      <c r="B34" t="s">
        <v>896</v>
      </c>
      <c r="C34" t="s">
        <v>951</v>
      </c>
      <c r="D34" t="str">
        <f>'your model'!B38</f>
        <v>kkkk</v>
      </c>
      <c r="E34" t="s">
        <v>55</v>
      </c>
      <c r="F34" t="str">
        <f>'your model'!G30</f>
        <v>Slow Mover</v>
      </c>
      <c r="G34" t="str">
        <f t="shared" si="0"/>
        <v>Technical Alternative cg33: Slow Mover vs kkkk</v>
      </c>
    </row>
    <row r="35" spans="1:7" hidden="1" x14ac:dyDescent="0.25">
      <c r="A35" t="str">
        <f>_xlfn.CONCAT('your model'!$B$3," ","Alternative")</f>
        <v>Technical Alternative</v>
      </c>
      <c r="B35" t="s">
        <v>897</v>
      </c>
      <c r="C35" t="s">
        <v>952</v>
      </c>
      <c r="D35" t="str">
        <f>'your model'!G28</f>
        <v>First Mover</v>
      </c>
      <c r="E35" t="s">
        <v>55</v>
      </c>
      <c r="F35" t="str">
        <f>'your model'!G32</f>
        <v>pppp</v>
      </c>
      <c r="G35" t="str">
        <f t="shared" si="0"/>
        <v>Technical Alternative cg34: pppp vs First Mover</v>
      </c>
    </row>
    <row r="36" spans="1:7" hidden="1" x14ac:dyDescent="0.25">
      <c r="A36" t="str">
        <f>_xlfn.CONCAT('your model'!$B$3," ","Alternative")</f>
        <v>Technical Alternative</v>
      </c>
      <c r="B36" t="s">
        <v>898</v>
      </c>
      <c r="C36" t="s">
        <v>953</v>
      </c>
      <c r="D36" t="str">
        <f>'your model'!G29</f>
        <v>Follower</v>
      </c>
      <c r="E36" t="s">
        <v>55</v>
      </c>
      <c r="F36" t="str">
        <f>'your model'!G33</f>
        <v>qqqq</v>
      </c>
      <c r="G36" t="str">
        <f t="shared" si="0"/>
        <v>Technical Alternative cg35: qqqq vs Follower</v>
      </c>
    </row>
    <row r="37" spans="1:7" hidden="1" x14ac:dyDescent="0.25">
      <c r="A37" t="str">
        <f>_xlfn.CONCAT('your model'!$B$3," ","Alternative")</f>
        <v>Technical Alternative</v>
      </c>
      <c r="B37" t="s">
        <v>899</v>
      </c>
      <c r="C37" t="s">
        <v>954</v>
      </c>
      <c r="D37" t="str">
        <f>'your model'!G30</f>
        <v>Slow Mover</v>
      </c>
      <c r="E37" t="s">
        <v>55</v>
      </c>
      <c r="F37" t="str">
        <f>'your model'!G34</f>
        <v>rrrr</v>
      </c>
      <c r="G37" t="str">
        <f t="shared" si="0"/>
        <v>Technical Alternative cg36: rrrr vs Slow Mover</v>
      </c>
    </row>
    <row r="38" spans="1:7" hidden="1" x14ac:dyDescent="0.25">
      <c r="A38" t="str">
        <f>_xlfn.CONCAT('your model'!$B$3," ","Alternative")</f>
        <v>Technical Alternative</v>
      </c>
      <c r="B38" t="s">
        <v>900</v>
      </c>
      <c r="C38" t="s">
        <v>955</v>
      </c>
      <c r="D38" t="str">
        <f>'your model'!G31</f>
        <v>Do Nothing</v>
      </c>
      <c r="E38" t="s">
        <v>55</v>
      </c>
      <c r="F38" t="str">
        <f>'your model'!G35</f>
        <v>ssss</v>
      </c>
      <c r="G38" t="str">
        <f t="shared" si="0"/>
        <v>Technical Alternative cg37: ssss vs Do Nothing</v>
      </c>
    </row>
    <row r="39" spans="1:7" hidden="1" x14ac:dyDescent="0.25">
      <c r="A39" t="str">
        <f>_xlfn.CONCAT('your model'!$B$3," ","Alternative")</f>
        <v>Technical Alternative</v>
      </c>
      <c r="B39" t="s">
        <v>901</v>
      </c>
      <c r="C39" t="s">
        <v>956</v>
      </c>
      <c r="D39" t="str">
        <f>'your model'!G32</f>
        <v>pppp</v>
      </c>
      <c r="E39" t="s">
        <v>55</v>
      </c>
      <c r="F39" t="str">
        <f>'your model'!G36</f>
        <v>tttt</v>
      </c>
      <c r="G39" t="str">
        <f t="shared" si="0"/>
        <v>Technical Alternative cg38: tttt vs pppp</v>
      </c>
    </row>
    <row r="40" spans="1:7" hidden="1" x14ac:dyDescent="0.25">
      <c r="A40" t="str">
        <f>_xlfn.CONCAT('your model'!$B$3," ","Alternative")</f>
        <v>Technical Alternative</v>
      </c>
      <c r="B40" t="s">
        <v>902</v>
      </c>
      <c r="C40" t="s">
        <v>957</v>
      </c>
      <c r="D40" t="str">
        <f>'your model'!G33</f>
        <v>qqqq</v>
      </c>
      <c r="E40" t="s">
        <v>55</v>
      </c>
      <c r="F40" t="str">
        <f>'your model'!B37</f>
        <v>jjjj</v>
      </c>
      <c r="G40" t="str">
        <f t="shared" si="0"/>
        <v>Technical Alternative cg39: jjjj vs qqqq</v>
      </c>
    </row>
    <row r="41" spans="1:7" hidden="1" x14ac:dyDescent="0.25">
      <c r="A41" t="str">
        <f>_xlfn.CONCAT('your model'!$B$3," ","Alternative")</f>
        <v>Technical Alternative</v>
      </c>
      <c r="B41" t="s">
        <v>903</v>
      </c>
      <c r="C41" t="s">
        <v>958</v>
      </c>
      <c r="D41" t="str">
        <f>'your model'!G34</f>
        <v>rrrr</v>
      </c>
      <c r="E41" t="s">
        <v>55</v>
      </c>
      <c r="F41" t="str">
        <f>'your model'!B38</f>
        <v>kkkk</v>
      </c>
      <c r="G41" t="str">
        <f t="shared" si="0"/>
        <v>Technical Alternative cg40: kkkk vs rrrr</v>
      </c>
    </row>
    <row r="42" spans="1:7" hidden="1" x14ac:dyDescent="0.25">
      <c r="A42" t="str">
        <f>_xlfn.CONCAT('your model'!$B$3," ","Alternative")</f>
        <v>Technical Alternative</v>
      </c>
      <c r="B42" t="s">
        <v>904</v>
      </c>
      <c r="C42" t="s">
        <v>959</v>
      </c>
      <c r="D42" t="str">
        <f>'your model'!G35</f>
        <v>ssss</v>
      </c>
      <c r="E42" t="s">
        <v>55</v>
      </c>
      <c r="F42" t="str">
        <f>'your model'!G28</f>
        <v>First Mover</v>
      </c>
      <c r="G42" t="str">
        <f t="shared" si="0"/>
        <v>Technical Alternative cg41: First Mover vs ssss</v>
      </c>
    </row>
    <row r="43" spans="1:7" hidden="1" x14ac:dyDescent="0.25">
      <c r="A43" t="str">
        <f>_xlfn.CONCAT('your model'!$B$3," ","Alternative")</f>
        <v>Technical Alternative</v>
      </c>
      <c r="B43" t="s">
        <v>905</v>
      </c>
      <c r="C43" t="s">
        <v>960</v>
      </c>
      <c r="D43" t="str">
        <f>'your model'!G36</f>
        <v>tttt</v>
      </c>
      <c r="E43" t="s">
        <v>55</v>
      </c>
      <c r="F43" t="str">
        <f>'your model'!G29</f>
        <v>Follower</v>
      </c>
      <c r="G43" t="str">
        <f t="shared" si="0"/>
        <v>Technical Alternative cg42: Follower vs tttt</v>
      </c>
    </row>
    <row r="44" spans="1:7" hidden="1" x14ac:dyDescent="0.25">
      <c r="A44" t="str">
        <f>_xlfn.CONCAT('your model'!$B$3," ","Alternative")</f>
        <v>Technical Alternative</v>
      </c>
      <c r="B44" t="s">
        <v>906</v>
      </c>
      <c r="C44" t="s">
        <v>961</v>
      </c>
      <c r="D44" t="str">
        <f>'your model'!B37</f>
        <v>jjjj</v>
      </c>
      <c r="E44" t="s">
        <v>55</v>
      </c>
      <c r="F44" t="str">
        <f>'your model'!G30</f>
        <v>Slow Mover</v>
      </c>
      <c r="G44" t="str">
        <f t="shared" si="0"/>
        <v>Technical Alternative cg43: Slow Mover vs jjjj</v>
      </c>
    </row>
    <row r="45" spans="1:7" hidden="1" x14ac:dyDescent="0.25">
      <c r="A45" t="str">
        <f>_xlfn.CONCAT('your model'!$B$3," ","Alternative")</f>
        <v>Technical Alternative</v>
      </c>
      <c r="B45" t="s">
        <v>907</v>
      </c>
      <c r="C45" t="s">
        <v>962</v>
      </c>
      <c r="D45" t="str">
        <f>'your model'!B38</f>
        <v>kkkk</v>
      </c>
      <c r="E45" t="s">
        <v>55</v>
      </c>
      <c r="F45" t="str">
        <f>'your model'!G31</f>
        <v>Do Nothing</v>
      </c>
      <c r="G45" t="str">
        <f t="shared" si="0"/>
        <v>Technical Alternative cg44: Do Nothing vs kkkk</v>
      </c>
    </row>
    <row r="46" spans="1:7" hidden="1" x14ac:dyDescent="0.25">
      <c r="A46" t="str">
        <f>_xlfn.CONCAT('your model'!$B$3," ","Alternative")</f>
        <v>Technical Alternative</v>
      </c>
      <c r="B46" t="s">
        <v>908</v>
      </c>
      <c r="C46" t="s">
        <v>963</v>
      </c>
      <c r="D46" t="str">
        <f>'your model'!G28</f>
        <v>First Mover</v>
      </c>
      <c r="E46" t="s">
        <v>55</v>
      </c>
      <c r="F46" t="str">
        <f>'your model'!G33</f>
        <v>qqqq</v>
      </c>
      <c r="G46" t="str">
        <f t="shared" si="0"/>
        <v>Technical Alternative cg45: qqqq vs First Mover</v>
      </c>
    </row>
    <row r="47" spans="1:7" hidden="1" x14ac:dyDescent="0.25">
      <c r="A47" t="str">
        <f>_xlfn.CONCAT('your model'!$B$3," ","Alternative")</f>
        <v>Technical Alternative</v>
      </c>
      <c r="B47" t="s">
        <v>909</v>
      </c>
      <c r="C47" t="s">
        <v>964</v>
      </c>
      <c r="D47" t="str">
        <f>'your model'!G29</f>
        <v>Follower</v>
      </c>
      <c r="E47" t="s">
        <v>55</v>
      </c>
      <c r="F47" t="str">
        <f>'your model'!G34</f>
        <v>rrrr</v>
      </c>
      <c r="G47" t="str">
        <f t="shared" si="0"/>
        <v>Technical Alternative cg46: rrrr vs Follower</v>
      </c>
    </row>
    <row r="48" spans="1:7" hidden="1" x14ac:dyDescent="0.25">
      <c r="A48" t="str">
        <f>_xlfn.CONCAT('your model'!$B$3," ","Alternative")</f>
        <v>Technical Alternative</v>
      </c>
      <c r="B48" t="s">
        <v>910</v>
      </c>
      <c r="C48" t="s">
        <v>965</v>
      </c>
      <c r="D48" t="str">
        <f>'your model'!G30</f>
        <v>Slow Mover</v>
      </c>
      <c r="E48" t="s">
        <v>55</v>
      </c>
      <c r="F48" t="str">
        <f>'your model'!G35</f>
        <v>ssss</v>
      </c>
      <c r="G48" t="str">
        <f t="shared" si="0"/>
        <v>Technical Alternative cg47: ssss vs Slow Mover</v>
      </c>
    </row>
    <row r="49" spans="1:7" hidden="1" x14ac:dyDescent="0.25">
      <c r="A49" t="str">
        <f>_xlfn.CONCAT('your model'!$B$3," ","Alternative")</f>
        <v>Technical Alternative</v>
      </c>
      <c r="B49" t="s">
        <v>911</v>
      </c>
      <c r="C49" t="s">
        <v>966</v>
      </c>
      <c r="D49" t="str">
        <f>'your model'!G31</f>
        <v>Do Nothing</v>
      </c>
      <c r="E49" t="s">
        <v>55</v>
      </c>
      <c r="F49" t="str">
        <f>'your model'!G36</f>
        <v>tttt</v>
      </c>
      <c r="G49" t="str">
        <f t="shared" si="0"/>
        <v>Technical Alternative cg48: tttt vs Do Nothing</v>
      </c>
    </row>
    <row r="50" spans="1:7" hidden="1" x14ac:dyDescent="0.25">
      <c r="A50" t="str">
        <f>_xlfn.CONCAT('your model'!$B$3," ","Alternative")</f>
        <v>Technical Alternative</v>
      </c>
      <c r="B50" t="s">
        <v>912</v>
      </c>
      <c r="C50" t="s">
        <v>967</v>
      </c>
      <c r="D50" t="str">
        <f>'your model'!G32</f>
        <v>pppp</v>
      </c>
      <c r="E50" t="s">
        <v>55</v>
      </c>
      <c r="F50" t="str">
        <f>'your model'!B37</f>
        <v>jjjj</v>
      </c>
      <c r="G50" t="str">
        <f t="shared" si="0"/>
        <v>Technical Alternative cg49: jjjj vs pppp</v>
      </c>
    </row>
    <row r="51" spans="1:7" hidden="1" x14ac:dyDescent="0.25">
      <c r="A51" t="str">
        <f>_xlfn.CONCAT('your model'!$B$3," ","Alternative")</f>
        <v>Technical Alternative</v>
      </c>
      <c r="B51" t="s">
        <v>913</v>
      </c>
      <c r="C51" t="s">
        <v>968</v>
      </c>
      <c r="D51" t="str">
        <f>'your model'!G33</f>
        <v>qqqq</v>
      </c>
      <c r="E51" t="s">
        <v>55</v>
      </c>
      <c r="F51" t="str">
        <f>'your model'!B38</f>
        <v>kkkk</v>
      </c>
      <c r="G51" t="str">
        <f t="shared" si="0"/>
        <v>Technical Alternative cg50: kkkk vs qqqq</v>
      </c>
    </row>
    <row r="52" spans="1:7" hidden="1" x14ac:dyDescent="0.25">
      <c r="A52" t="str">
        <f>_xlfn.CONCAT('your model'!$B$3," ","Alternative")</f>
        <v>Technical Alternative</v>
      </c>
      <c r="B52" t="s">
        <v>914</v>
      </c>
      <c r="C52" t="s">
        <v>969</v>
      </c>
      <c r="D52" t="str">
        <f>'your model'!G34</f>
        <v>rrrr</v>
      </c>
      <c r="E52" t="s">
        <v>55</v>
      </c>
      <c r="F52" t="str">
        <f>'your model'!G28</f>
        <v>First Mover</v>
      </c>
      <c r="G52" t="str">
        <f t="shared" si="0"/>
        <v>Technical Alternative cg51: First Mover vs rrrr</v>
      </c>
    </row>
    <row r="53" spans="1:7" hidden="1" x14ac:dyDescent="0.25">
      <c r="A53" t="str">
        <f>_xlfn.CONCAT('your model'!$B$3," ","Alternative")</f>
        <v>Technical Alternative</v>
      </c>
      <c r="B53" t="s">
        <v>915</v>
      </c>
      <c r="C53" t="s">
        <v>970</v>
      </c>
      <c r="D53" t="str">
        <f>'your model'!G35</f>
        <v>ssss</v>
      </c>
      <c r="E53" t="s">
        <v>55</v>
      </c>
      <c r="F53" t="str">
        <f>'your model'!G29</f>
        <v>Follower</v>
      </c>
      <c r="G53" t="str">
        <f t="shared" si="0"/>
        <v>Technical Alternative cg52: Follower vs ssss</v>
      </c>
    </row>
    <row r="54" spans="1:7" hidden="1" x14ac:dyDescent="0.25">
      <c r="A54" t="str">
        <f>_xlfn.CONCAT('your model'!$B$3," ","Alternative")</f>
        <v>Technical Alternative</v>
      </c>
      <c r="B54" t="s">
        <v>916</v>
      </c>
      <c r="C54" t="s">
        <v>971</v>
      </c>
      <c r="D54" t="str">
        <f>'your model'!G36</f>
        <v>tttt</v>
      </c>
      <c r="E54" t="s">
        <v>55</v>
      </c>
      <c r="F54" t="str">
        <f>'your model'!G30</f>
        <v>Slow Mover</v>
      </c>
      <c r="G54" t="str">
        <f t="shared" si="0"/>
        <v>Technical Alternative cg53: Slow Mover vs tttt</v>
      </c>
    </row>
    <row r="55" spans="1:7" hidden="1" x14ac:dyDescent="0.25">
      <c r="A55" t="str">
        <f>_xlfn.CONCAT('your model'!$B$3," ","Alternative")</f>
        <v>Technical Alternative</v>
      </c>
      <c r="B55" t="s">
        <v>917</v>
      </c>
      <c r="C55" t="s">
        <v>972</v>
      </c>
      <c r="D55" t="str">
        <f>'your model'!B37</f>
        <v>jjjj</v>
      </c>
      <c r="E55" t="s">
        <v>55</v>
      </c>
      <c r="F55" t="str">
        <f>'your model'!G31</f>
        <v>Do Nothing</v>
      </c>
      <c r="G55" t="str">
        <f t="shared" si="0"/>
        <v>Technical Alternative cg54: Do Nothing vs jjjj</v>
      </c>
    </row>
    <row r="56" spans="1:7" hidden="1" x14ac:dyDescent="0.25">
      <c r="A56" t="str">
        <f>_xlfn.CONCAT('your model'!$B$3," ","Alternative")</f>
        <v>Technical Alternative</v>
      </c>
      <c r="B56" t="s">
        <v>918</v>
      </c>
      <c r="C56" t="s">
        <v>973</v>
      </c>
      <c r="D56" t="str">
        <f>'your model'!B38</f>
        <v>kkkk</v>
      </c>
      <c r="E56" t="s">
        <v>55</v>
      </c>
      <c r="F56" t="str">
        <f>'your model'!G32</f>
        <v>pppp</v>
      </c>
      <c r="G56" t="str">
        <f t="shared" si="0"/>
        <v>Technical Alternative cg55: pppp vs kkkk</v>
      </c>
    </row>
  </sheetData>
  <autoFilter ref="B1:G56" xr:uid="{4522ADBD-5E2A-45FF-A472-EA49DB17EDAF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b 2 E m V v L U 8 M m k A A A A 9 g A A A B I A H A B D b 2 5 m a W c v U G F j a 2 F n Z S 5 4 b W w g o h g A K K A U A A A A A A A A A A A A A A A A A A A A A A A A A A A A h Y 9 L C s I w G I S v U r J v X o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F j D C 8 p x 1 S Q 2 R S 5 h S / A p 7 3 P 9 M c U 6 6 H x Q 2 + k g X h X C D J L Q d 4 f 5 A N Q S w M E F A A C A A g A b 2 E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h J l Z r p a Z s / g A A A K c D A A A T A B w A R m 9 y b X V s Y X M v U 2 V j d G l v b j E u b S C i G A A o o B Q A A A A A A A A A A A A A A A A A A A A A A A A A A A D t k M F K w 0 A Q h u + B v M O y v S S w D S T g p b I H S e p R k M S T 8 R D T s V 1 M Z s L u R F p K 3 9 2 V V V T o R f A i u J f Z + W e Y + e d z 0 L M h F H W I + W U c x Z H b d R Y 2 w o w T W R Z a D M B x J P y r a b Y 9 e K V 0 L 1 l F / T w C c n J t B s h K Q v a J S 2 S 5 a u 8 c W N d e d Z a w r c A 9 M 0 1 t m J b x n m W q 7 i s Y z G g Y r J Z L q U R J w z y i 0 4 U S a + x p Y 3 C r 8 + L C p 7 c z M d R 8 G E B / f r M b Q n h I V X C 1 k O W u w 6 1 3 3 B w m k N 5 e 0 z 3 6 p s Z 2 6 J 7 I j m H 6 W 9 E l 4 Q R 1 P M q g 5 n 4 7 + 4 p g 2 P N J i Q + 9 + K a f 0 j g y e H b d V 2 I L + c 4 s K V L 5 D + 4 n 4 P J f 4 5 W f Q b X 6 4 6 h e A V B L A Q I t A B Q A A g A I A G 9 h J l b y 1 P D J p A A A A P Y A A A A S A A A A A A A A A A A A A A A A A A A A A A B D b 2 5 m a W c v U G F j a 2 F n Z S 5 4 b W x Q S w E C L Q A U A A I A C A B v Y S Z W D 8 r p q 6 Q A A A D p A A A A E w A A A A A A A A A A A A A A A A D w A A A A W 0 N v b n R l b n R f V H l w Z X N d L n h t b F B L A Q I t A B Q A A g A I A G 9 h J l Z r p a Z s / g A A A K c D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V A A A A A A A A m B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E 4 O j Q z O j U 0 L j k x N D c w M j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Q v Q 2 h h b m d l Z C B U e X B l L n t D b 2 x 1 b W 4 x L D B 9 J n F 1 b 3 Q 7 L C Z x d W 9 0 O 1 N l Y 3 R p b 2 4 x L 2 l t c G 9 y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1 w b 3 J 0 L 0 N o Y W 5 n Z W Q g V H l w Z S 5 7 Q 2 9 s d W 1 u M S w w f S Z x d W 9 0 O y w m c X V v d D t T Z W N 0 a W 9 u M S 9 p b X B v c n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x O D o 0 O D o 0 N y 4 x N T E z N T Y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b 3 J 0 I C g y K S 9 D a G F u Z 2 V k I F R 5 c G U u e 0 N v b H V t b j E s M H 0 m c X V v d D s s J n F 1 b 3 Q 7 U 2 V j d G l v b j E v a W 1 w b 3 J 0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1 w b 3 J 0 I C g y K S 9 D a G F u Z 2 V k I F R 5 c G U u e 0 N v b H V t b j E s M H 0 m c X V v d D s s J n F 1 b 3 Q 7 U 2 V j d G l v b j E v a W 1 w b 3 J 0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c G 9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A 6 M T A 6 N D g u O D k 4 N T E x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Q 2 h h b m d l Z C B U e X B l L n t D b 2 x 1 b W 4 x L D B 9 J n F 1 b 3 Q 7 L C Z x d W 9 0 O 1 N l Y 3 R p b 2 4 x L z E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v Q 2 h h b m d l Z C B U e X B l L n t D b 2 x 1 b W 4 x L D B 9 J n F 1 b 3 Q 7 L C Z x d W 9 0 O 1 N l Y 3 R p b 2 4 x L z E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9 U Z L i i N k 0 6 e R S j g K P b d p Q A A A A A C A A A A A A A Q Z g A A A A E A A C A A A A D 3 b I 2 9 L T 2 j H z r V G / 9 n d J M L M U / v l j v O 7 C z O Y v H J z 4 4 x Q g A A A A A O g A A A A A I A A C A A A A C v W x g 0 / T v 2 p E o j t X 4 C s g s R c t V X b P / l x 8 Q y c O f A k Y Y I H V A A A A B 2 a R y M K C X p t n M 7 / y z a o a L 1 y v e j R V f 2 9 r 6 B B L L G 7 u 9 5 Q 3 K N J D E F p P o + D C 1 o a 2 w b r t b L w s k v u v F 4 F X c i t S m G W p W g U Y Y t t G d m K S o k T d M p x 7 G n a k A A A A C g Y 1 2 J e Y N p k B + j P X a F u j b W o / C X V Z w G r n 9 y q C E d P R 5 4 + g v K z K g + D V Y w C n a M A 2 6 0 C Q E 0 9 u g C P B r 0 o K h N I B g K Q N 5 x < / D a t a M a s h u p > 
</file>

<file path=customXml/itemProps1.xml><?xml version="1.0" encoding="utf-8"?>
<ds:datastoreItem xmlns:ds="http://schemas.openxmlformats.org/officeDocument/2006/customXml" ds:itemID="{5C0FA298-A793-4963-BBF6-734410CB6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raw for 11 variables</vt:lpstr>
      <vt:lpstr>average and sum</vt:lpstr>
      <vt:lpstr>AHP vector</vt:lpstr>
      <vt:lpstr>AHP consistency</vt:lpstr>
      <vt:lpstr>density</vt:lpstr>
      <vt:lpstr>focus</vt:lpstr>
      <vt:lpstr>desirability (criterion)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2015-06-05T18:17:20Z</dcterms:created>
  <dcterms:modified xsi:type="dcterms:W3CDTF">2023-01-06T22:40:06Z</dcterms:modified>
</cp:coreProperties>
</file>